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0.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1.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5"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参考）全目次" sheetId="36" r:id="rId36"/>
  </sheets>
  <definedNames/>
  <calcPr fullCalcOnLoad="1"/>
</workbook>
</file>

<file path=xl/sharedStrings.xml><?xml version="1.0" encoding="utf-8"?>
<sst xmlns="http://schemas.openxmlformats.org/spreadsheetml/2006/main" count="4823" uniqueCount="1589">
  <si>
    <t>資料：県統計課「毎月勤労統計地方調査結果報告書」</t>
  </si>
  <si>
    <t>３０．産業別常用労働者の1人当り平均月間現金給与額</t>
  </si>
  <si>
    <t>昭和49年10月1日現在　単位：人</t>
  </si>
  <si>
    <t>救護施設</t>
  </si>
  <si>
    <t>宿所提供施設</t>
  </si>
  <si>
    <t>老人福祉施設</t>
  </si>
  <si>
    <t>養護老人ホーム</t>
  </si>
  <si>
    <t>特別養護老人ホーム</t>
  </si>
  <si>
    <t>老人福祉センター</t>
  </si>
  <si>
    <t>定員</t>
  </si>
  <si>
    <t>現員</t>
  </si>
  <si>
    <t>新庄市</t>
  </si>
  <si>
    <t>東西村山</t>
  </si>
  <si>
    <t>最北</t>
  </si>
  <si>
    <t>庄内</t>
  </si>
  <si>
    <t>身体障害者更生　　　　　　　　援  護  施 設</t>
  </si>
  <si>
    <t>婦人保護施設</t>
  </si>
  <si>
    <t>その他の社会福祉施設</t>
  </si>
  <si>
    <t>宿舎提供施設</t>
  </si>
  <si>
    <t>無料・低額診療施設</t>
  </si>
  <si>
    <t>12世帯</t>
  </si>
  <si>
    <t>資料：社会課</t>
  </si>
  <si>
    <t>３１．社会福祉施設</t>
  </si>
  <si>
    <t>　　　単位：学校数＝校、学級数＝学級、児童数・教員数＝人</t>
  </si>
  <si>
    <t>学　　校　　数</t>
  </si>
  <si>
    <t>学級数</t>
  </si>
  <si>
    <t>児　　　　　　　童　　　　　　　数</t>
  </si>
  <si>
    <t>教員数　　　（本務）</t>
  </si>
  <si>
    <t>総　　　　　数</t>
  </si>
  <si>
    <t>第1学年</t>
  </si>
  <si>
    <t>第2学年</t>
  </si>
  <si>
    <t>第3学年</t>
  </si>
  <si>
    <t>第4学年</t>
  </si>
  <si>
    <t>第5学年</t>
  </si>
  <si>
    <t>第6学年</t>
  </si>
  <si>
    <t>本校</t>
  </si>
  <si>
    <t>分校</t>
  </si>
  <si>
    <t>戸沢村</t>
  </si>
  <si>
    <t>東置賜郡</t>
  </si>
  <si>
    <t>西置賜郡</t>
  </si>
  <si>
    <t xml:space="preserve">注：国立校を含む。  </t>
  </si>
  <si>
    <t>資料：県統計課｢学校基本調査｣</t>
  </si>
  <si>
    <t>３２．市町村別小学校数・学級数　学年別児童数・教員数</t>
  </si>
  <si>
    <t>学校数</t>
  </si>
  <si>
    <t>学級数</t>
  </si>
  <si>
    <t>教員数</t>
  </si>
  <si>
    <t>本校</t>
  </si>
  <si>
    <t>分校</t>
  </si>
  <si>
    <t>単位：学校数＝校、学級数＝学級、生徒数・教員数＝人</t>
  </si>
  <si>
    <t>生徒数　　　　　</t>
  </si>
  <si>
    <t>総　　　数</t>
  </si>
  <si>
    <t>(本務)</t>
  </si>
  <si>
    <t>昭和47　年</t>
  </si>
  <si>
    <t>昭和48　年</t>
  </si>
  <si>
    <t>西田川郡</t>
  </si>
  <si>
    <t>注：国立校を含む。　　資料：県統計課「学校基本調査」</t>
  </si>
  <si>
    <t>３３．市町村別中学校数・学級数・学年別生徒数・教員数</t>
  </si>
  <si>
    <t>県　　内　　</t>
  </si>
  <si>
    <t>県　　外　　</t>
  </si>
  <si>
    <t>46年度</t>
  </si>
  <si>
    <t>47年度</t>
  </si>
  <si>
    <t>48年度</t>
  </si>
  <si>
    <t>山岳観光地</t>
  </si>
  <si>
    <t>温泉　〃</t>
  </si>
  <si>
    <t>スキー場　〃</t>
  </si>
  <si>
    <t>海水浴場　〃</t>
  </si>
  <si>
    <t>名所旧跡　〃</t>
  </si>
  <si>
    <t>道路沿線　〃</t>
  </si>
  <si>
    <t>その他　〃</t>
  </si>
  <si>
    <t>　　資料：県観光物産課</t>
  </si>
  <si>
    <t>３４．観光者数</t>
  </si>
  <si>
    <t>単位 ： 面積＝ｈａ、10ａ当り収量＝㎏、収穫量＝ｔ</t>
  </si>
  <si>
    <t>10ａ
当り収量</t>
  </si>
  <si>
    <t>収　穫　量</t>
  </si>
  <si>
    <t>作 況 指 数</t>
  </si>
  <si>
    <t>収　穫　量</t>
  </si>
  <si>
    <t>昭和 43 年</t>
  </si>
  <si>
    <t>　〃 44 年</t>
  </si>
  <si>
    <t>　〃 48 年</t>
  </si>
  <si>
    <t>注：作付面積および収穫量は市町村ごとにラウンドした数値であるため、この積算値は必ずしも地域計、県計に一致しない</t>
  </si>
  <si>
    <t>資料：東北農政局山形統計情報事務所</t>
  </si>
  <si>
    <t>８. 昭和48年産水・陸稲実収高</t>
  </si>
  <si>
    <t>昭和45年　　単位：ha</t>
  </si>
  <si>
    <t>林野
面積</t>
  </si>
  <si>
    <t>森林（施業）計画による森林面積</t>
  </si>
  <si>
    <t>所有形態別森林（計画）面積</t>
  </si>
  <si>
    <t>林野面積のうち森林以外の草生地（野草地）面積</t>
  </si>
  <si>
    <t>林野面積から除いた除地・更新困難地</t>
  </si>
  <si>
    <t>林野等のうち採草放牧に利用されている面積</t>
  </si>
  <si>
    <t>立木地</t>
  </si>
  <si>
    <t>伐採
跡地</t>
  </si>
  <si>
    <t>未立
木地</t>
  </si>
  <si>
    <t>国有</t>
  </si>
  <si>
    <t>公有</t>
  </si>
  <si>
    <t>私有</t>
  </si>
  <si>
    <t>樹林地</t>
  </si>
  <si>
    <t>竹林</t>
  </si>
  <si>
    <t>人工林</t>
  </si>
  <si>
    <t>天然林</t>
  </si>
  <si>
    <t>針葉樹</t>
  </si>
  <si>
    <t>広葉樹</t>
  </si>
  <si>
    <t>資料：1970年世界農林業センサス</t>
  </si>
  <si>
    <t>９．林野面積</t>
  </si>
  <si>
    <t>漁船非使用</t>
  </si>
  <si>
    <t>小型定置網</t>
  </si>
  <si>
    <t>昭和48年11月1日現在</t>
  </si>
  <si>
    <t>区　　　分</t>
  </si>
  <si>
    <t>総　数</t>
  </si>
  <si>
    <t>29日以下</t>
  </si>
  <si>
    <t>30～89日</t>
  </si>
  <si>
    <t>90～149日</t>
  </si>
  <si>
    <t>150～199日</t>
  </si>
  <si>
    <t>200～249日</t>
  </si>
  <si>
    <t>250日以上</t>
  </si>
  <si>
    <t>最盛期の　従事者数</t>
  </si>
  <si>
    <t>無動力船のみ</t>
  </si>
  <si>
    <t>動力1トン未満</t>
  </si>
  <si>
    <t xml:space="preserve">  1 ～  3トン　　</t>
  </si>
  <si>
    <t xml:space="preserve">  3 ～  5トン　　</t>
  </si>
  <si>
    <t xml:space="preserve">  5 ～ 10トン　　</t>
  </si>
  <si>
    <t xml:space="preserve">  10 ～ 30トン　</t>
  </si>
  <si>
    <t xml:space="preserve">  30 ～ 100トン　　</t>
  </si>
  <si>
    <t>　100 ～200トン　　</t>
  </si>
  <si>
    <t>　200～1000トン</t>
  </si>
  <si>
    <t>大型定置網</t>
  </si>
  <si>
    <t>地びき網</t>
  </si>
  <si>
    <t xml:space="preserve">資料：東北農政局山形統計情報事務所 </t>
  </si>
  <si>
    <t>１０．出漁日数別経営体数および最盛期の漁業従事者数</t>
  </si>
  <si>
    <t>単位：t</t>
  </si>
  <si>
    <t>魚種別</t>
  </si>
  <si>
    <t>昭和45年</t>
  </si>
  <si>
    <t>昭和46年</t>
  </si>
  <si>
    <t>昭和47年</t>
  </si>
  <si>
    <t>昭和48年</t>
  </si>
  <si>
    <t>1月</t>
  </si>
  <si>
    <t>2月</t>
  </si>
  <si>
    <t>3月</t>
  </si>
  <si>
    <t>4月</t>
  </si>
  <si>
    <t>5月</t>
  </si>
  <si>
    <t>6月</t>
  </si>
  <si>
    <t>7月</t>
  </si>
  <si>
    <t>8月</t>
  </si>
  <si>
    <t>9月</t>
  </si>
  <si>
    <t>10月</t>
  </si>
  <si>
    <t>11月</t>
  </si>
  <si>
    <t>12月</t>
  </si>
  <si>
    <t>さけ・ます</t>
  </si>
  <si>
    <t>たい類</t>
  </si>
  <si>
    <t>かれい・ひらめ</t>
  </si>
  <si>
    <t>たら</t>
  </si>
  <si>
    <t>さめ</t>
  </si>
  <si>
    <t>はたはた</t>
  </si>
  <si>
    <t>すけそう</t>
  </si>
  <si>
    <t>ぶり</t>
  </si>
  <si>
    <t>めばる類</t>
  </si>
  <si>
    <t>その他</t>
  </si>
  <si>
    <t>小計</t>
  </si>
  <si>
    <t>あわび</t>
  </si>
  <si>
    <t>さざえ</t>
  </si>
  <si>
    <t>そ水の産他動の物</t>
  </si>
  <si>
    <t>いか</t>
  </si>
  <si>
    <t>えび・かに</t>
  </si>
  <si>
    <t>藻　　類</t>
  </si>
  <si>
    <t>わかめ</t>
  </si>
  <si>
    <t>いわのり</t>
  </si>
  <si>
    <t>　　資料：県水産課</t>
  </si>
  <si>
    <t>１１．海面漁業・魚種別漁獲量</t>
  </si>
  <si>
    <t>－従業者１～19人事業所－</t>
  </si>
  <si>
    <t>単位：従業者数＝人、額＝万円</t>
  </si>
  <si>
    <t>区分</t>
  </si>
  <si>
    <t>事業所数　　　　　</t>
  </si>
  <si>
    <t>従　業　者　数</t>
  </si>
  <si>
    <t>現金給　　　　　　与総額</t>
  </si>
  <si>
    <t>原 材 料　　　　使用額等　　　委託生産　　　費を含む</t>
  </si>
  <si>
    <t>製　造　品　出　荷　額　等</t>
  </si>
  <si>
    <t>内国      消費       税額</t>
  </si>
  <si>
    <t>常用労　　働者数</t>
  </si>
  <si>
    <t>個人業主家族従業者　　数</t>
  </si>
  <si>
    <t>計</t>
  </si>
  <si>
    <t>製造品　　　　出荷額</t>
  </si>
  <si>
    <t>加工賃　　　　収入額</t>
  </si>
  <si>
    <t>修理料　　　　収入額</t>
  </si>
  <si>
    <t>地域別・　　　　　　　市町村別</t>
  </si>
  <si>
    <t>男</t>
  </si>
  <si>
    <t>山形市</t>
  </si>
  <si>
    <t>寒河江市</t>
  </si>
  <si>
    <t>上山市</t>
  </si>
  <si>
    <t>村山市</t>
  </si>
  <si>
    <t>天童市</t>
  </si>
  <si>
    <t>東根市</t>
  </si>
  <si>
    <t>尾花沢市</t>
  </si>
  <si>
    <t>山辺町</t>
  </si>
  <si>
    <t>中山町</t>
  </si>
  <si>
    <t>河北町</t>
  </si>
  <si>
    <t>西川町</t>
  </si>
  <si>
    <t>朝日町</t>
  </si>
  <si>
    <t>大江町</t>
  </si>
  <si>
    <t>大石田町</t>
  </si>
  <si>
    <t>新庄市</t>
  </si>
  <si>
    <t>金山町</t>
  </si>
  <si>
    <t>最上町</t>
  </si>
  <si>
    <t>舟形町</t>
  </si>
  <si>
    <t>真室川町</t>
  </si>
  <si>
    <t>大蔵村</t>
  </si>
  <si>
    <t>鮭川村</t>
  </si>
  <si>
    <t>戸沢村</t>
  </si>
  <si>
    <t>置賜地域</t>
  </si>
  <si>
    <t>米沢市</t>
  </si>
  <si>
    <t>長井市</t>
  </si>
  <si>
    <t>高畠町</t>
  </si>
  <si>
    <t>小国町</t>
  </si>
  <si>
    <t>白鷹町</t>
  </si>
  <si>
    <t>飯豊町</t>
  </si>
  <si>
    <t>鶴岡市</t>
  </si>
  <si>
    <t>酒田市</t>
  </si>
  <si>
    <t>立川町</t>
  </si>
  <si>
    <t>余目町</t>
  </si>
  <si>
    <t>藤島町</t>
  </si>
  <si>
    <t>羽黒町</t>
  </si>
  <si>
    <t>櫛引町</t>
  </si>
  <si>
    <t>三川町</t>
  </si>
  <si>
    <t>朝日村</t>
  </si>
  <si>
    <t>温海町</t>
  </si>
  <si>
    <t>遊佐町</t>
  </si>
  <si>
    <t>八幡町</t>
  </si>
  <si>
    <t>松山町</t>
  </si>
  <si>
    <t>平田町</t>
  </si>
  <si>
    <t>資料：県統計課「工業統計調査」</t>
  </si>
  <si>
    <t>１２．市町村別事業所・従業者数および製造品出荷額等</t>
  </si>
  <si>
    <t>事    業    所    数</t>
  </si>
  <si>
    <t>現  金  給  与  総  額</t>
  </si>
  <si>
    <t>会社</t>
  </si>
  <si>
    <t>個人</t>
  </si>
  <si>
    <t>その他</t>
  </si>
  <si>
    <t>総　　額</t>
  </si>
  <si>
    <t>燃料</t>
  </si>
  <si>
    <t>電力</t>
  </si>
  <si>
    <t>委託</t>
  </si>
  <si>
    <t>使用額</t>
  </si>
  <si>
    <t>生産費</t>
  </si>
  <si>
    <t>x</t>
  </si>
  <si>
    <t>　　－全事業所－</t>
  </si>
  <si>
    <t>昭和48年12月31日現在　　単位：従業者数＝人、額＝万円</t>
  </si>
  <si>
    <t>区分および　</t>
  </si>
  <si>
    <t>従　　　　　業　　　　　者　　　　　数</t>
  </si>
  <si>
    <t>原材料使用額等</t>
  </si>
  <si>
    <t>内　国  消　費           税　        額</t>
  </si>
  <si>
    <t>内訳</t>
  </si>
  <si>
    <t>組  合
その他
の法人</t>
  </si>
  <si>
    <t>常　用　労　働　者</t>
  </si>
  <si>
    <t>個人事業主　　　　　　　　　　　　　　　家族従業者</t>
  </si>
  <si>
    <t>総　　　　　　　数</t>
  </si>
  <si>
    <t xml:space="preserve">基　本　給          諸　手　当          特　別　給  </t>
  </si>
  <si>
    <t>原材料</t>
  </si>
  <si>
    <t>総　　数</t>
  </si>
  <si>
    <t>中分類別・</t>
  </si>
  <si>
    <t>男</t>
  </si>
  <si>
    <t>　規模別</t>
  </si>
  <si>
    <t>の給与</t>
  </si>
  <si>
    <t>１９人以下計</t>
  </si>
  <si>
    <t xml:space="preserve">  ３人以下</t>
  </si>
  <si>
    <t>総　　　　　　　　数</t>
  </si>
  <si>
    <t>　４人～　９人</t>
  </si>
  <si>
    <t>１０人～１９人</t>
  </si>
  <si>
    <t>２０人以上計</t>
  </si>
  <si>
    <t>　２０人～　２９人</t>
  </si>
  <si>
    <t>　３０人～　４９人</t>
  </si>
  <si>
    <t xml:space="preserve">  ５０人～  ９９人</t>
  </si>
  <si>
    <t>１００人～１９９人</t>
  </si>
  <si>
    <t>２００人～２９９人</t>
  </si>
  <si>
    <t>３００人～４９９人</t>
  </si>
  <si>
    <t>５００人～９９９人</t>
  </si>
  <si>
    <t>*</t>
  </si>
  <si>
    <t>１,０００人以上</t>
  </si>
  <si>
    <t>食料</t>
  </si>
  <si>
    <t>x</t>
  </si>
  <si>
    <t>繊維</t>
  </si>
  <si>
    <t>衣服</t>
  </si>
  <si>
    <t>木材</t>
  </si>
  <si>
    <t>家具</t>
  </si>
  <si>
    <t>紙</t>
  </si>
  <si>
    <t>印刷</t>
  </si>
  <si>
    <t>化学</t>
  </si>
  <si>
    <t>x</t>
  </si>
  <si>
    <t>石油</t>
  </si>
  <si>
    <t>x</t>
  </si>
  <si>
    <t>ゴム</t>
  </si>
  <si>
    <t>皮革</t>
  </si>
  <si>
    <t>土石</t>
  </si>
  <si>
    <t>鉄鋼</t>
  </si>
  <si>
    <t>非鉄</t>
  </si>
  <si>
    <t>金属</t>
  </si>
  <si>
    <t>機械</t>
  </si>
  <si>
    <t>電気</t>
  </si>
  <si>
    <t>輸送</t>
  </si>
  <si>
    <t>精密</t>
  </si>
  <si>
    <t>注：*は前規模のｘを合算した</t>
  </si>
  <si>
    <t>１３． 産業中分類別・規模別事業所数・従業者数・現金給与総額・原材料使用額等</t>
  </si>
  <si>
    <t>(１)道路種別道路および橋梁延長</t>
  </si>
  <si>
    <t>昭和49年3月31日現在</t>
  </si>
  <si>
    <t>道　路　種　別</t>
  </si>
  <si>
    <t>路線数</t>
  </si>
  <si>
    <t>総延長
(km)</t>
  </si>
  <si>
    <t>未供用延長</t>
  </si>
  <si>
    <r>
      <t>㋐</t>
    </r>
    <r>
      <rPr>
        <sz val="10"/>
        <rFont val="ＭＳ 明朝"/>
        <family val="1"/>
      </rPr>
      <t xml:space="preserve">実延長
</t>
    </r>
  </si>
  <si>
    <t>実　　　　　　　　延　　　　　　　　長　　　　　　　　の　　　　　　　　内　　　　　　　　訳</t>
  </si>
  <si>
    <t>渡 船 場</t>
  </si>
  <si>
    <t>鉄 道 と の
交差箇所数</t>
  </si>
  <si>
    <t>立体
横断
施設</t>
  </si>
  <si>
    <t>規格改良済未改良内訳(km)</t>
  </si>
  <si>
    <t>路面別内訳(km)</t>
  </si>
  <si>
    <t>橋　梁　の　内　訳</t>
  </si>
  <si>
    <t>トンネル</t>
  </si>
  <si>
    <t>重要延長
(km)</t>
  </si>
  <si>
    <r>
      <t>㋑</t>
    </r>
    <r>
      <rPr>
        <sz val="10"/>
        <rFont val="ＭＳ 明朝"/>
        <family val="1"/>
      </rPr>
      <t>規格改
良済延長</t>
    </r>
  </si>
  <si>
    <t>未改良
延　　長</t>
  </si>
  <si>
    <t>うち自動車
交通不能</t>
  </si>
  <si>
    <t>改良率
㋑/㋐
(%)</t>
  </si>
  <si>
    <r>
      <t>㋒</t>
    </r>
    <r>
      <rPr>
        <sz val="10"/>
        <rFont val="ＭＳ 明朝"/>
        <family val="1"/>
      </rPr>
      <t>舗装道</t>
    </r>
  </si>
  <si>
    <t>砂 利 道</t>
  </si>
  <si>
    <t>舗装率
㋒/㋐
(%)</t>
  </si>
  <si>
    <t>橋 数
(個)</t>
  </si>
  <si>
    <t>橋 梁
延 長
(km)</t>
  </si>
  <si>
    <t>木 橋 数 と 永 久 橋</t>
  </si>
  <si>
    <t>個数</t>
  </si>
  <si>
    <t>延 長
(km)</t>
  </si>
  <si>
    <t>国 鉄</t>
  </si>
  <si>
    <t>私 鉄</t>
  </si>
  <si>
    <t>木橋数</t>
  </si>
  <si>
    <t>延 長
(km)</t>
  </si>
  <si>
    <t>永 久
橋 数</t>
  </si>
  <si>
    <t>個数</t>
  </si>
  <si>
    <t>一般国道</t>
  </si>
  <si>
    <t>元一級国道</t>
  </si>
  <si>
    <t>元二級国道</t>
  </si>
  <si>
    <t>県　道</t>
  </si>
  <si>
    <t>主要地方道</t>
  </si>
  <si>
    <t>一般県道</t>
  </si>
  <si>
    <t>国県道計(県管理)</t>
  </si>
  <si>
    <t>指定区間
国直轄</t>
  </si>
  <si>
    <t>国県道合計(含指定区間)</t>
  </si>
  <si>
    <t>市町村道計</t>
  </si>
  <si>
    <t>総合計</t>
  </si>
  <si>
    <t>(注) 1.国道の路線数は知事管理、指定区間を一括した。</t>
  </si>
  <si>
    <t xml:space="preserve">   　2.鉄道との交差箇所数( )は立体交差で内書である。</t>
  </si>
  <si>
    <t>資料:県道路維持課</t>
  </si>
  <si>
    <t>１４．道路現況</t>
  </si>
  <si>
    <t>〃47〃</t>
  </si>
  <si>
    <t xml:space="preserve">   1 月</t>
  </si>
  <si>
    <t xml:space="preserve">   2 月</t>
  </si>
  <si>
    <t xml:space="preserve">   3 月</t>
  </si>
  <si>
    <t xml:space="preserve">   4 月</t>
  </si>
  <si>
    <t xml:space="preserve">   5 月</t>
  </si>
  <si>
    <t xml:space="preserve">   6 月</t>
  </si>
  <si>
    <t xml:space="preserve">   7 月</t>
  </si>
  <si>
    <t xml:space="preserve">   8 月</t>
  </si>
  <si>
    <t xml:space="preserve">   9 月</t>
  </si>
  <si>
    <t xml:space="preserve">   10 月</t>
  </si>
  <si>
    <t xml:space="preserve">   11 月</t>
  </si>
  <si>
    <t xml:space="preserve">   12 月</t>
  </si>
  <si>
    <t>（２）月別火災発生件数・損害見積額</t>
  </si>
  <si>
    <t>月　　別</t>
  </si>
  <si>
    <t>出　　火　　件　　数　(件)</t>
  </si>
  <si>
    <t>焼　損　棟　数　(棟)</t>
  </si>
  <si>
    <t>焼損面積(㎡)</t>
  </si>
  <si>
    <t>船舶
車両
台数
(台)</t>
  </si>
  <si>
    <t>死傷者(人)</t>
  </si>
  <si>
    <t>建物</t>
  </si>
  <si>
    <t>山林
原野</t>
  </si>
  <si>
    <t>航空機</t>
  </si>
  <si>
    <t>船舶</t>
  </si>
  <si>
    <t>車両</t>
  </si>
  <si>
    <t>全焼</t>
  </si>
  <si>
    <t>半焼</t>
  </si>
  <si>
    <t>部分焼</t>
  </si>
  <si>
    <t>建　物</t>
  </si>
  <si>
    <t>山林原野</t>
  </si>
  <si>
    <t>死者</t>
  </si>
  <si>
    <t>傷者</t>
  </si>
  <si>
    <t>昭和45年度</t>
  </si>
  <si>
    <t>3そう
38</t>
  </si>
  <si>
    <t>〃46〃</t>
  </si>
  <si>
    <t>2そう
32</t>
  </si>
  <si>
    <t>2そう
38</t>
  </si>
  <si>
    <t>昭和48年度</t>
  </si>
  <si>
    <t>2そう
28</t>
  </si>
  <si>
    <t>1そう
1</t>
  </si>
  <si>
    <t>1そう
3</t>
  </si>
  <si>
    <t>罹災世帯数(世帯)</t>
  </si>
  <si>
    <t>罹災
人員
(人)</t>
  </si>
  <si>
    <t>損    害    見    積    額    (千円)</t>
  </si>
  <si>
    <t>全損</t>
  </si>
  <si>
    <t>半損</t>
  </si>
  <si>
    <t>小損</t>
  </si>
  <si>
    <t>総  額</t>
  </si>
  <si>
    <t>建物火災</t>
  </si>
  <si>
    <t>航空機
火　災</t>
  </si>
  <si>
    <t>山林
原野
火災</t>
  </si>
  <si>
    <t>船舶
火災</t>
  </si>
  <si>
    <t>車両
火災</t>
  </si>
  <si>
    <t>小計</t>
  </si>
  <si>
    <t>内容物及
びその他</t>
  </si>
  <si>
    <t>１５．火災災害</t>
  </si>
  <si>
    <t>47年度</t>
  </si>
  <si>
    <t>48年度</t>
  </si>
  <si>
    <t>単位：1000kWｈ</t>
  </si>
  <si>
    <t>項目</t>
  </si>
  <si>
    <t>46年度</t>
  </si>
  <si>
    <t>項　　　　　　　　目</t>
  </si>
  <si>
    <t>業務用電力</t>
  </si>
  <si>
    <t>従量電灯</t>
  </si>
  <si>
    <t>小　口</t>
  </si>
  <si>
    <t>50kW未満</t>
  </si>
  <si>
    <t>電</t>
  </si>
  <si>
    <t>大口電灯</t>
  </si>
  <si>
    <t>50kW以上</t>
  </si>
  <si>
    <t>臨時電灯</t>
  </si>
  <si>
    <t>大口</t>
  </si>
  <si>
    <t>一般</t>
  </si>
  <si>
    <t>特約</t>
  </si>
  <si>
    <t>灯</t>
  </si>
  <si>
    <t>定額電灯</t>
  </si>
  <si>
    <t>電灯計</t>
  </si>
  <si>
    <t>臨時電力</t>
  </si>
  <si>
    <t>特別深夜電力</t>
  </si>
  <si>
    <t>特別深夜電力</t>
  </si>
  <si>
    <t>農事用電力</t>
  </si>
  <si>
    <t>農事用電力</t>
  </si>
  <si>
    <t>建設工事用</t>
  </si>
  <si>
    <t>建設工事用</t>
  </si>
  <si>
    <t>-</t>
  </si>
  <si>
    <t>事業用</t>
  </si>
  <si>
    <t>事業用</t>
  </si>
  <si>
    <t>融雪用</t>
  </si>
  <si>
    <t>融雪用</t>
  </si>
  <si>
    <t>電力計</t>
  </si>
  <si>
    <t>電力・電灯計</t>
  </si>
  <si>
    <t>資料：東北電力株式会社山形支店</t>
  </si>
  <si>
    <t>１６．電灯・電力需要実績</t>
  </si>
  <si>
    <t>　人口＝人</t>
  </si>
  <si>
    <t>昭和49年3月31日現在 　　 単位：　率＝％</t>
  </si>
  <si>
    <t xml:space="preserve">
市 町 村 別 </t>
  </si>
  <si>
    <t>行政区域内      居住人口</t>
  </si>
  <si>
    <t>給水区域       内 人 口</t>
  </si>
  <si>
    <t xml:space="preserve">B/A     </t>
  </si>
  <si>
    <t>計    画       給水人口</t>
  </si>
  <si>
    <t xml:space="preserve">C/A     </t>
  </si>
  <si>
    <t>現    在       給水人口</t>
  </si>
  <si>
    <t>普及率</t>
  </si>
  <si>
    <t>上水道</t>
  </si>
  <si>
    <t>簡易水道</t>
  </si>
  <si>
    <t>専用水道</t>
  </si>
  <si>
    <t>（A）</t>
  </si>
  <si>
    <t>（B）</t>
  </si>
  <si>
    <t>（C）</t>
  </si>
  <si>
    <t>（D）</t>
  </si>
  <si>
    <t>D/A</t>
  </si>
  <si>
    <t>施設数</t>
  </si>
  <si>
    <t>現在給水人口</t>
  </si>
  <si>
    <t>昭 和47年 度</t>
  </si>
  <si>
    <t>昭 和48年 度</t>
  </si>
  <si>
    <t>山形保健所</t>
  </si>
  <si>
    <t>-</t>
  </si>
  <si>
    <t>寒河江保健所</t>
  </si>
  <si>
    <t>寒河江市</t>
  </si>
  <si>
    <t>-</t>
  </si>
  <si>
    <t>河北町</t>
  </si>
  <si>
    <t>-</t>
  </si>
  <si>
    <t>西川町</t>
  </si>
  <si>
    <t>大江町</t>
  </si>
  <si>
    <t>村山保健所</t>
  </si>
  <si>
    <t>大石田町</t>
  </si>
  <si>
    <t>-</t>
  </si>
  <si>
    <t>新庄保健所</t>
  </si>
  <si>
    <t>-</t>
  </si>
  <si>
    <t>酒田保健所</t>
  </si>
  <si>
    <t>酒田市</t>
  </si>
  <si>
    <t>遊佐町</t>
  </si>
  <si>
    <t>八幡町</t>
  </si>
  <si>
    <t>-</t>
  </si>
  <si>
    <t>平田町</t>
  </si>
  <si>
    <t>立川町</t>
  </si>
  <si>
    <t>余目町</t>
  </si>
  <si>
    <t>鶴岡保健所</t>
  </si>
  <si>
    <t>朝日村</t>
  </si>
  <si>
    <t>三川町</t>
  </si>
  <si>
    <t>藤島町</t>
  </si>
  <si>
    <t>南陽保健所</t>
  </si>
  <si>
    <t>長井保健所</t>
  </si>
  <si>
    <t>米沢保健所</t>
  </si>
  <si>
    <t>資料：県環境衛生課</t>
  </si>
  <si>
    <t>１７．上水道普及状況</t>
  </si>
  <si>
    <t>　　　　　　　　貨　　　　　　　　　　　物　　　　　　　　　　　用</t>
  </si>
  <si>
    <t>小型二輪車</t>
  </si>
  <si>
    <t>普通車</t>
  </si>
  <si>
    <t>〃　33年</t>
  </si>
  <si>
    <t>〃　34年</t>
  </si>
  <si>
    <t>〃　35年</t>
  </si>
  <si>
    <t>〃　36年</t>
  </si>
  <si>
    <t>〃　37年</t>
  </si>
  <si>
    <t>〃　38年</t>
  </si>
  <si>
    <t>〃　39年</t>
  </si>
  <si>
    <t>〃　40年</t>
  </si>
  <si>
    <t>〃　41年</t>
  </si>
  <si>
    <t>〃　42年</t>
  </si>
  <si>
    <t>〃　43年</t>
  </si>
  <si>
    <t>〃　44年</t>
  </si>
  <si>
    <t>〃　45年</t>
  </si>
  <si>
    <t>〃　46年</t>
  </si>
  <si>
    <t>〃　47年</t>
  </si>
  <si>
    <t>〃　48年</t>
  </si>
  <si>
    <t>〃　49年</t>
  </si>
  <si>
    <t>(1)年次別普及台数</t>
  </si>
  <si>
    <t>各年3月31日現在　単位：台</t>
  </si>
  <si>
    <t>区　　分</t>
  </si>
  <si>
    <t>乗　　合　　用</t>
  </si>
  <si>
    <t>乗　　　　　　　　　　　　用</t>
  </si>
  <si>
    <t>　　　　　　特 　種　 (殊）　 用 　途 　車</t>
  </si>
  <si>
    <t>大型特殊車</t>
  </si>
  <si>
    <t>軽自動車</t>
  </si>
  <si>
    <t>合　　計</t>
  </si>
  <si>
    <t>小型四輪車</t>
  </si>
  <si>
    <t>小型三輪車</t>
  </si>
  <si>
    <t>けん引車　　けん引被</t>
  </si>
  <si>
    <t>普通車</t>
  </si>
  <si>
    <t>普　　通　　車</t>
  </si>
  <si>
    <t>小型四輪車</t>
  </si>
  <si>
    <t>小型車</t>
  </si>
  <si>
    <t>軽特殊車</t>
  </si>
  <si>
    <t>自家用</t>
  </si>
  <si>
    <t>営業用</t>
  </si>
  <si>
    <t>小　計</t>
  </si>
  <si>
    <t>営業用</t>
  </si>
  <si>
    <t>昭 和31年</t>
  </si>
  <si>
    <t>〃　32年</t>
  </si>
  <si>
    <t>注：1）(　）内は外国登録者の台数、　２）31年～40年の乗用計と合計には小型三輪車の台数を含む。 3）31年～44年の</t>
  </si>
  <si>
    <t>　　軽自動車には軽特殊車を含んだ数である。</t>
  </si>
  <si>
    <t>資料：山形県陸運事務所</t>
  </si>
  <si>
    <t>１８．自動車普及状況</t>
  </si>
  <si>
    <t>単位：</t>
  </si>
  <si>
    <t>総　　　　　　　数</t>
  </si>
  <si>
    <t>商店数</t>
  </si>
  <si>
    <t>従業者数</t>
  </si>
  <si>
    <t>年間商品</t>
  </si>
  <si>
    <t>販売額</t>
  </si>
  <si>
    <t xml:space="preserve"> </t>
  </si>
  <si>
    <t>商店数　＝店</t>
  </si>
  <si>
    <t>従業者数＝人</t>
  </si>
  <si>
    <t>昭和49年5月1日現在　</t>
  </si>
  <si>
    <t>販売額　＝万円</t>
  </si>
  <si>
    <t>市町村別</t>
  </si>
  <si>
    <t>甲</t>
  </si>
  <si>
    <t>法人組織の商店および個
人商店で常時雇用従業者
を使用している商店</t>
  </si>
  <si>
    <t>乙　</t>
  </si>
  <si>
    <t>個人商店で常時雇用従
業者を使用していない
商店</t>
  </si>
  <si>
    <t>丙飲食店</t>
  </si>
  <si>
    <t>従業
者数</t>
  </si>
  <si>
    <t>注：1．xは対象商店数が少ないため数字を秘とくしたことを示す　　2．*は近接の秘とく数字ｘを合算したことを示す</t>
  </si>
  <si>
    <t>資料：県統計課 「商業統計調査」</t>
  </si>
  <si>
    <t xml:space="preserve">１９．市町村別商店数・従業者数・年間商品販売額 </t>
  </si>
  <si>
    <t>総              数</t>
  </si>
  <si>
    <t>単位：実績額＝千円、構成比・率＝％</t>
  </si>
  <si>
    <t>品       目       別</t>
  </si>
  <si>
    <t>昭和47年</t>
  </si>
  <si>
    <t>昭和48年</t>
  </si>
  <si>
    <t>比較増減</t>
  </si>
  <si>
    <t>出　　荷
実績額</t>
  </si>
  <si>
    <t>増減率</t>
  </si>
  <si>
    <t>同製品
繊維・</t>
  </si>
  <si>
    <t>絹・人　　絹・合化繊維品</t>
  </si>
  <si>
    <t>ニット製品</t>
  </si>
  <si>
    <t>機械金属製品</t>
  </si>
  <si>
    <t>ミ　　シ　　ン・同部品</t>
  </si>
  <si>
    <t>メリヤス編機・同部品</t>
  </si>
  <si>
    <t>テープレコーダー</t>
  </si>
  <si>
    <t>ステレオ</t>
  </si>
  <si>
    <t>電子工業部品</t>
  </si>
  <si>
    <t>変成器・変圧器</t>
  </si>
  <si>
    <t>工作機械</t>
  </si>
  <si>
    <t>農機具</t>
  </si>
  <si>
    <t>分電盤・配電盤</t>
  </si>
  <si>
    <t>工具</t>
  </si>
  <si>
    <t>ドアロック</t>
  </si>
  <si>
    <t>コンベア</t>
  </si>
  <si>
    <t>複写機</t>
  </si>
  <si>
    <t>計数器・度数計</t>
  </si>
  <si>
    <t>その他の機械</t>
  </si>
  <si>
    <t>合金
 鉄</t>
  </si>
  <si>
    <t>合金鉄</t>
  </si>
  <si>
    <t>化学製品</t>
  </si>
  <si>
    <t>二酸化マンガン</t>
  </si>
  <si>
    <t>ベントナイト</t>
  </si>
  <si>
    <t>カセイソーダ</t>
  </si>
  <si>
    <t>白土</t>
  </si>
  <si>
    <t>カーボン</t>
  </si>
  <si>
    <t>石英ガラス</t>
  </si>
  <si>
    <t>テコランダム</t>
  </si>
  <si>
    <t>塩化ビニール安定剤</t>
  </si>
  <si>
    <t>薬品</t>
  </si>
  <si>
    <t>その他の化学製品</t>
  </si>
  <si>
    <t>金融機関別一般預金残高</t>
  </si>
  <si>
    <t>業種別銀行融資状況</t>
  </si>
  <si>
    <t>業種別相互銀行融資状況</t>
  </si>
  <si>
    <t>労働金庫主要勘定</t>
  </si>
  <si>
    <t>第１３章　財政</t>
  </si>
  <si>
    <t>年次別山形県一般会計歳入歳出決算</t>
  </si>
  <si>
    <t>年次別山形県特別会計歳入歳出決算</t>
  </si>
  <si>
    <t>第１４章　県民所得・物価・家計</t>
  </si>
  <si>
    <t>県民所得</t>
  </si>
  <si>
    <t>第１５章　公務員・選挙・司法・公安</t>
  </si>
  <si>
    <t>公務員</t>
  </si>
  <si>
    <t>警察</t>
  </si>
  <si>
    <t>登記</t>
  </si>
  <si>
    <t>手形・小切手事件</t>
  </si>
  <si>
    <t>強制執行事件</t>
  </si>
  <si>
    <t>民事調停事件</t>
  </si>
  <si>
    <t>少年保護事件</t>
  </si>
  <si>
    <t>罪種別犯罪発生・検挙件数</t>
  </si>
  <si>
    <t>第１６章　衛生</t>
  </si>
  <si>
    <t>保健婦・看護婦・助産婦等</t>
  </si>
  <si>
    <t>伝染病患者数</t>
  </si>
  <si>
    <t>第１７章　労働・社会保障</t>
  </si>
  <si>
    <t>職業紹介状況</t>
  </si>
  <si>
    <t>雇用および賃金指数</t>
  </si>
  <si>
    <t>産業別年令・勤続年数・労働時間数・きまって支給する現金給与額の平均ならびに労働者数</t>
  </si>
  <si>
    <t>日雇失業保険</t>
  </si>
  <si>
    <t>日雇労働者健康保険</t>
  </si>
  <si>
    <t>国民年金</t>
  </si>
  <si>
    <t>労働者災害補償保険</t>
  </si>
  <si>
    <t>社会福祉施設</t>
  </si>
  <si>
    <t>生活保護</t>
  </si>
  <si>
    <t>生活保護費支出状況</t>
  </si>
  <si>
    <t>身体障害者数</t>
  </si>
  <si>
    <t>共同募金</t>
  </si>
  <si>
    <t>第１８章　教育・文化・宗教</t>
  </si>
  <si>
    <t>中学校卒業者の進学・就職状況</t>
  </si>
  <si>
    <t>高等学校卒業者の進学・就職状況</t>
  </si>
  <si>
    <t>高卒者の大学・短大への入学志願者数と入学者数</t>
  </si>
  <si>
    <t>学校教育費</t>
  </si>
  <si>
    <t>年令別就学免除者数</t>
  </si>
  <si>
    <t>年令別就学猶予者数</t>
  </si>
  <si>
    <t>児童・生徒の疾病異常被患率</t>
  </si>
  <si>
    <t>博物館</t>
  </si>
  <si>
    <t>第７章　鉱工業</t>
  </si>
  <si>
    <t>凡例</t>
  </si>
  <si>
    <t>目次</t>
  </si>
  <si>
    <t>県の位置</t>
  </si>
  <si>
    <t>健康保険</t>
  </si>
  <si>
    <t>厚生年金保険</t>
  </si>
  <si>
    <t>船員保険</t>
  </si>
  <si>
    <t>国民健康保険</t>
  </si>
  <si>
    <t>失業保険</t>
  </si>
  <si>
    <t>労働争議</t>
  </si>
  <si>
    <t>１</t>
  </si>
  <si>
    <t>２</t>
  </si>
  <si>
    <t>平均湿度</t>
  </si>
  <si>
    <t>降水日数</t>
  </si>
  <si>
    <t>平均風速</t>
  </si>
  <si>
    <t>暴風日数</t>
  </si>
  <si>
    <t>労働組合</t>
  </si>
  <si>
    <t>港湾</t>
  </si>
  <si>
    <t>銀行主要勘定</t>
  </si>
  <si>
    <t>信用農業協同組合連合会主要勘定</t>
  </si>
  <si>
    <t>簡易生命保険</t>
  </si>
  <si>
    <t>金融機関別貯蓄状況</t>
  </si>
  <si>
    <t>司法関係職員</t>
  </si>
  <si>
    <t>民事事件</t>
  </si>
  <si>
    <t>刑事事件</t>
  </si>
  <si>
    <t>家庭事件</t>
  </si>
  <si>
    <t>罪名別受刑者数</t>
  </si>
  <si>
    <t>図書館</t>
  </si>
  <si>
    <t>本書は、県内の各般にわたる統計資料を集録し、県勢の実態を明らかにするため編集したものである。</t>
  </si>
  <si>
    <t>１．土地・気象　　２．人口　　３．事業所　　４．農業　　５．林業</t>
  </si>
  <si>
    <t>６．水産業　　７．鉱・工業　　８．建設　　９．電気・ガス・水道　　10．運輸・通信</t>
  </si>
  <si>
    <t>15．公務員・選挙・司法・公安　　16．衛生　　17．労働・社会保障　</t>
  </si>
  <si>
    <t>また、本書に何年とあるものは暦年間（１月から１２月まで）、何年度とあるものは、会計年度（４月から翌年３月まで）の事実を示す。</t>
  </si>
  <si>
    <t>３</t>
  </si>
  <si>
    <t>４</t>
  </si>
  <si>
    <t>５</t>
  </si>
  <si>
    <t>６</t>
  </si>
  <si>
    <t>７</t>
  </si>
  <si>
    <t>山形県企画部統計課</t>
  </si>
  <si>
    <t>第１章　土地・気象</t>
  </si>
  <si>
    <t>市町村数・面積および人口密度</t>
  </si>
  <si>
    <t>市町村の廃置分合・境界変更</t>
  </si>
  <si>
    <t>市町村の合併状況</t>
  </si>
  <si>
    <t>気象観測地点一覧</t>
  </si>
  <si>
    <t>最高・最低気温の月平均</t>
  </si>
  <si>
    <t>最大風速</t>
  </si>
  <si>
    <t>平均雲量</t>
  </si>
  <si>
    <t>地方・月別平均気温</t>
  </si>
  <si>
    <t>第２章　人口</t>
  </si>
  <si>
    <t>山形県の人口推移</t>
  </si>
  <si>
    <t>市町村別人口の推移</t>
  </si>
  <si>
    <t>第３章　事業所</t>
  </si>
  <si>
    <t>第４章　農業</t>
  </si>
  <si>
    <t>農家人口</t>
  </si>
  <si>
    <t>農業雇用労働</t>
  </si>
  <si>
    <t>養蚕</t>
  </si>
  <si>
    <t>農地開拓</t>
  </si>
  <si>
    <t>県産米売渡状況</t>
  </si>
  <si>
    <t>生乳生産量</t>
  </si>
  <si>
    <t>稲作被害</t>
  </si>
  <si>
    <t>蚕桑被害</t>
  </si>
  <si>
    <t>第５章　林業</t>
  </si>
  <si>
    <t>林野面積</t>
  </si>
  <si>
    <t>森林伐採面積</t>
  </si>
  <si>
    <t>林産物</t>
  </si>
  <si>
    <t>製材</t>
  </si>
  <si>
    <t>造林面積</t>
  </si>
  <si>
    <t>第６章　水産業</t>
  </si>
  <si>
    <t>内水面漁業漁獲量</t>
  </si>
  <si>
    <t>内水面養殖場数・養殖面積および収穫量</t>
  </si>
  <si>
    <t>水産加工品生産高</t>
  </si>
  <si>
    <t>品目別製造品出荷額</t>
  </si>
  <si>
    <t>第８章　建設</t>
  </si>
  <si>
    <t>酒田港主要施設</t>
  </si>
  <si>
    <t>除却および災害建築物</t>
  </si>
  <si>
    <t>災害被害</t>
  </si>
  <si>
    <t>第９章　電気・ガス・水道</t>
  </si>
  <si>
    <t>発電所</t>
  </si>
  <si>
    <t>電灯・電力需要実績</t>
  </si>
  <si>
    <t>産業別電力需要状況</t>
  </si>
  <si>
    <t>山形県と東北７県の月別電力需要</t>
  </si>
  <si>
    <t>電力消費指数</t>
  </si>
  <si>
    <t>家庭用電気器具の普及状況</t>
  </si>
  <si>
    <t>第１０章　運輸・通信</t>
  </si>
  <si>
    <t>入港船舶実績</t>
  </si>
  <si>
    <t>おばこ丸（引船）利用状況</t>
  </si>
  <si>
    <t>国鉄線別営業粁並びに駅数</t>
  </si>
  <si>
    <t>公衆電話数</t>
  </si>
  <si>
    <t>電話加入数</t>
  </si>
  <si>
    <t>電話普及率</t>
  </si>
  <si>
    <t>第１１章　商業・貿易</t>
  </si>
  <si>
    <t>品目別輸出出荷実績</t>
  </si>
  <si>
    <t>第１２章　金融</t>
  </si>
  <si>
    <t>金融機関別店舗数</t>
  </si>
  <si>
    <t>相互銀行主要勘定</t>
  </si>
  <si>
    <t>商工組合中央金庫主要勘定</t>
  </si>
  <si>
    <t>農業協同組合主要勘定</t>
  </si>
  <si>
    <t>農林中央金庫主要勘定</t>
  </si>
  <si>
    <t>国民金融公庫貸付状況</t>
  </si>
  <si>
    <t>18．教育・文化・宗教　　19．観光</t>
  </si>
  <si>
    <t>本書に掲載した資料の出所は、各表下段欄外に注記明示した。</t>
  </si>
  <si>
    <t>本書中の符号の「－」は、該当事実のないもの、「…」は事実不詳、または調査を欠くもの、「０」は単位に満たないものの表示である。</t>
  </si>
  <si>
    <t>地方・月別降水量と最深積雪</t>
  </si>
  <si>
    <t>農用機械</t>
  </si>
  <si>
    <t>海面漁業・漁業種類別漁獲量</t>
  </si>
  <si>
    <t>山形県生産者製品在庫指数</t>
  </si>
  <si>
    <t>電力需給実績</t>
  </si>
  <si>
    <t>海上出入貨物主要品類別数量</t>
  </si>
  <si>
    <t>仕向国別輸出出荷実績</t>
  </si>
  <si>
    <t>国民所得</t>
  </si>
  <si>
    <t>山形県消費者物価指数</t>
  </si>
  <si>
    <t>罪種および年令別検挙人員</t>
  </si>
  <si>
    <t>法定指定伝染病患者数</t>
  </si>
  <si>
    <t>学科別・産業別就職者数（高等学校）</t>
  </si>
  <si>
    <t>学校給食</t>
  </si>
  <si>
    <t>テレビ受診契約数・普及状況</t>
  </si>
  <si>
    <t>第１９章　観光</t>
  </si>
  <si>
    <t>公園</t>
  </si>
  <si>
    <t>国籍別宿泊外客数</t>
  </si>
  <si>
    <t>観光者数</t>
  </si>
  <si>
    <t>観光地別観光者数</t>
  </si>
  <si>
    <t>11．商業・貿易　　12．金融　　13．財政　　14．所得・物価・家計</t>
  </si>
  <si>
    <t>市町村別民有地の面積</t>
  </si>
  <si>
    <t>月別降水総量</t>
  </si>
  <si>
    <t>月別最大降水量</t>
  </si>
  <si>
    <t>日照時間</t>
  </si>
  <si>
    <t>市町村・年令別（５才階級）人口</t>
  </si>
  <si>
    <t>労働力状態・市町村・男女別人口(15才以上)</t>
  </si>
  <si>
    <t>産業・従業上の地位・男女別就業者(15才以上）</t>
  </si>
  <si>
    <t>世帯の種類・世帯人員別世帯数および世帯人員(市町村別）</t>
  </si>
  <si>
    <t>就業・不就業状態・年令・男女別15才以上人口</t>
  </si>
  <si>
    <t>就業状態・産業（大分類）・従業上の地位・男女別有業者数</t>
  </si>
  <si>
    <t>就業状態・産業（大分類）・従業上の地位・従業員階級・男女別有業者数</t>
  </si>
  <si>
    <t>産業（大分類）・従業上の地位・年令・男女別有業者数</t>
  </si>
  <si>
    <t>就業状態、就業希望意識・求職・非求職別有業者数</t>
  </si>
  <si>
    <t>市町村別世帯数の推移</t>
  </si>
  <si>
    <t>市町村別事業所数および従業者数（農林水産業および公務を除く）</t>
  </si>
  <si>
    <t>都道府県別事業所数および従業者数（農林水産業および公務を除く）</t>
  </si>
  <si>
    <t>農家家族員の就業状態別人数－16才以上－</t>
  </si>
  <si>
    <t>経営耕地規模別面積</t>
  </si>
  <si>
    <t>農作物の類別収穫面積</t>
  </si>
  <si>
    <t>家畜の飼養農家</t>
  </si>
  <si>
    <t>林業従事世帯員数(農家）</t>
  </si>
  <si>
    <t>林家の主業(農家林家）</t>
  </si>
  <si>
    <t>所有山林・保有山林のある林家数と面積</t>
  </si>
  <si>
    <t>1年間に植林・下刈りなどをした林家数および面積</t>
  </si>
  <si>
    <t>植林・手入れの作業に要した労働の種類別林家数と労働量</t>
  </si>
  <si>
    <t>林産物等の種類別販売林家数</t>
  </si>
  <si>
    <t>年次別仕向先別産米搬出実績</t>
  </si>
  <si>
    <t>主要園芸作物の収穫量</t>
  </si>
  <si>
    <t>出漁日数別経営体数および最盛期の漁業従事者数</t>
  </si>
  <si>
    <t>海面漁業組合別漁獲量</t>
  </si>
  <si>
    <t>海面漁業・漁業種類別生産額</t>
  </si>
  <si>
    <t>鉱種別鉱区数および面積</t>
  </si>
  <si>
    <t>鉱種別生産量および生産額</t>
  </si>
  <si>
    <t>山形県鉱・工業生産指数</t>
  </si>
  <si>
    <t>業種別事業所数・従業者数および製造品出荷額等</t>
  </si>
  <si>
    <t>地域別・市町村別事業所・従業者数および製造品出荷額等</t>
  </si>
  <si>
    <t>市町村別事業所・従業者数および製造品出荷額等</t>
  </si>
  <si>
    <t>産業中分類別・規模別事業者数・従業者数・現金給与総額・原材料使用額等</t>
  </si>
  <si>
    <t>産業中分類別・従業者規模別在庫額・有形固定資産</t>
  </si>
  <si>
    <t>産業中分類別・従業者規模別有形固定資産・建設仮勘定・製造品出荷額等</t>
  </si>
  <si>
    <t>市町村・産業中分類別事業所数・従業者数・現金給与総額・原材料使用額・製造品出荷額等</t>
  </si>
  <si>
    <t>性質別投資的土木事業費</t>
  </si>
  <si>
    <t>公害苦情発生件数</t>
  </si>
  <si>
    <t>道路現況</t>
  </si>
  <si>
    <t>用途別着工建築物</t>
  </si>
  <si>
    <t>工事別着工住宅</t>
  </si>
  <si>
    <t>利用関係別着工住宅（新設）</t>
  </si>
  <si>
    <t>種類別着工住宅（新設）</t>
  </si>
  <si>
    <t>市部・構造別着工建築物床面積</t>
  </si>
  <si>
    <t>東北６県建築主別着工建築物</t>
  </si>
  <si>
    <t>出火原因(総合)別件数</t>
  </si>
  <si>
    <t>地域別一般家庭1軒当り月平均使用電力量</t>
  </si>
  <si>
    <t>都市ガスの事業所需要家メーター数・生産量購入量及び送出量</t>
  </si>
  <si>
    <t>上水道普及状況</t>
  </si>
  <si>
    <t>計画給水量</t>
  </si>
  <si>
    <t>自動車運送事業</t>
  </si>
  <si>
    <t>自動車普及状況</t>
  </si>
  <si>
    <t>郵便施設・業務状況</t>
  </si>
  <si>
    <t>通信施設状況</t>
  </si>
  <si>
    <t>電話施設状況</t>
  </si>
  <si>
    <t>市町村別商店数・従業者数・年間商品販売額</t>
  </si>
  <si>
    <t>地域別・従業者規模別商店数・年間商品販売額等</t>
  </si>
  <si>
    <t>市町村別・産業中分類別商店数・従業者数・売場面積・年間商品販売額</t>
  </si>
  <si>
    <t>市町村別飲食店数等</t>
  </si>
  <si>
    <t>中小企業金融公庫貸出状況</t>
  </si>
  <si>
    <t>年次別県税・市町村税収入状況</t>
  </si>
  <si>
    <t>租税負担額の推移</t>
  </si>
  <si>
    <t>地方債状況</t>
  </si>
  <si>
    <t>県内都市別青果物卸売市場の卸売数量と金額</t>
  </si>
  <si>
    <t>県内都市別青果物卸売市場品目別卸売価額(年平均）</t>
  </si>
  <si>
    <t>山形市青果物卸売市場における品目別・月別卸価売額</t>
  </si>
  <si>
    <t>主要品目都市別平均価格(小売価格）</t>
  </si>
  <si>
    <t>県内都市別全世帯１か月間の支出</t>
  </si>
  <si>
    <t>選挙権者数および参議院議員・衆議院議員選挙投票状況</t>
  </si>
  <si>
    <t>特別法令違反送致件数・送致人員</t>
  </si>
  <si>
    <t>財物被害高および回復高</t>
  </si>
  <si>
    <t>医師・歯科医師・薬剤師</t>
  </si>
  <si>
    <t>麻薬取扱者および麻薬中毒者数</t>
  </si>
  <si>
    <t>薬局・医薬品製造販売業者数</t>
  </si>
  <si>
    <t>特定死因別・月別死亡数および年令階級別死亡数</t>
  </si>
  <si>
    <t>伝染病・食中毒罹患者数および死亡率</t>
  </si>
  <si>
    <t>産業別常用労働者の１人当り平均月間現金給与額</t>
  </si>
  <si>
    <t>年令別勤続年数・労働時間数・きまって支給する現金給与額の平均ならびに労働者数</t>
  </si>
  <si>
    <t>給与階層別・年令別労働者数</t>
  </si>
  <si>
    <t>全国・東北７県保護状況</t>
  </si>
  <si>
    <t>身体障害者補装具交付および修理状況</t>
  </si>
  <si>
    <t>市町村別幼児施設等の状況</t>
  </si>
  <si>
    <t>児童相談所における相談受付および処理状況</t>
  </si>
  <si>
    <t>児童福祉収容および費用額</t>
  </si>
  <si>
    <t>養護施設・乳児院に措置された児童の入所原因調</t>
  </si>
  <si>
    <t>学校種別学校数・生徒数等の推移</t>
  </si>
  <si>
    <t>市町村別小学校数・学級数・学年別児童数・教員数</t>
  </si>
  <si>
    <t>市町村別中学校・学級数・学年別生徒数・教員数</t>
  </si>
  <si>
    <t>高等学校の状況</t>
  </si>
  <si>
    <t>盲・ろう学校および養護学校の状況</t>
  </si>
  <si>
    <t>各種学校の状況</t>
  </si>
  <si>
    <t>大学・高等専門学校の状況</t>
  </si>
  <si>
    <t>市町村別・産業別県内・県外就職者数（中学校）</t>
  </si>
  <si>
    <t>中・高等学校卒業者の職業別就職者数</t>
  </si>
  <si>
    <t>中・高等学校卒業者就職者の産業別構成</t>
  </si>
  <si>
    <t>幼児・児童および生徒の体位（平均）</t>
  </si>
  <si>
    <t>疾病異常被患率</t>
  </si>
  <si>
    <t>宗教法人教宗派別数</t>
  </si>
  <si>
    <t>昭和４８　山形県統計年鑑</t>
  </si>
  <si>
    <t>本書は、当課所管の各種統計資料を主とし、これに庁内各部課室および、他官公庁団体、会社等から取集した資料もあわせ掲載した。</t>
  </si>
  <si>
    <t>本書は、次の１９部門から成っている。</t>
  </si>
  <si>
    <t>本書の内容は、原則として昭和４８年の事実について掲載し、その主要なものについては、過去数か年の事実をも掲載した。</t>
  </si>
  <si>
    <t>本書は、国および他都道府県との比較を考慮し、総理府統計局編集、日本統計協会発行の「日本統計年鑑」に準じて編集している。</t>
  </si>
  <si>
    <t>昭和５０年３月</t>
  </si>
  <si>
    <t>昭和48年月別人口移動</t>
  </si>
  <si>
    <t>年令各才別・男女別人口</t>
  </si>
  <si>
    <t>労働力状態・産業・年令・男女別人口(15才以上)</t>
  </si>
  <si>
    <t>産業大分類・従業者規模別事業所数および従業者数（農林水産業および公務を除く）</t>
  </si>
  <si>
    <t>経営耕地規模別農家数</t>
  </si>
  <si>
    <t>人工林率別林家数および人工林面積(農家林家）</t>
  </si>
  <si>
    <t>昭和48年産水・陸稲実収高</t>
  </si>
  <si>
    <t>と畜頭数および生産枝肉量</t>
  </si>
  <si>
    <t>海面漁業・魚種別漁獲量</t>
  </si>
  <si>
    <t>業種別・規模別用地面積</t>
  </si>
  <si>
    <t>業種別・規模別用水量</t>
  </si>
  <si>
    <t>品目別加工賃</t>
  </si>
  <si>
    <t>東北７県の製造業の推移</t>
  </si>
  <si>
    <t>居住の有無別住宅数および人が居住する住宅以外の建物数</t>
  </si>
  <si>
    <t>住宅の種類・所有の関係別住宅数・世帯数・世帯人員</t>
  </si>
  <si>
    <t>住宅の種類別・住宅数・世帯数・世帯人員および１住宅当り居住室数・畳数</t>
  </si>
  <si>
    <t>住宅の種類・所有の関係・建築の時期別住宅数</t>
  </si>
  <si>
    <t>建て方・構造・建築の時期別住宅数</t>
  </si>
  <si>
    <t>住宅の種類・所有の関係・建て方・建設の時期・設備の状況別住宅数</t>
  </si>
  <si>
    <t>東北６県の利用別・種類別着工住宅（新設）</t>
  </si>
  <si>
    <t>建築主別・構造別着工建築物</t>
  </si>
  <si>
    <t>住宅の種類・構造・建築の時期別住宅数</t>
  </si>
  <si>
    <t>昭和48年度東北７県別電力使用量</t>
  </si>
  <si>
    <t>県内国鉄線別・主要物資別輸送屯数</t>
  </si>
  <si>
    <t>信用金庫主要勘定（含信金）</t>
  </si>
  <si>
    <t>郵便貯金・振替</t>
  </si>
  <si>
    <t>昭和48年度市町村歳入歳出決算（普通会計）</t>
  </si>
  <si>
    <t>昭和47年度税務署別国税課税状況</t>
  </si>
  <si>
    <t>昭和47年度業種別・資本金階級別法人数および所得欠損金額</t>
  </si>
  <si>
    <t>昭和47年度税務署別国税徴収状況</t>
  </si>
  <si>
    <t>産業連関表</t>
  </si>
  <si>
    <t>県内主要都市別家計指標（昭和48年）</t>
  </si>
  <si>
    <t>県内都市別勤労者世帯１か月の収入と支出</t>
  </si>
  <si>
    <t>東北６県県庁所在地別勤労者世帯1か月の収入と支出(昭和48年平均）</t>
  </si>
  <si>
    <t>市町村別医師・歯科医師数・業務の種類</t>
  </si>
  <si>
    <t>月別医薬品等生産状況</t>
  </si>
  <si>
    <t>特定死因別・月別乳児死亡数</t>
  </si>
  <si>
    <t>昭和48年の職業訓練生の状況</t>
  </si>
  <si>
    <t>労働者災害起因別・事業所規模別被災者数</t>
  </si>
  <si>
    <t>昭和48年度実施機関別扶助別および一時扶助費支出状況</t>
  </si>
  <si>
    <t>第７章　鉱・工業</t>
  </si>
  <si>
    <t>交通事故</t>
  </si>
  <si>
    <t>（統計年鑑より抜粋）</t>
  </si>
  <si>
    <t>自然増加</t>
  </si>
  <si>
    <t>社会増加</t>
  </si>
  <si>
    <t>総   数</t>
  </si>
  <si>
    <t>男</t>
  </si>
  <si>
    <t>女</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</si>
  <si>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</si>
  <si>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</si>
  <si>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</si>
  <si>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</si>
  <si>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</si>
  <si>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</si>
  <si>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</si>
  <si>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</si>
  <si>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</si>
  <si>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</si>
  <si>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</si>
  <si>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</si>
  <si>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</si>
  <si>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</si>
  <si>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</si>
  <si>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</si>
  <si>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</si>
  <si>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</si>
  <si>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</si>
  <si>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</si>
  <si>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</si>
  <si>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</si>
  <si>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</si>
  <si>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</si>
  <si>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</si>
  <si>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</si>
  <si>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</si>
  <si>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</si>
  <si>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</si>
  <si>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</si>
  <si>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</si>
  <si>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</si>
  <si>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立川町</t>
  </si>
  <si>
    <t>余目町</t>
  </si>
  <si>
    <t>藤島町</t>
  </si>
  <si>
    <t>羽黒町</t>
  </si>
  <si>
    <t>櫛引町</t>
  </si>
  <si>
    <t>三川町</t>
  </si>
  <si>
    <t>朝日村</t>
  </si>
  <si>
    <t>温海町</t>
  </si>
  <si>
    <t>遊佐町</t>
  </si>
  <si>
    <t>八幡町</t>
  </si>
  <si>
    <t>松山町</t>
  </si>
  <si>
    <t>平田町</t>
  </si>
  <si>
    <t>単位：人</t>
  </si>
  <si>
    <t>市 町 村 別</t>
  </si>
  <si>
    <t>昭和47.10.1</t>
  </si>
  <si>
    <t>動態（47.10～48.9）</t>
  </si>
  <si>
    <t>昭和48. 10. 1　 総人口（推計）</t>
  </si>
  <si>
    <t>総人口（推計）</t>
  </si>
  <si>
    <t>増減(△減)</t>
  </si>
  <si>
    <t>総　　　　　数</t>
  </si>
  <si>
    <t>市部計</t>
  </si>
  <si>
    <t>町村部計</t>
  </si>
  <si>
    <t>資料：県統計課「山形県社会保的移動人口調査」</t>
  </si>
  <si>
    <t>１. 市町村別人口の推移</t>
  </si>
  <si>
    <t>総数</t>
  </si>
  <si>
    <t>30～34</t>
  </si>
  <si>
    <t>35～39</t>
  </si>
  <si>
    <t>40～44</t>
  </si>
  <si>
    <t>45～49</t>
  </si>
  <si>
    <t>50～54</t>
  </si>
  <si>
    <t>55～59</t>
  </si>
  <si>
    <t>60～64</t>
  </si>
  <si>
    <t>65～69</t>
  </si>
  <si>
    <t>70～74</t>
  </si>
  <si>
    <t>75～79</t>
  </si>
  <si>
    <t>80～84</t>
  </si>
  <si>
    <t>85～89</t>
  </si>
  <si>
    <t>昭和48年10月1日現在　　　　単位：人</t>
  </si>
  <si>
    <t>市町村別</t>
  </si>
  <si>
    <t>0～4才</t>
  </si>
  <si>
    <t>5～9</t>
  </si>
  <si>
    <t>10～14</t>
  </si>
  <si>
    <t>15～19</t>
  </si>
  <si>
    <t>20～24</t>
  </si>
  <si>
    <t>25～29</t>
  </si>
  <si>
    <t>90～</t>
  </si>
  <si>
    <t>総数</t>
  </si>
  <si>
    <t>市部計</t>
  </si>
  <si>
    <t>資料：県統計課｢山形県社会的移動人口調査｣</t>
  </si>
  <si>
    <t>２．市町村別の年令別（5才階級）人口</t>
  </si>
  <si>
    <t>総         数</t>
  </si>
  <si>
    <t>単位：世帯</t>
  </si>
  <si>
    <t>昭和40年
10月１日</t>
  </si>
  <si>
    <t>世帯数</t>
  </si>
  <si>
    <t>増減（△）</t>
  </si>
  <si>
    <t>市部計</t>
  </si>
  <si>
    <t>東村山郡</t>
  </si>
  <si>
    <t>西村山郡</t>
  </si>
  <si>
    <t>北村山郡</t>
  </si>
  <si>
    <t>最上郡</t>
  </si>
  <si>
    <t>東置賜郡</t>
  </si>
  <si>
    <t>西置賜郡</t>
  </si>
  <si>
    <t>東田川郡</t>
  </si>
  <si>
    <t>西田川郡</t>
  </si>
  <si>
    <t>飽海郡</t>
  </si>
  <si>
    <t>資料：国勢調査、県統計課「山形県社会的移動人口調査」</t>
  </si>
  <si>
    <t>３．市町村別の世帯数の推移</t>
  </si>
  <si>
    <t>上 山 市</t>
  </si>
  <si>
    <t xml:space="preserve">朝日町 </t>
  </si>
  <si>
    <t xml:space="preserve">単位:  </t>
  </si>
  <si>
    <t xml:space="preserve">従業者数=人 </t>
  </si>
  <si>
    <t>比率＝%</t>
  </si>
  <si>
    <t>事業所数</t>
  </si>
  <si>
    <t>従業者数</t>
  </si>
  <si>
    <t>44年実数</t>
  </si>
  <si>
    <t>47　　年</t>
  </si>
  <si>
    <t>実 数</t>
  </si>
  <si>
    <t>構成比</t>
  </si>
  <si>
    <t>対44年   増加率</t>
  </si>
  <si>
    <t>実数</t>
  </si>
  <si>
    <t>対44年　　増加率</t>
  </si>
  <si>
    <t>南陽市</t>
  </si>
  <si>
    <t>東村山郡</t>
  </si>
  <si>
    <t>山辺町</t>
  </si>
  <si>
    <t>中山町</t>
  </si>
  <si>
    <t>西村山郡</t>
  </si>
  <si>
    <t>北村山郡</t>
  </si>
  <si>
    <t>東置賜郡</t>
  </si>
  <si>
    <t>西置賜郡</t>
  </si>
  <si>
    <t>東田川郡</t>
  </si>
  <si>
    <t>西田川郡</t>
  </si>
  <si>
    <t>飽海郡</t>
  </si>
  <si>
    <t>資料:昭和47年事業所統計調査</t>
  </si>
  <si>
    <t>４．市町村別事業所数および従業者数(農林水産業及び公務を除く）</t>
  </si>
  <si>
    <t>市町村別</t>
  </si>
  <si>
    <t>村山地域</t>
  </si>
  <si>
    <t>最上地域</t>
  </si>
  <si>
    <t>置賜地域</t>
  </si>
  <si>
    <t>庄内地域</t>
  </si>
  <si>
    <t>単位：戸</t>
  </si>
  <si>
    <t>総農　　　　　家数</t>
  </si>
  <si>
    <t>専業　　　　　農家</t>
  </si>
  <si>
    <t>兼業農家</t>
  </si>
  <si>
    <t>経 営 耕 地 規 模 別 (ha)</t>
  </si>
  <si>
    <t>第1種　　兼　業</t>
  </si>
  <si>
    <t>第2種　　兼　業</t>
  </si>
  <si>
    <t>例　外　　規　定</t>
  </si>
  <si>
    <t>0.1～　　　　0.3</t>
  </si>
  <si>
    <t>0.3～　　　　0.5</t>
  </si>
  <si>
    <t>0.5～  0.7</t>
  </si>
  <si>
    <t>0.7～  1.0</t>
  </si>
  <si>
    <t>1.0～  1.5</t>
  </si>
  <si>
    <t>1.5～  2.0</t>
  </si>
  <si>
    <t>2.0～  2.5</t>
  </si>
  <si>
    <t>2.5～  3.0</t>
  </si>
  <si>
    <t>3.0　　　以上</t>
  </si>
  <si>
    <t>昭和43.2.1</t>
  </si>
  <si>
    <t xml:space="preserve"> 〃 44.2.1</t>
  </si>
  <si>
    <t xml:space="preserve"> 〃 45.2.1</t>
  </si>
  <si>
    <t xml:space="preserve"> 〃 46.2.1</t>
  </si>
  <si>
    <t xml:space="preserve"> 〃 47.2.1</t>
  </si>
  <si>
    <t xml:space="preserve">  〃 48.2.1</t>
  </si>
  <si>
    <t>川西町</t>
  </si>
  <si>
    <t>資料：県統計課「山形県農業基本調査」、45年は「1970年世界農林業センサス」</t>
  </si>
  <si>
    <t>５．経営耕地規模別農家数</t>
  </si>
  <si>
    <t>農家数</t>
  </si>
  <si>
    <t>面積</t>
  </si>
  <si>
    <t>　〃44〃</t>
  </si>
  <si>
    <t>　〃45〃</t>
  </si>
  <si>
    <t>　〃46〃</t>
  </si>
  <si>
    <t>　〃47〃</t>
  </si>
  <si>
    <t>…</t>
  </si>
  <si>
    <t>単位：</t>
  </si>
  <si>
    <t>農家数＝戸</t>
  </si>
  <si>
    <t>面　積＝a</t>
  </si>
  <si>
    <t>市町村別　　　　規模別</t>
  </si>
  <si>
    <t>田　</t>
  </si>
  <si>
    <t>樹　　園　　地</t>
  </si>
  <si>
    <t>畑</t>
  </si>
  <si>
    <t>過去1年間に全く作付しなかった面積</t>
  </si>
  <si>
    <t>農家数</t>
  </si>
  <si>
    <t>面     積</t>
  </si>
  <si>
    <t>面　積</t>
  </si>
  <si>
    <t>総数</t>
  </si>
  <si>
    <t>果樹園</t>
  </si>
  <si>
    <t>桑園</t>
  </si>
  <si>
    <t>その他の樹園地</t>
  </si>
  <si>
    <t>総　　数</t>
  </si>
  <si>
    <t>普　通　畑</t>
  </si>
  <si>
    <t>牧　草　専　用　地</t>
  </si>
  <si>
    <t>面積</t>
  </si>
  <si>
    <t>うち牧草畑</t>
  </si>
  <si>
    <t>田</t>
  </si>
  <si>
    <t>面積</t>
  </si>
  <si>
    <t>面積</t>
  </si>
  <si>
    <t>昭和42年</t>
  </si>
  <si>
    <t>…</t>
  </si>
  <si>
    <t>　〃43〃</t>
  </si>
  <si>
    <t>　〃48〃</t>
  </si>
  <si>
    <t>0.5ha未満</t>
  </si>
  <si>
    <t>0.5～1.0ha</t>
  </si>
  <si>
    <t>1.0～2.0ha</t>
  </si>
  <si>
    <t>2.0～3.0ha</t>
  </si>
  <si>
    <t>3.0ha以上</t>
  </si>
  <si>
    <t>0.5～1.0ha</t>
  </si>
  <si>
    <t>1.0～2.0ha</t>
  </si>
  <si>
    <t>2.0～3.0ha</t>
  </si>
  <si>
    <t>…</t>
  </si>
  <si>
    <t>注：例外規定農家数およびその面積は、総数、各地域、および各市町村の計に含まれているが、規模別からは除外したの</t>
  </si>
  <si>
    <t>　　で、各計は規模別の積上値と一致しない場合がある。　資料：県統計課「山形県農業基本調査」</t>
  </si>
  <si>
    <t>６．経営耕地規模別面積</t>
  </si>
  <si>
    <t>昭和45年2月1日現在</t>
  </si>
  <si>
    <t>針葉樹林</t>
  </si>
  <si>
    <t>面　積＝アール</t>
  </si>
  <si>
    <t>林家数＝戸</t>
  </si>
  <si>
    <t>所有山
林があ
る林家
数　　　　　</t>
  </si>
  <si>
    <t>貸付分収林がある林家数</t>
  </si>
  <si>
    <t>借入分収林がある林家数</t>
  </si>
  <si>
    <t>保有山林がある林家</t>
  </si>
  <si>
    <t>山　　　　林　　　　面　　　　積</t>
  </si>
  <si>
    <t>総 林        家 数</t>
  </si>
  <si>
    <t>うち　　　　　針葉樹林がある
林家数</t>
  </si>
  <si>
    <t>うち　　　　　　広葉樹林がある
林家数</t>
  </si>
  <si>
    <t>所有</t>
  </si>
  <si>
    <t>貸付林  分収林</t>
  </si>
  <si>
    <t>借入林  分収林</t>
  </si>
  <si>
    <t>保有山林</t>
  </si>
  <si>
    <t>保有山林のうち</t>
  </si>
  <si>
    <t>広葉樹林</t>
  </si>
  <si>
    <t>村山地域</t>
  </si>
  <si>
    <t>最上地域</t>
  </si>
  <si>
    <t>置賜地域</t>
  </si>
  <si>
    <t>庄内地域</t>
  </si>
  <si>
    <t>資料：1970年世界農林業センサス</t>
  </si>
  <si>
    <t>７．所有山林・保有山林のある林家数と面積</t>
  </si>
  <si>
    <t>水          稲</t>
  </si>
  <si>
    <t>陸          稲</t>
  </si>
  <si>
    <t>作付面積</t>
  </si>
  <si>
    <t>　〃 45 年</t>
  </si>
  <si>
    <t>　〃 46 年</t>
  </si>
  <si>
    <t>　〃 47 年</t>
  </si>
  <si>
    <t>木製品</t>
  </si>
  <si>
    <t>木製家具</t>
  </si>
  <si>
    <t>スピーカーシステム</t>
  </si>
  <si>
    <t>その他の木製品</t>
  </si>
  <si>
    <t>食料品</t>
  </si>
  <si>
    <t>果実缶詰</t>
  </si>
  <si>
    <t>肉缶詰</t>
  </si>
  <si>
    <t>清酒</t>
  </si>
  <si>
    <t>冷凍エビ</t>
  </si>
  <si>
    <t>菓子</t>
  </si>
  <si>
    <t>粉ミルク</t>
  </si>
  <si>
    <t>その他の食料品</t>
  </si>
  <si>
    <t>農水産物</t>
  </si>
  <si>
    <t>米</t>
  </si>
  <si>
    <t>りんご</t>
  </si>
  <si>
    <t>虹鱒</t>
  </si>
  <si>
    <t>雑貨</t>
  </si>
  <si>
    <t>テニスラケット</t>
  </si>
  <si>
    <t>桐紙</t>
  </si>
  <si>
    <t>はきもの</t>
  </si>
  <si>
    <t>玩具</t>
  </si>
  <si>
    <t>ゴム引布製品</t>
  </si>
  <si>
    <t>タイル</t>
  </si>
  <si>
    <t>特殊電球</t>
  </si>
  <si>
    <t>その他の雑貨</t>
  </si>
  <si>
    <t>資料：県商工課「山形県輸出出荷実績表」</t>
  </si>
  <si>
    <t>２０． 品目別輸出出荷実績</t>
  </si>
  <si>
    <t>市 郡 別</t>
  </si>
  <si>
    <t>都市</t>
  </si>
  <si>
    <t>金融</t>
  </si>
  <si>
    <t>銀行</t>
  </si>
  <si>
    <t>公庫</t>
  </si>
  <si>
    <t>本店</t>
  </si>
  <si>
    <t>-</t>
  </si>
  <si>
    <t>東村山郡</t>
  </si>
  <si>
    <t>西村山郡</t>
  </si>
  <si>
    <t>北村山郡</t>
  </si>
  <si>
    <t>最上郡</t>
  </si>
  <si>
    <t>東置賜郡</t>
  </si>
  <si>
    <t>西置賜郡</t>
  </si>
  <si>
    <t>東田川郡</t>
  </si>
  <si>
    <t>西田川郡</t>
  </si>
  <si>
    <t>飽海郡</t>
  </si>
  <si>
    <t>普　通　銀　行</t>
  </si>
  <si>
    <t>中    小    金    融    機    関</t>
  </si>
  <si>
    <t>農林水産金融機関</t>
  </si>
  <si>
    <t>国民</t>
  </si>
  <si>
    <t>生命
保険
会社</t>
  </si>
  <si>
    <t>地方銀行</t>
  </si>
  <si>
    <t>相互銀行</t>
  </si>
  <si>
    <t>信用金庫</t>
  </si>
  <si>
    <t>信用組合</t>
  </si>
  <si>
    <t>商工
中金</t>
  </si>
  <si>
    <t>中小企
業金融
公　庫</t>
  </si>
  <si>
    <t>労働金庫</t>
  </si>
  <si>
    <t>農林
中金
支所</t>
  </si>
  <si>
    <t>県信連</t>
  </si>
  <si>
    <t>農業</t>
  </si>
  <si>
    <t>漁業</t>
  </si>
  <si>
    <t>協同</t>
  </si>
  <si>
    <t>支店</t>
  </si>
  <si>
    <t>本店</t>
  </si>
  <si>
    <t>組合</t>
  </si>
  <si>
    <t>支店</t>
  </si>
  <si>
    <t>支店等</t>
  </si>
  <si>
    <t>総数</t>
  </si>
  <si>
    <t>注：支店には県外からの進出店舗（都銀2、地銀3、相銀3、）を含み(  )内数字は、出張所及び代理店である。</t>
  </si>
  <si>
    <t>資料：東北財務局山形財務部</t>
  </si>
  <si>
    <t>２１．金融機関別店舗数</t>
  </si>
  <si>
    <t>単位：百万円</t>
  </si>
  <si>
    <t>業種別</t>
  </si>
  <si>
    <t>昭和46年
3月末
残高</t>
  </si>
  <si>
    <t>昭和47年
3月末
残高</t>
  </si>
  <si>
    <t>昭和48年
3月末
残高</t>
  </si>
  <si>
    <t>昭和49年
3月末
残高</t>
  </si>
  <si>
    <t>業種別</t>
  </si>
  <si>
    <t>総数</t>
  </si>
  <si>
    <t>漁業・水産養殖業</t>
  </si>
  <si>
    <t>鉱業</t>
  </si>
  <si>
    <t>製造業</t>
  </si>
  <si>
    <t>うち金属</t>
  </si>
  <si>
    <t>石炭</t>
  </si>
  <si>
    <t>繊維品</t>
  </si>
  <si>
    <t>木材・木製品</t>
  </si>
  <si>
    <t>建設業</t>
  </si>
  <si>
    <t>パルプ・紙・紙加工品</t>
  </si>
  <si>
    <t>卸売・小売業</t>
  </si>
  <si>
    <t>出版・印刷・同関連産業</t>
  </si>
  <si>
    <t>卸売業</t>
  </si>
  <si>
    <t>化学工業</t>
  </si>
  <si>
    <t>小売業</t>
  </si>
  <si>
    <t>石油精製業</t>
  </si>
  <si>
    <t>ゴム製品製造業</t>
  </si>
  <si>
    <t>金融・保険業</t>
  </si>
  <si>
    <t>窯業・土石製品製造業</t>
  </si>
  <si>
    <t>鉄鋼業</t>
  </si>
  <si>
    <t>不動産業</t>
  </si>
  <si>
    <t>非鉄金属製造業</t>
  </si>
  <si>
    <t>金属製品製造業</t>
  </si>
  <si>
    <t>運輸・通信業</t>
  </si>
  <si>
    <t>一般機械器具製造業</t>
  </si>
  <si>
    <t>電気・ガス・水道業</t>
  </si>
  <si>
    <t>電気機械器具製造業</t>
  </si>
  <si>
    <t>うち電気業</t>
  </si>
  <si>
    <t>輸送用機械器具製造業</t>
  </si>
  <si>
    <t>ガス業</t>
  </si>
  <si>
    <t>精密機械器具製造業</t>
  </si>
  <si>
    <t>サービス業</t>
  </si>
  <si>
    <t>その他製造業</t>
  </si>
  <si>
    <t>うち旅館</t>
  </si>
  <si>
    <t>映画・娯楽</t>
  </si>
  <si>
    <t>農業</t>
  </si>
  <si>
    <t>地方公共団体</t>
  </si>
  <si>
    <t>都道府県</t>
  </si>
  <si>
    <t>林業</t>
  </si>
  <si>
    <t>市町村</t>
  </si>
  <si>
    <t>資料:日本銀行山形事務所</t>
  </si>
  <si>
    <t>２２．業種別銀行融資状況</t>
  </si>
  <si>
    <t>業　   種　   別</t>
  </si>
  <si>
    <t>昭和45年3月末
残高</t>
  </si>
  <si>
    <t>昭和46年3月末
残高</t>
  </si>
  <si>
    <t>昭和47年3月末
残高</t>
  </si>
  <si>
    <t>昭和48年3月末
残高</t>
  </si>
  <si>
    <t>昭和49年3月末
残高</t>
  </si>
  <si>
    <t>うち食料品</t>
  </si>
  <si>
    <t>皮革・同製品</t>
  </si>
  <si>
    <t>窯業・土石製品</t>
  </si>
  <si>
    <t>一般機械器具</t>
  </si>
  <si>
    <t>電気機械器具</t>
  </si>
  <si>
    <t>(飲食店)</t>
  </si>
  <si>
    <t>自動車整備・自動車関連</t>
  </si>
  <si>
    <t>総　　　　　　数</t>
  </si>
  <si>
    <t>注:製造業・サービス業の計はその他の分類があるので一致しない</t>
  </si>
  <si>
    <t>資料:日本銀行山形事務所</t>
  </si>
  <si>
    <t>２３．業種別相互銀行融資状況</t>
  </si>
  <si>
    <t>種別</t>
  </si>
  <si>
    <t>昭和46年度</t>
  </si>
  <si>
    <t>昭和47年度</t>
  </si>
  <si>
    <t>昭和48年度</t>
  </si>
  <si>
    <t>決   算   額</t>
  </si>
  <si>
    <t>構 成 比</t>
  </si>
  <si>
    <t>県税</t>
  </si>
  <si>
    <t>地方譲与税</t>
  </si>
  <si>
    <t>地方交付税</t>
  </si>
  <si>
    <t>分担金及び負担金</t>
  </si>
  <si>
    <t>交通安全対策特別交付金</t>
  </si>
  <si>
    <t>使用料及び手数料</t>
  </si>
  <si>
    <t>国庫支出金</t>
  </si>
  <si>
    <t>財産収入</t>
  </si>
  <si>
    <t>寄付金</t>
  </si>
  <si>
    <t>繰入金</t>
  </si>
  <si>
    <t>繰越金</t>
  </si>
  <si>
    <t>諸収入</t>
  </si>
  <si>
    <t>県債</t>
  </si>
  <si>
    <t>合計</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</si>
  <si>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</si>
  <si>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</si>
  <si>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</si>
  <si>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</si>
  <si>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</si>
  <si>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</si>
  <si>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</si>
  <si>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</si>
  <si>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</si>
  <si>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</si>
  <si>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</si>
  <si>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</si>
  <si>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</si>
  <si>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</si>
  <si>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</si>
  <si>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資料：県経理課</t>
  </si>
  <si>
    <t>単位 ： 決算額＝円、構成比＝％</t>
  </si>
  <si>
    <t>歳　　入　　</t>
  </si>
  <si>
    <t>歳　　出　　</t>
  </si>
  <si>
    <t>２４．年次別山形県一般会計歳入歳出決算</t>
  </si>
  <si>
    <t>歳                                                                                                                                           入</t>
  </si>
  <si>
    <t>2.</t>
  </si>
  <si>
    <t>3.</t>
  </si>
  <si>
    <t>4.</t>
  </si>
  <si>
    <t>5.</t>
  </si>
  <si>
    <t>6.</t>
  </si>
  <si>
    <t>7.</t>
  </si>
  <si>
    <t>8.</t>
  </si>
  <si>
    <t>9.</t>
  </si>
  <si>
    <t>10.</t>
  </si>
  <si>
    <t>11.</t>
  </si>
  <si>
    <t>12.</t>
  </si>
  <si>
    <t>13.</t>
  </si>
  <si>
    <t>14.</t>
  </si>
  <si>
    <t>15.</t>
  </si>
  <si>
    <t>16.</t>
  </si>
  <si>
    <t>17.</t>
  </si>
  <si>
    <t>18.</t>
  </si>
  <si>
    <t>歳入総額</t>
  </si>
  <si>
    <t>歳出総額</t>
  </si>
  <si>
    <t>形式収支</t>
  </si>
  <si>
    <t>自動車取得</t>
  </si>
  <si>
    <t>交通安全</t>
  </si>
  <si>
    <t>国有提供施設</t>
  </si>
  <si>
    <t>地方債</t>
  </si>
  <si>
    <t xml:space="preserve">衛生費 </t>
  </si>
  <si>
    <t>消防費</t>
  </si>
  <si>
    <t>（Ａ）</t>
  </si>
  <si>
    <t>（Ｂ）</t>
  </si>
  <si>
    <t>地方税</t>
  </si>
  <si>
    <t>地方譲与税</t>
  </si>
  <si>
    <t>利 用 税</t>
  </si>
  <si>
    <t>対策特別</t>
  </si>
  <si>
    <t>手数料</t>
  </si>
  <si>
    <t>等所在市町村</t>
  </si>
  <si>
    <t>交 付 金</t>
  </si>
  <si>
    <t>税交付金</t>
  </si>
  <si>
    <t>助成交付金</t>
  </si>
  <si>
    <t>（1）歳入の部</t>
  </si>
  <si>
    <t>（2）歳出の部</t>
  </si>
  <si>
    <t>単位：千円</t>
  </si>
  <si>
    <t>歳出</t>
  </si>
  <si>
    <t>翌年度へ繰り越すべき財　　　源</t>
  </si>
  <si>
    <t>1.</t>
  </si>
  <si>
    <t xml:space="preserve">実質収支 </t>
  </si>
  <si>
    <t>娯楽施設</t>
  </si>
  <si>
    <t>分担金</t>
  </si>
  <si>
    <t>前年度繰    上充用金</t>
  </si>
  <si>
    <t>（Ａ）-（Ｂ）＝（Ｃ）</t>
  </si>
  <si>
    <t>（Ｃ）-（Ｄ）=（Ｅ）</t>
  </si>
  <si>
    <t>地方交付税</t>
  </si>
  <si>
    <t>及び</t>
  </si>
  <si>
    <t>使用料</t>
  </si>
  <si>
    <t>県支出金</t>
  </si>
  <si>
    <t>財産収入</t>
  </si>
  <si>
    <t>寄付金</t>
  </si>
  <si>
    <t>繰入金</t>
  </si>
  <si>
    <t>繰越金</t>
  </si>
  <si>
    <t>(Ｄ)</t>
  </si>
  <si>
    <t>負担金</t>
  </si>
  <si>
    <t>町村部計</t>
  </si>
  <si>
    <t>資料：（1）（2）県地方課</t>
  </si>
  <si>
    <t>２５．昭和48年度市町村歳入歳出決算　　　－普通会計－</t>
  </si>
  <si>
    <t>青森市</t>
  </si>
  <si>
    <t>盛岡市</t>
  </si>
  <si>
    <t>仙台市</t>
  </si>
  <si>
    <t>秋田市</t>
  </si>
  <si>
    <t>福島市</t>
  </si>
  <si>
    <t>世帯主収入</t>
  </si>
  <si>
    <t>社会保障給付</t>
  </si>
  <si>
    <t>主食</t>
  </si>
  <si>
    <t>調味料</t>
  </si>
  <si>
    <t>現物総額</t>
  </si>
  <si>
    <t>単位：円</t>
  </si>
  <si>
    <t>項目</t>
  </si>
  <si>
    <t>全　都　市
人口5万人
以上の都市</t>
  </si>
  <si>
    <t>世帯数</t>
  </si>
  <si>
    <t>世帯人員数</t>
  </si>
  <si>
    <t>有業人員数</t>
  </si>
  <si>
    <t>収入総額</t>
  </si>
  <si>
    <t>実収入総額</t>
  </si>
  <si>
    <t>勤め先からの収入</t>
  </si>
  <si>
    <t>定期</t>
  </si>
  <si>
    <t>臨時</t>
  </si>
  <si>
    <t>その他の世帯員収入</t>
  </si>
  <si>
    <t>事業及び内職収入</t>
  </si>
  <si>
    <t>その他の実収入</t>
  </si>
  <si>
    <t>財産による収入</t>
  </si>
  <si>
    <t>受贈仕送り金</t>
  </si>
  <si>
    <t>実収入以外の収入総額</t>
  </si>
  <si>
    <t>貯金引出</t>
  </si>
  <si>
    <t>借入金</t>
  </si>
  <si>
    <t>掛買</t>
  </si>
  <si>
    <t>前月からの繰入金</t>
  </si>
  <si>
    <t>実支出総額</t>
  </si>
  <si>
    <t>消費支出総額</t>
  </si>
  <si>
    <t>食料費</t>
  </si>
  <si>
    <t>米麦類</t>
  </si>
  <si>
    <t>その他</t>
  </si>
  <si>
    <t>その他の食料</t>
  </si>
  <si>
    <t>魚介類</t>
  </si>
  <si>
    <t>肉乳卵類</t>
  </si>
  <si>
    <t>野菜・乾物類</t>
  </si>
  <si>
    <t>その他の加工食品</t>
  </si>
  <si>
    <t>嗜好品</t>
  </si>
  <si>
    <t>住居費</t>
  </si>
  <si>
    <t>家賃・地代</t>
  </si>
  <si>
    <t>家具・什器</t>
  </si>
  <si>
    <t>光熱費</t>
  </si>
  <si>
    <t>電気・ガス代</t>
  </si>
  <si>
    <t>その他の光熱費</t>
  </si>
  <si>
    <t>被服費</t>
  </si>
  <si>
    <t>衣料費</t>
  </si>
  <si>
    <t>身の回り品その他</t>
  </si>
  <si>
    <t>雑費</t>
  </si>
  <si>
    <t>保健衛生費</t>
  </si>
  <si>
    <t>教養文化費</t>
  </si>
  <si>
    <t>交際費</t>
  </si>
  <si>
    <t>負担費・その他</t>
  </si>
  <si>
    <t>非消費支出総額</t>
  </si>
  <si>
    <t>税金</t>
  </si>
  <si>
    <t>社会保障費</t>
  </si>
  <si>
    <t>実支出以外の支出総額</t>
  </si>
  <si>
    <t>貯金・保険</t>
  </si>
  <si>
    <t>借金返済</t>
  </si>
  <si>
    <t>掛買払</t>
  </si>
  <si>
    <t>その他</t>
  </si>
  <si>
    <t>翌月への繰越金</t>
  </si>
  <si>
    <t>２６．東北6県県庁所在地別勤労者世帯1か月の収入と支出(昭和48年平均)</t>
  </si>
  <si>
    <t>　単位：件</t>
  </si>
  <si>
    <t>月・署別</t>
  </si>
  <si>
    <t>殺人</t>
  </si>
  <si>
    <t>強盗</t>
  </si>
  <si>
    <t>放火</t>
  </si>
  <si>
    <t>強姦</t>
  </si>
  <si>
    <t>暴行</t>
  </si>
  <si>
    <t>傷害</t>
  </si>
  <si>
    <t>脅迫・恐喝</t>
  </si>
  <si>
    <t>窃盗</t>
  </si>
  <si>
    <t>賍物</t>
  </si>
  <si>
    <t>詐欺</t>
  </si>
  <si>
    <t>横領</t>
  </si>
  <si>
    <t>偽造</t>
  </si>
  <si>
    <r>
      <t>瀆</t>
    </r>
    <r>
      <rPr>
        <sz val="10"/>
        <rFont val="ＭＳ 明朝"/>
        <family val="1"/>
      </rPr>
      <t>職</t>
    </r>
  </si>
  <si>
    <t>背任</t>
  </si>
  <si>
    <t>賭博</t>
  </si>
  <si>
    <t>わいせつ行為わいせつ物</t>
  </si>
  <si>
    <t>業務上の過　　　　　　失致死傷</t>
  </si>
  <si>
    <t>その他</t>
  </si>
  <si>
    <t>発生</t>
  </si>
  <si>
    <t>検挙</t>
  </si>
  <si>
    <t>昭 和47　</t>
  </si>
  <si>
    <t>年</t>
  </si>
  <si>
    <t xml:space="preserve"> 〃　48　</t>
  </si>
  <si>
    <t>月別</t>
  </si>
  <si>
    <t>月</t>
  </si>
  <si>
    <t>警察署別</t>
  </si>
  <si>
    <t>山形</t>
  </si>
  <si>
    <t>鶴岡</t>
  </si>
  <si>
    <t>酒田</t>
  </si>
  <si>
    <t>米沢</t>
  </si>
  <si>
    <t>新庄</t>
  </si>
  <si>
    <t>村山</t>
  </si>
  <si>
    <t>南陽</t>
  </si>
  <si>
    <t>長井</t>
  </si>
  <si>
    <t>寒河江</t>
  </si>
  <si>
    <t>天童</t>
  </si>
  <si>
    <t>上山</t>
  </si>
  <si>
    <t>尾花沢</t>
  </si>
  <si>
    <t>余目</t>
  </si>
  <si>
    <t>温海</t>
  </si>
  <si>
    <t>小国</t>
  </si>
  <si>
    <t>資料：県警察本部</t>
  </si>
  <si>
    <t>２７.罪種別犯罪発生・検挙件数</t>
  </si>
  <si>
    <t>発生件数＝件</t>
  </si>
  <si>
    <t>（2）警察署別発生状況</t>
  </si>
  <si>
    <t>死・傷者＝人</t>
  </si>
  <si>
    <t>署別</t>
  </si>
  <si>
    <t>発生　　　　　　件数</t>
  </si>
  <si>
    <t>２８．交通事故</t>
  </si>
  <si>
    <t>医　　　　　師</t>
  </si>
  <si>
    <t>歯　　　科　　　医　　　師</t>
  </si>
  <si>
    <t>薬　　　剤　　　師</t>
  </si>
  <si>
    <t>実　　　数</t>
  </si>
  <si>
    <t>実　　　　　数</t>
  </si>
  <si>
    <t>実数＝人</t>
  </si>
  <si>
    <t>（1）医師・歯科医師・薬剤師数および率（人口10万人対）</t>
  </si>
  <si>
    <t>率＝人口10万対</t>
  </si>
  <si>
    <t>保健所別</t>
  </si>
  <si>
    <t>率</t>
  </si>
  <si>
    <t>47年</t>
  </si>
  <si>
    <t>48年</t>
  </si>
  <si>
    <t>総    数</t>
  </si>
  <si>
    <t xml:space="preserve"> 注：1.　(1)～(4)各年12月31日現在　　2.　従業地の数値である</t>
  </si>
  <si>
    <t xml:space="preserve"> 資料：(1)～(4)県医務課「山形県衛生統計年報」</t>
  </si>
  <si>
    <t>２９．医師・歯科医師・薬剤師</t>
  </si>
  <si>
    <t>総　額</t>
  </si>
  <si>
    <t>　　　　　46　　　　年</t>
  </si>
  <si>
    <t>　　　　　47　　　　年</t>
  </si>
  <si>
    <t xml:space="preserve">              2　　月</t>
  </si>
  <si>
    <t xml:space="preserve">              3　　月</t>
  </si>
  <si>
    <t xml:space="preserve">              4　　月</t>
  </si>
  <si>
    <t xml:space="preserve">              5　　月</t>
  </si>
  <si>
    <t xml:space="preserve">              6　　月</t>
  </si>
  <si>
    <t xml:space="preserve">              7　　月</t>
  </si>
  <si>
    <t xml:space="preserve">              8　　月</t>
  </si>
  <si>
    <t xml:space="preserve">              9　　月</t>
  </si>
  <si>
    <t>建設業</t>
  </si>
  <si>
    <t>製造業</t>
  </si>
  <si>
    <t>単位：円</t>
  </si>
  <si>
    <t>産　　業　　別</t>
  </si>
  <si>
    <t>現　金　給　与　総　額</t>
  </si>
  <si>
    <t>きまって支給する給与</t>
  </si>
  <si>
    <t>特別に支払われた給与</t>
  </si>
  <si>
    <t>総　額</t>
  </si>
  <si>
    <t>男</t>
  </si>
  <si>
    <t>女</t>
  </si>
  <si>
    <t>昭和44年</t>
  </si>
  <si>
    <t>〃</t>
  </si>
  <si>
    <t>　　　　　45　　　　年</t>
  </si>
  <si>
    <t>〃</t>
  </si>
  <si>
    <t>昭和48年平均</t>
  </si>
  <si>
    <t xml:space="preserve">              1　　月    </t>
  </si>
  <si>
    <t xml:space="preserve">             10　　月</t>
  </si>
  <si>
    <t xml:space="preserve">             11　　月</t>
  </si>
  <si>
    <t xml:space="preserve">             12　　月</t>
  </si>
  <si>
    <t>全常用労働者</t>
  </si>
  <si>
    <t>Ｄ</t>
  </si>
  <si>
    <t>Ｅ</t>
  </si>
  <si>
    <t>Ｆ</t>
  </si>
  <si>
    <t>食料品・たばこ製造業</t>
  </si>
  <si>
    <t>繊維工業</t>
  </si>
  <si>
    <t>木材・木製品製造業</t>
  </si>
  <si>
    <t>窯業・土石製品製造業</t>
  </si>
  <si>
    <t>機械製造業</t>
  </si>
  <si>
    <t>電気機械器具製造業</t>
  </si>
  <si>
    <t>その他</t>
  </si>
  <si>
    <t>Ｇ</t>
  </si>
  <si>
    <t>卸売・小売業</t>
  </si>
  <si>
    <t>Ｈ</t>
  </si>
  <si>
    <t>金融保険業</t>
  </si>
  <si>
    <t>Ｊ</t>
  </si>
  <si>
    <t>運輸通信業</t>
  </si>
  <si>
    <t>Ｋ</t>
  </si>
  <si>
    <t>電気・ガス・水道業</t>
  </si>
  <si>
    <t>生産労働者</t>
  </si>
  <si>
    <t>Ｄ</t>
  </si>
  <si>
    <t>Ｆ</t>
  </si>
  <si>
    <t>食料品・たばこ製造業</t>
  </si>
  <si>
    <t>繊維工業</t>
  </si>
  <si>
    <t>木材・木製品製造業</t>
  </si>
  <si>
    <t>窯業・土石製品製造業</t>
  </si>
  <si>
    <t>管理事務技術労働者</t>
  </si>
  <si>
    <t>Ｄ</t>
  </si>
  <si>
    <t>注：1.　全常用労働者、生産労働者、管理事務、技術労働者の欄は、昭和48年（1～12月）平均である。</t>
  </si>
  <si>
    <t>　　2.　中分類18.19.20.22.30.31.34.35.以外の製造業については、その他の製造業として一括集計してある。</t>
  </si>
  <si>
    <t>　　3.　卸売・小売業,金融・保険業、運輸・通信業、電気・ガス・水道業の結果については、労働者の種類別に調査を実施</t>
  </si>
  <si>
    <t>　　　　していないので種類別計数は得られない。</t>
  </si>
  <si>
    <t>　　4.　44～47年における総額は抽出替によるギャップ修正済の数値である。</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</si>
</sst>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
    <numFmt numFmtId="182" formatCode="#,##0_);\(#,##0\)"/>
    <numFmt numFmtId="183" formatCode="0;&quot;△ &quot;0"/>
    <numFmt numFmtId="184" formatCode="_ * #,##0_ ;_ * &quot;△&quot;#,##0_ ;_ * &quot;-&quot;_ ;_ @_ "/>
    <numFmt numFmtId="185" formatCode="#,##0.0;[Red]\-#,##0.0"/>
    <numFmt numFmtId="186" formatCode="#,##0.0;&quot;△ &quot;#,##0.0"/>
    <numFmt numFmtId="187" formatCode="0.0;&quot;△ &quot;0.0"/>
    <numFmt numFmtId="188" formatCode="0_);[Red]\(0\)"/>
    <numFmt numFmtId="189" formatCode="#,##0.0"/>
    <numFmt numFmtId="190" formatCode="_ * #,##0.0_ ;_ * \-#,##0.0_ ;_ * &quot;-&quot;?_ ;_ @_ "/>
    <numFmt numFmtId="191" formatCode="#,##0.0_);[Red]\(#,##0.0\)"/>
    <numFmt numFmtId="192" formatCode="_ * #,##0.0_ ;_ * \-#,##0.0_ ;_ * &quot;-&quot;_ ;_ @_ "/>
    <numFmt numFmtId="193" formatCode="_ * #,##0.00_ ;_ * \-#,##0.00_ ;_ * &quot;-&quot;_ ;_ @_ "/>
    <numFmt numFmtId="194" formatCode="_ * #,##0.000_ ;_ * \-#,##0.000_ ;_ * &quot;-&quot;_ ;_ @_ "/>
    <numFmt numFmtId="195" formatCode="_ * #,##0.0000_ ;_ * \-#,##0.0000_ ;_ * &quot;-&quot;_ ;_ @_ "/>
    <numFmt numFmtId="196" formatCode="_ * #,##0.00000_ ;_ * \-#,##0.00000_ ;_ * &quot;-&quot;_ ;_ @_ "/>
    <numFmt numFmtId="197" formatCode="0.0_);[Red]\(0.0\)"/>
    <numFmt numFmtId="198" formatCode="0.0"/>
    <numFmt numFmtId="199" formatCode="#,##0.0_ ;[Red]\-#,##0.0\ "/>
    <numFmt numFmtId="200" formatCode="\(#,##0\)"/>
    <numFmt numFmtId="201" formatCode="_ * #,##0_ ;_ * \-#,##0_ ;_ * &quot;x&quot;_ ;_ @_ "/>
    <numFmt numFmtId="202" formatCode="#,##0;&quot;△ &quot;#,##0;\-"/>
    <numFmt numFmtId="203" formatCode="0_);\(0\)"/>
    <numFmt numFmtId="204" formatCode="0.0_ "/>
    <numFmt numFmtId="205" formatCode="\$#,##0_);\(#,##0\)"/>
    <numFmt numFmtId="206" formatCode="\(#\)"/>
    <numFmt numFmtId="207" formatCode="#,##0.\ \ "/>
    <numFmt numFmtId="208" formatCode="#,##0\ \ "/>
    <numFmt numFmtId="209" formatCode="0.00000"/>
    <numFmt numFmtId="210" formatCode="0.0000"/>
    <numFmt numFmtId="211" formatCode="0.000"/>
    <numFmt numFmtId="212" formatCode="#,##0.00_ ;[Red]\-#,##0.00\ "/>
    <numFmt numFmtId="213" formatCode="0.00_);[Red]\(0.00\)"/>
    <numFmt numFmtId="214" formatCode="#,##0.000;[Red]\-#,##0.000"/>
    <numFmt numFmtId="215" formatCode="_ * #,##0_ ;_ * \-#,##0_ ;_ * &quot;0&quot;_ ;_ @_ "/>
    <numFmt numFmtId="216" formatCode="_ * #,##0.0_ ;_ * \-#,##0.0_ ;_ * &quot;0.0&quot;_ ;_ @_ "/>
    <numFmt numFmtId="217" formatCode="_ * #,##0.0_ ;_ * &quot;△&quot;#,##0.0_ ;_ * &quot;0.0&quot;_ ;_ @_ "/>
    <numFmt numFmtId="218" formatCode="\(#,###\)"/>
    <numFmt numFmtId="219" formatCode="0_ "/>
    <numFmt numFmtId="220" formatCode="#,##0.00;&quot;△ &quot;#,##0.00"/>
    <numFmt numFmtId="221" formatCode="#,##0.0000;[Red]\-#,##0.0000"/>
    <numFmt numFmtId="222" formatCode="\(0\)"/>
    <numFmt numFmtId="223" formatCode="#,##0\ ;&quot;△ &quot;#,##0"/>
    <numFmt numFmtId="224" formatCode="#,##0\ ;&quot;△ &quot;#,##0\ "/>
    <numFmt numFmtId="225" formatCode="#,##0_ ;[Red]\-#,##0\ "/>
    <numFmt numFmtId="226" formatCode="\+0_ "/>
    <numFmt numFmtId="227" formatCode="\+0.0_ "/>
    <numFmt numFmtId="228" formatCode="&quot;±&quot;0_ "/>
  </numFmts>
  <fonts count="24">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11"/>
      <name val="ＭＳ 明朝"/>
      <family val="1"/>
    </font>
    <font>
      <sz val="9"/>
      <name val="ＭＳ 明朝"/>
      <family val="1"/>
    </font>
    <font>
      <b/>
      <sz val="9"/>
      <name val="ＭＳ 明朝"/>
      <family val="1"/>
    </font>
    <font>
      <b/>
      <sz val="10"/>
      <name val="ＭＳ 明朝"/>
      <family val="1"/>
    </font>
    <font>
      <sz val="10"/>
      <color indexed="10"/>
      <name val="ＭＳ 明朝"/>
      <family val="1"/>
    </font>
    <font>
      <b/>
      <sz val="9"/>
      <name val="ＭＳ Ｐゴシック"/>
      <family val="3"/>
    </font>
    <font>
      <sz val="9"/>
      <color indexed="10"/>
      <name val="ＭＳ 明朝"/>
      <family val="1"/>
    </font>
    <font>
      <sz val="9"/>
      <name val="ＭＳ Ｐゴシック"/>
      <family val="3"/>
    </font>
    <font>
      <sz val="10"/>
      <name val="ＭＳ Ｐゴシック"/>
      <family val="3"/>
    </font>
    <font>
      <sz val="11"/>
      <name val="ＭＳ ゴシック"/>
      <family val="3"/>
    </font>
    <font>
      <b/>
      <sz val="10"/>
      <name val="ＭＳ ゴシック"/>
      <family val="3"/>
    </font>
    <font>
      <sz val="10"/>
      <color indexed="9"/>
      <name val="ＭＳ 明朝"/>
      <family val="1"/>
    </font>
    <font>
      <b/>
      <sz val="9"/>
      <color indexed="9"/>
      <name val="ＭＳ 明朝"/>
      <family val="1"/>
    </font>
    <font>
      <sz val="10"/>
      <name val="ＭＳ Ｐ明朝"/>
      <family val="1"/>
    </font>
    <font>
      <b/>
      <sz val="9"/>
      <name val="ＭＳ ゴシック"/>
      <family val="3"/>
    </font>
    <font>
      <sz val="10"/>
      <name val="ＭＳ ゴシック"/>
      <family val="3"/>
    </font>
  </fonts>
  <fills count="3">
    <fill>
      <patternFill/>
    </fill>
    <fill>
      <patternFill patternType="gray125"/>
    </fill>
    <fill>
      <patternFill patternType="solid">
        <fgColor indexed="22"/>
        <bgColor indexed="64"/>
      </patternFill>
    </fill>
  </fills>
  <borders count="46">
    <border>
      <left/>
      <right/>
      <top/>
      <bottom/>
      <diagonal/>
    </border>
    <border>
      <left style="thin"/>
      <right style="thin"/>
      <top style="double"/>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style="thin"/>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color indexed="63"/>
      </right>
      <top>
        <color indexed="63"/>
      </top>
      <bottom style="dotted"/>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style="thin"/>
      <bottom style="thin"/>
    </border>
    <border>
      <left>
        <color indexed="63"/>
      </left>
      <right>
        <color indexed="63"/>
      </right>
      <top style="thin"/>
      <bottom style="thin"/>
    </border>
    <border>
      <left style="thin"/>
      <right style="double"/>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thin"/>
    </border>
    <border>
      <left>
        <color indexed="63"/>
      </left>
      <right style="double"/>
      <top style="double"/>
      <bottom style="thin"/>
    </border>
    <border>
      <left style="double"/>
      <right style="thin"/>
      <top>
        <color indexed="63"/>
      </top>
      <bottom>
        <color indexed="63"/>
      </bottom>
    </border>
    <border>
      <left style="double"/>
      <right style="thin"/>
      <top>
        <color indexed="63"/>
      </top>
      <bottom style="thin"/>
    </border>
    <border>
      <left style="thin"/>
      <right style="thin"/>
      <top>
        <color indexed="63"/>
      </top>
      <bottom style="dashed"/>
    </border>
    <border>
      <left style="thin"/>
      <right style="thin"/>
      <top style="dashed"/>
      <bottom>
        <color indexed="63"/>
      </bottom>
    </border>
    <border>
      <left style="double"/>
      <right>
        <color indexed="63"/>
      </right>
      <top style="double"/>
      <bottom style="thin"/>
    </border>
    <border>
      <left style="double"/>
      <right>
        <color indexed="63"/>
      </right>
      <top>
        <color indexed="63"/>
      </top>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7" fillId="0" borderId="0">
      <alignment/>
      <protection/>
    </xf>
    <xf numFmtId="0" fontId="6" fillId="0" borderId="0" applyNumberFormat="0" applyFill="0" applyBorder="0" applyAlignment="0" applyProtection="0"/>
  </cellStyleXfs>
  <cellXfs count="1845">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53" applyNumberFormat="1" applyFont="1" applyFill="1" applyAlignment="1">
      <alignment vertical="center"/>
      <protection/>
    </xf>
    <xf numFmtId="49" fontId="1" fillId="0" borderId="0" xfId="53" applyNumberFormat="1" applyFont="1" applyFill="1" applyAlignment="1">
      <alignment/>
      <protection/>
    </xf>
    <xf numFmtId="0" fontId="1" fillId="0" borderId="0" xfId="53" applyFont="1" applyFill="1" applyAlignment="1">
      <alignment/>
      <protection/>
    </xf>
    <xf numFmtId="0" fontId="1" fillId="0" borderId="0" xfId="53" applyFont="1" applyFill="1" applyAlignment="1">
      <alignment vertical="center"/>
      <protection/>
    </xf>
    <xf numFmtId="0" fontId="1" fillId="0" borderId="0" xfId="53" applyFont="1" applyFill="1" applyAlignment="1">
      <alignment vertical="center" wrapText="1"/>
      <protection/>
    </xf>
    <xf numFmtId="0" fontId="1" fillId="2" borderId="0" xfId="0" applyFont="1" applyFill="1" applyAlignment="1">
      <alignment vertical="center"/>
    </xf>
    <xf numFmtId="49" fontId="1" fillId="2" borderId="0" xfId="53" applyNumberFormat="1" applyFont="1" applyFill="1" applyAlignment="1">
      <alignment vertical="center"/>
      <protection/>
    </xf>
    <xf numFmtId="49" fontId="1" fillId="2" borderId="0" xfId="53" applyNumberFormat="1" applyFont="1" applyFill="1" applyAlignment="1">
      <alignment/>
      <protection/>
    </xf>
    <xf numFmtId="0" fontId="1" fillId="2" borderId="0" xfId="53" applyFont="1" applyFill="1" applyAlignment="1">
      <alignment vertical="center"/>
      <protection/>
    </xf>
    <xf numFmtId="0" fontId="1" fillId="2" borderId="0" xfId="53" applyFont="1" applyFill="1" applyAlignment="1">
      <alignment vertical="center" wrapText="1"/>
      <protection/>
    </xf>
    <xf numFmtId="0" fontId="1" fillId="0" borderId="0" xfId="21" applyFont="1" applyFill="1" applyAlignment="1">
      <alignment vertical="center"/>
      <protection/>
    </xf>
    <xf numFmtId="0" fontId="7" fillId="0" borderId="0" xfId="21" applyFont="1" applyFill="1" applyAlignment="1">
      <alignment vertical="center"/>
      <protection/>
    </xf>
    <xf numFmtId="180" fontId="1" fillId="0" borderId="0" xfId="21" applyNumberFormat="1" applyFont="1" applyFill="1" applyAlignment="1">
      <alignment vertical="center"/>
      <protection/>
    </xf>
    <xf numFmtId="0" fontId="8" fillId="0" borderId="0" xfId="21" applyFont="1" applyFill="1" applyAlignment="1">
      <alignment vertical="center"/>
      <protection/>
    </xf>
    <xf numFmtId="180" fontId="8" fillId="0" borderId="0" xfId="21" applyNumberFormat="1" applyFont="1" applyFill="1" applyAlignment="1">
      <alignment vertical="center"/>
      <protection/>
    </xf>
    <xf numFmtId="0" fontId="1" fillId="0" borderId="0" xfId="21" applyFont="1" applyFill="1" applyAlignment="1">
      <alignment horizontal="right" vertical="center"/>
      <protection/>
    </xf>
    <xf numFmtId="58" fontId="1" fillId="0" borderId="1" xfId="21" applyNumberFormat="1" applyFont="1" applyFill="1" applyBorder="1" applyAlignment="1">
      <alignment horizontal="center" vertical="center" shrinkToFit="1"/>
      <protection/>
    </xf>
    <xf numFmtId="0" fontId="1" fillId="0" borderId="0" xfId="21" applyFont="1" applyFill="1" applyBorder="1" applyAlignment="1">
      <alignment vertical="center"/>
      <protection/>
    </xf>
    <xf numFmtId="0" fontId="1" fillId="0" borderId="2" xfId="21" applyFont="1" applyFill="1" applyBorder="1" applyAlignment="1">
      <alignment horizontal="center" vertical="center"/>
      <protection/>
    </xf>
    <xf numFmtId="0" fontId="1" fillId="0" borderId="3" xfId="21" applyFont="1" applyFill="1" applyBorder="1" applyAlignment="1">
      <alignment horizontal="center" vertical="center"/>
      <protection/>
    </xf>
    <xf numFmtId="180" fontId="1" fillId="0" borderId="3" xfId="21" applyNumberFormat="1" applyFont="1" applyFill="1" applyBorder="1" applyAlignment="1">
      <alignment horizontal="center" vertical="center"/>
      <protection/>
    </xf>
    <xf numFmtId="0" fontId="9" fillId="0" borderId="0" xfId="21" applyFont="1" applyFill="1" applyAlignment="1">
      <alignment vertical="center"/>
      <protection/>
    </xf>
    <xf numFmtId="180" fontId="10" fillId="0" borderId="4" xfId="21" applyNumberFormat="1" applyFont="1" applyFill="1" applyBorder="1" applyAlignment="1">
      <alignment vertical="center"/>
      <protection/>
    </xf>
    <xf numFmtId="180" fontId="10" fillId="0" borderId="5" xfId="21" applyNumberFormat="1" applyFont="1" applyFill="1" applyBorder="1" applyAlignment="1">
      <alignment vertical="center"/>
      <protection/>
    </xf>
    <xf numFmtId="180" fontId="10" fillId="0" borderId="6" xfId="21" applyNumberFormat="1" applyFont="1" applyFill="1" applyBorder="1" applyAlignment="1">
      <alignment vertical="center"/>
      <protection/>
    </xf>
    <xf numFmtId="0" fontId="10" fillId="0" borderId="7" xfId="21" applyFont="1" applyFill="1" applyBorder="1" applyAlignment="1">
      <alignment horizontal="center" vertical="center"/>
      <protection/>
    </xf>
    <xf numFmtId="0" fontId="10" fillId="0" borderId="8" xfId="21" applyFont="1" applyFill="1" applyBorder="1" applyAlignment="1">
      <alignment vertical="center"/>
      <protection/>
    </xf>
    <xf numFmtId="180" fontId="9" fillId="0" borderId="7" xfId="21" applyNumberFormat="1" applyFont="1" applyFill="1" applyBorder="1" applyAlignment="1">
      <alignment vertical="center"/>
      <protection/>
    </xf>
    <xf numFmtId="180" fontId="9" fillId="0" borderId="0" xfId="21" applyNumberFormat="1" applyFont="1" applyFill="1" applyBorder="1" applyAlignment="1">
      <alignment vertical="center"/>
      <protection/>
    </xf>
    <xf numFmtId="180" fontId="9" fillId="0" borderId="8" xfId="21" applyNumberFormat="1" applyFont="1" applyFill="1" applyBorder="1" applyAlignment="1">
      <alignment vertical="center"/>
      <protection/>
    </xf>
    <xf numFmtId="180" fontId="10" fillId="0" borderId="7" xfId="21" applyNumberFormat="1" applyFont="1" applyFill="1" applyBorder="1" applyAlignment="1">
      <alignment vertical="center"/>
      <protection/>
    </xf>
    <xf numFmtId="180" fontId="10" fillId="0" borderId="0" xfId="21" applyNumberFormat="1" applyFont="1" applyFill="1" applyBorder="1" applyAlignment="1">
      <alignment vertical="center"/>
      <protection/>
    </xf>
    <xf numFmtId="180" fontId="10" fillId="0" borderId="8" xfId="21" applyNumberFormat="1" applyFont="1" applyFill="1" applyBorder="1" applyAlignment="1">
      <alignment vertical="center"/>
      <protection/>
    </xf>
    <xf numFmtId="0" fontId="11" fillId="0" borderId="7" xfId="21" applyFont="1" applyFill="1" applyBorder="1" applyAlignment="1">
      <alignment horizontal="left" vertical="center"/>
      <protection/>
    </xf>
    <xf numFmtId="0" fontId="11" fillId="0" borderId="8" xfId="21" applyFont="1" applyFill="1" applyBorder="1" applyAlignment="1">
      <alignment horizontal="distributed" vertical="center"/>
      <protection/>
    </xf>
    <xf numFmtId="0" fontId="1" fillId="0" borderId="7" xfId="21" applyFont="1" applyFill="1" applyBorder="1" applyAlignment="1">
      <alignment vertical="center"/>
      <protection/>
    </xf>
    <xf numFmtId="0" fontId="1" fillId="0" borderId="8" xfId="21" applyFont="1" applyFill="1" applyBorder="1" applyAlignment="1">
      <alignment vertical="center"/>
      <protection/>
    </xf>
    <xf numFmtId="180" fontId="11" fillId="0" borderId="7" xfId="17" applyNumberFormat="1" applyFont="1" applyFill="1" applyBorder="1" applyAlignment="1">
      <alignment horizontal="right" vertical="center"/>
    </xf>
    <xf numFmtId="180" fontId="1" fillId="0" borderId="0" xfId="21" applyNumberFormat="1" applyFont="1" applyFill="1" applyBorder="1" applyAlignment="1">
      <alignment vertical="center"/>
      <protection/>
    </xf>
    <xf numFmtId="180" fontId="1" fillId="0" borderId="8" xfId="21" applyNumberFormat="1" applyFont="1" applyFill="1" applyBorder="1" applyAlignment="1">
      <alignment vertical="center"/>
      <protection/>
    </xf>
    <xf numFmtId="0" fontId="8" fillId="0" borderId="7" xfId="21" applyFont="1" applyFill="1" applyBorder="1" applyAlignment="1">
      <alignment vertical="center"/>
      <protection/>
    </xf>
    <xf numFmtId="0" fontId="1" fillId="0" borderId="8" xfId="21" applyFont="1" applyFill="1" applyBorder="1" applyAlignment="1">
      <alignment horizontal="distributed" vertical="center"/>
      <protection/>
    </xf>
    <xf numFmtId="180" fontId="1" fillId="0" borderId="7" xfId="17" applyNumberFormat="1" applyFont="1" applyFill="1" applyBorder="1" applyAlignment="1">
      <alignment horizontal="right" vertical="center"/>
    </xf>
    <xf numFmtId="180" fontId="1" fillId="0" borderId="0" xfId="17" applyNumberFormat="1" applyFont="1" applyFill="1" applyBorder="1" applyAlignment="1">
      <alignment horizontal="right" vertical="center"/>
    </xf>
    <xf numFmtId="180" fontId="1" fillId="0" borderId="0" xfId="21" applyNumberFormat="1" applyFont="1" applyFill="1" applyBorder="1" applyAlignment="1">
      <alignment horizontal="right" vertical="center"/>
      <protection/>
    </xf>
    <xf numFmtId="0" fontId="10" fillId="0" borderId="0" xfId="21" applyFont="1" applyFill="1" applyAlignment="1">
      <alignment vertical="center"/>
      <protection/>
    </xf>
    <xf numFmtId="0" fontId="10" fillId="0" borderId="7" xfId="21" applyFont="1" applyFill="1" applyBorder="1" applyAlignment="1">
      <alignment horizontal="distributed" vertical="center"/>
      <protection/>
    </xf>
    <xf numFmtId="0" fontId="10" fillId="0" borderId="8" xfId="21" applyFont="1" applyFill="1" applyBorder="1" applyAlignment="1">
      <alignment horizontal="distributed" vertical="center"/>
      <protection/>
    </xf>
    <xf numFmtId="180" fontId="10" fillId="0" borderId="7" xfId="17" applyNumberFormat="1" applyFont="1" applyFill="1" applyBorder="1" applyAlignment="1">
      <alignment horizontal="right" vertical="center"/>
    </xf>
    <xf numFmtId="180" fontId="10" fillId="0" borderId="0" xfId="21" applyNumberFormat="1" applyFont="1" applyFill="1" applyAlignment="1">
      <alignment vertical="center"/>
      <protection/>
    </xf>
    <xf numFmtId="0" fontId="8" fillId="0" borderId="9" xfId="21" applyFont="1" applyFill="1" applyBorder="1" applyAlignment="1">
      <alignment vertical="center"/>
      <protection/>
    </xf>
    <xf numFmtId="0" fontId="1" fillId="0" borderId="10" xfId="21" applyFont="1" applyFill="1" applyBorder="1" applyAlignment="1">
      <alignment horizontal="distributed" vertical="center"/>
      <protection/>
    </xf>
    <xf numFmtId="180" fontId="1" fillId="0" borderId="9" xfId="17" applyNumberFormat="1" applyFont="1" applyFill="1" applyBorder="1" applyAlignment="1">
      <alignment horizontal="right" vertical="center"/>
    </xf>
    <xf numFmtId="180" fontId="1" fillId="0" borderId="11" xfId="21" applyNumberFormat="1" applyFont="1" applyFill="1" applyBorder="1" applyAlignment="1">
      <alignment vertical="center"/>
      <protection/>
    </xf>
    <xf numFmtId="180" fontId="1" fillId="0" borderId="11" xfId="17" applyNumberFormat="1" applyFont="1" applyFill="1" applyBorder="1" applyAlignment="1">
      <alignment horizontal="right" vertical="center"/>
    </xf>
    <xf numFmtId="180" fontId="1" fillId="0" borderId="10" xfId="21" applyNumberFormat="1" applyFont="1" applyFill="1" applyBorder="1" applyAlignment="1">
      <alignment vertical="center"/>
      <protection/>
    </xf>
    <xf numFmtId="0" fontId="1" fillId="0" borderId="0" xfId="21" applyFont="1" applyFill="1" applyBorder="1" applyAlignment="1">
      <alignment horizontal="distributed" vertical="center"/>
      <protection/>
    </xf>
    <xf numFmtId="38" fontId="1" fillId="0" borderId="0" xfId="17" applyFont="1" applyFill="1" applyBorder="1" applyAlignment="1">
      <alignment horizontal="right" vertical="center"/>
    </xf>
    <xf numFmtId="180" fontId="1" fillId="0" borderId="5" xfId="21" applyNumberFormat="1" applyFont="1" applyFill="1" applyBorder="1" applyAlignment="1">
      <alignment vertical="center"/>
      <protection/>
    </xf>
    <xf numFmtId="0" fontId="1" fillId="0" borderId="0" xfId="22" applyFont="1" applyFill="1" applyAlignment="1">
      <alignment vertical="center"/>
      <protection/>
    </xf>
    <xf numFmtId="0" fontId="7" fillId="0" borderId="0" xfId="22" applyFont="1" applyFill="1" applyAlignment="1">
      <alignment vertical="center"/>
      <protection/>
    </xf>
    <xf numFmtId="0" fontId="12" fillId="0" borderId="0" xfId="22" applyFont="1" applyFill="1" applyAlignment="1">
      <alignment horizontal="center" vertical="center"/>
      <protection/>
    </xf>
    <xf numFmtId="0" fontId="1" fillId="0" borderId="0" xfId="22" applyFont="1" applyFill="1" applyBorder="1" applyAlignment="1">
      <alignment vertical="center"/>
      <protection/>
    </xf>
    <xf numFmtId="0" fontId="1" fillId="0" borderId="0" xfId="22" applyFont="1" applyFill="1" applyBorder="1" applyAlignment="1">
      <alignment horizontal="centerContinuous" vertical="center"/>
      <protection/>
    </xf>
    <xf numFmtId="0" fontId="1" fillId="0" borderId="0" xfId="22" applyFont="1" applyFill="1" applyAlignment="1">
      <alignment horizontal="right" vertical="center"/>
      <protection/>
    </xf>
    <xf numFmtId="0" fontId="1" fillId="0" borderId="12" xfId="22" applyFont="1" applyFill="1" applyBorder="1" applyAlignment="1">
      <alignment horizontal="center" vertical="center"/>
      <protection/>
    </xf>
    <xf numFmtId="0" fontId="1" fillId="0" borderId="13" xfId="22" applyFont="1" applyFill="1" applyBorder="1" applyAlignment="1">
      <alignment horizontal="center" vertical="center"/>
      <protection/>
    </xf>
    <xf numFmtId="0" fontId="1" fillId="0" borderId="14" xfId="22" applyFont="1" applyFill="1" applyBorder="1" applyAlignment="1">
      <alignment horizontal="center" vertical="center"/>
      <protection/>
    </xf>
    <xf numFmtId="0" fontId="1" fillId="0" borderId="7" xfId="22" applyFont="1" applyFill="1" applyBorder="1" applyAlignment="1">
      <alignment vertical="center"/>
      <protection/>
    </xf>
    <xf numFmtId="0" fontId="1" fillId="0" borderId="7" xfId="22" applyFont="1" applyFill="1" applyBorder="1" applyAlignment="1">
      <alignment horizontal="center" vertical="center"/>
      <protection/>
    </xf>
    <xf numFmtId="0" fontId="1" fillId="0" borderId="8" xfId="22" applyFont="1" applyFill="1" applyBorder="1" applyAlignment="1">
      <alignment horizontal="center" vertical="center"/>
      <protection/>
    </xf>
    <xf numFmtId="0" fontId="1" fillId="0" borderId="4" xfId="22" applyFont="1" applyFill="1" applyBorder="1" applyAlignment="1">
      <alignment horizontal="center" vertical="center"/>
      <protection/>
    </xf>
    <xf numFmtId="0" fontId="1" fillId="0" borderId="5" xfId="22" applyFont="1" applyFill="1" applyBorder="1" applyAlignment="1">
      <alignment horizontal="center" vertical="center"/>
      <protection/>
    </xf>
    <xf numFmtId="0" fontId="1" fillId="0" borderId="7" xfId="22" applyFont="1" applyFill="1" applyBorder="1" applyAlignment="1">
      <alignment horizontal="distributed" vertical="center"/>
      <protection/>
    </xf>
    <xf numFmtId="0" fontId="0" fillId="0" borderId="8" xfId="22" applyFill="1" applyBorder="1" applyAlignment="1">
      <alignment horizontal="distributed" vertical="center"/>
      <protection/>
    </xf>
    <xf numFmtId="0" fontId="1" fillId="0" borderId="0" xfId="22" applyFont="1" applyFill="1" applyBorder="1" applyAlignment="1">
      <alignment horizontal="center" vertical="center"/>
      <protection/>
    </xf>
    <xf numFmtId="0" fontId="10" fillId="0" borderId="0" xfId="22" applyFont="1" applyFill="1" applyAlignment="1">
      <alignment vertical="center"/>
      <protection/>
    </xf>
    <xf numFmtId="41" fontId="10" fillId="0" borderId="7" xfId="22" applyNumberFormat="1" applyFont="1" applyFill="1" applyBorder="1" applyAlignment="1">
      <alignment vertical="center"/>
      <protection/>
    </xf>
    <xf numFmtId="41" fontId="10" fillId="0" borderId="0" xfId="22" applyNumberFormat="1" applyFont="1" applyFill="1" applyBorder="1" applyAlignment="1">
      <alignment horizontal="right" vertical="center"/>
      <protection/>
    </xf>
    <xf numFmtId="0" fontId="10" fillId="0" borderId="7" xfId="22" applyFont="1" applyFill="1" applyBorder="1" applyAlignment="1">
      <alignment vertical="center"/>
      <protection/>
    </xf>
    <xf numFmtId="0" fontId="9" fillId="0" borderId="0" xfId="22" applyFont="1" applyFill="1" applyAlignment="1">
      <alignment vertical="center"/>
      <protection/>
    </xf>
    <xf numFmtId="0" fontId="9" fillId="0" borderId="7" xfId="22" applyFont="1" applyFill="1" applyBorder="1" applyAlignment="1">
      <alignment horizontal="distributed" vertical="center"/>
      <protection/>
    </xf>
    <xf numFmtId="0" fontId="9" fillId="0" borderId="8" xfId="22" applyFont="1" applyFill="1" applyBorder="1" applyAlignment="1">
      <alignment horizontal="distributed" vertical="center"/>
      <protection/>
    </xf>
    <xf numFmtId="180" fontId="9" fillId="0" borderId="7" xfId="22" applyNumberFormat="1" applyFont="1" applyFill="1" applyBorder="1" applyAlignment="1">
      <alignment vertical="center"/>
      <protection/>
    </xf>
    <xf numFmtId="41" fontId="14" fillId="0" borderId="0" xfId="22" applyNumberFormat="1" applyFont="1" applyFill="1" applyBorder="1" applyAlignment="1">
      <alignment horizontal="right" vertical="center"/>
      <protection/>
    </xf>
    <xf numFmtId="0" fontId="9" fillId="0" borderId="7" xfId="22" applyFont="1" applyFill="1" applyBorder="1" applyAlignment="1">
      <alignment vertical="center"/>
      <protection/>
    </xf>
    <xf numFmtId="41" fontId="10" fillId="0" borderId="0" xfId="22" applyNumberFormat="1" applyFont="1" applyFill="1" applyAlignment="1">
      <alignment vertical="center"/>
      <protection/>
    </xf>
    <xf numFmtId="0" fontId="10" fillId="0" borderId="7" xfId="17" applyNumberFormat="1" applyFont="1" applyFill="1" applyBorder="1" applyAlignment="1">
      <alignment horizontal="distributed" vertical="center"/>
    </xf>
    <xf numFmtId="0" fontId="10" fillId="0" borderId="8" xfId="17" applyNumberFormat="1" applyFont="1" applyFill="1" applyBorder="1" applyAlignment="1">
      <alignment horizontal="distributed" vertical="center"/>
    </xf>
    <xf numFmtId="41" fontId="10" fillId="0" borderId="0" xfId="17" applyNumberFormat="1" applyFont="1" applyFill="1" applyBorder="1" applyAlignment="1">
      <alignment horizontal="right" vertical="center"/>
    </xf>
    <xf numFmtId="38" fontId="1" fillId="0" borderId="8" xfId="17" applyFont="1" applyFill="1" applyBorder="1" applyAlignment="1">
      <alignment vertical="center"/>
    </xf>
    <xf numFmtId="38" fontId="10" fillId="0" borderId="7" xfId="17" applyFont="1" applyFill="1" applyBorder="1" applyAlignment="1">
      <alignment horizontal="right" vertical="center"/>
    </xf>
    <xf numFmtId="41" fontId="9" fillId="0" borderId="0" xfId="17" applyNumberFormat="1" applyFont="1" applyFill="1" applyBorder="1" applyAlignment="1">
      <alignment horizontal="right" vertical="center"/>
    </xf>
    <xf numFmtId="38" fontId="1" fillId="0" borderId="8" xfId="17" applyFont="1" applyFill="1" applyBorder="1" applyAlignment="1">
      <alignment horizontal="distributed" vertical="center"/>
    </xf>
    <xf numFmtId="41" fontId="1" fillId="0" borderId="7" xfId="17" applyNumberFormat="1" applyFont="1" applyFill="1" applyBorder="1" applyAlignment="1">
      <alignment vertical="center"/>
    </xf>
    <xf numFmtId="41" fontId="1" fillId="0" borderId="0" xfId="17" applyNumberFormat="1" applyFont="1" applyFill="1" applyBorder="1" applyAlignment="1">
      <alignment vertical="center"/>
    </xf>
    <xf numFmtId="41" fontId="1" fillId="0" borderId="0" xfId="17" applyNumberFormat="1" applyFont="1" applyFill="1" applyBorder="1" applyAlignment="1">
      <alignment horizontal="right" vertical="center"/>
    </xf>
    <xf numFmtId="38" fontId="1" fillId="0" borderId="0" xfId="17" applyFont="1" applyFill="1" applyBorder="1" applyAlignment="1">
      <alignment vertical="center"/>
    </xf>
    <xf numFmtId="41" fontId="10" fillId="0" borderId="7" xfId="17" applyNumberFormat="1" applyFont="1" applyFill="1" applyBorder="1" applyAlignment="1">
      <alignment vertical="center"/>
    </xf>
    <xf numFmtId="41" fontId="10" fillId="0" borderId="0" xfId="17" applyNumberFormat="1" applyFont="1" applyFill="1" applyBorder="1" applyAlignment="1">
      <alignment vertical="center"/>
    </xf>
    <xf numFmtId="38" fontId="10" fillId="0" borderId="0" xfId="17" applyFont="1" applyFill="1" applyBorder="1" applyAlignment="1">
      <alignment vertical="center"/>
    </xf>
    <xf numFmtId="41" fontId="1" fillId="0" borderId="0" xfId="22" applyNumberFormat="1" applyFont="1" applyFill="1" applyAlignment="1">
      <alignment vertical="center"/>
      <protection/>
    </xf>
    <xf numFmtId="0" fontId="1" fillId="0" borderId="9" xfId="22" applyFont="1" applyFill="1" applyBorder="1" applyAlignment="1">
      <alignment vertical="center"/>
      <protection/>
    </xf>
    <xf numFmtId="38" fontId="1" fillId="0" borderId="10" xfId="17" applyFont="1" applyFill="1" applyBorder="1" applyAlignment="1">
      <alignment horizontal="distributed" vertical="center"/>
    </xf>
    <xf numFmtId="41" fontId="1" fillId="0" borderId="9" xfId="17" applyNumberFormat="1" applyFont="1" applyFill="1" applyBorder="1" applyAlignment="1">
      <alignment vertical="center"/>
    </xf>
    <xf numFmtId="41" fontId="1" fillId="0" borderId="11" xfId="17" applyNumberFormat="1" applyFont="1" applyFill="1" applyBorder="1" applyAlignment="1">
      <alignment vertical="center"/>
    </xf>
    <xf numFmtId="41" fontId="1" fillId="0" borderId="11" xfId="17" applyNumberFormat="1" applyFont="1" applyFill="1" applyBorder="1" applyAlignment="1">
      <alignment horizontal="right" vertical="center"/>
    </xf>
    <xf numFmtId="0" fontId="1" fillId="0" borderId="0" xfId="23" applyFont="1" applyFill="1">
      <alignment/>
      <protection/>
    </xf>
    <xf numFmtId="0" fontId="7" fillId="0" borderId="0" xfId="23" applyFont="1" applyFill="1">
      <alignment/>
      <protection/>
    </xf>
    <xf numFmtId="183" fontId="0" fillId="0" borderId="0" xfId="23" applyNumberFormat="1" applyFill="1">
      <alignment/>
      <protection/>
    </xf>
    <xf numFmtId="38" fontId="1" fillId="0" borderId="0" xfId="17" applyFont="1" applyFill="1" applyAlignment="1">
      <alignment/>
    </xf>
    <xf numFmtId="0" fontId="1" fillId="0" borderId="0" xfId="23" applyFont="1" applyFill="1" applyBorder="1">
      <alignment/>
      <protection/>
    </xf>
    <xf numFmtId="38" fontId="8" fillId="0" borderId="0" xfId="17" applyFont="1" applyFill="1" applyAlignment="1">
      <alignment/>
    </xf>
    <xf numFmtId="0" fontId="8" fillId="0" borderId="0" xfId="23" applyFont="1" applyFill="1">
      <alignment/>
      <protection/>
    </xf>
    <xf numFmtId="38" fontId="1" fillId="0" borderId="0" xfId="17" applyFont="1" applyFill="1" applyAlignment="1">
      <alignment horizontal="right"/>
    </xf>
    <xf numFmtId="0" fontId="1" fillId="0" borderId="0" xfId="23" applyFont="1" applyFill="1" applyBorder="1" applyAlignment="1">
      <alignment horizontal="right"/>
      <protection/>
    </xf>
    <xf numFmtId="0" fontId="1" fillId="0" borderId="7" xfId="23" applyFont="1" applyFill="1" applyBorder="1" applyAlignment="1">
      <alignment horizontal="center"/>
      <protection/>
    </xf>
    <xf numFmtId="0" fontId="1" fillId="0" borderId="0" xfId="23" applyFont="1" applyFill="1" applyBorder="1" applyAlignment="1">
      <alignment horizontal="center"/>
      <protection/>
    </xf>
    <xf numFmtId="0" fontId="1" fillId="0" borderId="3" xfId="23" applyFont="1" applyFill="1" applyBorder="1" applyAlignment="1">
      <alignment horizontal="center" vertical="center"/>
      <protection/>
    </xf>
    <xf numFmtId="183" fontId="1" fillId="0" borderId="3" xfId="23" applyNumberFormat="1" applyFont="1" applyFill="1" applyBorder="1" applyAlignment="1">
      <alignment horizontal="center" vertical="center"/>
      <protection/>
    </xf>
    <xf numFmtId="38" fontId="1" fillId="0" borderId="3" xfId="17" applyFont="1" applyFill="1" applyBorder="1" applyAlignment="1">
      <alignment horizontal="center" vertical="center"/>
    </xf>
    <xf numFmtId="0" fontId="9" fillId="0" borderId="0" xfId="23" applyFont="1" applyFill="1">
      <alignment/>
      <protection/>
    </xf>
    <xf numFmtId="184" fontId="10" fillId="0" borderId="5" xfId="17" applyNumberFormat="1" applyFont="1" applyFill="1" applyBorder="1" applyAlignment="1">
      <alignment horizontal="right" vertical="center"/>
    </xf>
    <xf numFmtId="38" fontId="10" fillId="0" borderId="0" xfId="17" applyFont="1" applyFill="1" applyBorder="1" applyAlignment="1">
      <alignment horizontal="right" vertical="center"/>
    </xf>
    <xf numFmtId="0" fontId="11" fillId="0" borderId="7" xfId="23" applyFont="1" applyFill="1" applyBorder="1" applyAlignment="1">
      <alignment horizontal="distributed"/>
      <protection/>
    </xf>
    <xf numFmtId="0" fontId="11" fillId="0" borderId="8" xfId="23" applyFont="1" applyFill="1" applyBorder="1" applyAlignment="1">
      <alignment horizontal="distributed"/>
      <protection/>
    </xf>
    <xf numFmtId="184" fontId="11" fillId="0" borderId="0" xfId="17" applyNumberFormat="1" applyFont="1" applyFill="1" applyBorder="1" applyAlignment="1">
      <alignment vertical="center"/>
    </xf>
    <xf numFmtId="38" fontId="11" fillId="0" borderId="7" xfId="17" applyFont="1" applyFill="1" applyBorder="1" applyAlignment="1">
      <alignment vertical="center"/>
    </xf>
    <xf numFmtId="38" fontId="11" fillId="0" borderId="0" xfId="17" applyFont="1" applyFill="1" applyBorder="1" applyAlignment="1">
      <alignment vertical="center"/>
    </xf>
    <xf numFmtId="38" fontId="10" fillId="0" borderId="7" xfId="17" applyFont="1" applyFill="1" applyBorder="1" applyAlignment="1">
      <alignment horizontal="distributed" vertical="center"/>
    </xf>
    <xf numFmtId="184" fontId="10" fillId="0" borderId="0" xfId="17" applyNumberFormat="1" applyFont="1" applyFill="1" applyBorder="1" applyAlignment="1">
      <alignment vertical="center"/>
    </xf>
    <xf numFmtId="38" fontId="10" fillId="0" borderId="7" xfId="17" applyFont="1" applyFill="1" applyBorder="1" applyAlignment="1">
      <alignment vertical="center"/>
    </xf>
    <xf numFmtId="38" fontId="11" fillId="0" borderId="7" xfId="17" applyFont="1" applyFill="1" applyBorder="1" applyAlignment="1">
      <alignment horizontal="center" vertical="center"/>
    </xf>
    <xf numFmtId="38" fontId="11" fillId="0" borderId="8" xfId="17" applyFont="1" applyFill="1" applyBorder="1" applyAlignment="1">
      <alignment horizontal="center" vertical="center"/>
    </xf>
    <xf numFmtId="0" fontId="1" fillId="0" borderId="7" xfId="23" applyFont="1" applyFill="1" applyBorder="1">
      <alignment/>
      <protection/>
    </xf>
    <xf numFmtId="0" fontId="1" fillId="0" borderId="8" xfId="23" applyFont="1" applyFill="1" applyBorder="1" applyAlignment="1">
      <alignment vertical="center"/>
      <protection/>
    </xf>
    <xf numFmtId="184" fontId="1" fillId="0" borderId="0" xfId="17" applyNumberFormat="1" applyFont="1" applyFill="1" applyBorder="1" applyAlignment="1">
      <alignment horizontal="right" vertical="center"/>
    </xf>
    <xf numFmtId="184" fontId="1" fillId="0" borderId="0" xfId="17" applyNumberFormat="1" applyFont="1" applyFill="1" applyBorder="1" applyAlignment="1">
      <alignment/>
    </xf>
    <xf numFmtId="0" fontId="1" fillId="0" borderId="8" xfId="23" applyFont="1" applyFill="1" applyBorder="1" applyAlignment="1">
      <alignment horizontal="distributed" vertical="center"/>
      <protection/>
    </xf>
    <xf numFmtId="180" fontId="1" fillId="0" borderId="7" xfId="17" applyNumberFormat="1" applyFont="1" applyFill="1" applyBorder="1" applyAlignment="1">
      <alignment/>
    </xf>
    <xf numFmtId="180" fontId="1" fillId="0" borderId="0" xfId="17" applyNumberFormat="1" applyFont="1" applyFill="1" applyBorder="1" applyAlignment="1">
      <alignment/>
    </xf>
    <xf numFmtId="38" fontId="10" fillId="0" borderId="8" xfId="17" applyFont="1" applyFill="1" applyBorder="1" applyAlignment="1">
      <alignment horizontal="distributed" vertical="center"/>
    </xf>
    <xf numFmtId="180" fontId="9" fillId="0" borderId="7" xfId="17" applyNumberFormat="1" applyFont="1" applyFill="1" applyBorder="1" applyAlignment="1">
      <alignment/>
    </xf>
    <xf numFmtId="180" fontId="9" fillId="0" borderId="0" xfId="17" applyNumberFormat="1" applyFont="1" applyFill="1" applyBorder="1" applyAlignment="1">
      <alignment/>
    </xf>
    <xf numFmtId="38" fontId="11" fillId="0" borderId="7" xfId="17" applyFont="1" applyFill="1" applyBorder="1" applyAlignment="1">
      <alignment horizontal="distributed" vertical="center"/>
    </xf>
    <xf numFmtId="38" fontId="11" fillId="0" borderId="8" xfId="17" applyFont="1" applyFill="1" applyBorder="1" applyAlignment="1">
      <alignment horizontal="distributed" vertical="center"/>
    </xf>
    <xf numFmtId="0" fontId="10" fillId="0" borderId="0" xfId="23" applyFont="1" applyFill="1">
      <alignment/>
      <protection/>
    </xf>
    <xf numFmtId="184" fontId="10" fillId="0" borderId="0" xfId="17" applyNumberFormat="1" applyFont="1" applyFill="1" applyBorder="1" applyAlignment="1">
      <alignment horizontal="right" vertical="center"/>
    </xf>
    <xf numFmtId="180" fontId="10" fillId="0" borderId="7" xfId="17" applyNumberFormat="1" applyFont="1" applyFill="1" applyBorder="1" applyAlignment="1">
      <alignment/>
    </xf>
    <xf numFmtId="180" fontId="10" fillId="0" borderId="0" xfId="17" applyNumberFormat="1" applyFont="1" applyFill="1" applyBorder="1" applyAlignment="1">
      <alignment/>
    </xf>
    <xf numFmtId="184" fontId="1" fillId="0" borderId="0" xfId="17" applyNumberFormat="1" applyFont="1" applyFill="1" applyBorder="1" applyAlignment="1">
      <alignment horizontal="right"/>
    </xf>
    <xf numFmtId="0" fontId="1" fillId="0" borderId="9" xfId="23" applyFont="1" applyFill="1" applyBorder="1">
      <alignment/>
      <protection/>
    </xf>
    <xf numFmtId="0" fontId="1" fillId="0" borderId="10" xfId="23" applyFont="1" applyFill="1" applyBorder="1" applyAlignment="1">
      <alignment horizontal="distributed" vertical="center"/>
      <protection/>
    </xf>
    <xf numFmtId="184" fontId="1" fillId="0" borderId="11" xfId="17" applyNumberFormat="1" applyFont="1" applyFill="1" applyBorder="1" applyAlignment="1">
      <alignment horizontal="right" vertical="center"/>
    </xf>
    <xf numFmtId="184" fontId="1" fillId="0" borderId="11" xfId="17" applyNumberFormat="1" applyFont="1" applyFill="1" applyBorder="1" applyAlignment="1">
      <alignment/>
    </xf>
    <xf numFmtId="0" fontId="1" fillId="0" borderId="5" xfId="23" applyFont="1" applyFill="1" applyBorder="1">
      <alignment/>
      <protection/>
    </xf>
    <xf numFmtId="183" fontId="16" fillId="0" borderId="0" xfId="23" applyNumberFormat="1" applyFont="1" applyFill="1">
      <alignment/>
      <protection/>
    </xf>
    <xf numFmtId="38" fontId="1" fillId="0" borderId="0" xfId="17" applyFont="1" applyFill="1" applyAlignment="1">
      <alignment vertical="center"/>
    </xf>
    <xf numFmtId="38" fontId="7" fillId="0" borderId="0" xfId="17" applyFont="1" applyFill="1" applyAlignment="1">
      <alignment vertical="center"/>
    </xf>
    <xf numFmtId="187" fontId="1" fillId="0" borderId="0" xfId="17" applyNumberFormat="1" applyFont="1" applyFill="1" applyAlignment="1">
      <alignment vertical="center"/>
    </xf>
    <xf numFmtId="0" fontId="1" fillId="0" borderId="0" xfId="24" applyFont="1" applyFill="1">
      <alignment/>
      <protection/>
    </xf>
    <xf numFmtId="38" fontId="1" fillId="0" borderId="15" xfId="17" applyFont="1" applyFill="1" applyBorder="1" applyAlignment="1">
      <alignment horizontal="center" vertical="center"/>
    </xf>
    <xf numFmtId="38" fontId="10" fillId="0" borderId="0" xfId="17" applyFont="1" applyFill="1" applyAlignment="1">
      <alignment vertical="center"/>
    </xf>
    <xf numFmtId="40" fontId="10" fillId="0" borderId="0" xfId="17" applyNumberFormat="1" applyFont="1" applyFill="1" applyBorder="1" applyAlignment="1">
      <alignment vertical="center"/>
    </xf>
    <xf numFmtId="186" fontId="10" fillId="0" borderId="5" xfId="17" applyNumberFormat="1" applyFont="1" applyFill="1" applyBorder="1" applyAlignment="1">
      <alignment vertical="center"/>
    </xf>
    <xf numFmtId="187" fontId="10" fillId="0" borderId="8" xfId="17" applyNumberFormat="1" applyFont="1" applyFill="1" applyBorder="1" applyAlignment="1">
      <alignment vertical="center"/>
    </xf>
    <xf numFmtId="38" fontId="11" fillId="0" borderId="0" xfId="17" applyFont="1" applyFill="1" applyAlignment="1">
      <alignment vertical="center"/>
    </xf>
    <xf numFmtId="186" fontId="10" fillId="0" borderId="0" xfId="17" applyNumberFormat="1" applyFont="1" applyFill="1" applyBorder="1" applyAlignment="1">
      <alignment vertical="center"/>
    </xf>
    <xf numFmtId="38" fontId="1" fillId="0" borderId="7" xfId="17" applyFont="1" applyFill="1" applyBorder="1" applyAlignment="1">
      <alignment vertical="center"/>
    </xf>
    <xf numFmtId="40" fontId="9" fillId="0" borderId="0" xfId="17" applyNumberFormat="1" applyFont="1" applyFill="1" applyBorder="1" applyAlignment="1">
      <alignment vertical="center"/>
    </xf>
    <xf numFmtId="186" fontId="1" fillId="0" borderId="0" xfId="17" applyNumberFormat="1" applyFont="1" applyFill="1" applyBorder="1" applyAlignment="1">
      <alignment vertical="center"/>
    </xf>
    <xf numFmtId="40" fontId="1" fillId="0" borderId="0" xfId="17" applyNumberFormat="1" applyFont="1" applyFill="1" applyBorder="1" applyAlignment="1">
      <alignment vertical="center"/>
    </xf>
    <xf numFmtId="187" fontId="1" fillId="0" borderId="8" xfId="17" applyNumberFormat="1" applyFont="1" applyFill="1" applyBorder="1" applyAlignment="1">
      <alignment vertical="center"/>
    </xf>
    <xf numFmtId="38" fontId="1" fillId="0" borderId="9" xfId="17" applyFont="1" applyFill="1" applyBorder="1" applyAlignment="1">
      <alignment vertical="center"/>
    </xf>
    <xf numFmtId="38" fontId="1" fillId="0" borderId="11" xfId="17" applyFont="1" applyFill="1" applyBorder="1" applyAlignment="1">
      <alignment vertical="center"/>
    </xf>
    <xf numFmtId="40" fontId="9" fillId="0" borderId="11" xfId="17" applyNumberFormat="1" applyFont="1" applyFill="1" applyBorder="1" applyAlignment="1">
      <alignment vertical="center"/>
    </xf>
    <xf numFmtId="186" fontId="1" fillId="0" borderId="11" xfId="17" applyNumberFormat="1" applyFont="1" applyFill="1" applyBorder="1" applyAlignment="1">
      <alignment vertical="center"/>
    </xf>
    <xf numFmtId="40" fontId="1" fillId="0" borderId="11" xfId="17" applyNumberFormat="1" applyFont="1" applyFill="1" applyBorder="1" applyAlignment="1">
      <alignment vertical="center"/>
    </xf>
    <xf numFmtId="187" fontId="1" fillId="0" borderId="10" xfId="17" applyNumberFormat="1" applyFont="1" applyFill="1" applyBorder="1" applyAlignment="1">
      <alignment vertical="center"/>
    </xf>
    <xf numFmtId="0" fontId="7" fillId="0" borderId="0" xfId="25" applyFont="1" applyFill="1">
      <alignment/>
      <protection/>
    </xf>
    <xf numFmtId="0" fontId="1" fillId="0" borderId="0" xfId="25" applyFont="1" applyFill="1">
      <alignment/>
      <protection/>
    </xf>
    <xf numFmtId="0" fontId="1" fillId="0" borderId="0" xfId="25" applyNumberFormat="1" applyFont="1" applyFill="1" applyAlignment="1">
      <alignment horizontal="right"/>
      <protection/>
    </xf>
    <xf numFmtId="0" fontId="1" fillId="0" borderId="2" xfId="25" applyFont="1" applyFill="1" applyBorder="1" applyAlignment="1">
      <alignment horizontal="distributed" vertical="center" wrapText="1"/>
      <protection/>
    </xf>
    <xf numFmtId="0" fontId="1" fillId="0" borderId="3" xfId="25" applyFont="1" applyFill="1" applyBorder="1" applyAlignment="1">
      <alignment horizontal="center" vertical="center" wrapText="1"/>
      <protection/>
    </xf>
    <xf numFmtId="0" fontId="1" fillId="0" borderId="10" xfId="25" applyFont="1" applyFill="1" applyBorder="1" applyAlignment="1">
      <alignment horizontal="center" vertical="center" wrapText="1"/>
      <protection/>
    </xf>
    <xf numFmtId="0" fontId="1" fillId="0" borderId="7" xfId="25" applyFont="1" applyFill="1" applyBorder="1" applyAlignment="1">
      <alignment horizontal="distributed" vertical="center"/>
      <protection/>
    </xf>
    <xf numFmtId="0" fontId="1" fillId="0" borderId="16" xfId="25" applyFont="1" applyFill="1" applyBorder="1" applyAlignment="1">
      <alignment horizontal="center" vertical="top"/>
      <protection/>
    </xf>
    <xf numFmtId="0" fontId="1" fillId="0" borderId="16" xfId="25" applyFont="1" applyFill="1" applyBorder="1" applyAlignment="1">
      <alignment horizontal="center" vertical="center"/>
      <protection/>
    </xf>
    <xf numFmtId="0" fontId="1" fillId="0" borderId="16" xfId="25" applyFont="1" applyFill="1" applyBorder="1" applyAlignment="1">
      <alignment horizontal="center" vertical="center" wrapText="1"/>
      <protection/>
    </xf>
    <xf numFmtId="0" fontId="1" fillId="0" borderId="8" xfId="25" applyFont="1" applyFill="1" applyBorder="1" applyAlignment="1">
      <alignment horizontal="center" vertical="center" wrapText="1"/>
      <protection/>
    </xf>
    <xf numFmtId="41" fontId="1" fillId="0" borderId="16" xfId="25" applyNumberFormat="1" applyFont="1" applyFill="1" applyBorder="1" applyAlignment="1">
      <alignment horizontal="center" vertical="top"/>
      <protection/>
    </xf>
    <xf numFmtId="41" fontId="1" fillId="0" borderId="16" xfId="25" applyNumberFormat="1" applyFont="1" applyFill="1" applyBorder="1" applyAlignment="1">
      <alignment horizontal="center" vertical="center"/>
      <protection/>
    </xf>
    <xf numFmtId="41" fontId="1" fillId="0" borderId="16" xfId="25" applyNumberFormat="1" applyFont="1" applyFill="1" applyBorder="1" applyAlignment="1">
      <alignment horizontal="center" vertical="center" wrapText="1"/>
      <protection/>
    </xf>
    <xf numFmtId="41" fontId="1" fillId="0" borderId="8" xfId="25" applyNumberFormat="1" applyFont="1" applyFill="1" applyBorder="1" applyAlignment="1">
      <alignment horizontal="center" vertical="center" wrapText="1"/>
      <protection/>
    </xf>
    <xf numFmtId="49" fontId="1" fillId="0" borderId="7" xfId="25" applyNumberFormat="1" applyFont="1" applyFill="1" applyBorder="1" applyAlignment="1">
      <alignment vertical="center"/>
      <protection/>
    </xf>
    <xf numFmtId="49" fontId="10" fillId="0" borderId="7" xfId="25" applyNumberFormat="1" applyFont="1" applyFill="1" applyBorder="1" applyAlignment="1">
      <alignment horizontal="right" vertical="center"/>
      <protection/>
    </xf>
    <xf numFmtId="41" fontId="10" fillId="0" borderId="16" xfId="25" applyNumberFormat="1" applyFont="1" applyFill="1" applyBorder="1" applyAlignment="1">
      <alignment vertical="center"/>
      <protection/>
    </xf>
    <xf numFmtId="0" fontId="10" fillId="0" borderId="0" xfId="25" applyFont="1" applyFill="1" applyAlignment="1">
      <alignment vertical="center"/>
      <protection/>
    </xf>
    <xf numFmtId="0" fontId="10" fillId="0" borderId="7" xfId="25" applyFont="1" applyFill="1" applyBorder="1" applyAlignment="1" quotePrefix="1">
      <alignment horizontal="left" vertical="center"/>
      <protection/>
    </xf>
    <xf numFmtId="0" fontId="10" fillId="0" borderId="7" xfId="25" applyFont="1" applyFill="1" applyBorder="1" applyAlignment="1">
      <alignment horizontal="distributed" vertical="center"/>
      <protection/>
    </xf>
    <xf numFmtId="41" fontId="10" fillId="0" borderId="7" xfId="25" applyNumberFormat="1" applyFont="1" applyFill="1" applyBorder="1" applyAlignment="1">
      <alignment vertical="center"/>
      <protection/>
    </xf>
    <xf numFmtId="41" fontId="10" fillId="0" borderId="16" xfId="17" applyNumberFormat="1" applyFont="1" applyFill="1" applyBorder="1" applyAlignment="1">
      <alignment/>
    </xf>
    <xf numFmtId="0" fontId="9" fillId="0" borderId="0" xfId="25" applyFont="1" applyFill="1" applyAlignment="1">
      <alignment vertical="center"/>
      <protection/>
    </xf>
    <xf numFmtId="41" fontId="1" fillId="0" borderId="16" xfId="25" applyNumberFormat="1" applyFont="1" applyFill="1" applyBorder="1">
      <alignment/>
      <protection/>
    </xf>
    <xf numFmtId="41" fontId="1" fillId="0" borderId="16" xfId="25" applyNumberFormat="1" applyFont="1" applyFill="1" applyBorder="1" applyAlignment="1">
      <alignment vertical="center"/>
      <protection/>
    </xf>
    <xf numFmtId="176" fontId="1" fillId="0" borderId="16" xfId="25" applyNumberFormat="1" applyFont="1" applyFill="1" applyBorder="1">
      <alignment/>
      <protection/>
    </xf>
    <xf numFmtId="41" fontId="1" fillId="0" borderId="0" xfId="25" applyNumberFormat="1" applyFont="1" applyFill="1" applyBorder="1">
      <alignment/>
      <protection/>
    </xf>
    <xf numFmtId="0" fontId="1" fillId="0" borderId="9" xfId="25" applyFont="1" applyFill="1" applyBorder="1" applyAlignment="1">
      <alignment horizontal="distributed" vertical="center"/>
      <protection/>
    </xf>
    <xf numFmtId="41" fontId="1" fillId="0" borderId="2" xfId="25" applyNumberFormat="1" applyFont="1" applyFill="1" applyBorder="1">
      <alignment/>
      <protection/>
    </xf>
    <xf numFmtId="41" fontId="1" fillId="0" borderId="2" xfId="25" applyNumberFormat="1" applyFont="1" applyFill="1" applyBorder="1" applyAlignment="1">
      <alignment vertical="center"/>
      <protection/>
    </xf>
    <xf numFmtId="0" fontId="1" fillId="0" borderId="0" xfId="25" applyFont="1" applyFill="1" applyBorder="1">
      <alignment/>
      <protection/>
    </xf>
    <xf numFmtId="0" fontId="1" fillId="0" borderId="0" xfId="26" applyFont="1" applyFill="1">
      <alignment/>
      <protection/>
    </xf>
    <xf numFmtId="0" fontId="7" fillId="0" borderId="0" xfId="26" applyFont="1" applyFill="1">
      <alignment/>
      <protection/>
    </xf>
    <xf numFmtId="0" fontId="1" fillId="0" borderId="0" xfId="26" applyFont="1" applyFill="1" applyAlignment="1">
      <alignment horizontal="right"/>
      <protection/>
    </xf>
    <xf numFmtId="41" fontId="1" fillId="0" borderId="0" xfId="26" applyNumberFormat="1" applyFont="1" applyFill="1">
      <alignment/>
      <protection/>
    </xf>
    <xf numFmtId="0" fontId="1" fillId="0" borderId="17" xfId="26" applyFont="1" applyFill="1" applyBorder="1">
      <alignment/>
      <protection/>
    </xf>
    <xf numFmtId="0" fontId="1" fillId="0" borderId="17" xfId="26" applyFont="1" applyFill="1" applyBorder="1" applyAlignment="1">
      <alignment horizontal="left"/>
      <protection/>
    </xf>
    <xf numFmtId="0" fontId="1" fillId="0" borderId="3" xfId="26" applyFont="1" applyFill="1" applyBorder="1" applyAlignment="1">
      <alignment horizontal="center" vertical="center"/>
      <protection/>
    </xf>
    <xf numFmtId="0" fontId="8" fillId="0" borderId="2" xfId="26" applyFont="1" applyFill="1" applyBorder="1" applyAlignment="1">
      <alignment horizontal="center" vertical="center"/>
      <protection/>
    </xf>
    <xf numFmtId="0" fontId="1" fillId="0" borderId="2" xfId="26" applyFont="1" applyFill="1" applyBorder="1" applyAlignment="1">
      <alignment horizontal="center" vertical="center"/>
      <protection/>
    </xf>
    <xf numFmtId="0" fontId="1" fillId="0" borderId="0" xfId="26" applyFont="1" applyFill="1" applyBorder="1">
      <alignment/>
      <protection/>
    </xf>
    <xf numFmtId="41" fontId="1" fillId="0" borderId="15" xfId="26" applyNumberFormat="1" applyFont="1" applyFill="1" applyBorder="1" applyAlignment="1">
      <alignment horizontal="right" vertical="center"/>
      <protection/>
    </xf>
    <xf numFmtId="41" fontId="1" fillId="0" borderId="16" xfId="26" applyNumberFormat="1" applyFont="1" applyFill="1" applyBorder="1" applyAlignment="1">
      <alignment horizontal="right"/>
      <protection/>
    </xf>
    <xf numFmtId="41" fontId="1" fillId="0" borderId="0" xfId="26" applyNumberFormat="1" applyFont="1" applyFill="1" applyBorder="1" applyAlignment="1">
      <alignment/>
      <protection/>
    </xf>
    <xf numFmtId="41" fontId="1" fillId="0" borderId="16" xfId="26" applyNumberFormat="1" applyFont="1" applyFill="1" applyBorder="1" applyAlignment="1">
      <alignment horizontal="right" vertical="center"/>
      <protection/>
    </xf>
    <xf numFmtId="41" fontId="1" fillId="0" borderId="0" xfId="26" applyNumberFormat="1" applyFont="1" applyFill="1" applyAlignment="1">
      <alignment/>
      <protection/>
    </xf>
    <xf numFmtId="0" fontId="1" fillId="0" borderId="0" xfId="26" applyFont="1" applyFill="1" applyAlignment="1">
      <alignment vertical="center"/>
      <protection/>
    </xf>
    <xf numFmtId="41" fontId="1" fillId="0" borderId="0" xfId="26" applyNumberFormat="1" applyFont="1" applyFill="1" applyAlignment="1">
      <alignment vertical="center"/>
      <protection/>
    </xf>
    <xf numFmtId="0" fontId="1" fillId="0" borderId="7" xfId="26" applyFont="1" applyFill="1" applyBorder="1">
      <alignment/>
      <protection/>
    </xf>
    <xf numFmtId="0" fontId="1" fillId="0" borderId="8" xfId="26" applyFont="1" applyFill="1" applyBorder="1">
      <alignment/>
      <protection/>
    </xf>
    <xf numFmtId="41" fontId="11" fillId="0" borderId="16" xfId="26" applyNumberFormat="1" applyFont="1" applyFill="1" applyBorder="1" applyAlignment="1">
      <alignment horizontal="right"/>
      <protection/>
    </xf>
    <xf numFmtId="0" fontId="9" fillId="0" borderId="0" xfId="26" applyFont="1" applyFill="1" applyAlignment="1">
      <alignment vertical="center"/>
      <protection/>
    </xf>
    <xf numFmtId="41" fontId="10" fillId="0" borderId="16" xfId="26" applyNumberFormat="1" applyFont="1" applyFill="1" applyBorder="1" applyAlignment="1">
      <alignment horizontal="right" vertical="center"/>
      <protection/>
    </xf>
    <xf numFmtId="41" fontId="9" fillId="0" borderId="0" xfId="26" applyNumberFormat="1" applyFont="1" applyFill="1" applyAlignment="1">
      <alignment vertical="center"/>
      <protection/>
    </xf>
    <xf numFmtId="0" fontId="1" fillId="0" borderId="7" xfId="26" applyFont="1" applyFill="1" applyBorder="1" applyAlignment="1">
      <alignment vertical="center"/>
      <protection/>
    </xf>
    <xf numFmtId="0" fontId="1" fillId="0" borderId="8" xfId="26" applyFont="1" applyFill="1" applyBorder="1" applyAlignment="1">
      <alignment horizontal="distributed" vertical="center"/>
      <protection/>
    </xf>
    <xf numFmtId="0" fontId="10" fillId="0" borderId="0" xfId="26" applyFont="1" applyFill="1">
      <alignment/>
      <protection/>
    </xf>
    <xf numFmtId="41" fontId="10" fillId="0" borderId="16" xfId="26" applyNumberFormat="1" applyFont="1" applyFill="1" applyBorder="1" applyAlignment="1">
      <alignment horizontal="right"/>
      <protection/>
    </xf>
    <xf numFmtId="41" fontId="10" fillId="0" borderId="16" xfId="17" applyNumberFormat="1" applyFont="1" applyFill="1" applyBorder="1" applyAlignment="1">
      <alignment horizontal="right"/>
    </xf>
    <xf numFmtId="41" fontId="10" fillId="0" borderId="0" xfId="26" applyNumberFormat="1" applyFont="1" applyFill="1">
      <alignment/>
      <protection/>
    </xf>
    <xf numFmtId="41" fontId="10" fillId="0" borderId="16" xfId="17" applyNumberFormat="1" applyFont="1" applyFill="1" applyBorder="1" applyAlignment="1">
      <alignment horizontal="right" vertical="center"/>
    </xf>
    <xf numFmtId="41" fontId="1" fillId="0" borderId="16" xfId="17" applyNumberFormat="1" applyFont="1" applyFill="1" applyBorder="1" applyAlignment="1">
      <alignment horizontal="right"/>
    </xf>
    <xf numFmtId="41" fontId="1" fillId="0" borderId="16" xfId="17" applyNumberFormat="1" applyFont="1" applyFill="1" applyBorder="1" applyAlignment="1">
      <alignment horizontal="right" vertical="center"/>
    </xf>
    <xf numFmtId="0" fontId="10" fillId="0" borderId="0" xfId="26" applyFont="1" applyFill="1" applyBorder="1">
      <alignment/>
      <protection/>
    </xf>
    <xf numFmtId="0" fontId="1" fillId="0" borderId="9" xfId="26" applyFont="1" applyFill="1" applyBorder="1" applyAlignment="1">
      <alignment vertical="center"/>
      <protection/>
    </xf>
    <xf numFmtId="0" fontId="1" fillId="0" borderId="10" xfId="26" applyFont="1" applyFill="1" applyBorder="1" applyAlignment="1">
      <alignment horizontal="distributed" vertical="center"/>
      <protection/>
    </xf>
    <xf numFmtId="41" fontId="1" fillId="0" borderId="2" xfId="26" applyNumberFormat="1" applyFont="1" applyFill="1" applyBorder="1" applyAlignment="1">
      <alignment horizontal="right" vertical="center"/>
      <protection/>
    </xf>
    <xf numFmtId="41" fontId="1" fillId="0" borderId="2" xfId="17" applyNumberFormat="1" applyFont="1" applyFill="1" applyBorder="1" applyAlignment="1">
      <alignment horizontal="right"/>
    </xf>
    <xf numFmtId="0" fontId="1" fillId="0" borderId="0" xfId="27" applyFont="1" applyFill="1">
      <alignment/>
      <protection/>
    </xf>
    <xf numFmtId="0" fontId="7" fillId="0" borderId="0" xfId="27" applyFont="1" applyFill="1">
      <alignment/>
      <protection/>
    </xf>
    <xf numFmtId="0" fontId="1" fillId="0" borderId="0" xfId="27" applyFont="1" applyFill="1" applyAlignment="1">
      <alignment horizontal="right"/>
      <protection/>
    </xf>
    <xf numFmtId="0" fontId="1" fillId="0" borderId="0" xfId="27" applyFont="1" applyFill="1" applyAlignment="1">
      <alignment horizontal="left"/>
      <protection/>
    </xf>
    <xf numFmtId="0" fontId="1" fillId="0" borderId="16" xfId="27" applyFont="1" applyFill="1" applyBorder="1" applyAlignment="1">
      <alignment horizontal="distributed" vertical="center"/>
      <protection/>
    </xf>
    <xf numFmtId="0" fontId="1" fillId="0" borderId="2" xfId="27" applyFont="1" applyFill="1" applyBorder="1" applyAlignment="1">
      <alignment horizontal="distributed" vertical="center"/>
      <protection/>
    </xf>
    <xf numFmtId="0" fontId="10" fillId="0" borderId="0" xfId="27" applyFont="1" applyFill="1">
      <alignment/>
      <protection/>
    </xf>
    <xf numFmtId="0" fontId="10" fillId="0" borderId="16" xfId="27" applyFont="1" applyFill="1" applyBorder="1" applyAlignment="1">
      <alignment horizontal="distributed"/>
      <protection/>
    </xf>
    <xf numFmtId="41" fontId="10" fillId="0" borderId="5" xfId="27" applyNumberFormat="1" applyFont="1" applyFill="1" applyBorder="1" applyAlignment="1">
      <alignment horizontal="right"/>
      <protection/>
    </xf>
    <xf numFmtId="41" fontId="10" fillId="0" borderId="6" xfId="27" applyNumberFormat="1" applyFont="1" applyFill="1" applyBorder="1" applyAlignment="1">
      <alignment horizontal="right"/>
      <protection/>
    </xf>
    <xf numFmtId="41" fontId="10" fillId="0" borderId="7" xfId="27" applyNumberFormat="1" applyFont="1" applyFill="1" applyBorder="1" applyAlignment="1">
      <alignment horizontal="right"/>
      <protection/>
    </xf>
    <xf numFmtId="41" fontId="10" fillId="0" borderId="0" xfId="27" applyNumberFormat="1" applyFont="1" applyFill="1" applyBorder="1" applyAlignment="1">
      <alignment horizontal="right"/>
      <protection/>
    </xf>
    <xf numFmtId="41" fontId="10" fillId="0" borderId="8" xfId="27" applyNumberFormat="1" applyFont="1" applyFill="1" applyBorder="1" applyAlignment="1">
      <alignment horizontal="right"/>
      <protection/>
    </xf>
    <xf numFmtId="0" fontId="1" fillId="0" borderId="16" xfId="27" applyFont="1" applyFill="1" applyBorder="1">
      <alignment/>
      <protection/>
    </xf>
    <xf numFmtId="0" fontId="1" fillId="0" borderId="7" xfId="27" applyFont="1" applyFill="1" applyBorder="1">
      <alignment/>
      <protection/>
    </xf>
    <xf numFmtId="0" fontId="1" fillId="0" borderId="0" xfId="27" applyFont="1" applyFill="1" applyBorder="1">
      <alignment/>
      <protection/>
    </xf>
    <xf numFmtId="41" fontId="1" fillId="0" borderId="0" xfId="27" applyNumberFormat="1" applyFont="1" applyFill="1" applyBorder="1" applyAlignment="1">
      <alignment horizontal="right"/>
      <protection/>
    </xf>
    <xf numFmtId="41" fontId="1" fillId="0" borderId="8" xfId="27" applyNumberFormat="1" applyFont="1" applyFill="1" applyBorder="1" applyAlignment="1">
      <alignment horizontal="right"/>
      <protection/>
    </xf>
    <xf numFmtId="41" fontId="1" fillId="0" borderId="7" xfId="17" applyNumberFormat="1" applyFont="1" applyFill="1" applyBorder="1" applyAlignment="1">
      <alignment horizontal="right" vertical="center"/>
    </xf>
    <xf numFmtId="41" fontId="1" fillId="0" borderId="8" xfId="17" applyNumberFormat="1" applyFont="1" applyFill="1" applyBorder="1" applyAlignment="1">
      <alignment horizontal="right" vertical="center"/>
    </xf>
    <xf numFmtId="41" fontId="1" fillId="0" borderId="9" xfId="17" applyNumberFormat="1" applyFont="1" applyFill="1" applyBorder="1" applyAlignment="1">
      <alignment horizontal="right" vertical="center"/>
    </xf>
    <xf numFmtId="41" fontId="1" fillId="0" borderId="10" xfId="17" applyNumberFormat="1" applyFont="1" applyFill="1" applyBorder="1" applyAlignment="1">
      <alignment horizontal="right" vertical="center"/>
    </xf>
    <xf numFmtId="0" fontId="1" fillId="0" borderId="0" xfId="28" applyFont="1" applyFill="1" applyAlignment="1">
      <alignment vertical="center"/>
      <protection/>
    </xf>
    <xf numFmtId="3" fontId="7" fillId="0" borderId="0" xfId="28" applyNumberFormat="1" applyFont="1" applyFill="1" applyAlignment="1">
      <alignment vertical="center"/>
      <protection/>
    </xf>
    <xf numFmtId="3" fontId="1" fillId="0" borderId="0" xfId="28" applyNumberFormat="1" applyFont="1" applyFill="1" applyAlignment="1">
      <alignment vertical="center"/>
      <protection/>
    </xf>
    <xf numFmtId="0" fontId="1" fillId="0" borderId="0" xfId="28" applyFont="1" applyFill="1" applyBorder="1" applyAlignment="1">
      <alignment vertical="center"/>
      <protection/>
    </xf>
    <xf numFmtId="0" fontId="9" fillId="0" borderId="0" xfId="28" applyFont="1" applyFill="1" applyBorder="1" applyAlignment="1">
      <alignment horizontal="right" vertical="center"/>
      <protection/>
    </xf>
    <xf numFmtId="0" fontId="1" fillId="0" borderId="18" xfId="28" applyFont="1" applyFill="1" applyBorder="1" applyAlignment="1">
      <alignment horizontal="centerContinuous" vertical="center"/>
      <protection/>
    </xf>
    <xf numFmtId="0" fontId="1" fillId="0" borderId="18" xfId="28" applyFont="1" applyFill="1" applyBorder="1" applyAlignment="1" quotePrefix="1">
      <alignment horizontal="centerContinuous" vertical="center"/>
      <protection/>
    </xf>
    <xf numFmtId="0" fontId="1" fillId="0" borderId="0" xfId="28" applyFont="1" applyFill="1" applyBorder="1" applyAlignment="1" quotePrefix="1">
      <alignment vertical="center"/>
      <protection/>
    </xf>
    <xf numFmtId="0" fontId="1" fillId="0" borderId="2" xfId="28" applyFont="1" applyFill="1" applyBorder="1" applyAlignment="1">
      <alignment horizontal="center" vertical="center"/>
      <protection/>
    </xf>
    <xf numFmtId="0" fontId="1" fillId="0" borderId="2" xfId="28" applyFont="1" applyFill="1" applyBorder="1" applyAlignment="1">
      <alignment horizontal="distributed" vertical="center" wrapText="1"/>
      <protection/>
    </xf>
    <xf numFmtId="0" fontId="1" fillId="0" borderId="3" xfId="28" applyFont="1" applyFill="1" applyBorder="1" applyAlignment="1">
      <alignment horizontal="center" vertical="center"/>
      <protection/>
    </xf>
    <xf numFmtId="0" fontId="1" fillId="0" borderId="0" xfId="28" applyFont="1" applyFill="1" applyBorder="1" applyAlignment="1">
      <alignment horizontal="center" vertical="center"/>
      <protection/>
    </xf>
    <xf numFmtId="0" fontId="1" fillId="0" borderId="0" xfId="28" applyFont="1" applyFill="1" applyBorder="1" applyAlignment="1">
      <alignment vertical="center" wrapText="1"/>
      <protection/>
    </xf>
    <xf numFmtId="0" fontId="1" fillId="0" borderId="7" xfId="28" applyFont="1" applyFill="1" applyBorder="1" applyAlignment="1">
      <alignment horizontal="distributed" vertical="center"/>
      <protection/>
    </xf>
    <xf numFmtId="0" fontId="1" fillId="0" borderId="4" xfId="28" applyFont="1" applyFill="1" applyBorder="1" applyAlignment="1">
      <alignment horizontal="distributed" vertical="center"/>
      <protection/>
    </xf>
    <xf numFmtId="0" fontId="1" fillId="0" borderId="0" xfId="28" applyFont="1" applyFill="1" applyBorder="1" applyAlignment="1">
      <alignment horizontal="center" vertical="center" wrapText="1"/>
      <protection/>
    </xf>
    <xf numFmtId="0" fontId="1" fillId="0" borderId="0" xfId="28" applyFont="1" applyFill="1" applyBorder="1" applyAlignment="1">
      <alignment horizontal="distributed" vertical="center"/>
      <protection/>
    </xf>
    <xf numFmtId="0" fontId="1" fillId="0" borderId="8" xfId="28" applyFont="1" applyFill="1" applyBorder="1" applyAlignment="1">
      <alignment horizontal="center" vertical="center"/>
      <protection/>
    </xf>
    <xf numFmtId="41" fontId="1" fillId="0" borderId="8" xfId="17" applyNumberFormat="1" applyFont="1" applyFill="1" applyBorder="1" applyAlignment="1">
      <alignment vertical="center"/>
    </xf>
    <xf numFmtId="0" fontId="1" fillId="0" borderId="16" xfId="28" applyFont="1" applyFill="1" applyBorder="1" applyAlignment="1" quotePrefix="1">
      <alignment horizontal="left" vertical="center" indent="2"/>
      <protection/>
    </xf>
    <xf numFmtId="0" fontId="10" fillId="0" borderId="0" xfId="28" applyFont="1" applyFill="1" applyAlignment="1">
      <alignment vertical="center"/>
      <protection/>
    </xf>
    <xf numFmtId="0" fontId="10" fillId="0" borderId="7" xfId="28" applyFont="1" applyFill="1" applyBorder="1" applyAlignment="1">
      <alignment horizontal="distributed" vertical="center"/>
      <protection/>
    </xf>
    <xf numFmtId="41" fontId="10" fillId="0" borderId="8" xfId="17" applyNumberFormat="1" applyFont="1" applyFill="1" applyBorder="1" applyAlignment="1">
      <alignment vertical="center"/>
    </xf>
    <xf numFmtId="0" fontId="10" fillId="0" borderId="0" xfId="28" applyFont="1" applyFill="1" applyBorder="1" applyAlignment="1">
      <alignment horizontal="center" vertical="center"/>
      <protection/>
    </xf>
    <xf numFmtId="0" fontId="10" fillId="0" borderId="0" xfId="28" applyFont="1" applyFill="1" applyBorder="1" applyAlignment="1">
      <alignment vertical="center"/>
      <protection/>
    </xf>
    <xf numFmtId="0" fontId="10" fillId="0" borderId="0" xfId="28" applyFont="1" applyFill="1" applyBorder="1" applyAlignment="1">
      <alignment vertical="center" wrapText="1"/>
      <protection/>
    </xf>
    <xf numFmtId="0" fontId="10" fillId="0" borderId="16" xfId="28" applyFont="1" applyFill="1" applyBorder="1" applyAlignment="1">
      <alignment horizontal="distributed" vertical="center"/>
      <protection/>
    </xf>
    <xf numFmtId="3" fontId="10" fillId="0" borderId="0" xfId="28" applyNumberFormat="1" applyFont="1" applyFill="1" applyBorder="1" applyAlignment="1">
      <alignment vertical="center"/>
      <protection/>
    </xf>
    <xf numFmtId="180" fontId="10" fillId="0" borderId="0" xfId="28" applyNumberFormat="1" applyFont="1" applyFill="1" applyBorder="1" applyAlignment="1">
      <alignment vertical="center"/>
      <protection/>
    </xf>
    <xf numFmtId="177" fontId="10" fillId="0" borderId="0" xfId="17" applyNumberFormat="1" applyFont="1" applyFill="1" applyBorder="1" applyAlignment="1">
      <alignment vertical="center"/>
    </xf>
    <xf numFmtId="0" fontId="1" fillId="0" borderId="16" xfId="28" applyFont="1" applyFill="1" applyBorder="1" applyAlignment="1">
      <alignment horizontal="distributed" vertical="center"/>
      <protection/>
    </xf>
    <xf numFmtId="41" fontId="1" fillId="0" borderId="0" xfId="17" applyNumberFormat="1" applyFont="1" applyFill="1" applyBorder="1" applyAlignment="1" applyProtection="1">
      <alignment horizontal="right" vertical="center"/>
      <protection locked="0"/>
    </xf>
    <xf numFmtId="41" fontId="1" fillId="0" borderId="8" xfId="17" applyNumberFormat="1" applyFont="1" applyFill="1" applyBorder="1" applyAlignment="1" applyProtection="1">
      <alignment horizontal="right" vertical="center"/>
      <protection locked="0"/>
    </xf>
    <xf numFmtId="3" fontId="1" fillId="0" borderId="0" xfId="28" applyNumberFormat="1" applyFont="1" applyFill="1" applyBorder="1" applyAlignment="1">
      <alignment vertical="center"/>
      <protection/>
    </xf>
    <xf numFmtId="180" fontId="1" fillId="0" borderId="0" xfId="28" applyNumberFormat="1" applyFont="1" applyFill="1" applyBorder="1" applyAlignment="1">
      <alignment vertical="center"/>
      <protection/>
    </xf>
    <xf numFmtId="177" fontId="1" fillId="0" borderId="8"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188" fontId="1" fillId="0" borderId="0" xfId="17" applyNumberFormat="1" applyFont="1" applyFill="1" applyBorder="1" applyAlignment="1" applyProtection="1">
      <alignment horizontal="right" vertical="center"/>
      <protection locked="0"/>
    </xf>
    <xf numFmtId="188" fontId="1" fillId="0" borderId="8" xfId="17" applyNumberFormat="1" applyFont="1" applyFill="1" applyBorder="1" applyAlignment="1" applyProtection="1">
      <alignment horizontal="right" vertical="center"/>
      <protection locked="0"/>
    </xf>
    <xf numFmtId="0" fontId="1" fillId="0" borderId="2" xfId="28" applyFont="1" applyFill="1" applyBorder="1" applyAlignment="1">
      <alignment horizontal="distributed" vertical="center"/>
      <protection/>
    </xf>
    <xf numFmtId="41" fontId="1" fillId="0" borderId="11" xfId="17" applyNumberFormat="1" applyFont="1" applyFill="1" applyBorder="1" applyAlignment="1" applyProtection="1">
      <alignment horizontal="right" vertical="center"/>
      <protection locked="0"/>
    </xf>
    <xf numFmtId="177" fontId="1" fillId="0" borderId="11" xfId="17" applyNumberFormat="1" applyFont="1" applyFill="1" applyBorder="1" applyAlignment="1" applyProtection="1">
      <alignment horizontal="right" vertical="center"/>
      <protection locked="0"/>
    </xf>
    <xf numFmtId="41" fontId="1" fillId="0" borderId="10" xfId="17" applyNumberFormat="1" applyFont="1" applyFill="1" applyBorder="1" applyAlignment="1" applyProtection="1">
      <alignment horizontal="right" vertical="center"/>
      <protection locked="0"/>
    </xf>
    <xf numFmtId="0" fontId="9" fillId="0" borderId="0" xfId="28" applyFont="1" applyFill="1" applyAlignment="1">
      <alignment vertical="center"/>
      <protection/>
    </xf>
    <xf numFmtId="38" fontId="1" fillId="0" borderId="0" xfId="17" applyFont="1" applyBorder="1" applyAlignment="1">
      <alignment vertical="center"/>
    </xf>
    <xf numFmtId="38" fontId="7" fillId="0" borderId="0" xfId="17" applyFont="1" applyBorder="1" applyAlignment="1">
      <alignment vertical="center"/>
    </xf>
    <xf numFmtId="38" fontId="9" fillId="0" borderId="0" xfId="17" applyFont="1" applyBorder="1" applyAlignment="1">
      <alignment vertical="center"/>
    </xf>
    <xf numFmtId="38" fontId="9" fillId="0" borderId="0" xfId="17" applyFont="1" applyBorder="1" applyAlignment="1">
      <alignment horizontal="right" vertical="center"/>
    </xf>
    <xf numFmtId="38" fontId="1" fillId="0" borderId="18" xfId="17" applyFont="1" applyBorder="1" applyAlignment="1">
      <alignment horizontal="center" vertical="center"/>
    </xf>
    <xf numFmtId="38" fontId="1" fillId="0" borderId="18" xfId="17" applyFont="1" applyBorder="1" applyAlignment="1">
      <alignment horizontal="distributed" vertical="center" wrapText="1"/>
    </xf>
    <xf numFmtId="38" fontId="1" fillId="0" borderId="3" xfId="17" applyFont="1" applyBorder="1" applyAlignment="1">
      <alignment horizontal="distributed" vertical="center"/>
    </xf>
    <xf numFmtId="38" fontId="1" fillId="0" borderId="7" xfId="17" applyFont="1" applyBorder="1" applyAlignment="1">
      <alignment vertical="center"/>
    </xf>
    <xf numFmtId="38" fontId="1" fillId="0" borderId="8" xfId="17" applyFont="1" applyBorder="1" applyAlignment="1">
      <alignment vertical="center"/>
    </xf>
    <xf numFmtId="38" fontId="1" fillId="0" borderId="4" xfId="17" applyFont="1" applyBorder="1" applyAlignment="1">
      <alignment vertical="center"/>
    </xf>
    <xf numFmtId="38" fontId="1" fillId="0" borderId="5" xfId="17" applyFont="1" applyBorder="1" applyAlignment="1">
      <alignment vertical="center"/>
    </xf>
    <xf numFmtId="38" fontId="1" fillId="0" borderId="6" xfId="17" applyFont="1" applyBorder="1" applyAlignment="1">
      <alignment vertical="center"/>
    </xf>
    <xf numFmtId="38" fontId="10" fillId="0" borderId="8" xfId="17" applyFont="1" applyBorder="1" applyAlignment="1">
      <alignment horizontal="distributed" vertical="center"/>
    </xf>
    <xf numFmtId="41" fontId="10" fillId="0" borderId="7" xfId="17" applyNumberFormat="1" applyFont="1" applyBorder="1" applyAlignment="1">
      <alignment horizontal="right" vertical="center"/>
    </xf>
    <xf numFmtId="38" fontId="10" fillId="0" borderId="0" xfId="17" applyFont="1" applyBorder="1" applyAlignment="1">
      <alignment vertical="center"/>
    </xf>
    <xf numFmtId="41" fontId="10" fillId="0" borderId="8" xfId="17" applyNumberFormat="1" applyFont="1" applyFill="1" applyBorder="1" applyAlignment="1">
      <alignment horizontal="right" vertical="center"/>
    </xf>
    <xf numFmtId="38" fontId="9" fillId="0" borderId="7" xfId="17" applyFont="1" applyBorder="1" applyAlignment="1">
      <alignment horizontal="distributed" vertical="center"/>
    </xf>
    <xf numFmtId="41" fontId="9" fillId="0" borderId="0" xfId="17" applyNumberFormat="1" applyFont="1" applyBorder="1" applyAlignment="1">
      <alignment vertical="center"/>
    </xf>
    <xf numFmtId="41" fontId="9" fillId="0" borderId="8" xfId="17" applyNumberFormat="1" applyFont="1" applyBorder="1" applyAlignment="1">
      <alignment vertical="center"/>
    </xf>
    <xf numFmtId="177" fontId="10" fillId="0" borderId="0" xfId="17" applyNumberFormat="1" applyFont="1" applyFill="1" applyBorder="1" applyAlignment="1">
      <alignment horizontal="right" vertical="center"/>
    </xf>
    <xf numFmtId="38" fontId="1" fillId="0" borderId="8" xfId="17" applyFont="1" applyBorder="1" applyAlignment="1">
      <alignment horizontal="distributed" vertical="center"/>
    </xf>
    <xf numFmtId="41" fontId="1" fillId="0" borderId="7"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0" xfId="17" applyNumberFormat="1" applyFont="1" applyBorder="1" applyAlignment="1">
      <alignment vertical="center"/>
    </xf>
    <xf numFmtId="41" fontId="1" fillId="0" borderId="8" xfId="17" applyNumberFormat="1" applyFont="1" applyBorder="1" applyAlignment="1">
      <alignment vertical="center"/>
    </xf>
    <xf numFmtId="177" fontId="1" fillId="0" borderId="0" xfId="17" applyNumberFormat="1" applyFont="1" applyBorder="1" applyAlignment="1">
      <alignment vertical="center"/>
    </xf>
    <xf numFmtId="177" fontId="1" fillId="0" borderId="7" xfId="17" applyNumberFormat="1" applyFont="1" applyBorder="1" applyAlignment="1">
      <alignment horizontal="right" vertical="center"/>
    </xf>
    <xf numFmtId="38" fontId="1" fillId="0" borderId="9" xfId="17" applyFont="1" applyBorder="1" applyAlignment="1">
      <alignment vertical="center"/>
    </xf>
    <xf numFmtId="38" fontId="1" fillId="0" borderId="10" xfId="17" applyFont="1" applyBorder="1" applyAlignment="1">
      <alignment horizontal="distributed" vertical="center"/>
    </xf>
    <xf numFmtId="41" fontId="1" fillId="0" borderId="9" xfId="17" applyNumberFormat="1" applyFont="1" applyBorder="1" applyAlignment="1">
      <alignment horizontal="right" vertical="center"/>
    </xf>
    <xf numFmtId="41" fontId="1" fillId="0" borderId="11" xfId="17" applyNumberFormat="1" applyFont="1" applyBorder="1" applyAlignment="1">
      <alignment horizontal="right" vertical="center"/>
    </xf>
    <xf numFmtId="41" fontId="1" fillId="0" borderId="11" xfId="17" applyNumberFormat="1" applyFont="1" applyBorder="1" applyAlignment="1">
      <alignment vertical="center"/>
    </xf>
    <xf numFmtId="41" fontId="1" fillId="0" borderId="10" xfId="17" applyNumberFormat="1" applyFont="1" applyBorder="1" applyAlignment="1">
      <alignment vertical="center"/>
    </xf>
    <xf numFmtId="0" fontId="0" fillId="0" borderId="0" xfId="29">
      <alignment/>
      <protection/>
    </xf>
    <xf numFmtId="38" fontId="7" fillId="0" borderId="0" xfId="17" applyFont="1" applyAlignment="1">
      <alignment/>
    </xf>
    <xf numFmtId="38" fontId="1" fillId="0" borderId="0" xfId="17" applyFont="1" applyAlignment="1">
      <alignment/>
    </xf>
    <xf numFmtId="38" fontId="1" fillId="0" borderId="17" xfId="17" applyFont="1" applyBorder="1" applyAlignment="1">
      <alignment/>
    </xf>
    <xf numFmtId="38" fontId="1" fillId="0" borderId="2" xfId="17" applyFont="1" applyBorder="1" applyAlignment="1">
      <alignment horizontal="center" vertical="center"/>
    </xf>
    <xf numFmtId="38" fontId="9" fillId="0" borderId="0" xfId="17" applyFont="1" applyBorder="1" applyAlignment="1">
      <alignment/>
    </xf>
    <xf numFmtId="38" fontId="10" fillId="0" borderId="16" xfId="17" applyFont="1" applyBorder="1" applyAlignment="1">
      <alignment horizontal="distributed" vertical="center"/>
    </xf>
    <xf numFmtId="41" fontId="10" fillId="0" borderId="0" xfId="17" applyNumberFormat="1" applyFont="1" applyBorder="1" applyAlignment="1">
      <alignment horizontal="right" vertical="center"/>
    </xf>
    <xf numFmtId="41" fontId="10" fillId="0" borderId="6" xfId="17" applyNumberFormat="1" applyFont="1" applyBorder="1" applyAlignment="1">
      <alignment horizontal="right" vertical="center"/>
    </xf>
    <xf numFmtId="38" fontId="9" fillId="0" borderId="0" xfId="17" applyFont="1" applyAlignment="1">
      <alignment/>
    </xf>
    <xf numFmtId="38" fontId="1" fillId="0" borderId="16" xfId="17" applyFont="1" applyBorder="1" applyAlignment="1">
      <alignment horizontal="distributed" vertical="center"/>
    </xf>
    <xf numFmtId="41" fontId="1" fillId="0" borderId="8" xfId="17" applyNumberFormat="1" applyFont="1" applyBorder="1" applyAlignment="1">
      <alignment/>
    </xf>
    <xf numFmtId="38" fontId="1" fillId="0" borderId="16" xfId="17" applyFont="1" applyBorder="1" applyAlignment="1">
      <alignment horizontal="left" vertical="center" indent="1"/>
    </xf>
    <xf numFmtId="41" fontId="1" fillId="0" borderId="0" xfId="17" applyNumberFormat="1" applyFont="1" applyAlignment="1">
      <alignment/>
    </xf>
    <xf numFmtId="41" fontId="1" fillId="0" borderId="8" xfId="17" applyNumberFormat="1" applyFont="1" applyBorder="1" applyAlignment="1">
      <alignment horizontal="right" vertical="center"/>
    </xf>
    <xf numFmtId="41" fontId="1" fillId="0" borderId="8" xfId="17" applyNumberFormat="1" applyFont="1" applyBorder="1" applyAlignment="1">
      <alignment horizontal="right"/>
    </xf>
    <xf numFmtId="38" fontId="1" fillId="0" borderId="2" xfId="17" applyFont="1" applyBorder="1" applyAlignment="1">
      <alignment horizontal="distributed" vertical="center"/>
    </xf>
    <xf numFmtId="41" fontId="1" fillId="0" borderId="10" xfId="17" applyNumberFormat="1" applyFont="1" applyBorder="1" applyAlignment="1">
      <alignment horizontal="right"/>
    </xf>
    <xf numFmtId="38" fontId="1" fillId="0" borderId="0" xfId="17" applyFont="1" applyBorder="1" applyAlignment="1">
      <alignment horizontal="right" vertical="center"/>
    </xf>
    <xf numFmtId="0" fontId="7" fillId="0" borderId="0" xfId="30" applyFont="1" applyFill="1" applyAlignment="1">
      <alignment vertical="center"/>
      <protection/>
    </xf>
    <xf numFmtId="0" fontId="1" fillId="0" borderId="0" xfId="30" applyFont="1" applyFill="1" applyBorder="1" applyAlignment="1">
      <alignment vertical="center"/>
      <protection/>
    </xf>
    <xf numFmtId="0" fontId="1" fillId="0" borderId="0" xfId="30" applyFont="1" applyFill="1" applyAlignment="1">
      <alignment vertical="center"/>
      <protection/>
    </xf>
    <xf numFmtId="0" fontId="1" fillId="0" borderId="17" xfId="30" applyFont="1" applyFill="1" applyBorder="1" applyAlignment="1">
      <alignment vertical="center"/>
      <protection/>
    </xf>
    <xf numFmtId="0" fontId="1" fillId="0" borderId="17" xfId="30" applyFont="1" applyFill="1" applyBorder="1" applyAlignment="1">
      <alignment horizontal="right" vertical="center"/>
      <protection/>
    </xf>
    <xf numFmtId="0" fontId="1" fillId="0" borderId="19" xfId="30" applyFont="1" applyFill="1" applyBorder="1" applyAlignment="1">
      <alignment horizontal="center" vertical="center"/>
      <protection/>
    </xf>
    <xf numFmtId="0" fontId="1" fillId="0" borderId="18" xfId="30" applyFont="1" applyFill="1" applyBorder="1" applyAlignment="1">
      <alignment horizontal="center" vertical="center"/>
      <protection/>
    </xf>
    <xf numFmtId="185" fontId="10" fillId="0" borderId="0" xfId="30" applyNumberFormat="1" applyFont="1" applyFill="1" applyAlignment="1">
      <alignment/>
      <protection/>
    </xf>
    <xf numFmtId="185" fontId="10" fillId="0" borderId="0" xfId="17" applyNumberFormat="1" applyFont="1" applyFill="1" applyBorder="1" applyAlignment="1">
      <alignment/>
    </xf>
    <xf numFmtId="185" fontId="10" fillId="0" borderId="6" xfId="17" applyNumberFormat="1" applyFont="1" applyFill="1" applyBorder="1" applyAlignment="1">
      <alignment/>
    </xf>
    <xf numFmtId="0" fontId="10" fillId="0" borderId="0" xfId="30" applyFont="1" applyFill="1" applyAlignment="1">
      <alignment vertical="center"/>
      <protection/>
    </xf>
    <xf numFmtId="0" fontId="1" fillId="0" borderId="7" xfId="30" applyFont="1" applyFill="1" applyBorder="1" applyAlignment="1">
      <alignment horizontal="center" vertical="center" textRotation="255"/>
      <protection/>
    </xf>
    <xf numFmtId="198" fontId="1" fillId="0" borderId="0" xfId="30" applyNumberFormat="1" applyFont="1" applyFill="1" applyBorder="1" applyAlignment="1">
      <alignment/>
      <protection/>
    </xf>
    <xf numFmtId="185" fontId="1" fillId="0" borderId="0" xfId="17" applyNumberFormat="1" applyFont="1" applyFill="1" applyBorder="1" applyAlignment="1">
      <alignment/>
    </xf>
    <xf numFmtId="185" fontId="1" fillId="0" borderId="8" xfId="17" applyNumberFormat="1" applyFont="1" applyFill="1" applyBorder="1" applyAlignment="1">
      <alignment/>
    </xf>
    <xf numFmtId="0" fontId="1" fillId="0" borderId="0" xfId="30" applyFont="1" applyFill="1" applyBorder="1" applyAlignment="1">
      <alignment/>
      <protection/>
    </xf>
    <xf numFmtId="41" fontId="1" fillId="0" borderId="0" xfId="17" applyNumberFormat="1" applyFont="1" applyFill="1" applyBorder="1" applyAlignment="1">
      <alignment/>
    </xf>
    <xf numFmtId="0" fontId="1" fillId="0" borderId="0" xfId="30" applyFont="1" applyFill="1" applyBorder="1" applyAlignment="1">
      <alignment horizontal="distributed" vertical="center"/>
      <protection/>
    </xf>
    <xf numFmtId="0" fontId="1" fillId="0" borderId="8" xfId="30" applyFont="1" applyFill="1" applyBorder="1" applyAlignment="1">
      <alignment horizontal="distributed" vertical="center"/>
      <protection/>
    </xf>
    <xf numFmtId="185" fontId="1" fillId="0" borderId="0" xfId="30" applyNumberFormat="1" applyFont="1" applyFill="1" applyBorder="1" applyAlignment="1">
      <alignment/>
      <protection/>
    </xf>
    <xf numFmtId="38" fontId="1" fillId="0" borderId="0" xfId="17" applyNumberFormat="1" applyFont="1" applyFill="1" applyBorder="1" applyAlignment="1">
      <alignment/>
    </xf>
    <xf numFmtId="0" fontId="1" fillId="0" borderId="7" xfId="30" applyFont="1" applyFill="1" applyBorder="1" applyAlignment="1">
      <alignment horizontal="center" vertical="center" wrapText="1"/>
      <protection/>
    </xf>
    <xf numFmtId="0" fontId="1" fillId="0" borderId="0" xfId="30" applyFont="1" applyFill="1" applyBorder="1" applyAlignment="1">
      <alignment horizontal="center" vertical="center" wrapText="1"/>
      <protection/>
    </xf>
    <xf numFmtId="49" fontId="1" fillId="0" borderId="8" xfId="30" applyNumberFormat="1" applyFont="1" applyFill="1" applyBorder="1" applyAlignment="1">
      <alignment horizontal="center" vertical="center" shrinkToFit="1"/>
      <protection/>
    </xf>
    <xf numFmtId="41" fontId="1" fillId="0" borderId="8" xfId="17" applyNumberFormat="1" applyFont="1" applyFill="1" applyBorder="1" applyAlignment="1">
      <alignment/>
    </xf>
    <xf numFmtId="38" fontId="1" fillId="0" borderId="0" xfId="17" applyNumberFormat="1" applyFont="1" applyFill="1" applyBorder="1" applyAlignment="1">
      <alignment vertical="center"/>
    </xf>
    <xf numFmtId="0" fontId="1" fillId="0" borderId="7" xfId="30" applyFont="1" applyFill="1" applyBorder="1" applyAlignment="1">
      <alignment horizontal="center" vertical="center"/>
      <protection/>
    </xf>
    <xf numFmtId="185" fontId="1" fillId="0" borderId="11" xfId="17" applyNumberFormat="1" applyFont="1" applyFill="1" applyBorder="1" applyAlignment="1">
      <alignment/>
    </xf>
    <xf numFmtId="185" fontId="1" fillId="0" borderId="10" xfId="17" applyNumberFormat="1" applyFont="1" applyFill="1" applyBorder="1" applyAlignment="1">
      <alignment/>
    </xf>
    <xf numFmtId="0" fontId="1" fillId="0" borderId="0" xfId="31" applyFont="1" applyFill="1" applyAlignment="1">
      <alignment horizontal="center"/>
      <protection/>
    </xf>
    <xf numFmtId="0" fontId="7" fillId="0" borderId="0" xfId="31" applyFont="1" applyFill="1">
      <alignment/>
      <protection/>
    </xf>
    <xf numFmtId="0" fontId="1" fillId="0" borderId="0" xfId="31" applyFont="1" applyFill="1">
      <alignment/>
      <protection/>
    </xf>
    <xf numFmtId="0" fontId="1" fillId="0" borderId="0" xfId="31" applyNumberFormat="1" applyFont="1" applyFill="1">
      <alignment/>
      <protection/>
    </xf>
    <xf numFmtId="0" fontId="1" fillId="0" borderId="0" xfId="31" applyFont="1" applyFill="1" quotePrefix="1">
      <alignment/>
      <protection/>
    </xf>
    <xf numFmtId="0" fontId="1" fillId="0" borderId="0" xfId="31" applyFont="1" applyFill="1" applyBorder="1">
      <alignment/>
      <protection/>
    </xf>
    <xf numFmtId="0" fontId="1" fillId="0" borderId="0" xfId="31" applyFont="1" applyFill="1" applyBorder="1" applyAlignment="1">
      <alignment horizontal="right"/>
      <protection/>
    </xf>
    <xf numFmtId="0" fontId="11" fillId="0" borderId="0" xfId="31" applyFont="1" applyFill="1" applyAlignment="1">
      <alignment horizontal="center"/>
      <protection/>
    </xf>
    <xf numFmtId="0" fontId="11" fillId="0" borderId="4" xfId="31" applyFont="1" applyFill="1" applyBorder="1" applyAlignment="1">
      <alignment horizontal="center"/>
      <protection/>
    </xf>
    <xf numFmtId="0" fontId="11" fillId="0" borderId="6" xfId="31" applyFont="1" applyFill="1" applyBorder="1" applyAlignment="1">
      <alignment horizontal="distributed" vertical="center"/>
      <protection/>
    </xf>
    <xf numFmtId="41" fontId="11" fillId="0" borderId="0" xfId="17" applyNumberFormat="1" applyFont="1" applyFill="1" applyBorder="1" applyAlignment="1">
      <alignment horizontal="right" vertical="center"/>
    </xf>
    <xf numFmtId="41" fontId="11" fillId="0" borderId="0" xfId="31" applyNumberFormat="1" applyFont="1" applyFill="1" applyBorder="1" applyAlignment="1">
      <alignment horizontal="right" vertical="center"/>
      <protection/>
    </xf>
    <xf numFmtId="41" fontId="11" fillId="0" borderId="0" xfId="17" applyNumberFormat="1" applyFont="1" applyFill="1" applyBorder="1" applyAlignment="1">
      <alignment horizontal="right"/>
    </xf>
    <xf numFmtId="41" fontId="11" fillId="0" borderId="6" xfId="17" applyNumberFormat="1" applyFont="1" applyFill="1" applyBorder="1" applyAlignment="1">
      <alignment horizontal="right"/>
    </xf>
    <xf numFmtId="0" fontId="11" fillId="0" borderId="0" xfId="31" applyFont="1" applyFill="1">
      <alignment/>
      <protection/>
    </xf>
    <xf numFmtId="0" fontId="10" fillId="0" borderId="0" xfId="31" applyFont="1" applyFill="1" applyAlignment="1">
      <alignment horizontal="center"/>
      <protection/>
    </xf>
    <xf numFmtId="177" fontId="10" fillId="0" borderId="0" xfId="17" applyNumberFormat="1" applyFont="1" applyFill="1" applyBorder="1" applyAlignment="1">
      <alignment horizontal="right"/>
    </xf>
    <xf numFmtId="177" fontId="10" fillId="0" borderId="8" xfId="17" applyNumberFormat="1" applyFont="1" applyFill="1" applyBorder="1" applyAlignment="1">
      <alignment horizontal="right"/>
    </xf>
    <xf numFmtId="0" fontId="10" fillId="0" borderId="0" xfId="31" applyFont="1" applyFill="1">
      <alignment/>
      <protection/>
    </xf>
    <xf numFmtId="0" fontId="10" fillId="0" borderId="7" xfId="31" applyFont="1" applyFill="1" applyBorder="1" applyAlignment="1">
      <alignment horizontal="center"/>
      <protection/>
    </xf>
    <xf numFmtId="0" fontId="10" fillId="0" borderId="8" xfId="31" applyFont="1" applyFill="1" applyBorder="1" applyAlignment="1">
      <alignment horizontal="distributed" vertical="center"/>
      <protection/>
    </xf>
    <xf numFmtId="177" fontId="10" fillId="0" borderId="7" xfId="17" applyNumberFormat="1" applyFont="1" applyFill="1" applyBorder="1" applyAlignment="1">
      <alignment horizontal="right" vertical="center"/>
    </xf>
    <xf numFmtId="177" fontId="10" fillId="0" borderId="8" xfId="17" applyNumberFormat="1" applyFont="1" applyFill="1" applyBorder="1" applyAlignment="1">
      <alignment horizontal="right" vertical="center"/>
    </xf>
    <xf numFmtId="0" fontId="10" fillId="0" borderId="8" xfId="31" applyFont="1" applyFill="1" applyBorder="1" applyAlignment="1">
      <alignment horizontal="center"/>
      <protection/>
    </xf>
    <xf numFmtId="41" fontId="10" fillId="0" borderId="0" xfId="31" applyNumberFormat="1" applyFont="1" applyFill="1" applyBorder="1" applyAlignment="1">
      <alignment horizontal="right" vertical="center"/>
      <protection/>
    </xf>
    <xf numFmtId="41" fontId="10" fillId="0" borderId="0" xfId="17" applyNumberFormat="1" applyFont="1" applyFill="1" applyBorder="1" applyAlignment="1">
      <alignment horizontal="right"/>
    </xf>
    <xf numFmtId="41" fontId="10" fillId="0" borderId="8" xfId="17" applyNumberFormat="1" applyFont="1" applyFill="1" applyBorder="1" applyAlignment="1">
      <alignment horizontal="right"/>
    </xf>
    <xf numFmtId="41" fontId="10" fillId="0" borderId="8" xfId="31" applyNumberFormat="1" applyFont="1" applyFill="1" applyBorder="1" applyAlignment="1">
      <alignment horizontal="right" vertical="center"/>
      <protection/>
    </xf>
    <xf numFmtId="0" fontId="11" fillId="0" borderId="7" xfId="31" applyFont="1" applyFill="1" applyBorder="1" applyAlignment="1">
      <alignment horizontal="center"/>
      <protection/>
    </xf>
    <xf numFmtId="41" fontId="11" fillId="0" borderId="8" xfId="31" applyNumberFormat="1" applyFont="1" applyFill="1" applyBorder="1" applyAlignment="1">
      <alignment horizontal="right" vertical="center"/>
      <protection/>
    </xf>
    <xf numFmtId="0" fontId="1" fillId="0" borderId="7" xfId="31" applyFont="1" applyFill="1" applyBorder="1" applyAlignment="1">
      <alignment horizontal="center"/>
      <protection/>
    </xf>
    <xf numFmtId="41" fontId="1" fillId="0" borderId="0" xfId="31" applyNumberFormat="1" applyFont="1" applyFill="1" applyBorder="1" applyAlignment="1">
      <alignment horizontal="right" vertical="center"/>
      <protection/>
    </xf>
    <xf numFmtId="41" fontId="1" fillId="0" borderId="8" xfId="31" applyNumberFormat="1" applyFont="1" applyFill="1" applyBorder="1" applyAlignment="1">
      <alignment horizontal="right" vertical="center"/>
      <protection/>
    </xf>
    <xf numFmtId="0" fontId="1" fillId="0" borderId="8" xfId="31" applyFont="1" applyFill="1" applyBorder="1" applyAlignment="1">
      <alignment horizontal="distributed"/>
      <protection/>
    </xf>
    <xf numFmtId="0" fontId="10" fillId="0" borderId="0" xfId="31" applyFont="1" applyFill="1" applyAlignment="1">
      <alignment horizontal="center" vertical="center"/>
      <protection/>
    </xf>
    <xf numFmtId="0" fontId="10" fillId="0" borderId="0" xfId="31" applyFont="1" applyFill="1" applyAlignment="1">
      <alignment vertical="center"/>
      <protection/>
    </xf>
    <xf numFmtId="41" fontId="1" fillId="0" borderId="0" xfId="17" applyNumberFormat="1" applyFont="1" applyFill="1" applyBorder="1" applyAlignment="1">
      <alignment horizontal="right"/>
    </xf>
    <xf numFmtId="41" fontId="1" fillId="0" borderId="8" xfId="17" applyNumberFormat="1" applyFont="1" applyFill="1" applyBorder="1" applyAlignment="1">
      <alignment horizontal="right"/>
    </xf>
    <xf numFmtId="0" fontId="1" fillId="0" borderId="0" xfId="31" applyFont="1" applyFill="1" applyBorder="1" applyAlignment="1">
      <alignment horizontal="center"/>
      <protection/>
    </xf>
    <xf numFmtId="0" fontId="1" fillId="0" borderId="0" xfId="31" applyFont="1" applyFill="1" applyBorder="1" applyAlignment="1">
      <alignment vertical="center"/>
      <protection/>
    </xf>
    <xf numFmtId="41" fontId="1" fillId="0" borderId="0" xfId="31" applyNumberFormat="1" applyFont="1" applyFill="1" applyBorder="1">
      <alignment/>
      <protection/>
    </xf>
    <xf numFmtId="41" fontId="1" fillId="0" borderId="8" xfId="31" applyNumberFormat="1" applyFont="1" applyFill="1" applyBorder="1">
      <alignment/>
      <protection/>
    </xf>
    <xf numFmtId="0" fontId="1" fillId="0" borderId="9" xfId="31" applyFont="1" applyFill="1" applyBorder="1" applyAlignment="1">
      <alignment horizontal="center"/>
      <protection/>
    </xf>
    <xf numFmtId="0" fontId="1" fillId="0" borderId="10" xfId="31" applyFont="1" applyFill="1" applyBorder="1" applyAlignment="1">
      <alignment horizontal="distributed"/>
      <protection/>
    </xf>
    <xf numFmtId="41" fontId="1" fillId="0" borderId="9" xfId="31" applyNumberFormat="1" applyFont="1" applyFill="1" applyBorder="1" applyAlignment="1">
      <alignment horizontal="right" vertical="center"/>
      <protection/>
    </xf>
    <xf numFmtId="41" fontId="1" fillId="0" borderId="11" xfId="31" applyNumberFormat="1" applyFont="1" applyFill="1" applyBorder="1" applyAlignment="1">
      <alignment horizontal="right" vertical="center"/>
      <protection/>
    </xf>
    <xf numFmtId="41" fontId="1" fillId="0" borderId="11" xfId="31" applyNumberFormat="1" applyFont="1" applyFill="1" applyBorder="1">
      <alignment/>
      <protection/>
    </xf>
    <xf numFmtId="41" fontId="11" fillId="0" borderId="11" xfId="31" applyNumberFormat="1" applyFont="1" applyFill="1" applyBorder="1" applyAlignment="1">
      <alignment horizontal="right" vertical="center"/>
      <protection/>
    </xf>
    <xf numFmtId="41" fontId="1" fillId="0" borderId="10" xfId="31" applyNumberFormat="1" applyFont="1" applyFill="1" applyBorder="1">
      <alignment/>
      <protection/>
    </xf>
    <xf numFmtId="0" fontId="1" fillId="0" borderId="0" xfId="31" applyFont="1" applyFill="1" applyAlignment="1">
      <alignment/>
      <protection/>
    </xf>
    <xf numFmtId="0" fontId="1" fillId="0" borderId="0" xfId="31" applyFont="1" applyFill="1" applyAlignment="1">
      <alignment horizontal="distributed"/>
      <protection/>
    </xf>
    <xf numFmtId="183" fontId="1" fillId="0" borderId="0" xfId="31" applyNumberFormat="1" applyFont="1" applyFill="1" applyAlignment="1">
      <alignment horizontal="center"/>
      <protection/>
    </xf>
    <xf numFmtId="41" fontId="1" fillId="0" borderId="0" xfId="31" applyNumberFormat="1" applyFont="1" applyFill="1" applyAlignment="1">
      <alignment horizontal="center"/>
      <protection/>
    </xf>
    <xf numFmtId="0" fontId="1" fillId="0" borderId="0" xfId="32" applyFont="1" applyFill="1">
      <alignment/>
      <protection/>
    </xf>
    <xf numFmtId="0" fontId="10" fillId="0" borderId="0" xfId="32" applyFont="1" applyFill="1" applyAlignment="1">
      <alignment horizontal="center"/>
      <protection/>
    </xf>
    <xf numFmtId="0" fontId="7" fillId="0" borderId="0" xfId="32" applyFont="1" applyFill="1">
      <alignment/>
      <protection/>
    </xf>
    <xf numFmtId="0" fontId="1" fillId="0" borderId="0" xfId="32" applyFont="1" applyFill="1" applyAlignment="1">
      <alignment horizontal="center"/>
      <protection/>
    </xf>
    <xf numFmtId="0" fontId="1" fillId="0" borderId="0" xfId="32" applyFont="1" applyFill="1" applyAlignment="1">
      <alignment horizontal="right"/>
      <protection/>
    </xf>
    <xf numFmtId="0" fontId="1" fillId="0" borderId="0" xfId="32" applyFont="1" applyFill="1" applyAlignment="1">
      <alignment vertical="center"/>
      <protection/>
    </xf>
    <xf numFmtId="0" fontId="10" fillId="0" borderId="20" xfId="32" applyFont="1" applyFill="1" applyBorder="1" applyAlignment="1">
      <alignment horizontal="center" vertical="center"/>
      <protection/>
    </xf>
    <xf numFmtId="38" fontId="1" fillId="0" borderId="21" xfId="17" applyFont="1" applyFill="1" applyBorder="1" applyAlignment="1">
      <alignment vertical="center"/>
    </xf>
    <xf numFmtId="0" fontId="1" fillId="0" borderId="22" xfId="32" applyFont="1" applyFill="1" applyBorder="1" applyAlignment="1">
      <alignment horizontal="right" wrapText="1"/>
      <protection/>
    </xf>
    <xf numFmtId="0" fontId="1" fillId="0" borderId="21" xfId="32" applyFont="1" applyFill="1" applyBorder="1" applyAlignment="1">
      <alignment horizontal="center" vertical="center"/>
      <protection/>
    </xf>
    <xf numFmtId="0" fontId="1" fillId="0" borderId="23" xfId="32" applyFont="1" applyFill="1" applyBorder="1" applyAlignment="1">
      <alignment horizontal="centerContinuous" vertical="center"/>
      <protection/>
    </xf>
    <xf numFmtId="0" fontId="1" fillId="0" borderId="21" xfId="32" applyFont="1" applyFill="1" applyBorder="1" applyAlignment="1">
      <alignment horizontal="centerContinuous" vertical="center"/>
      <protection/>
    </xf>
    <xf numFmtId="0" fontId="1" fillId="0" borderId="24" xfId="32" applyFont="1" applyFill="1" applyBorder="1" applyAlignment="1">
      <alignment horizontal="centerContinuous" vertical="center"/>
      <protection/>
    </xf>
    <xf numFmtId="0" fontId="10" fillId="0" borderId="7" xfId="32" applyFont="1" applyFill="1" applyBorder="1" applyAlignment="1">
      <alignment horizontal="center" vertical="center"/>
      <protection/>
    </xf>
    <xf numFmtId="0" fontId="1" fillId="0" borderId="8" xfId="32" applyFont="1" applyFill="1" applyBorder="1" applyAlignment="1">
      <alignment horizontal="right" vertical="top" wrapText="1"/>
      <protection/>
    </xf>
    <xf numFmtId="0" fontId="1" fillId="0" borderId="7" xfId="32" applyFont="1" applyFill="1" applyBorder="1" applyAlignment="1">
      <alignment horizontal="distributed" vertical="center"/>
      <protection/>
    </xf>
    <xf numFmtId="0" fontId="1" fillId="0" borderId="8" xfId="32" applyFont="1" applyFill="1" applyBorder="1" applyAlignment="1">
      <alignment horizontal="distributed" vertical="center"/>
      <protection/>
    </xf>
    <xf numFmtId="0" fontId="1" fillId="0" borderId="0" xfId="32" applyFont="1" applyFill="1" applyBorder="1" applyAlignment="1">
      <alignment horizontal="distributed" vertical="center"/>
      <protection/>
    </xf>
    <xf numFmtId="200" fontId="1" fillId="0" borderId="0" xfId="32" applyNumberFormat="1" applyFont="1" applyFill="1" applyAlignment="1">
      <alignment vertical="center"/>
      <protection/>
    </xf>
    <xf numFmtId="200" fontId="10" fillId="0" borderId="4" xfId="32" applyNumberFormat="1" applyFont="1" applyFill="1" applyBorder="1" applyAlignment="1">
      <alignment horizontal="center" vertical="center"/>
      <protection/>
    </xf>
    <xf numFmtId="200" fontId="19" fillId="0" borderId="5" xfId="17" applyNumberFormat="1" applyFont="1" applyFill="1" applyBorder="1" applyAlignment="1">
      <alignment vertical="center"/>
    </xf>
    <xf numFmtId="200" fontId="1" fillId="0" borderId="5" xfId="32" applyNumberFormat="1" applyFont="1" applyFill="1" applyBorder="1" applyAlignment="1">
      <alignment horizontal="distributed" vertical="center"/>
      <protection/>
    </xf>
    <xf numFmtId="41" fontId="1" fillId="0" borderId="4" xfId="32" applyNumberFormat="1" applyFont="1" applyFill="1" applyBorder="1" applyAlignment="1">
      <alignment horizontal="right"/>
      <protection/>
    </xf>
    <xf numFmtId="41" fontId="1" fillId="0" borderId="5" xfId="32" applyNumberFormat="1" applyFont="1" applyFill="1" applyBorder="1" applyAlignment="1">
      <alignment horizontal="right"/>
      <protection/>
    </xf>
    <xf numFmtId="41" fontId="1" fillId="0" borderId="5" xfId="54" applyNumberFormat="1" applyFont="1" applyFill="1" applyBorder="1" applyAlignment="1">
      <alignment horizontal="right"/>
      <protection/>
    </xf>
    <xf numFmtId="41" fontId="1" fillId="0" borderId="6" xfId="32" applyNumberFormat="1" applyFont="1" applyFill="1" applyBorder="1" applyAlignment="1">
      <alignment horizontal="right"/>
      <protection/>
    </xf>
    <xf numFmtId="0" fontId="10" fillId="0" borderId="0" xfId="32" applyFont="1" applyFill="1" applyAlignment="1">
      <alignment vertical="center"/>
      <protection/>
    </xf>
    <xf numFmtId="38" fontId="10" fillId="0" borderId="0" xfId="17" applyFont="1" applyFill="1" applyBorder="1" applyAlignment="1">
      <alignment/>
    </xf>
    <xf numFmtId="0" fontId="10" fillId="0" borderId="0" xfId="32" applyFont="1" applyFill="1" applyBorder="1" applyAlignment="1">
      <alignment horizontal="distributed" vertical="center"/>
      <protection/>
    </xf>
    <xf numFmtId="41" fontId="10" fillId="0" borderId="7" xfId="54" applyNumberFormat="1" applyFont="1" applyFill="1" applyBorder="1" applyAlignment="1">
      <alignment horizontal="right"/>
      <protection/>
    </xf>
    <xf numFmtId="41" fontId="10" fillId="0" borderId="0" xfId="54" applyNumberFormat="1" applyFont="1" applyFill="1" applyBorder="1" applyAlignment="1">
      <alignment horizontal="right"/>
      <protection/>
    </xf>
    <xf numFmtId="41" fontId="10" fillId="0" borderId="0" xfId="32" applyNumberFormat="1" applyFont="1" applyFill="1" applyBorder="1" applyAlignment="1">
      <alignment horizontal="right"/>
      <protection/>
    </xf>
    <xf numFmtId="41" fontId="10" fillId="0" borderId="8" xfId="54" applyNumberFormat="1" applyFont="1" applyFill="1" applyBorder="1" applyAlignment="1">
      <alignment horizontal="right"/>
      <protection/>
    </xf>
    <xf numFmtId="41" fontId="10" fillId="0" borderId="7" xfId="32" applyNumberFormat="1" applyFont="1" applyFill="1" applyBorder="1" applyAlignment="1">
      <alignment horizontal="right"/>
      <protection/>
    </xf>
    <xf numFmtId="41" fontId="10" fillId="0" borderId="8" xfId="32" applyNumberFormat="1" applyFont="1" applyFill="1" applyBorder="1" applyAlignment="1">
      <alignment horizontal="right"/>
      <protection/>
    </xf>
    <xf numFmtId="38" fontId="1" fillId="0" borderId="0" xfId="17" applyFont="1" applyFill="1" applyBorder="1" applyAlignment="1">
      <alignment/>
    </xf>
    <xf numFmtId="0" fontId="1" fillId="0" borderId="0" xfId="32" applyFont="1" applyFill="1" applyBorder="1" applyAlignment="1">
      <alignment horizontal="center" vertical="center"/>
      <protection/>
    </xf>
    <xf numFmtId="41" fontId="1" fillId="0" borderId="7" xfId="32" applyNumberFormat="1" applyFont="1" applyFill="1" applyBorder="1" applyAlignment="1">
      <alignment horizontal="right"/>
      <protection/>
    </xf>
    <xf numFmtId="41" fontId="1" fillId="0" borderId="0" xfId="32" applyNumberFormat="1" applyFont="1" applyFill="1" applyBorder="1" applyAlignment="1">
      <alignment horizontal="right"/>
      <protection/>
    </xf>
    <xf numFmtId="41" fontId="1" fillId="0" borderId="0" xfId="54" applyNumberFormat="1" applyFont="1" applyFill="1" applyBorder="1" applyAlignment="1">
      <alignment horizontal="right"/>
      <protection/>
    </xf>
    <xf numFmtId="41" fontId="1" fillId="0" borderId="8" xfId="32" applyNumberFormat="1" applyFont="1" applyFill="1" applyBorder="1" applyAlignment="1">
      <alignment horizontal="right"/>
      <protection/>
    </xf>
    <xf numFmtId="38" fontId="20" fillId="0" borderId="0" xfId="17" applyFont="1" applyFill="1" applyBorder="1" applyAlignment="1">
      <alignment vertical="center"/>
    </xf>
    <xf numFmtId="38" fontId="19" fillId="0" borderId="0" xfId="17" applyFont="1" applyFill="1" applyBorder="1" applyAlignment="1">
      <alignment vertical="center"/>
    </xf>
    <xf numFmtId="41" fontId="1" fillId="0" borderId="0" xfId="32" applyNumberFormat="1" applyFont="1" applyFill="1" applyBorder="1" applyAlignment="1">
      <alignment horizontal="center"/>
      <protection/>
    </xf>
    <xf numFmtId="0" fontId="10" fillId="0" borderId="7" xfId="32" applyFont="1" applyFill="1" applyBorder="1" applyAlignment="1">
      <alignment horizontal="center"/>
      <protection/>
    </xf>
    <xf numFmtId="0" fontId="1" fillId="0" borderId="8" xfId="32" applyFont="1" applyFill="1" applyBorder="1">
      <alignment/>
      <protection/>
    </xf>
    <xf numFmtId="0" fontId="10" fillId="0" borderId="8" xfId="32" applyFont="1" applyFill="1" applyBorder="1" applyAlignment="1">
      <alignment horizontal="distributed" vertical="center"/>
      <protection/>
    </xf>
    <xf numFmtId="0" fontId="1" fillId="0" borderId="8" xfId="32" applyFont="1" applyFill="1" applyBorder="1" applyAlignment="1">
      <alignment horizontal="center" vertical="center"/>
      <protection/>
    </xf>
    <xf numFmtId="0" fontId="10" fillId="0" borderId="7" xfId="32" applyFont="1" applyFill="1" applyBorder="1" applyAlignment="1">
      <alignment horizontal="center" vertical="distributed" textRotation="255"/>
      <protection/>
    </xf>
    <xf numFmtId="0" fontId="1" fillId="0" borderId="0" xfId="32" applyFont="1" applyFill="1" applyBorder="1" applyAlignment="1">
      <alignment vertical="center"/>
      <protection/>
    </xf>
    <xf numFmtId="0" fontId="1" fillId="0" borderId="0" xfId="32" applyFont="1" applyFill="1" applyBorder="1">
      <alignment/>
      <protection/>
    </xf>
    <xf numFmtId="0" fontId="1" fillId="0" borderId="0" xfId="32" applyFont="1" applyFill="1" applyBorder="1" applyAlignment="1">
      <alignment horizontal="center"/>
      <protection/>
    </xf>
    <xf numFmtId="201" fontId="1" fillId="0" borderId="0" xfId="32" applyNumberFormat="1" applyFont="1" applyFill="1" applyBorder="1" applyAlignment="1">
      <alignment horizontal="right"/>
      <protection/>
    </xf>
    <xf numFmtId="201" fontId="1" fillId="0" borderId="0" xfId="32" applyNumberFormat="1" applyFont="1" applyFill="1" applyBorder="1" applyAlignment="1">
      <alignment horizontal="center"/>
      <protection/>
    </xf>
    <xf numFmtId="201" fontId="1" fillId="0" borderId="0" xfId="54" applyNumberFormat="1" applyFont="1" applyFill="1" applyBorder="1" applyAlignment="1">
      <alignment horizontal="right"/>
      <protection/>
    </xf>
    <xf numFmtId="201" fontId="1" fillId="0" borderId="0" xfId="32" applyNumberFormat="1" applyFont="1" applyFill="1" applyBorder="1">
      <alignment/>
      <protection/>
    </xf>
    <xf numFmtId="201" fontId="10" fillId="0" borderId="0" xfId="32" applyNumberFormat="1" applyFont="1" applyFill="1" applyBorder="1" applyAlignment="1">
      <alignment horizontal="right"/>
      <protection/>
    </xf>
    <xf numFmtId="0" fontId="1" fillId="0" borderId="7" xfId="32" applyFont="1" applyFill="1" applyBorder="1" applyAlignment="1">
      <alignment vertical="center"/>
      <protection/>
    </xf>
    <xf numFmtId="201" fontId="10" fillId="0" borderId="0" xfId="54" applyNumberFormat="1" applyFont="1" applyFill="1" applyBorder="1" applyAlignment="1">
      <alignment horizontal="right"/>
      <protection/>
    </xf>
    <xf numFmtId="0" fontId="10" fillId="0" borderId="9" xfId="32" applyFont="1" applyFill="1" applyBorder="1" applyAlignment="1">
      <alignment horizontal="center" vertical="center"/>
      <protection/>
    </xf>
    <xf numFmtId="38" fontId="19" fillId="0" borderId="11" xfId="17" applyFont="1" applyFill="1" applyBorder="1" applyAlignment="1">
      <alignment vertical="center"/>
    </xf>
    <xf numFmtId="0" fontId="1" fillId="0" borderId="11" xfId="32" applyFont="1" applyFill="1" applyBorder="1" applyAlignment="1">
      <alignment horizontal="center" vertical="center"/>
      <protection/>
    </xf>
    <xf numFmtId="41" fontId="1" fillId="0" borderId="9" xfId="32" applyNumberFormat="1" applyFont="1" applyFill="1" applyBorder="1" applyAlignment="1">
      <alignment horizontal="right"/>
      <protection/>
    </xf>
    <xf numFmtId="41" fontId="1" fillId="0" borderId="11" xfId="32" applyNumberFormat="1" applyFont="1" applyFill="1" applyBorder="1" applyAlignment="1">
      <alignment horizontal="right"/>
      <protection/>
    </xf>
    <xf numFmtId="41" fontId="1" fillId="0" borderId="11" xfId="54" applyNumberFormat="1" applyFont="1" applyFill="1" applyBorder="1" applyAlignment="1">
      <alignment horizontal="right"/>
      <protection/>
    </xf>
    <xf numFmtId="41" fontId="1" fillId="0" borderId="10" xfId="32" applyNumberFormat="1" applyFont="1" applyFill="1" applyBorder="1" applyAlignment="1">
      <alignment horizontal="right"/>
      <protection/>
    </xf>
    <xf numFmtId="0" fontId="1" fillId="0" borderId="0" xfId="32" applyFont="1" applyFill="1" applyAlignment="1">
      <alignment/>
      <protection/>
    </xf>
    <xf numFmtId="0" fontId="1" fillId="0" borderId="0" xfId="33" applyFont="1" applyFill="1" applyAlignment="1">
      <alignment vertical="center"/>
      <protection/>
    </xf>
    <xf numFmtId="0" fontId="7" fillId="0" borderId="0" xfId="33" applyFont="1" applyFill="1" applyAlignment="1">
      <alignment vertical="center"/>
      <protection/>
    </xf>
    <xf numFmtId="190" fontId="1" fillId="0" borderId="0" xfId="33" applyNumberFormat="1" applyFont="1" applyFill="1" applyAlignment="1">
      <alignment vertical="center"/>
      <protection/>
    </xf>
    <xf numFmtId="41" fontId="1" fillId="0" borderId="0" xfId="33" applyNumberFormat="1" applyFont="1" applyFill="1" applyAlignment="1">
      <alignment horizontal="right" vertical="center"/>
      <protection/>
    </xf>
    <xf numFmtId="41" fontId="1" fillId="0" borderId="0" xfId="33" applyNumberFormat="1" applyFont="1" applyFill="1" applyAlignment="1">
      <alignment vertical="center"/>
      <protection/>
    </xf>
    <xf numFmtId="0" fontId="1" fillId="0" borderId="17" xfId="33" applyFont="1" applyFill="1" applyBorder="1" applyAlignment="1">
      <alignment vertical="center"/>
      <protection/>
    </xf>
    <xf numFmtId="190" fontId="1" fillId="0" borderId="17" xfId="33" applyNumberFormat="1" applyFont="1" applyFill="1" applyBorder="1" applyAlignment="1">
      <alignment vertical="center"/>
      <protection/>
    </xf>
    <xf numFmtId="41" fontId="1" fillId="0" borderId="17" xfId="33" applyNumberFormat="1" applyFont="1" applyFill="1" applyBorder="1" applyAlignment="1">
      <alignment horizontal="right" vertical="center"/>
      <protection/>
    </xf>
    <xf numFmtId="41" fontId="1" fillId="0" borderId="17" xfId="33" applyNumberFormat="1" applyFont="1" applyFill="1" applyBorder="1" applyAlignment="1">
      <alignment vertical="center"/>
      <protection/>
    </xf>
    <xf numFmtId="0" fontId="1" fillId="0" borderId="17" xfId="33" applyFont="1" applyFill="1" applyBorder="1" applyAlignment="1">
      <alignment horizontal="right" vertical="center"/>
      <protection/>
    </xf>
    <xf numFmtId="0" fontId="1" fillId="0" borderId="0" xfId="33" applyNumberFormat="1" applyFont="1" applyFill="1" applyAlignment="1">
      <alignment vertical="center"/>
      <protection/>
    </xf>
    <xf numFmtId="0" fontId="1" fillId="0" borderId="8" xfId="33" applyNumberFormat="1" applyFont="1" applyFill="1" applyBorder="1" applyAlignment="1">
      <alignment horizontal="distributed" vertical="center"/>
      <protection/>
    </xf>
    <xf numFmtId="41" fontId="1" fillId="0" borderId="7" xfId="33" applyNumberFormat="1" applyFont="1" applyFill="1" applyBorder="1" applyAlignment="1">
      <alignment vertical="center"/>
      <protection/>
    </xf>
    <xf numFmtId="190" fontId="1" fillId="0" borderId="0" xfId="33" applyNumberFormat="1" applyFont="1" applyFill="1" applyBorder="1" applyAlignment="1">
      <alignment vertical="center"/>
      <protection/>
    </xf>
    <xf numFmtId="190" fontId="1" fillId="0" borderId="0" xfId="33" applyNumberFormat="1" applyFont="1" applyFill="1" applyBorder="1" applyAlignment="1">
      <alignment vertical="center" wrapText="1"/>
      <protection/>
    </xf>
    <xf numFmtId="41" fontId="1" fillId="0" borderId="0" xfId="33" applyNumberFormat="1" applyFont="1" applyFill="1" applyBorder="1" applyAlignment="1">
      <alignment vertical="center" wrapText="1"/>
      <protection/>
    </xf>
    <xf numFmtId="41" fontId="1" fillId="0" borderId="0" xfId="33" applyNumberFormat="1" applyFont="1" applyFill="1" applyBorder="1" applyAlignment="1">
      <alignment vertical="center"/>
      <protection/>
    </xf>
    <xf numFmtId="41" fontId="1" fillId="0" borderId="6" xfId="33" applyNumberFormat="1" applyFont="1" applyFill="1" applyBorder="1" applyAlignment="1">
      <alignment vertical="center"/>
      <protection/>
    </xf>
    <xf numFmtId="206" fontId="1" fillId="0" borderId="0" xfId="33" applyNumberFormat="1" applyFont="1" applyFill="1" applyBorder="1" applyAlignment="1">
      <alignment/>
      <protection/>
    </xf>
    <xf numFmtId="41" fontId="1" fillId="0" borderId="8" xfId="33" applyNumberFormat="1" applyFont="1" applyFill="1" applyBorder="1" applyAlignment="1">
      <alignment vertical="center"/>
      <protection/>
    </xf>
    <xf numFmtId="0" fontId="1" fillId="0" borderId="7" xfId="33" applyNumberFormat="1" applyFont="1" applyFill="1" applyBorder="1" applyAlignment="1">
      <alignment horizontal="center" vertical="center"/>
      <protection/>
    </xf>
    <xf numFmtId="0" fontId="1" fillId="0" borderId="8" xfId="33" applyNumberFormat="1" applyFont="1" applyFill="1" applyBorder="1" applyAlignment="1">
      <alignment horizontal="center" vertical="center"/>
      <protection/>
    </xf>
    <xf numFmtId="0" fontId="1" fillId="0" borderId="0" xfId="33" applyNumberFormat="1" applyFont="1" applyFill="1" applyAlignment="1">
      <alignment/>
      <protection/>
    </xf>
    <xf numFmtId="0" fontId="1" fillId="0" borderId="8" xfId="33" applyNumberFormat="1" applyFont="1" applyFill="1" applyBorder="1" applyAlignment="1">
      <alignment horizontal="distributed"/>
      <protection/>
    </xf>
    <xf numFmtId="41" fontId="1" fillId="0" borderId="7" xfId="33" applyNumberFormat="1" applyFont="1" applyFill="1" applyBorder="1" applyAlignment="1">
      <alignment/>
      <protection/>
    </xf>
    <xf numFmtId="190" fontId="1" fillId="0" borderId="0" xfId="33" applyNumberFormat="1" applyFont="1" applyFill="1" applyBorder="1" applyAlignment="1">
      <alignment/>
      <protection/>
    </xf>
    <xf numFmtId="190" fontId="1" fillId="0" borderId="25" xfId="33" applyNumberFormat="1" applyFont="1" applyFill="1" applyBorder="1" applyAlignment="1">
      <alignment/>
      <protection/>
    </xf>
    <xf numFmtId="190" fontId="1" fillId="0" borderId="0" xfId="33" applyNumberFormat="1" applyFont="1" applyFill="1" applyBorder="1" applyAlignment="1">
      <alignment wrapText="1"/>
      <protection/>
    </xf>
    <xf numFmtId="41" fontId="1" fillId="0" borderId="0" xfId="33" applyNumberFormat="1" applyFont="1" applyFill="1" applyBorder="1" applyAlignment="1">
      <alignment wrapText="1"/>
      <protection/>
    </xf>
    <xf numFmtId="41" fontId="1" fillId="0" borderId="0" xfId="33" applyNumberFormat="1" applyFont="1" applyFill="1" applyBorder="1" applyAlignment="1">
      <alignment/>
      <protection/>
    </xf>
    <xf numFmtId="41" fontId="1" fillId="0" borderId="8" xfId="33" applyNumberFormat="1" applyFont="1" applyFill="1" applyBorder="1" applyAlignment="1">
      <alignment/>
      <protection/>
    </xf>
    <xf numFmtId="0" fontId="1" fillId="0" borderId="7" xfId="33" applyFont="1" applyFill="1" applyBorder="1" applyAlignment="1">
      <alignment vertical="center"/>
      <protection/>
    </xf>
    <xf numFmtId="0" fontId="1" fillId="0" borderId="8" xfId="33" applyFont="1" applyFill="1" applyBorder="1" applyAlignment="1">
      <alignment vertical="center"/>
      <protection/>
    </xf>
    <xf numFmtId="0" fontId="10" fillId="0" borderId="0" xfId="33" applyFont="1" applyFill="1" applyAlignment="1">
      <alignment vertical="center"/>
      <protection/>
    </xf>
    <xf numFmtId="0" fontId="10" fillId="0" borderId="7" xfId="33" applyFont="1" applyFill="1" applyBorder="1" applyAlignment="1">
      <alignment vertical="center"/>
      <protection/>
    </xf>
    <xf numFmtId="0" fontId="10" fillId="0" borderId="8" xfId="33" applyFont="1" applyFill="1" applyBorder="1" applyAlignment="1">
      <alignment vertical="center"/>
      <protection/>
    </xf>
    <xf numFmtId="41" fontId="10" fillId="0" borderId="7" xfId="33" applyNumberFormat="1" applyFont="1" applyFill="1" applyBorder="1" applyAlignment="1">
      <alignment vertical="center"/>
      <protection/>
    </xf>
    <xf numFmtId="190" fontId="10" fillId="0" borderId="0" xfId="33" applyNumberFormat="1" applyFont="1" applyFill="1" applyBorder="1" applyAlignment="1">
      <alignment vertical="center"/>
      <protection/>
    </xf>
    <xf numFmtId="190" fontId="10" fillId="0" borderId="25" xfId="33" applyNumberFormat="1" applyFont="1" applyFill="1" applyBorder="1" applyAlignment="1">
      <alignment/>
      <protection/>
    </xf>
    <xf numFmtId="41" fontId="10" fillId="0" borderId="0" xfId="33" applyNumberFormat="1" applyFont="1" applyFill="1" applyBorder="1" applyAlignment="1">
      <alignment vertical="center"/>
      <protection/>
    </xf>
    <xf numFmtId="41" fontId="10" fillId="0" borderId="8" xfId="33" applyNumberFormat="1" applyFont="1" applyFill="1" applyBorder="1" applyAlignment="1">
      <alignment vertical="center"/>
      <protection/>
    </xf>
    <xf numFmtId="190" fontId="10" fillId="0" borderId="0" xfId="33" applyNumberFormat="1" applyFont="1" applyFill="1" applyBorder="1" applyAlignment="1">
      <alignment vertical="center" wrapText="1"/>
      <protection/>
    </xf>
    <xf numFmtId="0" fontId="1" fillId="0" borderId="9" xfId="33" applyFont="1" applyFill="1" applyBorder="1" applyAlignment="1">
      <alignment vertical="center"/>
      <protection/>
    </xf>
    <xf numFmtId="0" fontId="1" fillId="0" borderId="10" xfId="33" applyFont="1" applyFill="1" applyBorder="1" applyAlignment="1">
      <alignment vertical="center"/>
      <protection/>
    </xf>
    <xf numFmtId="41" fontId="1" fillId="0" borderId="9" xfId="33" applyNumberFormat="1" applyFont="1" applyFill="1" applyBorder="1" applyAlignment="1">
      <alignment vertical="center"/>
      <protection/>
    </xf>
    <xf numFmtId="190" fontId="1" fillId="0" borderId="11" xfId="33" applyNumberFormat="1" applyFont="1" applyFill="1" applyBorder="1" applyAlignment="1">
      <alignment vertical="center"/>
      <protection/>
    </xf>
    <xf numFmtId="41" fontId="1" fillId="0" borderId="11" xfId="33" applyNumberFormat="1" applyFont="1" applyFill="1" applyBorder="1" applyAlignment="1">
      <alignment vertical="center"/>
      <protection/>
    </xf>
    <xf numFmtId="41" fontId="1" fillId="0" borderId="10" xfId="33" applyNumberFormat="1" applyFont="1" applyFill="1" applyBorder="1" applyAlignment="1">
      <alignment vertical="center"/>
      <protection/>
    </xf>
    <xf numFmtId="0" fontId="1" fillId="0" borderId="0" xfId="34" applyFont="1" applyFill="1" applyAlignment="1">
      <alignment vertical="center"/>
      <protection/>
    </xf>
    <xf numFmtId="0" fontId="7" fillId="0" borderId="0" xfId="34" applyFont="1" applyFill="1" applyAlignment="1">
      <alignment vertical="center"/>
      <protection/>
    </xf>
    <xf numFmtId="0" fontId="9" fillId="0" borderId="0" xfId="34" applyFont="1" applyFill="1" applyAlignment="1">
      <alignment vertical="center"/>
      <protection/>
    </xf>
    <xf numFmtId="0" fontId="9" fillId="0" borderId="0" xfId="34" applyFont="1" applyFill="1" applyAlignment="1">
      <alignment horizontal="right" vertical="center"/>
      <protection/>
    </xf>
    <xf numFmtId="0" fontId="9" fillId="0" borderId="17" xfId="34" applyFont="1" applyFill="1" applyBorder="1" applyAlignment="1">
      <alignment vertical="center"/>
      <protection/>
    </xf>
    <xf numFmtId="0" fontId="9" fillId="0" borderId="0" xfId="34" applyFont="1" applyFill="1" applyAlignment="1">
      <alignment horizontal="center" vertical="center"/>
      <protection/>
    </xf>
    <xf numFmtId="0" fontId="9" fillId="0" borderId="3" xfId="34" applyFont="1" applyFill="1" applyBorder="1" applyAlignment="1">
      <alignment horizontal="center" vertical="center" wrapText="1"/>
      <protection/>
    </xf>
    <xf numFmtId="0" fontId="9" fillId="0" borderId="0" xfId="34" applyFont="1" applyFill="1" applyBorder="1" applyAlignment="1">
      <alignment horizontal="center" vertical="center"/>
      <protection/>
    </xf>
    <xf numFmtId="0" fontId="1" fillId="0" borderId="16" xfId="34" applyNumberFormat="1" applyFont="1" applyFill="1" applyBorder="1" applyAlignment="1">
      <alignment horizontal="center" vertical="center" wrapText="1"/>
      <protection/>
    </xf>
    <xf numFmtId="41" fontId="1" fillId="0" borderId="7" xfId="34" applyNumberFormat="1" applyFont="1" applyFill="1" applyBorder="1" applyAlignment="1">
      <alignment horizontal="center" vertical="center"/>
      <protection/>
    </xf>
    <xf numFmtId="41" fontId="9" fillId="0" borderId="5" xfId="34" applyNumberFormat="1" applyFont="1" applyFill="1" applyBorder="1" applyAlignment="1">
      <alignment horizontal="center" vertical="center"/>
      <protection/>
    </xf>
    <xf numFmtId="41" fontId="9" fillId="0" borderId="5" xfId="34" applyNumberFormat="1" applyFont="1" applyFill="1" applyBorder="1" applyAlignment="1">
      <alignment horizontal="center" vertical="center" wrapText="1"/>
      <protection/>
    </xf>
    <xf numFmtId="41" fontId="1" fillId="0" borderId="0" xfId="34" applyNumberFormat="1" applyFont="1" applyFill="1" applyBorder="1" applyAlignment="1">
      <alignment horizontal="center" vertical="center"/>
      <protection/>
    </xf>
    <xf numFmtId="41" fontId="1" fillId="0" borderId="0" xfId="34" applyNumberFormat="1" applyFont="1" applyFill="1" applyBorder="1" applyAlignment="1">
      <alignment horizontal="right" vertical="center" wrapText="1"/>
      <protection/>
    </xf>
    <xf numFmtId="41" fontId="9" fillId="0" borderId="6" xfId="34" applyNumberFormat="1" applyFont="1" applyFill="1" applyBorder="1" applyAlignment="1">
      <alignment horizontal="center" vertical="center"/>
      <protection/>
    </xf>
    <xf numFmtId="41" fontId="1" fillId="0" borderId="0" xfId="34" applyNumberFormat="1" applyFont="1" applyFill="1" applyAlignment="1">
      <alignment vertical="center"/>
      <protection/>
    </xf>
    <xf numFmtId="41" fontId="1" fillId="0" borderId="16" xfId="34" applyNumberFormat="1" applyFont="1" applyFill="1" applyBorder="1" applyAlignment="1">
      <alignment horizontal="center" vertical="center"/>
      <protection/>
    </xf>
    <xf numFmtId="41" fontId="1" fillId="0" borderId="7" xfId="34" applyNumberFormat="1" applyFont="1" applyFill="1" applyBorder="1" applyAlignment="1">
      <alignment horizontal="right" vertical="center"/>
      <protection/>
    </xf>
    <xf numFmtId="41" fontId="1" fillId="0" borderId="0" xfId="34" applyNumberFormat="1" applyFont="1" applyFill="1" applyBorder="1" applyAlignment="1">
      <alignment horizontal="right" vertical="center"/>
      <protection/>
    </xf>
    <xf numFmtId="41" fontId="1" fillId="0" borderId="0" xfId="34" applyNumberFormat="1" applyFont="1" applyFill="1" applyBorder="1" applyAlignment="1">
      <alignment vertical="center"/>
      <protection/>
    </xf>
    <xf numFmtId="41" fontId="1" fillId="0" borderId="8" xfId="34" applyNumberFormat="1" applyFont="1" applyFill="1" applyBorder="1" applyAlignment="1">
      <alignment vertical="center"/>
      <protection/>
    </xf>
    <xf numFmtId="41" fontId="10" fillId="0" borderId="0" xfId="34" applyNumberFormat="1" applyFont="1" applyFill="1" applyAlignment="1">
      <alignment vertical="center"/>
      <protection/>
    </xf>
    <xf numFmtId="0" fontId="10" fillId="0" borderId="16" xfId="34" applyNumberFormat="1" applyFont="1" applyFill="1" applyBorder="1" applyAlignment="1">
      <alignment horizontal="distributed" vertical="center" wrapText="1"/>
      <protection/>
    </xf>
    <xf numFmtId="41" fontId="10" fillId="0" borderId="7" xfId="34" applyNumberFormat="1" applyFont="1" applyFill="1" applyBorder="1" applyAlignment="1">
      <alignment horizontal="right" vertical="center"/>
      <protection/>
    </xf>
    <xf numFmtId="41" fontId="10" fillId="0" borderId="0" xfId="34" applyNumberFormat="1" applyFont="1" applyFill="1" applyBorder="1" applyAlignment="1">
      <alignment horizontal="right" vertical="center"/>
      <protection/>
    </xf>
    <xf numFmtId="41" fontId="10" fillId="0" borderId="0" xfId="34" applyNumberFormat="1" applyFont="1" applyFill="1" applyBorder="1" applyAlignment="1">
      <alignment vertical="center"/>
      <protection/>
    </xf>
    <xf numFmtId="41" fontId="10" fillId="0" borderId="0" xfId="34" applyNumberFormat="1" applyFont="1" applyFill="1" applyBorder="1" applyAlignment="1">
      <alignment horizontal="right" vertical="center" wrapText="1"/>
      <protection/>
    </xf>
    <xf numFmtId="41" fontId="10" fillId="0" borderId="8" xfId="34" applyNumberFormat="1" applyFont="1" applyFill="1" applyBorder="1" applyAlignment="1">
      <alignment horizontal="right" vertical="center"/>
      <protection/>
    </xf>
    <xf numFmtId="0" fontId="1" fillId="0" borderId="16" xfId="34" applyNumberFormat="1" applyFont="1" applyFill="1" applyBorder="1" applyAlignment="1">
      <alignment horizontal="center" vertical="center"/>
      <protection/>
    </xf>
    <xf numFmtId="41" fontId="1" fillId="0" borderId="8" xfId="34" applyNumberFormat="1" applyFont="1" applyFill="1" applyBorder="1" applyAlignment="1">
      <alignment horizontal="right" vertical="center"/>
      <protection/>
    </xf>
    <xf numFmtId="0" fontId="1" fillId="0" borderId="0" xfId="34" applyNumberFormat="1" applyFont="1" applyFill="1" applyBorder="1" applyAlignment="1">
      <alignment horizontal="right" vertical="center"/>
      <protection/>
    </xf>
    <xf numFmtId="41" fontId="1" fillId="0" borderId="26" xfId="34" applyNumberFormat="1" applyFont="1" applyFill="1" applyBorder="1" applyAlignment="1">
      <alignment vertical="center"/>
      <protection/>
    </xf>
    <xf numFmtId="41" fontId="1" fillId="0" borderId="27" xfId="34" applyNumberFormat="1" applyFont="1" applyFill="1" applyBorder="1" applyAlignment="1">
      <alignment horizontal="right" vertical="center"/>
      <protection/>
    </xf>
    <xf numFmtId="41" fontId="1" fillId="0" borderId="17" xfId="34" applyNumberFormat="1" applyFont="1" applyFill="1" applyBorder="1" applyAlignment="1">
      <alignment horizontal="right" vertical="center"/>
      <protection/>
    </xf>
    <xf numFmtId="41" fontId="1" fillId="0" borderId="28" xfId="34" applyNumberFormat="1" applyFont="1" applyFill="1" applyBorder="1" applyAlignment="1">
      <alignment horizontal="right" vertical="center"/>
      <protection/>
    </xf>
    <xf numFmtId="0" fontId="9" fillId="0" borderId="3" xfId="34" applyFont="1" applyFill="1" applyBorder="1" applyAlignment="1">
      <alignment horizontal="distributed" vertical="center"/>
      <protection/>
    </xf>
    <xf numFmtId="0" fontId="1" fillId="0" borderId="0" xfId="34" applyFont="1" applyFill="1" applyBorder="1" applyAlignment="1">
      <alignment vertical="center"/>
      <protection/>
    </xf>
    <xf numFmtId="41" fontId="1" fillId="0" borderId="2" xfId="34" applyNumberFormat="1" applyFont="1" applyFill="1" applyBorder="1" applyAlignment="1">
      <alignment vertical="center"/>
      <protection/>
    </xf>
    <xf numFmtId="41" fontId="1" fillId="0" borderId="11" xfId="34" applyNumberFormat="1" applyFont="1" applyFill="1" applyBorder="1" applyAlignment="1">
      <alignment horizontal="right" vertical="center"/>
      <protection/>
    </xf>
    <xf numFmtId="41" fontId="1" fillId="0" borderId="11" xfId="34" applyNumberFormat="1" applyFont="1" applyFill="1" applyBorder="1" applyAlignment="1">
      <alignment vertical="center"/>
      <protection/>
    </xf>
    <xf numFmtId="0" fontId="1" fillId="0" borderId="11" xfId="34" applyFont="1" applyFill="1" applyBorder="1" applyAlignment="1">
      <alignment vertical="center"/>
      <protection/>
    </xf>
    <xf numFmtId="41" fontId="1" fillId="0" borderId="10" xfId="34" applyNumberFormat="1" applyFont="1" applyFill="1" applyBorder="1" applyAlignment="1">
      <alignment vertical="center"/>
      <protection/>
    </xf>
    <xf numFmtId="38" fontId="1" fillId="0" borderId="0" xfId="17" applyFont="1" applyAlignment="1">
      <alignment horizontal="right"/>
    </xf>
    <xf numFmtId="38" fontId="1" fillId="0" borderId="4" xfId="17" applyFont="1" applyBorder="1" applyAlignment="1">
      <alignment horizontal="distributed" vertical="center"/>
    </xf>
    <xf numFmtId="38" fontId="1" fillId="0" borderId="5" xfId="17" applyFont="1" applyBorder="1" applyAlignment="1">
      <alignment horizontal="distributed" vertical="center"/>
    </xf>
    <xf numFmtId="38" fontId="1" fillId="0" borderId="29" xfId="17" applyFont="1" applyBorder="1" applyAlignment="1">
      <alignment horizontal="distributed" vertical="center"/>
    </xf>
    <xf numFmtId="38" fontId="1" fillId="0" borderId="30" xfId="17" applyFont="1" applyBorder="1" applyAlignment="1">
      <alignment horizontal="distributed" vertical="center"/>
    </xf>
    <xf numFmtId="38" fontId="1" fillId="0" borderId="6" xfId="17" applyFont="1" applyBorder="1" applyAlignment="1">
      <alignment horizontal="distributed" vertical="center"/>
    </xf>
    <xf numFmtId="38" fontId="22" fillId="0" borderId="0" xfId="17" applyFont="1" applyAlignment="1">
      <alignment vertical="center"/>
    </xf>
    <xf numFmtId="38" fontId="1" fillId="0" borderId="7" xfId="17" applyFont="1" applyBorder="1" applyAlignment="1">
      <alignment horizontal="distributed" vertical="center"/>
    </xf>
    <xf numFmtId="38" fontId="1" fillId="0" borderId="0" xfId="17" applyFont="1" applyBorder="1" applyAlignment="1">
      <alignment horizontal="distributed" vertical="center"/>
    </xf>
    <xf numFmtId="38" fontId="1" fillId="0" borderId="7" xfId="17" applyFont="1" applyBorder="1" applyAlignment="1">
      <alignment/>
    </xf>
    <xf numFmtId="38" fontId="1" fillId="0" borderId="0" xfId="17" applyFont="1" applyBorder="1" applyAlignment="1">
      <alignment/>
    </xf>
    <xf numFmtId="38" fontId="1" fillId="0" borderId="31" xfId="17" applyFont="1" applyBorder="1" applyAlignment="1">
      <alignment/>
    </xf>
    <xf numFmtId="38" fontId="11" fillId="0" borderId="0" xfId="17" applyFont="1" applyBorder="1" applyAlignment="1">
      <alignment vertical="center"/>
    </xf>
    <xf numFmtId="38" fontId="1" fillId="0" borderId="8" xfId="17" applyFont="1" applyBorder="1" applyAlignment="1">
      <alignment/>
    </xf>
    <xf numFmtId="0" fontId="1" fillId="0" borderId="8" xfId="35" applyFont="1" applyBorder="1" applyAlignment="1">
      <alignment horizontal="distributed" vertical="center"/>
      <protection/>
    </xf>
    <xf numFmtId="38" fontId="11" fillId="0" borderId="0" xfId="17" applyFont="1" applyAlignment="1">
      <alignment vertical="center"/>
    </xf>
    <xf numFmtId="38" fontId="1" fillId="0" borderId="0" xfId="17" applyFont="1" applyAlignment="1">
      <alignment vertical="center"/>
    </xf>
    <xf numFmtId="38" fontId="1" fillId="0" borderId="7" xfId="17" applyFont="1" applyBorder="1" applyAlignment="1">
      <alignment horizontal="center" vertical="center" wrapText="1"/>
    </xf>
    <xf numFmtId="38" fontId="1" fillId="0" borderId="0" xfId="17" applyFont="1" applyBorder="1" applyAlignment="1">
      <alignment horizontal="center" vertical="center"/>
    </xf>
    <xf numFmtId="38" fontId="1" fillId="0" borderId="0" xfId="17" applyFont="1" applyAlignment="1">
      <alignment/>
    </xf>
    <xf numFmtId="38" fontId="10" fillId="0" borderId="0" xfId="17" applyFont="1" applyBorder="1" applyAlignment="1">
      <alignment/>
    </xf>
    <xf numFmtId="38" fontId="10" fillId="0" borderId="8" xfId="17" applyFont="1" applyBorder="1" applyAlignment="1">
      <alignment/>
    </xf>
    <xf numFmtId="38" fontId="23" fillId="0" borderId="0" xfId="17" applyFont="1" applyAlignment="1">
      <alignment vertical="center"/>
    </xf>
    <xf numFmtId="38" fontId="1" fillId="0" borderId="7" xfId="17" applyFont="1" applyBorder="1" applyAlignment="1">
      <alignment horizontal="right"/>
    </xf>
    <xf numFmtId="38" fontId="1" fillId="0" borderId="0" xfId="17" applyFont="1" applyBorder="1" applyAlignment="1">
      <alignment horizontal="right"/>
    </xf>
    <xf numFmtId="177" fontId="1" fillId="0" borderId="0" xfId="17" applyNumberFormat="1" applyFont="1" applyBorder="1" applyAlignment="1">
      <alignment horizontal="right"/>
    </xf>
    <xf numFmtId="177" fontId="1" fillId="0" borderId="8" xfId="17" applyNumberFormat="1" applyFont="1" applyBorder="1" applyAlignment="1">
      <alignment horizontal="right"/>
    </xf>
    <xf numFmtId="38" fontId="9" fillId="0" borderId="0" xfId="17" applyFont="1" applyAlignment="1">
      <alignment vertical="center"/>
    </xf>
    <xf numFmtId="38" fontId="10" fillId="0" borderId="10" xfId="17" applyFont="1" applyBorder="1" applyAlignment="1">
      <alignment horizontal="distributed" vertical="center"/>
    </xf>
    <xf numFmtId="38" fontId="10" fillId="0" borderId="11" xfId="17" applyFont="1" applyBorder="1" applyAlignment="1">
      <alignment/>
    </xf>
    <xf numFmtId="38" fontId="10" fillId="0" borderId="32" xfId="17" applyFont="1" applyBorder="1" applyAlignment="1">
      <alignment/>
    </xf>
    <xf numFmtId="38" fontId="10" fillId="0" borderId="11" xfId="17" applyFont="1" applyBorder="1" applyAlignment="1">
      <alignment vertical="center"/>
    </xf>
    <xf numFmtId="38" fontId="10" fillId="0" borderId="9" xfId="17" applyFont="1" applyBorder="1" applyAlignment="1">
      <alignment/>
    </xf>
    <xf numFmtId="38" fontId="10" fillId="0" borderId="10" xfId="17" applyFont="1" applyBorder="1" applyAlignment="1">
      <alignment/>
    </xf>
    <xf numFmtId="38" fontId="7" fillId="0" borderId="0" xfId="17" applyFont="1" applyAlignment="1">
      <alignment vertical="center"/>
    </xf>
    <xf numFmtId="0" fontId="8" fillId="0" borderId="0" xfId="36" applyFont="1">
      <alignment/>
      <protection/>
    </xf>
    <xf numFmtId="0" fontId="1" fillId="0" borderId="0" xfId="36" applyFont="1">
      <alignment/>
      <protection/>
    </xf>
    <xf numFmtId="0" fontId="1" fillId="0" borderId="0" xfId="36" applyFont="1" applyAlignment="1">
      <alignment horizontal="right"/>
      <protection/>
    </xf>
    <xf numFmtId="38" fontId="1" fillId="0" borderId="0" xfId="17" applyFont="1" applyAlignment="1">
      <alignment horizontal="right" vertical="center"/>
    </xf>
    <xf numFmtId="38" fontId="1" fillId="0" borderId="16" xfId="17" applyFont="1" applyFill="1" applyBorder="1" applyAlignment="1">
      <alignment horizontal="center" vertical="center"/>
    </xf>
    <xf numFmtId="0" fontId="1" fillId="0" borderId="2" xfId="36" applyFont="1" applyBorder="1" applyAlignment="1">
      <alignment horizontal="center" vertical="center" wrapText="1"/>
      <protection/>
    </xf>
    <xf numFmtId="0" fontId="1" fillId="0" borderId="9" xfId="36" applyFont="1" applyBorder="1" applyAlignment="1">
      <alignment horizontal="center" vertical="center" wrapText="1"/>
      <protection/>
    </xf>
    <xf numFmtId="0" fontId="1" fillId="0" borderId="3" xfId="36" applyFont="1" applyBorder="1" applyAlignment="1">
      <alignment horizontal="center" vertical="center"/>
      <protection/>
    </xf>
    <xf numFmtId="38" fontId="1" fillId="0" borderId="4" xfId="17" applyFont="1" applyBorder="1" applyAlignment="1">
      <alignment horizontal="right"/>
    </xf>
    <xf numFmtId="38" fontId="1" fillId="0" borderId="5" xfId="17" applyFont="1" applyBorder="1" applyAlignment="1" quotePrefix="1">
      <alignment horizontal="right"/>
    </xf>
    <xf numFmtId="185" fontId="1" fillId="0" borderId="5" xfId="17" applyNumberFormat="1" applyFont="1" applyBorder="1" applyAlignment="1">
      <alignment horizontal="right"/>
    </xf>
    <xf numFmtId="38" fontId="1" fillId="0" borderId="5" xfId="17" applyFont="1" applyBorder="1" applyAlignment="1">
      <alignment horizontal="right"/>
    </xf>
    <xf numFmtId="198" fontId="1" fillId="0" borderId="5" xfId="17" applyNumberFormat="1" applyFont="1" applyBorder="1" applyAlignment="1" quotePrefix="1">
      <alignment horizontal="right"/>
    </xf>
    <xf numFmtId="200" fontId="1" fillId="0" borderId="5" xfId="17" applyNumberFormat="1" applyFont="1" applyBorder="1" applyAlignment="1" quotePrefix="1">
      <alignment horizontal="right"/>
    </xf>
    <xf numFmtId="38" fontId="10" fillId="0" borderId="16" xfId="17" applyFont="1" applyFill="1" applyBorder="1" applyAlignment="1">
      <alignment horizontal="center" vertical="center"/>
    </xf>
    <xf numFmtId="38" fontId="10" fillId="0" borderId="7" xfId="17" applyFont="1" applyBorder="1" applyAlignment="1">
      <alignment horizontal="right"/>
    </xf>
    <xf numFmtId="38" fontId="10" fillId="0" borderId="0" xfId="17" applyFont="1" applyBorder="1" applyAlignment="1">
      <alignment horizontal="right"/>
    </xf>
    <xf numFmtId="185" fontId="10" fillId="0" borderId="0" xfId="17" applyNumberFormat="1" applyFont="1" applyBorder="1" applyAlignment="1">
      <alignment horizontal="right"/>
    </xf>
    <xf numFmtId="198" fontId="10" fillId="0" borderId="0" xfId="17" applyNumberFormat="1" applyFont="1" applyBorder="1" applyAlignment="1" quotePrefix="1">
      <alignment horizontal="right"/>
    </xf>
    <xf numFmtId="200" fontId="1" fillId="0" borderId="0" xfId="17" applyNumberFormat="1" applyFont="1" applyBorder="1" applyAlignment="1" quotePrefix="1">
      <alignment horizontal="right"/>
    </xf>
    <xf numFmtId="0" fontId="10" fillId="0" borderId="0" xfId="36" applyFont="1">
      <alignment/>
      <protection/>
    </xf>
    <xf numFmtId="38" fontId="1" fillId="0" borderId="0" xfId="17" applyFont="1" applyBorder="1" applyAlignment="1" quotePrefix="1">
      <alignment horizontal="right"/>
    </xf>
    <xf numFmtId="185" fontId="1" fillId="0" borderId="0" xfId="17" applyNumberFormat="1" applyFont="1" applyBorder="1" applyAlignment="1">
      <alignment horizontal="right"/>
    </xf>
    <xf numFmtId="38" fontId="10" fillId="0" borderId="16" xfId="17" applyFont="1" applyFill="1" applyBorder="1" applyAlignment="1">
      <alignment horizontal="distributed" vertical="center"/>
    </xf>
    <xf numFmtId="38" fontId="10" fillId="0" borderId="7" xfId="17" applyFont="1" applyBorder="1" applyAlignment="1">
      <alignment/>
    </xf>
    <xf numFmtId="38" fontId="1" fillId="0" borderId="16" xfId="17" applyFont="1" applyFill="1" applyBorder="1" applyAlignment="1">
      <alignment horizontal="distributed" vertical="center"/>
    </xf>
    <xf numFmtId="198" fontId="1" fillId="0" borderId="0" xfId="17" applyNumberFormat="1" applyFont="1" applyBorder="1" applyAlignment="1" quotePrefix="1">
      <alignment horizontal="right"/>
    </xf>
    <xf numFmtId="38" fontId="1" fillId="0" borderId="0" xfId="36" applyNumberFormat="1" applyFont="1" applyBorder="1" applyAlignment="1">
      <alignment/>
      <protection/>
    </xf>
    <xf numFmtId="200" fontId="1" fillId="0" borderId="0" xfId="17" applyNumberFormat="1" applyFont="1" applyBorder="1" applyAlignment="1">
      <alignment horizontal="right"/>
    </xf>
    <xf numFmtId="0" fontId="1" fillId="0" borderId="16" xfId="36" applyFont="1" applyBorder="1">
      <alignment/>
      <protection/>
    </xf>
    <xf numFmtId="0" fontId="1" fillId="0" borderId="7" xfId="36" applyFont="1" applyBorder="1" applyAlignment="1">
      <alignment/>
      <protection/>
    </xf>
    <xf numFmtId="0" fontId="1" fillId="0" borderId="0" xfId="36" applyFont="1" applyBorder="1" applyAlignment="1">
      <alignment/>
      <protection/>
    </xf>
    <xf numFmtId="0" fontId="10" fillId="0" borderId="16" xfId="36" applyFont="1" applyBorder="1" applyAlignment="1">
      <alignment horizontal="distributed" vertical="center"/>
      <protection/>
    </xf>
    <xf numFmtId="0" fontId="1" fillId="0" borderId="16" xfId="36" applyFont="1" applyBorder="1" applyAlignment="1">
      <alignment horizontal="distributed" vertical="center"/>
      <protection/>
    </xf>
    <xf numFmtId="185" fontId="1" fillId="0" borderId="0" xfId="17" applyNumberFormat="1" applyFont="1" applyBorder="1" applyAlignment="1">
      <alignment/>
    </xf>
    <xf numFmtId="185" fontId="1" fillId="0" borderId="0" xfId="36" applyNumberFormat="1" applyFont="1" applyBorder="1" applyAlignment="1">
      <alignment/>
      <protection/>
    </xf>
    <xf numFmtId="38" fontId="10" fillId="0" borderId="0" xfId="17" applyFont="1" applyAlignment="1">
      <alignment/>
    </xf>
    <xf numFmtId="38" fontId="1" fillId="0" borderId="7" xfId="17" applyFont="1" applyFill="1" applyBorder="1" applyAlignment="1">
      <alignment horizontal="right"/>
    </xf>
    <xf numFmtId="38" fontId="1" fillId="0" borderId="0" xfId="17" applyFont="1" applyFill="1" applyBorder="1" applyAlignment="1">
      <alignment horizontal="right"/>
    </xf>
    <xf numFmtId="38" fontId="1" fillId="0" borderId="0" xfId="36" applyNumberFormat="1" applyFont="1" applyFill="1" applyBorder="1" applyAlignment="1">
      <alignment/>
      <protection/>
    </xf>
    <xf numFmtId="38" fontId="10" fillId="0" borderId="7" xfId="36" applyNumberFormat="1" applyFont="1" applyBorder="1" applyAlignment="1">
      <alignment/>
      <protection/>
    </xf>
    <xf numFmtId="38" fontId="10" fillId="0" borderId="0" xfId="36" applyNumberFormat="1" applyFont="1" applyBorder="1" applyAlignment="1">
      <alignment/>
      <protection/>
    </xf>
    <xf numFmtId="38" fontId="10" fillId="0" borderId="0" xfId="36" applyNumberFormat="1" applyFont="1" applyBorder="1" applyAlignment="1">
      <alignment horizontal="right"/>
      <protection/>
    </xf>
    <xf numFmtId="198" fontId="1" fillId="0" borderId="0" xfId="36" applyNumberFormat="1" applyFont="1" applyBorder="1" applyAlignment="1">
      <alignment/>
      <protection/>
    </xf>
    <xf numFmtId="38" fontId="1" fillId="0" borderId="7" xfId="36" applyNumberFormat="1" applyFont="1" applyBorder="1" applyAlignment="1">
      <alignment/>
      <protection/>
    </xf>
    <xf numFmtId="38" fontId="1" fillId="0" borderId="2" xfId="17" applyFont="1" applyFill="1" applyBorder="1" applyAlignment="1">
      <alignment horizontal="distributed" vertical="center"/>
    </xf>
    <xf numFmtId="38" fontId="1" fillId="0" borderId="9" xfId="17" applyFont="1" applyBorder="1" applyAlignment="1">
      <alignment horizontal="right"/>
    </xf>
    <xf numFmtId="38" fontId="1" fillId="0" borderId="11" xfId="17" applyFont="1" applyBorder="1" applyAlignment="1">
      <alignment horizontal="right"/>
    </xf>
    <xf numFmtId="185" fontId="1" fillId="0" borderId="11" xfId="17" applyNumberFormat="1" applyFont="1" applyBorder="1" applyAlignment="1">
      <alignment horizontal="right"/>
    </xf>
    <xf numFmtId="198" fontId="1" fillId="0" borderId="11" xfId="17" applyNumberFormat="1" applyFont="1" applyBorder="1" applyAlignment="1" quotePrefix="1">
      <alignment horizontal="right"/>
    </xf>
    <xf numFmtId="38" fontId="1" fillId="0" borderId="11" xfId="36" applyNumberFormat="1" applyFont="1" applyBorder="1" applyAlignment="1">
      <alignment/>
      <protection/>
    </xf>
    <xf numFmtId="38" fontId="1" fillId="0" borderId="11" xfId="17" applyFont="1" applyBorder="1" applyAlignment="1">
      <alignment/>
    </xf>
    <xf numFmtId="200" fontId="1" fillId="0" borderId="11" xfId="17" applyNumberFormat="1" applyFont="1" applyBorder="1" applyAlignment="1">
      <alignment horizontal="right"/>
    </xf>
    <xf numFmtId="0" fontId="1" fillId="0" borderId="0" xfId="36" applyFont="1" applyBorder="1">
      <alignment/>
      <protection/>
    </xf>
    <xf numFmtId="0" fontId="8" fillId="0" borderId="0" xfId="36" applyFont="1" applyBorder="1">
      <alignment/>
      <protection/>
    </xf>
    <xf numFmtId="38" fontId="7" fillId="0" borderId="0" xfId="17" applyFont="1" applyFill="1" applyAlignment="1">
      <alignment/>
    </xf>
    <xf numFmtId="38" fontId="1" fillId="0" borderId="0" xfId="17" applyFont="1" applyFill="1" applyAlignment="1">
      <alignment/>
    </xf>
    <xf numFmtId="0" fontId="1" fillId="0" borderId="0" xfId="37" applyFont="1" applyFill="1">
      <alignment/>
      <protection/>
    </xf>
    <xf numFmtId="38" fontId="1" fillId="0" borderId="0" xfId="17" applyFont="1" applyFill="1" applyAlignment="1">
      <alignment horizontal="centerContinuous"/>
    </xf>
    <xf numFmtId="38" fontId="9" fillId="0" borderId="0" xfId="17" applyFont="1" applyFill="1" applyAlignment="1">
      <alignment/>
    </xf>
    <xf numFmtId="38" fontId="1" fillId="0" borderId="0" xfId="17" applyFont="1" applyFill="1" applyBorder="1" applyAlignment="1">
      <alignment/>
    </xf>
    <xf numFmtId="38" fontId="9" fillId="0" borderId="0" xfId="17" applyFont="1" applyFill="1" applyBorder="1" applyAlignment="1">
      <alignment/>
    </xf>
    <xf numFmtId="38" fontId="9" fillId="0" borderId="0" xfId="17" applyFont="1" applyFill="1" applyBorder="1" applyAlignment="1">
      <alignment/>
    </xf>
    <xf numFmtId="38" fontId="9" fillId="0" borderId="0" xfId="17" applyFont="1" applyFill="1" applyAlignment="1">
      <alignment horizontal="right"/>
    </xf>
    <xf numFmtId="38" fontId="9" fillId="0" borderId="17" xfId="17" applyFont="1" applyFill="1" applyBorder="1" applyAlignment="1">
      <alignment/>
    </xf>
    <xf numFmtId="38" fontId="1" fillId="0" borderId="17" xfId="17" applyFont="1" applyFill="1" applyBorder="1" applyAlignment="1">
      <alignment horizontal="right"/>
    </xf>
    <xf numFmtId="38" fontId="1" fillId="0" borderId="8" xfId="17" applyFont="1" applyFill="1" applyBorder="1" applyAlignment="1">
      <alignment/>
    </xf>
    <xf numFmtId="38" fontId="1" fillId="0" borderId="8" xfId="17" applyFont="1" applyFill="1" applyBorder="1" applyAlignment="1">
      <alignment horizontal="center" vertical="center"/>
    </xf>
    <xf numFmtId="0" fontId="1" fillId="0" borderId="2" xfId="37" applyFont="1" applyFill="1" applyBorder="1" applyAlignment="1">
      <alignment horizontal="center" vertical="center" textRotation="255"/>
      <protection/>
    </xf>
    <xf numFmtId="0" fontId="1" fillId="0" borderId="3" xfId="37" applyFont="1" applyFill="1" applyBorder="1" applyAlignment="1">
      <alignment horizontal="center" vertical="center" textRotation="255"/>
      <protection/>
    </xf>
    <xf numFmtId="0" fontId="8" fillId="0" borderId="0" xfId="37" applyFont="1" applyFill="1" applyBorder="1" applyAlignment="1">
      <alignment horizontal="distributed" vertical="center" wrapText="1"/>
      <protection/>
    </xf>
    <xf numFmtId="38" fontId="1" fillId="0" borderId="0" xfId="17" applyFont="1" applyFill="1" applyBorder="1" applyAlignment="1">
      <alignment horizontal="center" vertical="center"/>
    </xf>
    <xf numFmtId="38" fontId="9" fillId="0" borderId="0" xfId="17" applyFont="1" applyFill="1" applyBorder="1" applyAlignment="1">
      <alignment horizontal="center" vertical="center"/>
    </xf>
    <xf numFmtId="38" fontId="1" fillId="0" borderId="0" xfId="17" applyFont="1" applyFill="1" applyBorder="1" applyAlignment="1">
      <alignment horizontal="center"/>
    </xf>
    <xf numFmtId="38" fontId="9" fillId="0" borderId="0" xfId="17" applyFont="1" applyFill="1" applyBorder="1" applyAlignment="1">
      <alignment horizontal="distributed" vertical="center" wrapText="1"/>
    </xf>
    <xf numFmtId="200" fontId="1" fillId="0" borderId="0" xfId="17" applyNumberFormat="1" applyFont="1" applyFill="1" applyBorder="1" applyAlignment="1">
      <alignment horizontal="right"/>
    </xf>
    <xf numFmtId="0" fontId="8" fillId="0" borderId="0" xfId="37" applyFont="1" applyFill="1" applyBorder="1" applyAlignment="1">
      <alignment horizontal="center"/>
      <protection/>
    </xf>
    <xf numFmtId="38" fontId="1" fillId="0" borderId="7" xfId="17" applyFont="1" applyFill="1" applyBorder="1" applyAlignment="1">
      <alignment horizontal="distributed" vertical="center"/>
    </xf>
    <xf numFmtId="38" fontId="10" fillId="0" borderId="8" xfId="17" applyFont="1" applyFill="1" applyBorder="1" applyAlignment="1">
      <alignment/>
    </xf>
    <xf numFmtId="200" fontId="10" fillId="0" borderId="0" xfId="17" applyNumberFormat="1" applyFont="1" applyFill="1" applyBorder="1" applyAlignment="1">
      <alignment horizontal="right"/>
    </xf>
    <xf numFmtId="0" fontId="10" fillId="0" borderId="0" xfId="37" applyFont="1" applyFill="1" applyBorder="1" applyAlignment="1">
      <alignment horizontal="center"/>
      <protection/>
    </xf>
    <xf numFmtId="38" fontId="10" fillId="0" borderId="0" xfId="17" applyFont="1" applyFill="1" applyAlignment="1">
      <alignment/>
    </xf>
    <xf numFmtId="41" fontId="10" fillId="0" borderId="11" xfId="17" applyNumberFormat="1" applyFont="1" applyFill="1" applyBorder="1" applyAlignment="1">
      <alignment horizontal="right"/>
    </xf>
    <xf numFmtId="41" fontId="1" fillId="0" borderId="11" xfId="17" applyNumberFormat="1" applyFont="1" applyFill="1" applyBorder="1" applyAlignment="1">
      <alignment horizontal="right"/>
    </xf>
    <xf numFmtId="38" fontId="1" fillId="0" borderId="11" xfId="17" applyFont="1" applyFill="1" applyBorder="1" applyAlignment="1">
      <alignment/>
    </xf>
    <xf numFmtId="38" fontId="1" fillId="0" borderId="10" xfId="17" applyFont="1" applyFill="1" applyBorder="1" applyAlignment="1">
      <alignment/>
    </xf>
    <xf numFmtId="38" fontId="1" fillId="0" borderId="0" xfId="17" applyFont="1" applyFill="1" applyAlignment="1">
      <alignment horizontal="distributed" vertical="center" wrapText="1"/>
    </xf>
    <xf numFmtId="0" fontId="1" fillId="0" borderId="0" xfId="38" applyFont="1" applyFill="1">
      <alignment/>
      <protection/>
    </xf>
    <xf numFmtId="0" fontId="1" fillId="0" borderId="0" xfId="38" applyFont="1" applyFill="1" applyAlignment="1">
      <alignment horizontal="left"/>
      <protection/>
    </xf>
    <xf numFmtId="0" fontId="7" fillId="0" borderId="0" xfId="38" applyFont="1" applyFill="1" applyAlignment="1">
      <alignment/>
      <protection/>
    </xf>
    <xf numFmtId="0" fontId="1" fillId="0" borderId="0" xfId="38" applyFont="1" applyFill="1" applyAlignment="1">
      <alignment horizontal="centerContinuous"/>
      <protection/>
    </xf>
    <xf numFmtId="0" fontId="1" fillId="0" borderId="0" xfId="38" applyFont="1" applyFill="1" applyBorder="1">
      <alignment/>
      <protection/>
    </xf>
    <xf numFmtId="0" fontId="1" fillId="0" borderId="0" xfId="38" applyFont="1" applyFill="1" applyBorder="1" applyAlignment="1">
      <alignment horizontal="centerContinuous"/>
      <protection/>
    </xf>
    <xf numFmtId="0" fontId="1" fillId="0" borderId="0" xfId="38" applyFont="1" applyFill="1" applyBorder="1" applyAlignment="1">
      <alignment horizontal="right"/>
      <protection/>
    </xf>
    <xf numFmtId="0" fontId="1" fillId="0" borderId="8" xfId="38" applyFont="1" applyFill="1" applyBorder="1" applyAlignment="1">
      <alignment vertical="center"/>
      <protection/>
    </xf>
    <xf numFmtId="0" fontId="1" fillId="0" borderId="19" xfId="38" applyFont="1" applyFill="1" applyBorder="1" applyAlignment="1">
      <alignment horizontal="distributed" vertical="center"/>
      <protection/>
    </xf>
    <xf numFmtId="0" fontId="1" fillId="0" borderId="19" xfId="38" applyFont="1" applyFill="1" applyBorder="1" applyAlignment="1">
      <alignment horizontal="distributed" vertical="center" wrapText="1"/>
      <protection/>
    </xf>
    <xf numFmtId="0" fontId="1" fillId="0" borderId="0" xfId="38" applyFont="1" applyFill="1" applyAlignment="1">
      <alignment vertical="center"/>
      <protection/>
    </xf>
    <xf numFmtId="0" fontId="1" fillId="0" borderId="15" xfId="38" applyFont="1" applyFill="1" applyBorder="1" applyAlignment="1">
      <alignment horizontal="distributed" vertical="center"/>
      <protection/>
    </xf>
    <xf numFmtId="0" fontId="1" fillId="0" borderId="15" xfId="38" applyFont="1" applyFill="1" applyBorder="1" applyAlignment="1">
      <alignment horizontal="distributed" vertical="center"/>
      <protection/>
    </xf>
    <xf numFmtId="0" fontId="1" fillId="0" borderId="2" xfId="38" applyFont="1" applyFill="1" applyBorder="1" applyAlignment="1">
      <alignment horizontal="distributed" vertical="center"/>
      <protection/>
    </xf>
    <xf numFmtId="0" fontId="1" fillId="0" borderId="2" xfId="38" applyFont="1" applyFill="1" applyBorder="1" applyAlignment="1">
      <alignment horizontal="distributed" vertical="center"/>
      <protection/>
    </xf>
    <xf numFmtId="0" fontId="1" fillId="0" borderId="8" xfId="38" applyFont="1" applyFill="1" applyBorder="1" applyAlignment="1">
      <alignment horizontal="distributed" vertical="center"/>
      <protection/>
    </xf>
    <xf numFmtId="201" fontId="1" fillId="0" borderId="7" xfId="17" applyNumberFormat="1" applyFont="1" applyFill="1" applyBorder="1" applyAlignment="1">
      <alignment vertical="center"/>
    </xf>
    <xf numFmtId="201" fontId="1" fillId="0" borderId="0" xfId="17" applyNumberFormat="1" applyFont="1" applyFill="1" applyBorder="1" applyAlignment="1">
      <alignment vertical="center"/>
    </xf>
    <xf numFmtId="201" fontId="1" fillId="0" borderId="6" xfId="17" applyNumberFormat="1" applyFont="1" applyFill="1" applyBorder="1" applyAlignment="1">
      <alignment vertical="center"/>
    </xf>
    <xf numFmtId="0" fontId="9" fillId="0" borderId="8" xfId="38" applyFont="1" applyFill="1" applyBorder="1" applyAlignment="1">
      <alignment vertical="center"/>
      <protection/>
    </xf>
    <xf numFmtId="0" fontId="10" fillId="0" borderId="8" xfId="38" applyNumberFormat="1" applyFont="1" applyFill="1" applyBorder="1" applyAlignment="1">
      <alignment horizontal="distributed" vertical="center"/>
      <protection/>
    </xf>
    <xf numFmtId="201" fontId="10" fillId="0" borderId="7" xfId="17" applyNumberFormat="1" applyFont="1" applyFill="1" applyBorder="1" applyAlignment="1">
      <alignment vertical="center"/>
    </xf>
    <xf numFmtId="201" fontId="10" fillId="0" borderId="0" xfId="17" applyNumberFormat="1" applyFont="1" applyFill="1" applyBorder="1" applyAlignment="1">
      <alignment vertical="center"/>
    </xf>
    <xf numFmtId="201" fontId="10" fillId="0" borderId="8" xfId="17" applyNumberFormat="1" applyFont="1" applyFill="1" applyBorder="1" applyAlignment="1">
      <alignment vertical="center"/>
    </xf>
    <xf numFmtId="0" fontId="9" fillId="0" borderId="0" xfId="38" applyFont="1" applyFill="1" applyAlignment="1">
      <alignment vertical="center"/>
      <protection/>
    </xf>
    <xf numFmtId="0" fontId="10" fillId="0" borderId="8" xfId="38" applyFont="1" applyFill="1" applyBorder="1" applyAlignment="1">
      <alignment horizontal="distributed" vertical="center"/>
      <protection/>
    </xf>
    <xf numFmtId="0" fontId="1" fillId="0" borderId="8" xfId="38" applyFont="1" applyFill="1" applyBorder="1" applyAlignment="1">
      <alignment horizontal="center" vertical="center"/>
      <protection/>
    </xf>
    <xf numFmtId="201" fontId="11" fillId="0" borderId="0" xfId="17" applyNumberFormat="1" applyFont="1" applyFill="1" applyBorder="1" applyAlignment="1">
      <alignment vertical="center"/>
    </xf>
    <xf numFmtId="201" fontId="1" fillId="0" borderId="8" xfId="17" applyNumberFormat="1" applyFont="1" applyFill="1" applyBorder="1" applyAlignment="1">
      <alignment vertical="center"/>
    </xf>
    <xf numFmtId="201" fontId="1" fillId="0" borderId="7" xfId="17" applyNumberFormat="1" applyFont="1" applyFill="1" applyBorder="1" applyAlignment="1">
      <alignment horizontal="right" vertical="center"/>
    </xf>
    <xf numFmtId="201" fontId="1" fillId="0" borderId="0" xfId="17" applyNumberFormat="1" applyFont="1" applyFill="1" applyBorder="1" applyAlignment="1">
      <alignment horizontal="right" vertical="center"/>
    </xf>
    <xf numFmtId="201" fontId="1" fillId="0" borderId="8" xfId="17" applyNumberFormat="1" applyFont="1" applyFill="1" applyBorder="1" applyAlignment="1">
      <alignment horizontal="right" vertical="center"/>
    </xf>
    <xf numFmtId="201" fontId="1" fillId="0" borderId="0" xfId="17" applyNumberFormat="1" applyFont="1" applyFill="1" applyBorder="1" applyAlignment="1">
      <alignment horizontal="center" vertical="center"/>
    </xf>
    <xf numFmtId="201" fontId="1" fillId="0" borderId="8" xfId="17" applyNumberFormat="1" applyFont="1" applyFill="1" applyBorder="1" applyAlignment="1">
      <alignment horizontal="center" vertical="center"/>
    </xf>
    <xf numFmtId="0" fontId="1" fillId="0" borderId="10" xfId="38" applyFont="1" applyFill="1" applyBorder="1" applyAlignment="1">
      <alignment horizontal="distributed" vertical="center"/>
      <protection/>
    </xf>
    <xf numFmtId="201" fontId="1" fillId="0" borderId="9" xfId="17" applyNumberFormat="1" applyFont="1" applyFill="1" applyBorder="1" applyAlignment="1">
      <alignment horizontal="right" vertical="center"/>
    </xf>
    <xf numFmtId="201" fontId="1" fillId="0" borderId="11" xfId="17" applyNumberFormat="1" applyFont="1" applyFill="1" applyBorder="1" applyAlignment="1">
      <alignment horizontal="right" vertical="center"/>
    </xf>
    <xf numFmtId="201" fontId="1" fillId="0" borderId="10" xfId="17" applyNumberFormat="1" applyFont="1" applyFill="1" applyBorder="1" applyAlignment="1">
      <alignment horizontal="right" vertical="center"/>
    </xf>
    <xf numFmtId="0" fontId="1" fillId="0" borderId="0" xfId="39" applyFont="1" applyFill="1" applyAlignment="1">
      <alignment vertical="center"/>
      <protection/>
    </xf>
    <xf numFmtId="0" fontId="7" fillId="0" borderId="0" xfId="39" applyFont="1" applyFill="1" applyAlignment="1">
      <alignment vertical="center"/>
      <protection/>
    </xf>
    <xf numFmtId="0" fontId="1" fillId="0" borderId="0" xfId="39" applyFont="1" applyFill="1" applyAlignment="1">
      <alignment horizontal="right" vertical="center"/>
      <protection/>
    </xf>
    <xf numFmtId="0" fontId="1" fillId="0" borderId="0" xfId="39" applyFont="1" applyFill="1" applyBorder="1" applyAlignment="1">
      <alignment vertical="center"/>
      <protection/>
    </xf>
    <xf numFmtId="0" fontId="10" fillId="0" borderId="0" xfId="39" applyFont="1" applyFill="1" applyAlignment="1">
      <alignment vertical="center"/>
      <protection/>
    </xf>
    <xf numFmtId="182" fontId="10" fillId="0" borderId="5" xfId="39" applyNumberFormat="1" applyFont="1" applyFill="1" applyBorder="1" applyAlignment="1">
      <alignment vertical="center"/>
      <protection/>
    </xf>
    <xf numFmtId="192" fontId="10" fillId="0" borderId="5" xfId="39" applyNumberFormat="1" applyFont="1" applyFill="1" applyBorder="1" applyAlignment="1">
      <alignment vertical="center"/>
      <protection/>
    </xf>
    <xf numFmtId="184" fontId="10" fillId="0" borderId="0" xfId="39" applyNumberFormat="1" applyFont="1" applyFill="1" applyBorder="1" applyAlignment="1">
      <alignment vertical="center"/>
      <protection/>
    </xf>
    <xf numFmtId="217" fontId="10" fillId="0" borderId="6" xfId="39" applyNumberFormat="1" applyFont="1" applyFill="1" applyBorder="1" applyAlignment="1">
      <alignment vertical="center"/>
      <protection/>
    </xf>
    <xf numFmtId="0" fontId="1" fillId="0" borderId="7" xfId="39" applyFont="1" applyFill="1" applyBorder="1" applyAlignment="1">
      <alignment vertical="center"/>
      <protection/>
    </xf>
    <xf numFmtId="0" fontId="1" fillId="0" borderId="8" xfId="39" applyFont="1" applyFill="1" applyBorder="1" applyAlignment="1">
      <alignment vertical="center"/>
      <protection/>
    </xf>
    <xf numFmtId="182" fontId="1" fillId="0" borderId="0" xfId="39" applyNumberFormat="1" applyFont="1" applyFill="1" applyBorder="1" applyAlignment="1">
      <alignment vertical="center"/>
      <protection/>
    </xf>
    <xf numFmtId="192" fontId="1" fillId="0" borderId="0" xfId="39" applyNumberFormat="1" applyFont="1" applyFill="1" applyBorder="1" applyAlignment="1">
      <alignment vertical="center"/>
      <protection/>
    </xf>
    <xf numFmtId="184" fontId="1" fillId="0" borderId="0" xfId="39" applyNumberFormat="1" applyFont="1" applyFill="1" applyBorder="1" applyAlignment="1">
      <alignment vertical="center"/>
      <protection/>
    </xf>
    <xf numFmtId="217" fontId="1" fillId="0" borderId="8" xfId="39" applyNumberFormat="1" applyFont="1" applyFill="1" applyBorder="1" applyAlignment="1">
      <alignment vertical="center"/>
      <protection/>
    </xf>
    <xf numFmtId="0" fontId="1" fillId="0" borderId="8" xfId="39" applyFont="1" applyFill="1" applyBorder="1" applyAlignment="1">
      <alignment horizontal="distributed" vertical="center"/>
      <protection/>
    </xf>
    <xf numFmtId="41" fontId="1" fillId="0" borderId="0" xfId="39" applyNumberFormat="1" applyFont="1" applyFill="1" applyBorder="1" applyAlignment="1">
      <alignment vertical="center"/>
      <protection/>
    </xf>
    <xf numFmtId="41" fontId="1" fillId="0" borderId="8" xfId="39" applyNumberFormat="1" applyFont="1" applyFill="1" applyBorder="1" applyAlignment="1">
      <alignment vertical="center"/>
      <protection/>
    </xf>
    <xf numFmtId="191" fontId="1" fillId="0" borderId="0" xfId="39" applyNumberFormat="1" applyFont="1" applyFill="1" applyBorder="1" applyAlignment="1">
      <alignment vertical="center"/>
      <protection/>
    </xf>
    <xf numFmtId="190" fontId="1" fillId="0" borderId="8" xfId="39" applyNumberFormat="1" applyFont="1" applyFill="1" applyBorder="1" applyAlignment="1">
      <alignment vertical="center"/>
      <protection/>
    </xf>
    <xf numFmtId="0" fontId="1" fillId="0" borderId="7" xfId="39" applyFont="1" applyFill="1" applyBorder="1" applyAlignment="1">
      <alignment horizontal="distributed" vertical="center"/>
      <protection/>
    </xf>
    <xf numFmtId="191" fontId="1" fillId="0" borderId="0" xfId="17" applyNumberFormat="1" applyFont="1" applyFill="1" applyBorder="1" applyAlignment="1">
      <alignment vertical="center"/>
    </xf>
    <xf numFmtId="0" fontId="1" fillId="0" borderId="8" xfId="39" applyFont="1" applyFill="1" applyBorder="1" applyAlignment="1">
      <alignment horizontal="center" vertical="center"/>
      <protection/>
    </xf>
    <xf numFmtId="216" fontId="1" fillId="0" borderId="0" xfId="39" applyNumberFormat="1" applyFont="1" applyFill="1" applyBorder="1" applyAlignment="1">
      <alignment vertical="center"/>
      <protection/>
    </xf>
    <xf numFmtId="184" fontId="1" fillId="0" borderId="0" xfId="17" applyNumberFormat="1" applyFont="1" applyFill="1" applyBorder="1" applyAlignment="1">
      <alignment vertical="center"/>
    </xf>
    <xf numFmtId="217" fontId="1" fillId="0" borderId="8" xfId="17" applyNumberFormat="1" applyFont="1" applyFill="1" applyBorder="1" applyAlignment="1">
      <alignment vertical="center"/>
    </xf>
    <xf numFmtId="0" fontId="1" fillId="0" borderId="10" xfId="39" applyFont="1" applyFill="1" applyBorder="1" applyAlignment="1">
      <alignment horizontal="distributed" vertical="center"/>
      <protection/>
    </xf>
    <xf numFmtId="216" fontId="1" fillId="0" borderId="11" xfId="39" applyNumberFormat="1" applyFont="1" applyFill="1" applyBorder="1" applyAlignment="1">
      <alignment vertical="center"/>
      <protection/>
    </xf>
    <xf numFmtId="184" fontId="1" fillId="0" borderId="11" xfId="39" applyNumberFormat="1" applyFont="1" applyFill="1" applyBorder="1" applyAlignment="1">
      <alignment vertical="center"/>
      <protection/>
    </xf>
    <xf numFmtId="217" fontId="1" fillId="0" borderId="10" xfId="39" applyNumberFormat="1" applyFont="1" applyFill="1" applyBorder="1" applyAlignment="1">
      <alignment vertical="center"/>
      <protection/>
    </xf>
    <xf numFmtId="192" fontId="1" fillId="0" borderId="0" xfId="39" applyNumberFormat="1" applyFont="1" applyFill="1" applyAlignment="1">
      <alignment vertical="center"/>
      <protection/>
    </xf>
    <xf numFmtId="0" fontId="1" fillId="0" borderId="0" xfId="40" applyFont="1">
      <alignment/>
      <protection/>
    </xf>
    <xf numFmtId="0" fontId="7" fillId="0" borderId="0" xfId="40" applyFont="1" applyAlignment="1">
      <alignment horizontal="left"/>
      <protection/>
    </xf>
    <xf numFmtId="0" fontId="1" fillId="0" borderId="0" xfId="40" applyFont="1" applyAlignment="1">
      <alignment horizontal="centerContinuous"/>
      <protection/>
    </xf>
    <xf numFmtId="0" fontId="1" fillId="0" borderId="17" xfId="40" applyFont="1" applyBorder="1">
      <alignment/>
      <protection/>
    </xf>
    <xf numFmtId="0" fontId="1" fillId="0" borderId="17" xfId="40" applyFont="1" applyBorder="1" applyAlignment="1">
      <alignment horizontal="centerContinuous"/>
      <protection/>
    </xf>
    <xf numFmtId="0" fontId="1" fillId="0" borderId="0" xfId="40" applyFont="1" applyBorder="1" applyAlignment="1">
      <alignment horizontal="right"/>
      <protection/>
    </xf>
    <xf numFmtId="0" fontId="1" fillId="0" borderId="0" xfId="40" applyFont="1" applyBorder="1">
      <alignment/>
      <protection/>
    </xf>
    <xf numFmtId="0" fontId="1" fillId="0" borderId="1" xfId="40" applyFont="1" applyBorder="1" applyAlignment="1">
      <alignment horizontal="center"/>
      <protection/>
    </xf>
    <xf numFmtId="0" fontId="1" fillId="0" borderId="10" xfId="40" applyFont="1" applyBorder="1" applyAlignment="1">
      <alignment horizontal="center" vertical="center"/>
      <protection/>
    </xf>
    <xf numFmtId="0" fontId="1" fillId="0" borderId="1" xfId="40" applyFont="1" applyBorder="1" applyAlignment="1">
      <alignment horizontal="center" vertical="center"/>
      <protection/>
    </xf>
    <xf numFmtId="0" fontId="1" fillId="0" borderId="16" xfId="40" applyFont="1" applyBorder="1" applyAlignment="1">
      <alignment horizontal="center" vertical="center"/>
      <protection/>
    </xf>
    <xf numFmtId="0" fontId="1" fillId="0" borderId="15" xfId="40" applyFont="1" applyBorder="1" applyAlignment="1">
      <alignment horizontal="center" vertical="center"/>
      <protection/>
    </xf>
    <xf numFmtId="0" fontId="1" fillId="0" borderId="8" xfId="40" applyFont="1" applyBorder="1" applyAlignment="1">
      <alignment horizontal="center" vertical="center"/>
      <protection/>
    </xf>
    <xf numFmtId="0" fontId="1" fillId="0" borderId="2" xfId="40" applyFont="1" applyBorder="1" applyAlignment="1">
      <alignment horizontal="center" vertical="center"/>
      <protection/>
    </xf>
    <xf numFmtId="0" fontId="1" fillId="0" borderId="2" xfId="40" applyFont="1" applyBorder="1" applyAlignment="1">
      <alignment horizontal="center"/>
      <protection/>
    </xf>
    <xf numFmtId="0" fontId="1" fillId="0" borderId="10" xfId="40" applyFont="1" applyBorder="1" applyAlignment="1">
      <alignment horizontal="centerContinuous" vertical="center"/>
      <protection/>
    </xf>
    <xf numFmtId="0" fontId="1" fillId="0" borderId="3" xfId="40" applyFont="1" applyBorder="1" applyAlignment="1">
      <alignment horizontal="centerContinuous"/>
      <protection/>
    </xf>
    <xf numFmtId="0" fontId="1" fillId="0" borderId="33" xfId="40" applyFont="1" applyBorder="1" applyAlignment="1">
      <alignment horizontal="centerContinuous"/>
      <protection/>
    </xf>
    <xf numFmtId="0" fontId="1" fillId="0" borderId="34" xfId="40" applyFont="1" applyBorder="1" applyAlignment="1">
      <alignment horizontal="centerContinuous" vertical="center"/>
      <protection/>
    </xf>
    <xf numFmtId="0" fontId="1" fillId="0" borderId="3" xfId="40" applyFont="1" applyBorder="1" applyAlignment="1">
      <alignment horizontal="center" vertical="center"/>
      <protection/>
    </xf>
    <xf numFmtId="0" fontId="1" fillId="0" borderId="3" xfId="40" applyFont="1" applyBorder="1" applyAlignment="1">
      <alignment horizontal="centerContinuous" vertical="center"/>
      <protection/>
    </xf>
    <xf numFmtId="0" fontId="1" fillId="0" borderId="3" xfId="40" applyFont="1" applyBorder="1" applyAlignment="1">
      <alignment horizontal="center"/>
      <protection/>
    </xf>
    <xf numFmtId="0" fontId="10" fillId="0" borderId="0" xfId="40" applyFont="1" applyBorder="1" applyAlignment="1">
      <alignment vertical="center"/>
      <protection/>
    </xf>
    <xf numFmtId="0" fontId="10" fillId="0" borderId="16" xfId="40" applyFont="1" applyBorder="1" applyAlignment="1">
      <alignment horizontal="distributed" vertical="center"/>
      <protection/>
    </xf>
    <xf numFmtId="41" fontId="10" fillId="0" borderId="0" xfId="40" applyNumberFormat="1" applyFont="1" applyFill="1" applyBorder="1" applyAlignment="1">
      <alignment vertical="center"/>
      <protection/>
    </xf>
    <xf numFmtId="41" fontId="10" fillId="0" borderId="5" xfId="40" applyNumberFormat="1" applyFont="1" applyFill="1" applyBorder="1" applyAlignment="1">
      <alignment vertical="center"/>
      <protection/>
    </xf>
    <xf numFmtId="206" fontId="10" fillId="0" borderId="5" xfId="40" applyNumberFormat="1" applyFont="1" applyFill="1" applyBorder="1" applyAlignment="1">
      <alignment vertical="center"/>
      <protection/>
    </xf>
    <xf numFmtId="41" fontId="10" fillId="0" borderId="8" xfId="40" applyNumberFormat="1" applyFont="1" applyFill="1" applyBorder="1" applyAlignment="1">
      <alignment vertical="center"/>
      <protection/>
    </xf>
    <xf numFmtId="0" fontId="10" fillId="0" borderId="0" xfId="40" applyFont="1" applyAlignment="1">
      <alignment vertical="center"/>
      <protection/>
    </xf>
    <xf numFmtId="0" fontId="1" fillId="0" borderId="16" xfId="40" applyFont="1" applyBorder="1" applyAlignment="1">
      <alignment horizontal="distributed"/>
      <protection/>
    </xf>
    <xf numFmtId="41" fontId="1" fillId="0" borderId="0" xfId="40" applyNumberFormat="1" applyFont="1" applyFill="1" applyBorder="1">
      <alignment/>
      <protection/>
    </xf>
    <xf numFmtId="206" fontId="1" fillId="0" borderId="0" xfId="40" applyNumberFormat="1" applyFont="1" applyFill="1" applyBorder="1">
      <alignment/>
      <protection/>
    </xf>
    <xf numFmtId="206" fontId="1" fillId="0" borderId="0" xfId="40" applyNumberFormat="1" applyFont="1" applyFill="1" applyBorder="1" applyAlignment="1">
      <alignment horizontal="right"/>
      <protection/>
    </xf>
    <xf numFmtId="41" fontId="1" fillId="0" borderId="0" xfId="40" applyNumberFormat="1" applyFont="1" applyFill="1" applyBorder="1" applyAlignment="1">
      <alignment horizontal="right"/>
      <protection/>
    </xf>
    <xf numFmtId="41" fontId="1" fillId="0" borderId="8" xfId="40" applyNumberFormat="1" applyFont="1" applyFill="1" applyBorder="1">
      <alignment/>
      <protection/>
    </xf>
    <xf numFmtId="41" fontId="1" fillId="0" borderId="8" xfId="40" applyNumberFormat="1" applyFont="1" applyFill="1" applyBorder="1" applyAlignment="1">
      <alignment horizontal="right"/>
      <protection/>
    </xf>
    <xf numFmtId="41" fontId="1" fillId="0" borderId="7" xfId="40" applyNumberFormat="1" applyFont="1" applyFill="1" applyBorder="1" applyAlignment="1">
      <alignment horizontal="right"/>
      <protection/>
    </xf>
    <xf numFmtId="0" fontId="1" fillId="0" borderId="2" xfId="40" applyFont="1" applyBorder="1" applyAlignment="1">
      <alignment horizontal="distributed"/>
      <protection/>
    </xf>
    <xf numFmtId="41" fontId="1" fillId="0" borderId="9" xfId="40" applyNumberFormat="1" applyFont="1" applyFill="1" applyBorder="1" applyAlignment="1">
      <alignment horizontal="right"/>
      <protection/>
    </xf>
    <xf numFmtId="41" fontId="1" fillId="0" borderId="11" xfId="40" applyNumberFormat="1" applyFont="1" applyFill="1" applyBorder="1" applyAlignment="1">
      <alignment horizontal="right"/>
      <protection/>
    </xf>
    <xf numFmtId="206" fontId="1" fillId="0" borderId="11" xfId="40" applyNumberFormat="1" applyFont="1" applyFill="1" applyBorder="1" applyAlignment="1">
      <alignment horizontal="right"/>
      <protection/>
    </xf>
    <xf numFmtId="41" fontId="1" fillId="0" borderId="11" xfId="40" applyNumberFormat="1" applyFont="1" applyFill="1" applyBorder="1">
      <alignment/>
      <protection/>
    </xf>
    <xf numFmtId="41" fontId="1" fillId="0" borderId="10" xfId="40" applyNumberFormat="1" applyFont="1" applyFill="1" applyBorder="1" applyAlignment="1">
      <alignment horizontal="right"/>
      <protection/>
    </xf>
    <xf numFmtId="38" fontId="1" fillId="0" borderId="17" xfId="17" applyFont="1" applyBorder="1" applyAlignment="1">
      <alignment vertical="center"/>
    </xf>
    <xf numFmtId="38" fontId="1" fillId="0" borderId="17" xfId="17" applyFont="1" applyBorder="1" applyAlignment="1">
      <alignment horizontal="right" vertical="center"/>
    </xf>
    <xf numFmtId="38" fontId="1" fillId="0" borderId="35" xfId="17" applyFont="1" applyBorder="1" applyAlignment="1">
      <alignment horizontal="distributed" vertical="center" wrapText="1"/>
    </xf>
    <xf numFmtId="41" fontId="10" fillId="0" borderId="29" xfId="17" applyNumberFormat="1" applyFont="1" applyFill="1" applyBorder="1" applyAlignment="1">
      <alignment vertical="center"/>
    </xf>
    <xf numFmtId="41" fontId="1" fillId="0" borderId="0" xfId="17" applyNumberFormat="1" applyFont="1" applyFill="1" applyAlignment="1">
      <alignment vertical="center"/>
    </xf>
    <xf numFmtId="41" fontId="1" fillId="0" borderId="6" xfId="17" applyNumberFormat="1" applyFont="1" applyFill="1" applyBorder="1" applyAlignment="1">
      <alignment vertical="center"/>
    </xf>
    <xf numFmtId="38" fontId="10" fillId="0" borderId="0" xfId="17" applyFont="1" applyAlignment="1">
      <alignment vertical="center"/>
    </xf>
    <xf numFmtId="38" fontId="10" fillId="0" borderId="7" xfId="17" applyFont="1" applyBorder="1" applyAlignment="1">
      <alignment vertical="center"/>
    </xf>
    <xf numFmtId="38" fontId="10" fillId="0" borderId="8" xfId="17" applyFont="1" applyBorder="1" applyAlignment="1">
      <alignment vertical="center"/>
    </xf>
    <xf numFmtId="41" fontId="10" fillId="0" borderId="0" xfId="17" applyNumberFormat="1" applyFont="1" applyFill="1" applyAlignment="1">
      <alignment vertical="center"/>
    </xf>
    <xf numFmtId="41" fontId="10" fillId="0" borderId="31" xfId="17" applyNumberFormat="1" applyFont="1" applyFill="1" applyBorder="1" applyAlignment="1">
      <alignment vertical="center"/>
    </xf>
    <xf numFmtId="41" fontId="1" fillId="0" borderId="31" xfId="17" applyNumberFormat="1" applyFont="1" applyFill="1" applyBorder="1" applyAlignment="1">
      <alignment vertical="center"/>
    </xf>
    <xf numFmtId="38" fontId="1" fillId="0" borderId="7" xfId="17" applyFont="1" applyBorder="1" applyAlignment="1">
      <alignment horizontal="left" vertical="center"/>
    </xf>
    <xf numFmtId="0" fontId="1" fillId="0" borderId="8" xfId="41" applyFont="1" applyBorder="1" applyAlignment="1">
      <alignment horizontal="distributed" vertical="center"/>
      <protection/>
    </xf>
    <xf numFmtId="41" fontId="1" fillId="0" borderId="0" xfId="41" applyNumberFormat="1" applyFont="1" applyFill="1" applyBorder="1" applyAlignment="1">
      <alignment vertical="center"/>
      <protection/>
    </xf>
    <xf numFmtId="0" fontId="1" fillId="0" borderId="7" xfId="41" applyFont="1" applyBorder="1" applyAlignment="1">
      <alignment horizontal="left" vertical="center"/>
      <protection/>
    </xf>
    <xf numFmtId="0" fontId="1" fillId="0" borderId="7" xfId="41" applyFont="1" applyBorder="1" applyAlignment="1">
      <alignment vertical="center"/>
      <protection/>
    </xf>
    <xf numFmtId="38" fontId="1" fillId="0" borderId="0" xfId="17" applyFont="1" applyFill="1" applyBorder="1" applyAlignment="1">
      <alignment horizontal="distributed" vertical="center" wrapText="1"/>
    </xf>
    <xf numFmtId="38" fontId="1" fillId="0" borderId="8" xfId="17" applyFont="1" applyFill="1" applyBorder="1" applyAlignment="1">
      <alignment horizontal="distributed" vertical="center" wrapText="1"/>
    </xf>
    <xf numFmtId="41" fontId="1" fillId="0" borderId="0" xfId="17" applyNumberFormat="1" applyFont="1" applyFill="1" applyBorder="1" applyAlignment="1">
      <alignment vertical="center" wrapText="1"/>
    </xf>
    <xf numFmtId="38" fontId="1" fillId="0" borderId="0" xfId="17" applyFont="1" applyFill="1" applyAlignment="1">
      <alignment horizontal="distributed" vertical="center"/>
    </xf>
    <xf numFmtId="0" fontId="1" fillId="0" borderId="1" xfId="25" applyFont="1" applyFill="1" applyBorder="1" applyAlignment="1">
      <alignment horizontal="distributed" vertical="center"/>
      <protection/>
    </xf>
    <xf numFmtId="0" fontId="0" fillId="0" borderId="2" xfId="25" applyFill="1" applyBorder="1" applyAlignment="1">
      <alignment horizontal="distributed"/>
      <protection/>
    </xf>
    <xf numFmtId="41" fontId="1" fillId="0" borderId="11" xfId="17" applyNumberFormat="1" applyFont="1" applyFill="1" applyBorder="1" applyAlignment="1">
      <alignment horizontal="distributed" vertical="center"/>
    </xf>
    <xf numFmtId="41" fontId="1" fillId="0" borderId="32" xfId="17" applyNumberFormat="1" applyFont="1" applyFill="1" applyBorder="1" applyAlignment="1">
      <alignment vertical="center"/>
    </xf>
    <xf numFmtId="41" fontId="1" fillId="0" borderId="11" xfId="17" applyNumberFormat="1" applyFont="1" applyFill="1" applyBorder="1" applyAlignment="1">
      <alignment horizontal="center" vertical="center"/>
    </xf>
    <xf numFmtId="41" fontId="1" fillId="0" borderId="10" xfId="17" applyNumberFormat="1" applyFont="1" applyFill="1" applyBorder="1" applyAlignment="1">
      <alignment vertical="center"/>
    </xf>
    <xf numFmtId="38" fontId="1" fillId="0" borderId="0" xfId="17" applyFont="1" applyBorder="1" applyAlignment="1">
      <alignment vertical="center" wrapText="1"/>
    </xf>
    <xf numFmtId="38" fontId="1" fillId="0" borderId="19" xfId="17" applyFont="1" applyBorder="1" applyAlignment="1">
      <alignment horizontal="centerContinuous" vertical="center"/>
    </xf>
    <xf numFmtId="38" fontId="1" fillId="0" borderId="36" xfId="17" applyFont="1" applyBorder="1" applyAlignment="1">
      <alignment horizontal="centerContinuous" vertical="center"/>
    </xf>
    <xf numFmtId="41" fontId="1" fillId="0" borderId="0" xfId="17" applyNumberFormat="1" applyFont="1" applyAlignment="1">
      <alignment vertical="center"/>
    </xf>
    <xf numFmtId="0" fontId="1" fillId="0" borderId="8" xfId="42" applyFont="1" applyBorder="1" applyAlignment="1">
      <alignment horizontal="distributed" vertical="center"/>
      <protection/>
    </xf>
    <xf numFmtId="0" fontId="1" fillId="0" borderId="7" xfId="42" applyFont="1" applyBorder="1" applyAlignment="1">
      <alignment horizontal="left" vertical="center"/>
      <protection/>
    </xf>
    <xf numFmtId="0" fontId="1" fillId="0" borderId="7" xfId="42" applyFont="1" applyBorder="1" applyAlignment="1">
      <alignment vertical="center"/>
      <protection/>
    </xf>
    <xf numFmtId="41" fontId="1" fillId="0" borderId="7" xfId="17" applyNumberFormat="1" applyFont="1" applyBorder="1" applyAlignment="1">
      <alignment vertical="center"/>
    </xf>
    <xf numFmtId="218" fontId="1" fillId="0" borderId="0" xfId="17" applyNumberFormat="1" applyFont="1" applyFill="1" applyBorder="1" applyAlignment="1">
      <alignment vertical="center"/>
    </xf>
    <xf numFmtId="218" fontId="1" fillId="0" borderId="8" xfId="17" applyNumberFormat="1" applyFont="1" applyFill="1" applyBorder="1" applyAlignment="1">
      <alignment vertical="center"/>
    </xf>
    <xf numFmtId="41" fontId="1" fillId="0" borderId="0" xfId="17" applyNumberFormat="1" applyFont="1" applyFill="1" applyAlignment="1">
      <alignment horizontal="right" vertical="center"/>
    </xf>
    <xf numFmtId="177" fontId="1" fillId="0" borderId="0" xfId="17" applyNumberFormat="1" applyFont="1" applyFill="1" applyAlignment="1">
      <alignment vertical="center"/>
    </xf>
    <xf numFmtId="177" fontId="1" fillId="0" borderId="0" xfId="17" applyNumberFormat="1" applyFont="1" applyFill="1" applyBorder="1" applyAlignment="1">
      <alignment horizontal="right" vertical="center"/>
    </xf>
    <xf numFmtId="41" fontId="10" fillId="0" borderId="11" xfId="17" applyNumberFormat="1" applyFont="1" applyFill="1" applyBorder="1" applyAlignment="1">
      <alignment vertical="center"/>
    </xf>
    <xf numFmtId="41" fontId="10" fillId="0" borderId="10" xfId="17" applyNumberFormat="1" applyFont="1" applyFill="1" applyBorder="1" applyAlignment="1">
      <alignment vertical="center"/>
    </xf>
    <xf numFmtId="0" fontId="1" fillId="0" borderId="0" xfId="43" applyFont="1" applyFill="1">
      <alignment/>
      <protection/>
    </xf>
    <xf numFmtId="0" fontId="7" fillId="0" borderId="0" xfId="43" applyFont="1" applyFill="1">
      <alignment/>
      <protection/>
    </xf>
    <xf numFmtId="0" fontId="1" fillId="0" borderId="0" xfId="43" applyFont="1" applyFill="1" applyAlignment="1">
      <alignment horizontal="right"/>
      <protection/>
    </xf>
    <xf numFmtId="0" fontId="1" fillId="0" borderId="0" xfId="43" applyFont="1" applyFill="1" applyAlignment="1">
      <alignment vertical="center"/>
      <protection/>
    </xf>
    <xf numFmtId="0" fontId="1" fillId="0" borderId="19" xfId="43" applyFont="1" applyFill="1" applyBorder="1" applyAlignment="1">
      <alignment horizontal="centerContinuous" vertical="center"/>
      <protection/>
    </xf>
    <xf numFmtId="0" fontId="1" fillId="0" borderId="36" xfId="43" applyFont="1" applyFill="1" applyBorder="1" applyAlignment="1">
      <alignment horizontal="centerContinuous" vertical="center"/>
      <protection/>
    </xf>
    <xf numFmtId="0" fontId="1" fillId="0" borderId="37" xfId="43" applyFont="1" applyFill="1" applyBorder="1" applyAlignment="1">
      <alignment horizontal="centerContinuous" vertical="center"/>
      <protection/>
    </xf>
    <xf numFmtId="0" fontId="1" fillId="0" borderId="16" xfId="43" applyFont="1" applyFill="1" applyBorder="1" applyAlignment="1">
      <alignment horizontal="center" vertical="center"/>
      <protection/>
    </xf>
    <xf numFmtId="0" fontId="1" fillId="0" borderId="2" xfId="43" applyFont="1" applyFill="1" applyBorder="1" applyAlignment="1">
      <alignment horizontal="center" vertical="center"/>
      <protection/>
    </xf>
    <xf numFmtId="0" fontId="1" fillId="0" borderId="8" xfId="43" applyFont="1" applyFill="1" applyBorder="1" applyAlignment="1">
      <alignment horizontal="center" vertical="center"/>
      <protection/>
    </xf>
    <xf numFmtId="0" fontId="10" fillId="0" borderId="0" xfId="43" applyFont="1" applyFill="1" applyAlignment="1">
      <alignment vertical="center"/>
      <protection/>
    </xf>
    <xf numFmtId="3" fontId="10" fillId="0" borderId="4" xfId="43" applyNumberFormat="1" applyFont="1" applyFill="1" applyBorder="1" applyAlignment="1">
      <alignment vertical="center"/>
      <protection/>
    </xf>
    <xf numFmtId="189" fontId="10" fillId="0" borderId="5" xfId="43" applyNumberFormat="1" applyFont="1" applyFill="1" applyBorder="1" applyAlignment="1">
      <alignment vertical="center"/>
      <protection/>
    </xf>
    <xf numFmtId="3" fontId="10" fillId="0" borderId="5" xfId="43" applyNumberFormat="1" applyFont="1" applyFill="1" applyBorder="1" applyAlignment="1">
      <alignment vertical="center"/>
      <protection/>
    </xf>
    <xf numFmtId="189" fontId="10" fillId="0" borderId="6" xfId="43" applyNumberFormat="1" applyFont="1" applyFill="1" applyBorder="1" applyAlignment="1">
      <alignment vertical="center"/>
      <protection/>
    </xf>
    <xf numFmtId="0" fontId="1" fillId="0" borderId="7" xfId="43" applyFont="1" applyFill="1" applyBorder="1">
      <alignment/>
      <protection/>
    </xf>
    <xf numFmtId="0" fontId="1" fillId="0" borderId="8" xfId="43" applyFont="1" applyFill="1" applyBorder="1">
      <alignment/>
      <protection/>
    </xf>
    <xf numFmtId="3" fontId="1" fillId="0" borderId="7" xfId="43" applyNumberFormat="1" applyFont="1" applyFill="1" applyBorder="1">
      <alignment/>
      <protection/>
    </xf>
    <xf numFmtId="197" fontId="1" fillId="0" borderId="0" xfId="43" applyNumberFormat="1" applyFont="1" applyFill="1" applyBorder="1">
      <alignment/>
      <protection/>
    </xf>
    <xf numFmtId="3" fontId="1" fillId="0" borderId="0" xfId="43" applyNumberFormat="1" applyFont="1" applyFill="1" applyBorder="1">
      <alignment/>
      <protection/>
    </xf>
    <xf numFmtId="197" fontId="1" fillId="0" borderId="8" xfId="43" applyNumberFormat="1" applyFont="1" applyFill="1" applyBorder="1">
      <alignment/>
      <protection/>
    </xf>
    <xf numFmtId="0" fontId="1" fillId="0" borderId="7" xfId="43" applyFont="1" applyFill="1" applyBorder="1" applyAlignment="1">
      <alignment vertical="center"/>
      <protection/>
    </xf>
    <xf numFmtId="0" fontId="1" fillId="0" borderId="8" xfId="43" applyFont="1" applyFill="1" applyBorder="1" applyAlignment="1">
      <alignment horizontal="distributed" vertical="center"/>
      <protection/>
    </xf>
    <xf numFmtId="3" fontId="1" fillId="0" borderId="7" xfId="43" applyNumberFormat="1" applyFont="1" applyFill="1" applyBorder="1" applyAlignment="1">
      <alignment vertical="center"/>
      <protection/>
    </xf>
    <xf numFmtId="197" fontId="1" fillId="0" borderId="0" xfId="43" applyNumberFormat="1" applyFont="1" applyFill="1" applyBorder="1" applyAlignment="1">
      <alignment vertical="center"/>
      <protection/>
    </xf>
    <xf numFmtId="3" fontId="1" fillId="0" borderId="0" xfId="43" applyNumberFormat="1" applyFont="1" applyFill="1" applyBorder="1" applyAlignment="1">
      <alignment vertical="center"/>
      <protection/>
    </xf>
    <xf numFmtId="197" fontId="1" fillId="0" borderId="8" xfId="43" applyNumberFormat="1" applyFont="1" applyFill="1" applyBorder="1" applyAlignment="1">
      <alignment vertical="center"/>
      <protection/>
    </xf>
    <xf numFmtId="198" fontId="1" fillId="0" borderId="0" xfId="43" applyNumberFormat="1" applyFont="1" applyFill="1" applyAlignment="1">
      <alignment vertical="center"/>
      <protection/>
    </xf>
    <xf numFmtId="209" fontId="1" fillId="0" borderId="0" xfId="43" applyNumberFormat="1" applyFont="1" applyFill="1" applyAlignment="1">
      <alignment vertical="center"/>
      <protection/>
    </xf>
    <xf numFmtId="3" fontId="1" fillId="0" borderId="7" xfId="43" applyNumberFormat="1" applyFont="1" applyFill="1" applyBorder="1" applyAlignment="1">
      <alignment horizontal="right" vertical="center"/>
      <protection/>
    </xf>
    <xf numFmtId="3" fontId="1" fillId="0" borderId="0" xfId="43" applyNumberFormat="1" applyFont="1" applyFill="1" applyBorder="1" applyAlignment="1">
      <alignment horizontal="right" vertical="center"/>
      <protection/>
    </xf>
    <xf numFmtId="3" fontId="10" fillId="0" borderId="7" xfId="43" applyNumberFormat="1" applyFont="1" applyFill="1" applyBorder="1" applyAlignment="1">
      <alignment vertical="center"/>
      <protection/>
    </xf>
    <xf numFmtId="189" fontId="10" fillId="0" borderId="0" xfId="43" applyNumberFormat="1" applyFont="1" applyFill="1" applyBorder="1" applyAlignment="1">
      <alignment vertical="center"/>
      <protection/>
    </xf>
    <xf numFmtId="3" fontId="10" fillId="0" borderId="0" xfId="43" applyNumberFormat="1" applyFont="1" applyFill="1" applyBorder="1" applyAlignment="1">
      <alignment vertical="center"/>
      <protection/>
    </xf>
    <xf numFmtId="189" fontId="10" fillId="0" borderId="8" xfId="43" applyNumberFormat="1" applyFont="1" applyFill="1" applyBorder="1" applyAlignment="1">
      <alignment vertical="center"/>
      <protection/>
    </xf>
    <xf numFmtId="0" fontId="9" fillId="0" borderId="0" xfId="43" applyFont="1" applyFill="1">
      <alignment/>
      <protection/>
    </xf>
    <xf numFmtId="0" fontId="9" fillId="0" borderId="7" xfId="43" applyFont="1" applyFill="1" applyBorder="1">
      <alignment/>
      <protection/>
    </xf>
    <xf numFmtId="0" fontId="9" fillId="0" borderId="8" xfId="43" applyFont="1" applyFill="1" applyBorder="1">
      <alignment/>
      <protection/>
    </xf>
    <xf numFmtId="3" fontId="9" fillId="0" borderId="7" xfId="43" applyNumberFormat="1" applyFont="1" applyFill="1" applyBorder="1">
      <alignment/>
      <protection/>
    </xf>
    <xf numFmtId="197" fontId="9" fillId="0" borderId="0" xfId="43" applyNumberFormat="1" applyFont="1" applyFill="1" applyBorder="1">
      <alignment/>
      <protection/>
    </xf>
    <xf numFmtId="3" fontId="9" fillId="0" borderId="0" xfId="43" applyNumberFormat="1" applyFont="1" applyFill="1" applyBorder="1">
      <alignment/>
      <protection/>
    </xf>
    <xf numFmtId="197" fontId="9" fillId="0" borderId="8" xfId="43" applyNumberFormat="1" applyFont="1" applyFill="1" applyBorder="1">
      <alignment/>
      <protection/>
    </xf>
    <xf numFmtId="189" fontId="1" fillId="0" borderId="0" xfId="43" applyNumberFormat="1" applyFont="1" applyFill="1" applyBorder="1" applyAlignment="1">
      <alignment vertical="center"/>
      <protection/>
    </xf>
    <xf numFmtId="3" fontId="1" fillId="0" borderId="8" xfId="43" applyNumberFormat="1" applyFont="1" applyFill="1" applyBorder="1" applyAlignment="1">
      <alignment horizontal="right" vertical="center"/>
      <protection/>
    </xf>
    <xf numFmtId="197" fontId="1" fillId="0" borderId="0" xfId="43" applyNumberFormat="1" applyFont="1" applyFill="1" applyBorder="1" applyAlignment="1">
      <alignment horizontal="right" vertical="center"/>
      <protection/>
    </xf>
    <xf numFmtId="197" fontId="1" fillId="0" borderId="8" xfId="43" applyNumberFormat="1" applyFont="1" applyFill="1" applyBorder="1" applyAlignment="1">
      <alignment horizontal="right" vertical="center"/>
      <protection/>
    </xf>
    <xf numFmtId="180" fontId="10" fillId="0" borderId="9" xfId="43" applyNumberFormat="1" applyFont="1" applyFill="1" applyBorder="1" applyAlignment="1">
      <alignment vertical="center"/>
      <protection/>
    </xf>
    <xf numFmtId="41" fontId="10" fillId="0" borderId="11" xfId="43" applyNumberFormat="1" applyFont="1" applyFill="1" applyBorder="1" applyAlignment="1">
      <alignment vertical="center"/>
      <protection/>
    </xf>
    <xf numFmtId="180" fontId="10" fillId="0" borderId="11" xfId="43" applyNumberFormat="1" applyFont="1" applyFill="1" applyBorder="1" applyAlignment="1">
      <alignment vertical="center"/>
      <protection/>
    </xf>
    <xf numFmtId="41" fontId="10" fillId="0" borderId="10" xfId="43" applyNumberFormat="1" applyFont="1" applyFill="1" applyBorder="1" applyAlignment="1">
      <alignment vertical="center"/>
      <protection/>
    </xf>
    <xf numFmtId="219" fontId="7" fillId="0" borderId="0" xfId="17" applyNumberFormat="1" applyFont="1" applyFill="1" applyAlignment="1">
      <alignment horizontal="left"/>
    </xf>
    <xf numFmtId="38" fontId="9" fillId="0" borderId="0" xfId="17" applyFont="1" applyFill="1" applyBorder="1" applyAlignment="1">
      <alignment horizontal="right"/>
    </xf>
    <xf numFmtId="38" fontId="1" fillId="0" borderId="1" xfId="17" applyFont="1" applyFill="1" applyBorder="1" applyAlignment="1">
      <alignment horizontal="center"/>
    </xf>
    <xf numFmtId="38" fontId="1" fillId="0" borderId="1" xfId="17" applyFont="1" applyFill="1" applyBorder="1" applyAlignment="1">
      <alignment/>
    </xf>
    <xf numFmtId="0" fontId="1" fillId="0" borderId="1" xfId="44" applyFont="1" applyFill="1" applyBorder="1">
      <alignment/>
      <protection/>
    </xf>
    <xf numFmtId="38" fontId="1" fillId="0" borderId="16" xfId="17" applyFont="1" applyFill="1" applyBorder="1" applyAlignment="1">
      <alignment horizontal="center"/>
    </xf>
    <xf numFmtId="38" fontId="1" fillId="0" borderId="16" xfId="17" applyFont="1" applyFill="1" applyBorder="1" applyAlignment="1">
      <alignment/>
    </xf>
    <xf numFmtId="0" fontId="1" fillId="0" borderId="16" xfId="44" applyFont="1" applyFill="1" applyBorder="1">
      <alignment/>
      <protection/>
    </xf>
    <xf numFmtId="38" fontId="1" fillId="0" borderId="16" xfId="17" applyFont="1" applyFill="1" applyBorder="1" applyAlignment="1" quotePrefix="1">
      <alignment horizontal="left"/>
    </xf>
    <xf numFmtId="38" fontId="1" fillId="0" borderId="15" xfId="17" applyFont="1" applyFill="1" applyBorder="1" applyAlignment="1" quotePrefix="1">
      <alignment horizontal="left" vertical="center"/>
    </xf>
    <xf numFmtId="38" fontId="1" fillId="0" borderId="16" xfId="17" applyFont="1" applyFill="1" applyBorder="1" applyAlignment="1" quotePrefix="1">
      <alignment/>
    </xf>
    <xf numFmtId="38" fontId="9" fillId="0" borderId="16" xfId="17" applyFont="1" applyFill="1" applyBorder="1" applyAlignment="1">
      <alignment horizontal="center"/>
    </xf>
    <xf numFmtId="38" fontId="1" fillId="0" borderId="2" xfId="17" applyFont="1" applyFill="1" applyBorder="1" applyAlignment="1">
      <alignment horizontal="center"/>
    </xf>
    <xf numFmtId="38" fontId="1" fillId="0" borderId="2" xfId="17" applyFont="1" applyFill="1" applyBorder="1" applyAlignment="1">
      <alignment/>
    </xf>
    <xf numFmtId="182" fontId="1" fillId="0" borderId="2" xfId="17" applyNumberFormat="1" applyFont="1" applyFill="1" applyBorder="1" applyAlignment="1" quotePrefix="1">
      <alignment horizontal="center"/>
    </xf>
    <xf numFmtId="38" fontId="11" fillId="0" borderId="2" xfId="17" applyFont="1" applyFill="1" applyBorder="1" applyAlignment="1">
      <alignment horizontal="center"/>
    </xf>
    <xf numFmtId="41" fontId="1" fillId="0" borderId="7" xfId="17" applyNumberFormat="1" applyFont="1" applyFill="1" applyBorder="1" applyAlignment="1">
      <alignment horizontal="right" shrinkToFit="1"/>
    </xf>
    <xf numFmtId="41" fontId="1" fillId="0" borderId="5" xfId="17" applyNumberFormat="1" applyFont="1" applyFill="1" applyBorder="1" applyAlignment="1">
      <alignment horizontal="right" shrinkToFit="1"/>
    </xf>
    <xf numFmtId="180" fontId="10" fillId="0" borderId="5" xfId="17" applyNumberFormat="1" applyFont="1" applyFill="1" applyBorder="1" applyAlignment="1">
      <alignment horizontal="right" shrinkToFit="1"/>
    </xf>
    <xf numFmtId="41" fontId="1" fillId="0" borderId="5" xfId="17" applyNumberFormat="1" applyFont="1" applyFill="1" applyBorder="1" applyAlignment="1">
      <alignment/>
    </xf>
    <xf numFmtId="41" fontId="1" fillId="0" borderId="8" xfId="17" applyNumberFormat="1" applyFont="1" applyFill="1" applyBorder="1" applyAlignment="1">
      <alignment horizontal="right" shrinkToFit="1"/>
    </xf>
    <xf numFmtId="41" fontId="10" fillId="0" borderId="7" xfId="17" applyNumberFormat="1" applyFont="1" applyFill="1" applyBorder="1" applyAlignment="1">
      <alignment horizontal="right" shrinkToFit="1"/>
    </xf>
    <xf numFmtId="41" fontId="10" fillId="0" borderId="0" xfId="17" applyNumberFormat="1" applyFont="1" applyFill="1" applyBorder="1" applyAlignment="1">
      <alignment horizontal="right" shrinkToFit="1"/>
    </xf>
    <xf numFmtId="180" fontId="10" fillId="0" borderId="0" xfId="17" applyNumberFormat="1" applyFont="1" applyFill="1" applyBorder="1" applyAlignment="1">
      <alignment horizontal="right" shrinkToFit="1"/>
    </xf>
    <xf numFmtId="41" fontId="10" fillId="0" borderId="8" xfId="17" applyNumberFormat="1" applyFont="1" applyFill="1" applyBorder="1" applyAlignment="1">
      <alignment horizontal="right" shrinkToFit="1"/>
    </xf>
    <xf numFmtId="38" fontId="11" fillId="0" borderId="16" xfId="17" applyFont="1" applyFill="1" applyBorder="1" applyAlignment="1">
      <alignment horizontal="distributed" vertical="center"/>
    </xf>
    <xf numFmtId="41" fontId="11" fillId="0" borderId="7" xfId="17" applyNumberFormat="1" applyFont="1" applyFill="1" applyBorder="1" applyAlignment="1">
      <alignment horizontal="right" shrinkToFit="1"/>
    </xf>
    <xf numFmtId="41" fontId="11" fillId="0" borderId="0" xfId="17" applyNumberFormat="1" applyFont="1" applyFill="1" applyBorder="1" applyAlignment="1">
      <alignment horizontal="right" shrinkToFit="1"/>
    </xf>
    <xf numFmtId="41" fontId="11" fillId="0" borderId="0" xfId="17" applyNumberFormat="1" applyFont="1" applyFill="1" applyBorder="1" applyAlignment="1">
      <alignment/>
    </xf>
    <xf numFmtId="41" fontId="1" fillId="0" borderId="0" xfId="17" applyNumberFormat="1" applyFont="1" applyFill="1" applyBorder="1" applyAlignment="1">
      <alignment horizontal="right" shrinkToFit="1"/>
    </xf>
    <xf numFmtId="180" fontId="1" fillId="0" borderId="0" xfId="17" applyNumberFormat="1" applyFont="1" applyFill="1" applyBorder="1" applyAlignment="1">
      <alignment horizontal="right" shrinkToFit="1"/>
    </xf>
    <xf numFmtId="41" fontId="1" fillId="0" borderId="0" xfId="17" applyNumberFormat="1" applyFont="1" applyFill="1" applyBorder="1" applyAlignment="1">
      <alignment/>
    </xf>
    <xf numFmtId="41" fontId="1" fillId="0" borderId="9" xfId="17" applyNumberFormat="1" applyFont="1" applyFill="1" applyBorder="1" applyAlignment="1">
      <alignment horizontal="right" shrinkToFit="1"/>
    </xf>
    <xf numFmtId="41" fontId="1" fillId="0" borderId="11" xfId="17" applyNumberFormat="1" applyFont="1" applyFill="1" applyBorder="1" applyAlignment="1">
      <alignment horizontal="right" shrinkToFit="1"/>
    </xf>
    <xf numFmtId="180" fontId="1" fillId="0" borderId="11" xfId="17" applyNumberFormat="1" applyFont="1" applyFill="1" applyBorder="1" applyAlignment="1">
      <alignment horizontal="right" shrinkToFit="1"/>
    </xf>
    <xf numFmtId="41" fontId="1" fillId="0" borderId="10" xfId="17" applyNumberFormat="1" applyFont="1" applyFill="1" applyBorder="1" applyAlignment="1">
      <alignment horizontal="right" shrinkToFit="1"/>
    </xf>
    <xf numFmtId="0" fontId="1" fillId="0" borderId="0" xfId="45" applyFont="1" applyFill="1" applyAlignment="1">
      <alignment vertical="center"/>
      <protection/>
    </xf>
    <xf numFmtId="0" fontId="0" fillId="0" borderId="0" xfId="45">
      <alignment/>
      <protection/>
    </xf>
    <xf numFmtId="0" fontId="7" fillId="0" borderId="0" xfId="45" applyFont="1" applyFill="1" applyAlignment="1">
      <alignment vertical="center"/>
      <protection/>
    </xf>
    <xf numFmtId="3" fontId="1" fillId="0" borderId="0" xfId="45" applyNumberFormat="1" applyFont="1" applyFill="1" applyAlignment="1">
      <alignment vertical="center"/>
      <protection/>
    </xf>
    <xf numFmtId="49" fontId="1" fillId="0" borderId="0" xfId="45" applyNumberFormat="1" applyFont="1" applyFill="1" applyAlignment="1">
      <alignment vertical="center"/>
      <protection/>
    </xf>
    <xf numFmtId="49" fontId="1" fillId="0" borderId="0" xfId="45" applyNumberFormat="1" applyFont="1" applyFill="1" applyAlignment="1">
      <alignment horizontal="right" vertical="center"/>
      <protection/>
    </xf>
    <xf numFmtId="0" fontId="1" fillId="0" borderId="1" xfId="45" applyFont="1" applyFill="1" applyBorder="1" applyAlignment="1">
      <alignment horizontal="center" vertical="center" wrapText="1"/>
      <protection/>
    </xf>
    <xf numFmtId="0" fontId="1" fillId="0" borderId="1" xfId="45" applyFont="1" applyFill="1" applyBorder="1" applyAlignment="1">
      <alignment horizontal="distributed" vertical="center"/>
      <protection/>
    </xf>
    <xf numFmtId="0" fontId="1" fillId="0" borderId="4" xfId="45" applyFont="1" applyFill="1" applyBorder="1" applyAlignment="1">
      <alignment horizontal="distributed" vertical="center"/>
      <protection/>
    </xf>
    <xf numFmtId="38" fontId="1" fillId="0" borderId="5" xfId="17" applyFont="1" applyFill="1" applyBorder="1" applyAlignment="1">
      <alignment vertical="center"/>
    </xf>
    <xf numFmtId="0" fontId="1" fillId="0" borderId="5" xfId="45" applyNumberFormat="1" applyFont="1" applyFill="1" applyBorder="1" applyAlignment="1">
      <alignment vertical="center"/>
      <protection/>
    </xf>
    <xf numFmtId="0" fontId="1" fillId="0" borderId="6" xfId="45" applyNumberFormat="1" applyFont="1" applyFill="1" applyBorder="1" applyAlignment="1">
      <alignment vertical="center"/>
      <protection/>
    </xf>
    <xf numFmtId="0" fontId="1" fillId="0" borderId="7" xfId="45" applyFont="1" applyFill="1" applyBorder="1" applyAlignment="1">
      <alignment horizontal="distributed" vertical="center"/>
      <protection/>
    </xf>
    <xf numFmtId="0" fontId="1" fillId="0" borderId="0" xfId="45" applyFont="1" applyFill="1" applyBorder="1" applyAlignment="1">
      <alignment horizontal="distributed" vertical="center"/>
      <protection/>
    </xf>
    <xf numFmtId="0" fontId="1" fillId="0" borderId="8" xfId="45" applyFont="1" applyFill="1" applyBorder="1" applyAlignment="1">
      <alignment horizontal="distributed" vertical="center"/>
      <protection/>
    </xf>
    <xf numFmtId="2" fontId="1" fillId="0" borderId="0" xfId="45" applyNumberFormat="1" applyFont="1" applyFill="1" applyBorder="1" applyAlignment="1">
      <alignment vertical="center"/>
      <protection/>
    </xf>
    <xf numFmtId="220" fontId="1" fillId="0" borderId="0" xfId="45" applyNumberFormat="1" applyFont="1" applyFill="1" applyBorder="1" applyAlignment="1">
      <alignment vertical="center"/>
      <protection/>
    </xf>
    <xf numFmtId="2" fontId="1" fillId="0" borderId="8" xfId="45" applyNumberFormat="1" applyFont="1" applyFill="1" applyBorder="1" applyAlignment="1">
      <alignment vertical="center"/>
      <protection/>
    </xf>
    <xf numFmtId="0" fontId="1" fillId="0" borderId="9" xfId="45" applyFont="1" applyFill="1" applyBorder="1" applyAlignment="1">
      <alignment horizontal="distributed" vertical="center"/>
      <protection/>
    </xf>
    <xf numFmtId="0" fontId="1" fillId="0" borderId="0" xfId="45" applyNumberFormat="1" applyFont="1" applyFill="1" applyBorder="1" applyAlignment="1">
      <alignment vertical="center"/>
      <protection/>
    </xf>
    <xf numFmtId="3" fontId="1" fillId="0" borderId="5" xfId="45" applyNumberFormat="1" applyFont="1" applyFill="1" applyBorder="1" applyAlignment="1">
      <alignment vertical="center"/>
      <protection/>
    </xf>
    <xf numFmtId="3" fontId="1" fillId="0" borderId="6" xfId="45" applyNumberFormat="1" applyFont="1" applyFill="1" applyBorder="1" applyAlignment="1">
      <alignment vertical="center"/>
      <protection/>
    </xf>
    <xf numFmtId="0" fontId="16" fillId="0" borderId="0" xfId="45" applyFont="1">
      <alignment/>
      <protection/>
    </xf>
    <xf numFmtId="0" fontId="10" fillId="0" borderId="0" xfId="45" applyFont="1" applyFill="1" applyAlignment="1">
      <alignment vertical="center"/>
      <protection/>
    </xf>
    <xf numFmtId="0" fontId="10" fillId="0" borderId="7" xfId="45" applyFont="1" applyFill="1" applyBorder="1" applyAlignment="1">
      <alignment horizontal="distributed" vertical="center"/>
      <protection/>
    </xf>
    <xf numFmtId="0" fontId="10" fillId="0" borderId="0" xfId="45" applyFont="1" applyFill="1" applyBorder="1" applyAlignment="1">
      <alignment horizontal="distributed" vertical="center"/>
      <protection/>
    </xf>
    <xf numFmtId="3" fontId="10" fillId="0" borderId="0" xfId="45" applyNumberFormat="1" applyFont="1" applyFill="1" applyBorder="1" applyAlignment="1">
      <alignment vertical="center"/>
      <protection/>
    </xf>
    <xf numFmtId="3" fontId="10" fillId="0" borderId="8" xfId="45" applyNumberFormat="1" applyFont="1" applyFill="1" applyBorder="1" applyAlignment="1">
      <alignment vertical="center"/>
      <protection/>
    </xf>
    <xf numFmtId="3" fontId="1" fillId="0" borderId="0" xfId="45" applyNumberFormat="1" applyFont="1" applyFill="1" applyBorder="1" applyAlignment="1">
      <alignment vertical="center"/>
      <protection/>
    </xf>
    <xf numFmtId="3" fontId="1" fillId="0" borderId="8" xfId="45" applyNumberFormat="1" applyFont="1" applyFill="1" applyBorder="1" applyAlignment="1">
      <alignment vertical="center"/>
      <protection/>
    </xf>
    <xf numFmtId="0" fontId="0" fillId="0" borderId="0" xfId="45" applyFill="1">
      <alignment/>
      <protection/>
    </xf>
    <xf numFmtId="3" fontId="10" fillId="0" borderId="11" xfId="45" applyNumberFormat="1" applyFont="1" applyFill="1" applyBorder="1" applyAlignment="1">
      <alignment vertical="center"/>
      <protection/>
    </xf>
    <xf numFmtId="3" fontId="10" fillId="0" borderId="10" xfId="45" applyNumberFormat="1" applyFont="1" applyFill="1" applyBorder="1" applyAlignment="1">
      <alignment vertical="center"/>
      <protection/>
    </xf>
    <xf numFmtId="3" fontId="10" fillId="0" borderId="5" xfId="45" applyNumberFormat="1" applyFont="1" applyFill="1" applyBorder="1" applyAlignment="1">
      <alignment vertical="center"/>
      <protection/>
    </xf>
    <xf numFmtId="3" fontId="10" fillId="0" borderId="6" xfId="45" applyNumberFormat="1" applyFont="1" applyFill="1" applyBorder="1" applyAlignment="1">
      <alignment vertical="center"/>
      <protection/>
    </xf>
    <xf numFmtId="0" fontId="13" fillId="0" borderId="0" xfId="45" applyFont="1">
      <alignment/>
      <protection/>
    </xf>
    <xf numFmtId="0" fontId="1" fillId="0" borderId="0" xfId="45" applyFont="1" applyFill="1" applyBorder="1" applyAlignment="1">
      <alignment vertical="center"/>
      <protection/>
    </xf>
    <xf numFmtId="0" fontId="0" fillId="0" borderId="0" xfId="46" applyFill="1">
      <alignment/>
      <protection/>
    </xf>
    <xf numFmtId="0" fontId="7" fillId="0" borderId="0" xfId="46" applyFont="1" applyFill="1">
      <alignment/>
      <protection/>
    </xf>
    <xf numFmtId="0" fontId="1" fillId="0" borderId="0" xfId="46" applyFont="1" applyFill="1">
      <alignment/>
      <protection/>
    </xf>
    <xf numFmtId="0" fontId="1" fillId="0" borderId="33" xfId="46" applyFont="1" applyFill="1" applyBorder="1" applyAlignment="1">
      <alignment horizontal="center" vertical="center"/>
      <protection/>
    </xf>
    <xf numFmtId="0" fontId="1" fillId="0" borderId="3" xfId="46" applyFont="1" applyFill="1" applyBorder="1" applyAlignment="1">
      <alignment horizontal="center" vertical="center"/>
      <protection/>
    </xf>
    <xf numFmtId="0" fontId="1" fillId="0" borderId="38" xfId="46" applyFont="1" applyFill="1" applyBorder="1" applyAlignment="1">
      <alignment horizontal="center" vertical="center"/>
      <protection/>
    </xf>
    <xf numFmtId="0" fontId="1" fillId="0" borderId="7" xfId="46" applyFont="1" applyFill="1" applyBorder="1">
      <alignment/>
      <protection/>
    </xf>
    <xf numFmtId="0" fontId="1" fillId="0" borderId="0" xfId="46" applyFont="1" applyFill="1" applyBorder="1">
      <alignment/>
      <protection/>
    </xf>
    <xf numFmtId="0" fontId="1" fillId="0" borderId="8" xfId="46" applyFont="1" applyFill="1" applyBorder="1">
      <alignment/>
      <protection/>
    </xf>
    <xf numFmtId="41" fontId="1" fillId="0" borderId="0" xfId="46" applyNumberFormat="1" applyFont="1" applyFill="1" applyBorder="1">
      <alignment/>
      <protection/>
    </xf>
    <xf numFmtId="41" fontId="1" fillId="0" borderId="5" xfId="46" applyNumberFormat="1" applyFont="1" applyFill="1" applyBorder="1">
      <alignment/>
      <protection/>
    </xf>
    <xf numFmtId="41" fontId="1" fillId="0" borderId="6" xfId="46" applyNumberFormat="1" applyFont="1" applyFill="1" applyBorder="1">
      <alignment/>
      <protection/>
    </xf>
    <xf numFmtId="0" fontId="10" fillId="0" borderId="0" xfId="46" applyFont="1" applyFill="1">
      <alignment/>
      <protection/>
    </xf>
    <xf numFmtId="0" fontId="10" fillId="0" borderId="8" xfId="46" applyFont="1" applyFill="1" applyBorder="1" applyAlignment="1">
      <alignment horizontal="distributed" vertical="center"/>
      <protection/>
    </xf>
    <xf numFmtId="41" fontId="10" fillId="0" borderId="0" xfId="46" applyNumberFormat="1" applyFont="1" applyFill="1" applyBorder="1">
      <alignment/>
      <protection/>
    </xf>
    <xf numFmtId="41" fontId="10" fillId="0" borderId="8" xfId="46" applyNumberFormat="1" applyFont="1" applyFill="1" applyBorder="1">
      <alignment/>
      <protection/>
    </xf>
    <xf numFmtId="41" fontId="1" fillId="0" borderId="8" xfId="46" applyNumberFormat="1" applyFont="1" applyFill="1" applyBorder="1">
      <alignment/>
      <protection/>
    </xf>
    <xf numFmtId="0" fontId="1" fillId="0" borderId="0" xfId="46" applyFont="1" applyFill="1" applyBorder="1" applyAlignment="1">
      <alignment horizontal="center"/>
      <protection/>
    </xf>
    <xf numFmtId="0" fontId="1" fillId="0" borderId="8" xfId="46" applyFont="1" applyFill="1" applyBorder="1" applyAlignment="1">
      <alignment horizontal="center"/>
      <protection/>
    </xf>
    <xf numFmtId="0" fontId="1" fillId="0" borderId="0" xfId="46" applyFont="1" applyFill="1" applyBorder="1" applyAlignment="1">
      <alignment horizontal="distributed" vertical="center"/>
      <protection/>
    </xf>
    <xf numFmtId="0" fontId="1" fillId="0" borderId="8" xfId="46" applyFont="1" applyFill="1" applyBorder="1" applyAlignment="1">
      <alignment horizontal="distributed" vertical="center"/>
      <protection/>
    </xf>
    <xf numFmtId="0" fontId="1" fillId="0" borderId="9" xfId="46" applyFont="1" applyFill="1" applyBorder="1">
      <alignment/>
      <protection/>
    </xf>
    <xf numFmtId="0" fontId="1" fillId="0" borderId="11" xfId="46" applyFont="1" applyFill="1" applyBorder="1">
      <alignment/>
      <protection/>
    </xf>
    <xf numFmtId="0" fontId="1" fillId="0" borderId="10" xfId="46" applyFont="1" applyFill="1" applyBorder="1">
      <alignment/>
      <protection/>
    </xf>
    <xf numFmtId="41" fontId="1" fillId="0" borderId="11" xfId="46" applyNumberFormat="1" applyFont="1" applyFill="1" applyBorder="1">
      <alignment/>
      <protection/>
    </xf>
    <xf numFmtId="41" fontId="1" fillId="0" borderId="10" xfId="46" applyNumberFormat="1" applyFont="1" applyFill="1" applyBorder="1">
      <alignment/>
      <protection/>
    </xf>
    <xf numFmtId="0" fontId="7" fillId="0" borderId="0" xfId="47" applyFont="1" applyFill="1" applyAlignment="1">
      <alignment vertical="center"/>
      <protection/>
    </xf>
    <xf numFmtId="0" fontId="1" fillId="0" borderId="0" xfId="47" applyFont="1" applyFill="1" applyAlignment="1">
      <alignment vertical="center"/>
      <protection/>
    </xf>
    <xf numFmtId="0" fontId="1" fillId="0" borderId="0" xfId="47" applyFont="1" applyFill="1" applyBorder="1" applyAlignment="1">
      <alignment vertical="center"/>
      <protection/>
    </xf>
    <xf numFmtId="38" fontId="1" fillId="0" borderId="37" xfId="17" applyFont="1" applyBorder="1" applyAlignment="1">
      <alignment horizontal="centerContinuous" vertical="center"/>
    </xf>
    <xf numFmtId="38" fontId="1" fillId="0" borderId="39" xfId="17" applyFont="1" applyBorder="1" applyAlignment="1">
      <alignment horizontal="centerContinuous" vertical="center"/>
    </xf>
    <xf numFmtId="38" fontId="1" fillId="0" borderId="11" xfId="17" applyFont="1" applyBorder="1" applyAlignment="1">
      <alignment horizontal="center" vertical="center" wrapText="1"/>
    </xf>
    <xf numFmtId="38" fontId="1" fillId="0" borderId="11" xfId="17" applyFont="1" applyBorder="1" applyAlignment="1">
      <alignment horizontal="distributed" vertical="center"/>
    </xf>
    <xf numFmtId="38" fontId="1" fillId="0" borderId="3" xfId="17" applyFont="1" applyBorder="1" applyAlignment="1">
      <alignment horizontal="center" vertical="center" wrapText="1"/>
    </xf>
    <xf numFmtId="38" fontId="1" fillId="0" borderId="32" xfId="17" applyFont="1" applyBorder="1" applyAlignment="1">
      <alignment horizontal="distributed" vertical="center"/>
    </xf>
    <xf numFmtId="38" fontId="1" fillId="0" borderId="3" xfId="17" applyFont="1" applyBorder="1" applyAlignment="1">
      <alignment horizontal="distributed" vertical="center"/>
    </xf>
    <xf numFmtId="38" fontId="1" fillId="0" borderId="29" xfId="17" applyFont="1" applyBorder="1" applyAlignment="1">
      <alignment vertical="center"/>
    </xf>
    <xf numFmtId="38" fontId="1" fillId="0" borderId="40" xfId="17" applyFont="1" applyBorder="1" applyAlignment="1">
      <alignment vertical="center"/>
    </xf>
    <xf numFmtId="38" fontId="11" fillId="0" borderId="8" xfId="17" applyFont="1" applyBorder="1" applyAlignment="1">
      <alignment horizontal="distributed" vertical="center"/>
    </xf>
    <xf numFmtId="41" fontId="11" fillId="0" borderId="0" xfId="17" applyNumberFormat="1" applyFont="1" applyBorder="1" applyAlignment="1">
      <alignment vertical="center"/>
    </xf>
    <xf numFmtId="38" fontId="1" fillId="0" borderId="40" xfId="17" applyFont="1" applyBorder="1" applyAlignment="1">
      <alignment horizontal="distributed" vertical="center"/>
    </xf>
    <xf numFmtId="177" fontId="1" fillId="0" borderId="8" xfId="17" applyNumberFormat="1" applyFont="1" applyBorder="1" applyAlignment="1">
      <alignment vertical="center"/>
    </xf>
    <xf numFmtId="180" fontId="1" fillId="0" borderId="0" xfId="17" applyNumberFormat="1" applyFont="1" applyBorder="1" applyAlignment="1">
      <alignment vertical="center"/>
    </xf>
    <xf numFmtId="180" fontId="1" fillId="0" borderId="8" xfId="17" applyNumberFormat="1" applyFont="1" applyBorder="1" applyAlignment="1">
      <alignment vertical="center"/>
    </xf>
    <xf numFmtId="180" fontId="1" fillId="0" borderId="11" xfId="17" applyNumberFormat="1" applyFont="1" applyBorder="1" applyAlignment="1">
      <alignment vertical="center"/>
    </xf>
    <xf numFmtId="180" fontId="1" fillId="0" borderId="32" xfId="17" applyNumberFormat="1" applyFont="1" applyBorder="1" applyAlignment="1">
      <alignment vertical="center"/>
    </xf>
    <xf numFmtId="38" fontId="1" fillId="0" borderId="41" xfId="17" applyFont="1" applyBorder="1" applyAlignment="1">
      <alignment horizontal="distributed" vertical="center"/>
    </xf>
    <xf numFmtId="180" fontId="1" fillId="0" borderId="10" xfId="17" applyNumberFormat="1" applyFont="1" applyBorder="1" applyAlignment="1">
      <alignment vertical="center"/>
    </xf>
    <xf numFmtId="38" fontId="1" fillId="0" borderId="0" xfId="17" applyFont="1" applyBorder="1" applyAlignment="1">
      <alignment horizontal="left" vertical="center"/>
    </xf>
    <xf numFmtId="38" fontId="1" fillId="0" borderId="21" xfId="17" applyFont="1" applyBorder="1" applyAlignment="1">
      <alignment horizontal="centerContinuous" vertical="center"/>
    </xf>
    <xf numFmtId="38" fontId="1" fillId="0" borderId="22" xfId="17" applyFont="1" applyBorder="1" applyAlignment="1">
      <alignment horizontal="centerContinuous" vertical="center"/>
    </xf>
    <xf numFmtId="38" fontId="1" fillId="0" borderId="38" xfId="17" applyFont="1" applyBorder="1" applyAlignment="1">
      <alignment horizontal="centerContinuous" vertical="center"/>
    </xf>
    <xf numFmtId="38" fontId="1" fillId="0" borderId="33"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3" xfId="17" applyFont="1" applyBorder="1" applyAlignment="1">
      <alignment horizontal="center" vertical="center"/>
    </xf>
    <xf numFmtId="185" fontId="10" fillId="0" borderId="0" xfId="17" applyNumberFormat="1" applyFont="1" applyBorder="1" applyAlignment="1">
      <alignment vertical="center"/>
    </xf>
    <xf numFmtId="38" fontId="10" fillId="0" borderId="0" xfId="17" applyNumberFormat="1" applyFont="1" applyBorder="1" applyAlignment="1">
      <alignment vertical="center"/>
    </xf>
    <xf numFmtId="185" fontId="10" fillId="0" borderId="8" xfId="17" applyNumberFormat="1" applyFont="1" applyBorder="1" applyAlignment="1">
      <alignment vertical="center"/>
    </xf>
    <xf numFmtId="185" fontId="1" fillId="0" borderId="0" xfId="17" applyNumberFormat="1" applyFont="1" applyBorder="1" applyAlignment="1">
      <alignment vertical="center"/>
    </xf>
    <xf numFmtId="38" fontId="1" fillId="0" borderId="0" xfId="17" applyNumberFormat="1" applyFont="1" applyBorder="1" applyAlignment="1">
      <alignment vertical="center"/>
    </xf>
    <xf numFmtId="185" fontId="1" fillId="0" borderId="8" xfId="17" applyNumberFormat="1" applyFont="1" applyBorder="1" applyAlignment="1">
      <alignment vertical="center"/>
    </xf>
    <xf numFmtId="38" fontId="1" fillId="0" borderId="11" xfId="17" applyFont="1" applyBorder="1" applyAlignment="1">
      <alignment vertical="center"/>
    </xf>
    <xf numFmtId="185" fontId="1" fillId="0" borderId="11" xfId="17" applyNumberFormat="1" applyFont="1" applyBorder="1" applyAlignment="1">
      <alignment vertical="center"/>
    </xf>
    <xf numFmtId="38" fontId="1" fillId="0" borderId="11" xfId="17" applyNumberFormat="1" applyFont="1" applyBorder="1" applyAlignment="1">
      <alignment vertical="center"/>
    </xf>
    <xf numFmtId="185" fontId="1" fillId="0" borderId="10" xfId="17" applyNumberFormat="1" applyFont="1" applyBorder="1" applyAlignment="1">
      <alignment vertical="center"/>
    </xf>
    <xf numFmtId="38" fontId="7" fillId="0" borderId="0" xfId="17" applyFont="1" applyFill="1" applyAlignment="1">
      <alignment/>
    </xf>
    <xf numFmtId="182" fontId="1" fillId="0" borderId="0" xfId="17" applyNumberFormat="1" applyFont="1" applyFill="1" applyBorder="1" applyAlignment="1">
      <alignment/>
    </xf>
    <xf numFmtId="38" fontId="1" fillId="0" borderId="4" xfId="17" applyFont="1" applyFill="1" applyBorder="1" applyAlignment="1">
      <alignment vertical="center"/>
    </xf>
    <xf numFmtId="38" fontId="1" fillId="0" borderId="5" xfId="17" applyFont="1" applyFill="1" applyBorder="1" applyAlignment="1">
      <alignment horizontal="center" vertical="center"/>
    </xf>
    <xf numFmtId="38" fontId="1" fillId="0" borderId="6" xfId="17" applyFont="1" applyFill="1" applyBorder="1" applyAlignment="1">
      <alignment vertical="center"/>
    </xf>
    <xf numFmtId="38" fontId="1" fillId="0" borderId="8" xfId="17" applyFont="1" applyFill="1" applyBorder="1" applyAlignment="1">
      <alignment horizontal="right" vertical="center"/>
    </xf>
    <xf numFmtId="0" fontId="8" fillId="0" borderId="0" xfId="49" applyFont="1" applyFill="1" applyBorder="1" applyAlignment="1">
      <alignment horizontal="left" vertical="center"/>
      <protection/>
    </xf>
    <xf numFmtId="0" fontId="1" fillId="0" borderId="8" xfId="49" applyFont="1" applyFill="1" applyBorder="1" applyAlignment="1">
      <alignment horizontal="distributed" vertical="center"/>
      <protection/>
    </xf>
    <xf numFmtId="38" fontId="1" fillId="0" borderId="8" xfId="17" applyFont="1" applyFill="1" applyBorder="1" applyAlignment="1" quotePrefix="1">
      <alignment vertical="center"/>
    </xf>
    <xf numFmtId="38" fontId="10" fillId="0" borderId="8" xfId="17" applyFont="1" applyFill="1" applyBorder="1" applyAlignment="1">
      <alignment vertical="center"/>
    </xf>
    <xf numFmtId="38" fontId="1" fillId="0" borderId="0" xfId="17" applyFont="1" applyFill="1" applyBorder="1" applyAlignment="1">
      <alignment horizontal="left" vertical="center"/>
    </xf>
    <xf numFmtId="38" fontId="1" fillId="0" borderId="8" xfId="17" applyFont="1" applyFill="1" applyBorder="1" applyAlignment="1">
      <alignment horizontal="left" vertical="center"/>
    </xf>
    <xf numFmtId="38" fontId="1" fillId="0" borderId="8" xfId="17" applyFont="1" applyFill="1" applyBorder="1" applyAlignment="1" quotePrefix="1">
      <alignment horizontal="left" vertical="center"/>
    </xf>
    <xf numFmtId="38" fontId="1" fillId="0" borderId="7" xfId="17" applyFont="1" applyFill="1" applyBorder="1" applyAlignment="1">
      <alignment horizontal="center" vertical="distributed" textRotation="255"/>
    </xf>
    <xf numFmtId="38" fontId="9" fillId="0" borderId="8" xfId="17" applyFont="1" applyFill="1" applyBorder="1" applyAlignment="1">
      <alignment horizontal="distributed" vertical="center"/>
    </xf>
    <xf numFmtId="40" fontId="9" fillId="0" borderId="0" xfId="17" applyNumberFormat="1" applyFont="1" applyFill="1" applyBorder="1" applyAlignment="1">
      <alignment horizontal="left" vertical="center"/>
    </xf>
    <xf numFmtId="38" fontId="9" fillId="0" borderId="0" xfId="17" applyFont="1" applyFill="1" applyBorder="1" applyAlignment="1">
      <alignment horizontal="left" vertical="center"/>
    </xf>
    <xf numFmtId="38" fontId="9" fillId="0" borderId="0" xfId="17" applyFont="1" applyFill="1" applyBorder="1" applyAlignment="1">
      <alignment horizontal="distributed" vertical="center"/>
    </xf>
    <xf numFmtId="38" fontId="1" fillId="0" borderId="7" xfId="17" applyFont="1" applyFill="1" applyBorder="1" applyAlignment="1">
      <alignment vertical="distributed" textRotation="255"/>
    </xf>
    <xf numFmtId="38" fontId="1" fillId="0" borderId="9" xfId="17" applyFont="1" applyFill="1" applyBorder="1" applyAlignment="1">
      <alignment/>
    </xf>
    <xf numFmtId="38" fontId="9" fillId="0" borderId="5" xfId="17" applyFont="1" applyFill="1" applyBorder="1" applyAlignment="1">
      <alignment/>
    </xf>
    <xf numFmtId="0" fontId="1" fillId="0" borderId="0" xfId="50" applyFont="1" applyFill="1">
      <alignment/>
      <protection/>
    </xf>
    <xf numFmtId="0" fontId="7" fillId="0" borderId="0" xfId="50" applyFont="1" applyFill="1">
      <alignment/>
      <protection/>
    </xf>
    <xf numFmtId="0" fontId="1" fillId="0" borderId="0" xfId="50" applyFont="1" applyFill="1" applyAlignment="1">
      <alignment horizontal="right"/>
      <protection/>
    </xf>
    <xf numFmtId="0" fontId="1" fillId="0" borderId="20" xfId="50" applyFont="1" applyFill="1" applyBorder="1" applyAlignment="1">
      <alignment horizontal="distributed"/>
      <protection/>
    </xf>
    <xf numFmtId="0" fontId="1" fillId="0" borderId="7" xfId="50" applyFont="1" applyFill="1" applyBorder="1" applyAlignment="1">
      <alignment horizontal="center"/>
      <protection/>
    </xf>
    <xf numFmtId="0" fontId="1" fillId="0" borderId="2" xfId="50" applyFont="1" applyFill="1" applyBorder="1" applyAlignment="1">
      <alignment horizontal="center"/>
      <protection/>
    </xf>
    <xf numFmtId="0" fontId="1" fillId="0" borderId="2" xfId="50" applyFont="1" applyFill="1" applyBorder="1">
      <alignment/>
      <protection/>
    </xf>
    <xf numFmtId="0" fontId="1" fillId="0" borderId="2" xfId="50" applyFont="1" applyFill="1" applyBorder="1" applyAlignment="1">
      <alignment horizontal="distributed"/>
      <protection/>
    </xf>
    <xf numFmtId="0" fontId="10" fillId="0" borderId="0" xfId="50" applyFont="1" applyFill="1">
      <alignment/>
      <protection/>
    </xf>
    <xf numFmtId="0" fontId="10" fillId="0" borderId="16" xfId="50" applyFont="1" applyFill="1" applyBorder="1" applyAlignment="1">
      <alignment horizontal="distributed"/>
      <protection/>
    </xf>
    <xf numFmtId="41" fontId="10" fillId="0" borderId="0" xfId="50" applyNumberFormat="1" applyFont="1" applyFill="1" applyBorder="1">
      <alignment/>
      <protection/>
    </xf>
    <xf numFmtId="41" fontId="10" fillId="0" borderId="8" xfId="50" applyNumberFormat="1" applyFont="1" applyFill="1" applyBorder="1">
      <alignment/>
      <protection/>
    </xf>
    <xf numFmtId="0" fontId="1" fillId="0" borderId="16" xfId="50" applyFont="1" applyFill="1" applyBorder="1" applyAlignment="1">
      <alignment horizontal="distributed"/>
      <protection/>
    </xf>
    <xf numFmtId="41" fontId="1" fillId="0" borderId="0" xfId="50" applyNumberFormat="1" applyFont="1" applyFill="1" applyBorder="1">
      <alignment/>
      <protection/>
    </xf>
    <xf numFmtId="41" fontId="1" fillId="0" borderId="8" xfId="50" applyNumberFormat="1" applyFont="1" applyFill="1" applyBorder="1">
      <alignment/>
      <protection/>
    </xf>
    <xf numFmtId="41" fontId="1" fillId="0" borderId="20" xfId="50" applyNumberFormat="1" applyFont="1" applyFill="1" applyBorder="1">
      <alignment/>
      <protection/>
    </xf>
    <xf numFmtId="0" fontId="1" fillId="0" borderId="11" xfId="50" applyFont="1" applyFill="1" applyBorder="1" applyAlignment="1">
      <alignment horizontal="center"/>
      <protection/>
    </xf>
    <xf numFmtId="0" fontId="1" fillId="0" borderId="10" xfId="50" applyFont="1" applyFill="1" applyBorder="1" applyAlignment="1">
      <alignment horizontal="center"/>
      <protection/>
    </xf>
    <xf numFmtId="0" fontId="1" fillId="0" borderId="0" xfId="50" applyFont="1" applyFill="1" applyBorder="1">
      <alignment/>
      <protection/>
    </xf>
    <xf numFmtId="0" fontId="1" fillId="0" borderId="3" xfId="50" applyFont="1" applyFill="1" applyBorder="1" applyAlignment="1">
      <alignment horizontal="center"/>
      <protection/>
    </xf>
    <xf numFmtId="41" fontId="10" fillId="0" borderId="0" xfId="50" applyNumberFormat="1" applyFont="1" applyFill="1">
      <alignment/>
      <protection/>
    </xf>
    <xf numFmtId="41" fontId="10" fillId="0" borderId="5" xfId="50" applyNumberFormat="1" applyFont="1" applyFill="1" applyBorder="1">
      <alignment/>
      <protection/>
    </xf>
    <xf numFmtId="41" fontId="10" fillId="0" borderId="6" xfId="50" applyNumberFormat="1" applyFont="1" applyFill="1" applyBorder="1">
      <alignment/>
      <protection/>
    </xf>
    <xf numFmtId="41" fontId="1" fillId="0" borderId="0" xfId="50" applyNumberFormat="1" applyFont="1" applyFill="1">
      <alignment/>
      <protection/>
    </xf>
    <xf numFmtId="41" fontId="1" fillId="0" borderId="0" xfId="50" applyNumberFormat="1" applyFont="1" applyFill="1" applyAlignment="1">
      <alignment horizontal="right"/>
      <protection/>
    </xf>
    <xf numFmtId="41" fontId="1" fillId="0" borderId="11" xfId="50" applyNumberFormat="1" applyFont="1" applyFill="1" applyBorder="1">
      <alignment/>
      <protection/>
    </xf>
    <xf numFmtId="41" fontId="1" fillId="0" borderId="10" xfId="50" applyNumberFormat="1" applyFont="1" applyFill="1" applyBorder="1">
      <alignment/>
      <protection/>
    </xf>
    <xf numFmtId="0" fontId="1" fillId="0" borderId="0" xfId="51" applyFont="1" applyFill="1" applyAlignment="1">
      <alignment vertical="center"/>
      <protection/>
    </xf>
    <xf numFmtId="182" fontId="1" fillId="0" borderId="0" xfId="17" applyNumberFormat="1" applyFont="1" applyFill="1" applyBorder="1" applyAlignment="1">
      <alignment vertical="center"/>
    </xf>
    <xf numFmtId="38" fontId="1" fillId="0" borderId="0" xfId="17" applyFont="1" applyFill="1" applyAlignment="1">
      <alignment horizontal="right" vertical="center"/>
    </xf>
    <xf numFmtId="38" fontId="1" fillId="0" borderId="1" xfId="17" applyFont="1" applyFill="1" applyBorder="1" applyAlignment="1">
      <alignment horizontal="center" vertical="center"/>
    </xf>
    <xf numFmtId="0" fontId="1" fillId="0" borderId="3" xfId="51" applyFont="1" applyFill="1" applyBorder="1" applyAlignment="1">
      <alignment horizontal="distributed" vertical="center"/>
      <protection/>
    </xf>
    <xf numFmtId="41" fontId="1" fillId="0" borderId="4" xfId="17" applyNumberFormat="1" applyFont="1" applyFill="1" applyBorder="1" applyAlignment="1">
      <alignment vertical="center"/>
    </xf>
    <xf numFmtId="41" fontId="1" fillId="0" borderId="5" xfId="17" applyNumberFormat="1" applyFont="1" applyFill="1" applyBorder="1" applyAlignment="1">
      <alignment vertical="center"/>
    </xf>
    <xf numFmtId="41" fontId="11" fillId="0" borderId="7" xfId="17" applyNumberFormat="1" applyFont="1" applyFill="1" applyBorder="1" applyAlignment="1">
      <alignment vertical="center"/>
    </xf>
    <xf numFmtId="41" fontId="11" fillId="0" borderId="0" xfId="17" applyNumberFormat="1" applyFont="1" applyFill="1" applyBorder="1" applyAlignment="1">
      <alignment vertical="center"/>
    </xf>
    <xf numFmtId="38" fontId="1" fillId="0" borderId="7" xfId="17" applyFont="1" applyFill="1" applyBorder="1" applyAlignment="1">
      <alignment horizontal="left" vertical="center"/>
    </xf>
    <xf numFmtId="0" fontId="13" fillId="0" borderId="8" xfId="51" applyFont="1" applyFill="1" applyBorder="1" applyAlignment="1">
      <alignment horizontal="distributed" vertical="center"/>
      <protection/>
    </xf>
    <xf numFmtId="41" fontId="11" fillId="0" borderId="8" xfId="17" applyNumberFormat="1" applyFont="1" applyFill="1" applyBorder="1" applyAlignment="1">
      <alignment vertical="center"/>
    </xf>
    <xf numFmtId="38" fontId="9" fillId="0" borderId="0" xfId="17" applyFont="1" applyFill="1" applyAlignment="1">
      <alignment vertical="center"/>
    </xf>
    <xf numFmtId="0" fontId="7" fillId="0" borderId="0" xfId="52" applyFont="1" applyFill="1" applyAlignment="1">
      <alignment vertical="center"/>
      <protection/>
    </xf>
    <xf numFmtId="38" fontId="9" fillId="0" borderId="0" xfId="17" applyFont="1" applyFill="1" applyBorder="1" applyAlignment="1">
      <alignment vertical="center"/>
    </xf>
    <xf numFmtId="182" fontId="9" fillId="0" borderId="0" xfId="17" applyNumberFormat="1" applyFont="1" applyFill="1" applyBorder="1" applyAlignment="1">
      <alignment vertical="center"/>
    </xf>
    <xf numFmtId="38" fontId="9" fillId="0" borderId="0" xfId="17" applyFont="1" applyFill="1" applyAlignment="1">
      <alignment vertical="center" shrinkToFit="1"/>
    </xf>
    <xf numFmtId="0" fontId="16" fillId="0" borderId="37" xfId="25" applyFont="1" applyFill="1" applyBorder="1" applyAlignment="1">
      <alignment horizontal="distributed"/>
      <protection/>
    </xf>
    <xf numFmtId="0" fontId="16" fillId="0" borderId="36" xfId="25" applyFont="1" applyFill="1" applyBorder="1" applyAlignment="1">
      <alignment horizontal="distributed"/>
      <protection/>
    </xf>
    <xf numFmtId="38" fontId="9" fillId="0" borderId="16" xfId="17" applyFont="1" applyFill="1" applyBorder="1" applyAlignment="1">
      <alignment horizontal="center" vertical="center" shrinkToFit="1"/>
    </xf>
    <xf numFmtId="38" fontId="1" fillId="0" borderId="3" xfId="17" applyFont="1" applyFill="1" applyBorder="1" applyAlignment="1">
      <alignment horizontal="distributed" vertical="center" shrinkToFit="1"/>
    </xf>
    <xf numFmtId="38" fontId="1" fillId="0" borderId="3" xfId="17" applyFont="1" applyFill="1" applyBorder="1" applyAlignment="1">
      <alignment horizontal="center" vertical="center" shrinkToFit="1"/>
    </xf>
    <xf numFmtId="38" fontId="9" fillId="0" borderId="2" xfId="17" applyFont="1" applyFill="1" applyBorder="1" applyAlignment="1">
      <alignment vertical="center" shrinkToFit="1"/>
    </xf>
    <xf numFmtId="38" fontId="9" fillId="0" borderId="7" xfId="17" applyFont="1" applyFill="1" applyBorder="1" applyAlignment="1">
      <alignment vertical="center" shrinkToFit="1"/>
    </xf>
    <xf numFmtId="38" fontId="1" fillId="0" borderId="0" xfId="17" applyFont="1" applyFill="1" applyAlignment="1">
      <alignment vertical="center" shrinkToFit="1"/>
    </xf>
    <xf numFmtId="38" fontId="10" fillId="0" borderId="0" xfId="17" applyFont="1" applyFill="1" applyAlignment="1">
      <alignment vertical="center" shrinkToFit="1"/>
    </xf>
    <xf numFmtId="38" fontId="1" fillId="0" borderId="8" xfId="17" applyFont="1" applyFill="1" applyBorder="1" applyAlignment="1">
      <alignment horizontal="distributed" vertical="center" shrinkToFit="1"/>
    </xf>
    <xf numFmtId="41" fontId="9" fillId="0" borderId="7" xfId="17" applyNumberFormat="1" applyFont="1" applyFill="1" applyBorder="1" applyAlignment="1">
      <alignment vertical="center"/>
    </xf>
    <xf numFmtId="41" fontId="9" fillId="0" borderId="0" xfId="17" applyNumberFormat="1" applyFont="1" applyFill="1" applyBorder="1" applyAlignment="1">
      <alignment vertical="center"/>
    </xf>
    <xf numFmtId="41" fontId="9" fillId="0" borderId="8" xfId="17" applyNumberFormat="1" applyFont="1" applyFill="1" applyBorder="1" applyAlignment="1">
      <alignment vertical="center"/>
    </xf>
    <xf numFmtId="38" fontId="9" fillId="0" borderId="9" xfId="17" applyFont="1" applyFill="1" applyBorder="1" applyAlignment="1">
      <alignment vertical="center" shrinkToFit="1"/>
    </xf>
    <xf numFmtId="38" fontId="1" fillId="0" borderId="10" xfId="17" applyFont="1" applyFill="1" applyBorder="1" applyAlignment="1">
      <alignment horizontal="distributed" vertical="center" shrinkToFit="1"/>
    </xf>
    <xf numFmtId="38" fontId="1" fillId="0" borderId="0" xfId="17" applyFont="1" applyAlignment="1">
      <alignment horizontal="center" vertical="center"/>
    </xf>
    <xf numFmtId="38" fontId="9" fillId="0" borderId="3" xfId="17" applyFont="1" applyBorder="1" applyAlignment="1">
      <alignment horizontal="distributed" vertical="center"/>
    </xf>
    <xf numFmtId="38" fontId="1" fillId="0" borderId="16" xfId="17" applyFont="1" applyBorder="1" applyAlignment="1">
      <alignment horizontal="center" vertical="center"/>
    </xf>
    <xf numFmtId="38" fontId="9" fillId="0" borderId="4" xfId="17" applyFont="1" applyBorder="1" applyAlignment="1">
      <alignment horizontal="distributed" vertical="center"/>
    </xf>
    <xf numFmtId="38" fontId="9" fillId="0" borderId="5" xfId="17" applyFont="1" applyBorder="1" applyAlignment="1">
      <alignment horizontal="distributed" vertical="center"/>
    </xf>
    <xf numFmtId="38" fontId="9" fillId="0" borderId="6" xfId="17" applyFont="1" applyBorder="1" applyAlignment="1">
      <alignment horizontal="distributed" vertical="center"/>
    </xf>
    <xf numFmtId="38" fontId="11" fillId="0" borderId="16" xfId="17" applyFont="1" applyBorder="1" applyAlignment="1">
      <alignment horizontal="distributed" vertical="center"/>
    </xf>
    <xf numFmtId="38" fontId="11" fillId="0" borderId="7" xfId="17" applyFont="1" applyBorder="1" applyAlignment="1">
      <alignment horizontal="right" vertical="center"/>
    </xf>
    <xf numFmtId="38" fontId="11" fillId="0" borderId="0" xfId="17" applyFont="1" applyBorder="1" applyAlignment="1">
      <alignment horizontal="right" vertical="center"/>
    </xf>
    <xf numFmtId="38" fontId="11" fillId="0" borderId="8" xfId="17" applyFont="1" applyBorder="1" applyAlignment="1">
      <alignment horizontal="right" vertical="center"/>
    </xf>
    <xf numFmtId="38" fontId="1" fillId="0" borderId="8" xfId="17" applyFont="1" applyBorder="1" applyAlignment="1">
      <alignment horizontal="right" vertical="center"/>
    </xf>
    <xf numFmtId="38" fontId="10" fillId="0" borderId="2" xfId="17" applyFont="1" applyBorder="1" applyAlignment="1">
      <alignment horizontal="distributed" vertical="center"/>
    </xf>
    <xf numFmtId="38" fontId="10" fillId="0" borderId="9" xfId="17" applyFont="1" applyBorder="1" applyAlignment="1">
      <alignment horizontal="right" vertical="center"/>
    </xf>
    <xf numFmtId="38" fontId="10" fillId="0" borderId="11" xfId="17" applyFont="1" applyBorder="1" applyAlignment="1">
      <alignment horizontal="right" vertical="center"/>
    </xf>
    <xf numFmtId="38" fontId="10" fillId="0" borderId="10" xfId="17" applyFont="1" applyBorder="1" applyAlignment="1">
      <alignment horizontal="right" vertical="center"/>
    </xf>
    <xf numFmtId="49" fontId="1" fillId="0" borderId="0" xfId="17" applyNumberFormat="1" applyFont="1" applyAlignment="1">
      <alignment vertical="center"/>
    </xf>
    <xf numFmtId="38" fontId="1" fillId="0" borderId="38" xfId="17" applyFont="1" applyFill="1" applyBorder="1" applyAlignment="1">
      <alignment horizontal="center" vertical="center"/>
    </xf>
    <xf numFmtId="38" fontId="1" fillId="0" borderId="34" xfId="17" applyFont="1" applyFill="1" applyBorder="1" applyAlignment="1">
      <alignment horizontal="center" vertical="center"/>
    </xf>
    <xf numFmtId="38" fontId="1" fillId="0" borderId="33" xfId="17" applyFont="1" applyFill="1" applyBorder="1" applyAlignment="1">
      <alignment horizontal="center" vertical="center"/>
    </xf>
    <xf numFmtId="0" fontId="1" fillId="0" borderId="19" xfId="25" applyFont="1" applyFill="1" applyBorder="1" applyAlignment="1">
      <alignment horizontal="distributed"/>
      <protection/>
    </xf>
    <xf numFmtId="187" fontId="9" fillId="0" borderId="34" xfId="24" applyNumberFormat="1" applyFont="1" applyFill="1" applyBorder="1" applyAlignment="1">
      <alignment horizontal="center" vertical="center"/>
      <protection/>
    </xf>
    <xf numFmtId="187" fontId="9" fillId="0" borderId="33" xfId="24" applyNumberFormat="1" applyFont="1" applyFill="1" applyBorder="1" applyAlignment="1">
      <alignment horizontal="center" vertical="center"/>
      <protection/>
    </xf>
    <xf numFmtId="38" fontId="9" fillId="0" borderId="2" xfId="17" applyFont="1" applyFill="1" applyBorder="1" applyAlignment="1">
      <alignment horizontal="center" vertical="center" wrapText="1"/>
    </xf>
    <xf numFmtId="187" fontId="9" fillId="0" borderId="38" xfId="24" applyNumberFormat="1" applyFont="1" applyFill="1" applyBorder="1" applyAlignment="1">
      <alignment horizontal="center" vertical="center"/>
      <protection/>
    </xf>
    <xf numFmtId="187" fontId="1" fillId="0" borderId="19" xfId="17" applyNumberFormat="1" applyFont="1" applyFill="1" applyBorder="1" applyAlignment="1">
      <alignment horizontal="distributed" vertical="center"/>
    </xf>
    <xf numFmtId="187" fontId="1" fillId="0" borderId="37" xfId="17" applyNumberFormat="1" applyFont="1" applyFill="1" applyBorder="1" applyAlignment="1">
      <alignment horizontal="distributed" vertical="center"/>
    </xf>
    <xf numFmtId="187" fontId="1" fillId="0" borderId="36" xfId="17" applyNumberFormat="1" applyFont="1" applyFill="1" applyBorder="1" applyAlignment="1">
      <alignment horizontal="distributed" vertical="center"/>
    </xf>
    <xf numFmtId="38" fontId="9" fillId="0" borderId="15" xfId="17" applyFont="1" applyFill="1" applyBorder="1" applyAlignment="1">
      <alignment horizontal="center" vertical="center" wrapText="1"/>
    </xf>
    <xf numFmtId="38" fontId="9" fillId="0" borderId="16" xfId="17" applyFont="1" applyFill="1" applyBorder="1" applyAlignment="1">
      <alignment horizontal="center" vertical="center" wrapText="1"/>
    </xf>
    <xf numFmtId="38" fontId="1" fillId="0" borderId="0" xfId="17" applyFont="1" applyFill="1" applyAlignment="1">
      <alignment horizontal="center" vertical="center"/>
    </xf>
    <xf numFmtId="38" fontId="1" fillId="0" borderId="17" xfId="17" applyFont="1" applyFill="1" applyBorder="1" applyAlignment="1">
      <alignment horizontal="center" vertical="center"/>
    </xf>
    <xf numFmtId="38" fontId="1" fillId="0" borderId="15" xfId="17" applyFont="1" applyFill="1" applyBorder="1" applyAlignment="1">
      <alignment horizontal="center" vertical="center" wrapText="1" shrinkToFit="1"/>
    </xf>
    <xf numFmtId="38" fontId="1" fillId="0" borderId="2" xfId="17" applyFont="1" applyFill="1" applyBorder="1" applyAlignment="1">
      <alignment horizontal="center" vertical="center" wrapText="1" shrinkToFit="1"/>
    </xf>
    <xf numFmtId="38" fontId="1" fillId="0" borderId="36" xfId="17" applyFont="1" applyFill="1" applyBorder="1" applyAlignment="1">
      <alignment horizontal="distributed" vertical="center"/>
    </xf>
    <xf numFmtId="38" fontId="1" fillId="0" borderId="37" xfId="17" applyFont="1" applyFill="1" applyBorder="1" applyAlignment="1">
      <alignment horizontal="distributed" vertical="center"/>
    </xf>
    <xf numFmtId="38" fontId="1" fillId="0" borderId="2" xfId="17" applyFont="1" applyFill="1" applyBorder="1" applyAlignment="1">
      <alignment horizontal="center" vertical="center" wrapText="1"/>
    </xf>
    <xf numFmtId="38" fontId="1" fillId="0" borderId="19" xfId="17" applyFont="1" applyFill="1" applyBorder="1" applyAlignment="1">
      <alignment horizontal="distributed" vertical="center"/>
    </xf>
    <xf numFmtId="187" fontId="9" fillId="0" borderId="2" xfId="24" applyNumberFormat="1" applyFont="1" applyFill="1" applyBorder="1" applyAlignment="1">
      <alignment horizontal="center" vertical="center" wrapText="1"/>
      <protection/>
    </xf>
    <xf numFmtId="38" fontId="1" fillId="0" borderId="15" xfId="17" applyFont="1" applyFill="1" applyBorder="1" applyAlignment="1">
      <alignment horizontal="center" vertical="center"/>
    </xf>
    <xf numFmtId="38" fontId="1" fillId="0" borderId="2" xfId="17" applyFont="1" applyFill="1" applyBorder="1" applyAlignment="1">
      <alignment horizontal="center" vertical="center"/>
    </xf>
    <xf numFmtId="38" fontId="1" fillId="0" borderId="15" xfId="17" applyFont="1" applyFill="1" applyBorder="1" applyAlignment="1">
      <alignment horizontal="center" vertical="center" wrapText="1"/>
    </xf>
    <xf numFmtId="38" fontId="1" fillId="0" borderId="16" xfId="17" applyFont="1" applyFill="1" applyBorder="1" applyAlignment="1">
      <alignment horizontal="center" vertical="center" wrapText="1"/>
    </xf>
    <xf numFmtId="38" fontId="1" fillId="0" borderId="10" xfId="17" applyFont="1" applyFill="1" applyBorder="1" applyAlignment="1">
      <alignment horizontal="center" vertical="center"/>
    </xf>
    <xf numFmtId="0" fontId="9" fillId="0" borderId="15" xfId="24" applyFont="1" applyFill="1" applyBorder="1" applyAlignment="1">
      <alignment horizontal="center" vertical="center"/>
      <protection/>
    </xf>
    <xf numFmtId="0" fontId="9" fillId="0" borderId="2" xfId="24" applyFont="1" applyFill="1" applyBorder="1" applyAlignment="1">
      <alignment horizontal="center" vertical="center"/>
      <protection/>
    </xf>
    <xf numFmtId="187" fontId="9" fillId="0" borderId="15" xfId="24" applyNumberFormat="1" applyFont="1" applyFill="1" applyBorder="1" applyAlignment="1">
      <alignment horizontal="center" vertical="center" wrapText="1"/>
      <protection/>
    </xf>
    <xf numFmtId="38" fontId="1" fillId="0" borderId="20" xfId="17" applyFont="1" applyFill="1" applyBorder="1" applyAlignment="1">
      <alignment horizontal="center" vertical="center"/>
    </xf>
    <xf numFmtId="38" fontId="1" fillId="0" borderId="22" xfId="17" applyFont="1" applyFill="1" applyBorder="1" applyAlignment="1">
      <alignment horizontal="center" vertical="center"/>
    </xf>
    <xf numFmtId="38" fontId="1" fillId="0" borderId="7" xfId="17" applyFont="1" applyFill="1" applyBorder="1" applyAlignment="1">
      <alignment horizontal="center" vertical="center"/>
    </xf>
    <xf numFmtId="38" fontId="1" fillId="0" borderId="8" xfId="17" applyFont="1" applyFill="1" applyBorder="1" applyAlignment="1">
      <alignment horizontal="center" vertical="center"/>
    </xf>
    <xf numFmtId="38" fontId="1" fillId="0" borderId="9" xfId="17" applyFont="1" applyFill="1" applyBorder="1" applyAlignment="1">
      <alignment horizontal="center" vertical="center"/>
    </xf>
    <xf numFmtId="0" fontId="0" fillId="0" borderId="9" xfId="23" applyFill="1" applyBorder="1" applyAlignment="1">
      <alignment horizontal="distributed" vertical="center"/>
      <protection/>
    </xf>
    <xf numFmtId="0" fontId="0" fillId="0" borderId="10" xfId="23" applyFill="1" applyBorder="1" applyAlignment="1">
      <alignment horizontal="distributed" vertical="center"/>
      <protection/>
    </xf>
    <xf numFmtId="0" fontId="10" fillId="0" borderId="4" xfId="23" applyFont="1" applyFill="1" applyBorder="1" applyAlignment="1">
      <alignment horizontal="center" vertical="center"/>
      <protection/>
    </xf>
    <xf numFmtId="0" fontId="10" fillId="0" borderId="6" xfId="23" applyFont="1" applyFill="1" applyBorder="1" applyAlignment="1">
      <alignment horizontal="center" vertical="center"/>
      <protection/>
    </xf>
    <xf numFmtId="0" fontId="15" fillId="0" borderId="8" xfId="23" applyFont="1" applyFill="1" applyBorder="1" applyAlignment="1">
      <alignment horizontal="distributed" vertical="center"/>
      <protection/>
    </xf>
    <xf numFmtId="0" fontId="1" fillId="0" borderId="1" xfId="23" applyFont="1" applyFill="1" applyBorder="1" applyAlignment="1">
      <alignment horizontal="distributed" vertical="center" wrapText="1"/>
      <protection/>
    </xf>
    <xf numFmtId="0" fontId="0" fillId="0" borderId="16" xfId="23" applyFill="1" applyBorder="1" applyAlignment="1">
      <alignment horizontal="distributed" vertical="center" wrapText="1"/>
      <protection/>
    </xf>
    <xf numFmtId="0" fontId="0" fillId="0" borderId="2" xfId="23" applyBorder="1" applyAlignment="1">
      <alignment horizontal="distributed" vertical="center" wrapText="1"/>
      <protection/>
    </xf>
    <xf numFmtId="0" fontId="1" fillId="0" borderId="20" xfId="23" applyFont="1" applyFill="1" applyBorder="1" applyAlignment="1">
      <alignment horizontal="distributed" vertical="center"/>
      <protection/>
    </xf>
    <xf numFmtId="0" fontId="0" fillId="0" borderId="22" xfId="23" applyFill="1" applyBorder="1" applyAlignment="1">
      <alignment horizontal="distributed" vertical="center"/>
      <protection/>
    </xf>
    <xf numFmtId="0" fontId="0" fillId="0" borderId="7" xfId="23" applyFill="1" applyBorder="1" applyAlignment="1">
      <alignment horizontal="distributed" vertical="center"/>
      <protection/>
    </xf>
    <xf numFmtId="0" fontId="0" fillId="0" borderId="8" xfId="23" applyFill="1" applyBorder="1" applyAlignment="1">
      <alignment horizontal="distributed" vertical="center"/>
      <protection/>
    </xf>
    <xf numFmtId="38" fontId="10" fillId="0" borderId="7" xfId="17" applyFont="1" applyFill="1" applyBorder="1" applyAlignment="1">
      <alignment horizontal="distributed" vertical="center"/>
    </xf>
    <xf numFmtId="38" fontId="10" fillId="0" borderId="8" xfId="17" applyFont="1" applyFill="1" applyBorder="1" applyAlignment="1">
      <alignment horizontal="distributed" vertical="center"/>
    </xf>
    <xf numFmtId="58" fontId="1" fillId="0" borderId="20" xfId="23" applyNumberFormat="1" applyFont="1" applyFill="1" applyBorder="1" applyAlignment="1">
      <alignment horizontal="center" vertical="center"/>
      <protection/>
    </xf>
    <xf numFmtId="58" fontId="1" fillId="0" borderId="22" xfId="23" applyNumberFormat="1" applyFont="1" applyFill="1" applyBorder="1" applyAlignment="1">
      <alignment horizontal="center" vertical="center"/>
      <protection/>
    </xf>
    <xf numFmtId="58" fontId="1" fillId="0" borderId="9" xfId="23" applyNumberFormat="1" applyFont="1" applyFill="1" applyBorder="1" applyAlignment="1">
      <alignment horizontal="center" vertical="center"/>
      <protection/>
    </xf>
    <xf numFmtId="58" fontId="1" fillId="0" borderId="10" xfId="23" applyNumberFormat="1" applyFont="1" applyFill="1" applyBorder="1" applyAlignment="1">
      <alignment horizontal="center" vertical="center"/>
      <protection/>
    </xf>
    <xf numFmtId="0" fontId="1" fillId="0" borderId="7" xfId="23" applyFont="1" applyFill="1" applyBorder="1" applyAlignment="1">
      <alignment horizontal="distributed"/>
      <protection/>
    </xf>
    <xf numFmtId="0" fontId="1" fillId="0" borderId="0" xfId="23" applyFont="1" applyFill="1" applyBorder="1" applyAlignment="1">
      <alignment horizontal="distributed"/>
      <protection/>
    </xf>
    <xf numFmtId="0" fontId="1" fillId="0" borderId="18" xfId="21" applyFont="1" applyFill="1" applyBorder="1" applyAlignment="1">
      <alignment horizontal="center" vertical="center"/>
      <protection/>
    </xf>
    <xf numFmtId="0" fontId="10" fillId="0" borderId="4" xfId="21" applyFont="1" applyFill="1" applyBorder="1" applyAlignment="1">
      <alignment horizontal="center" vertical="center"/>
      <protection/>
    </xf>
    <xf numFmtId="0" fontId="10" fillId="0" borderId="6" xfId="21" applyFont="1" applyFill="1" applyBorder="1" applyAlignment="1">
      <alignment vertical="center"/>
      <protection/>
    </xf>
    <xf numFmtId="0" fontId="10" fillId="0" borderId="7" xfId="21" applyFont="1" applyFill="1" applyBorder="1" applyAlignment="1">
      <alignment horizontal="distributed" vertical="center"/>
      <protection/>
    </xf>
    <xf numFmtId="0" fontId="10" fillId="0" borderId="8" xfId="21" applyFont="1" applyFill="1" applyBorder="1" applyAlignment="1">
      <alignment horizontal="distributed" vertical="center"/>
      <protection/>
    </xf>
    <xf numFmtId="0" fontId="10" fillId="0" borderId="7" xfId="21" applyFont="1" applyFill="1" applyBorder="1" applyAlignment="1">
      <alignment horizontal="distributed" vertical="distributed"/>
      <protection/>
    </xf>
    <xf numFmtId="0" fontId="10" fillId="0" borderId="8" xfId="21" applyFont="1" applyFill="1" applyBorder="1" applyAlignment="1">
      <alignment horizontal="distributed" vertical="distributed"/>
      <protection/>
    </xf>
    <xf numFmtId="0" fontId="1" fillId="0" borderId="20" xfId="21" applyFont="1" applyFill="1" applyBorder="1" applyAlignment="1">
      <alignment horizontal="center" vertical="center"/>
      <protection/>
    </xf>
    <xf numFmtId="0" fontId="1" fillId="0" borderId="22" xfId="21" applyFont="1" applyFill="1" applyBorder="1" applyAlignment="1">
      <alignment horizontal="center" vertical="center"/>
      <protection/>
    </xf>
    <xf numFmtId="0" fontId="1" fillId="0" borderId="9" xfId="21" applyFont="1" applyFill="1" applyBorder="1" applyAlignment="1">
      <alignment horizontal="center" vertical="center"/>
      <protection/>
    </xf>
    <xf numFmtId="0" fontId="1" fillId="0" borderId="10" xfId="21" applyFont="1" applyFill="1" applyBorder="1" applyAlignment="1">
      <alignment horizontal="center" vertical="center"/>
      <protection/>
    </xf>
    <xf numFmtId="180" fontId="1" fillId="0" borderId="18" xfId="21" applyNumberFormat="1" applyFont="1" applyFill="1" applyBorder="1" applyAlignment="1">
      <alignment horizontal="center" vertical="center" shrinkToFit="1"/>
      <protection/>
    </xf>
    <xf numFmtId="0" fontId="10" fillId="0" borderId="7" xfId="17" applyNumberFormat="1" applyFont="1" applyFill="1" applyBorder="1" applyAlignment="1">
      <alignment horizontal="distributed" vertical="center"/>
    </xf>
    <xf numFmtId="0" fontId="10" fillId="0" borderId="8" xfId="17" applyNumberFormat="1" applyFont="1" applyFill="1" applyBorder="1" applyAlignment="1">
      <alignment horizontal="distributed" vertical="center"/>
    </xf>
    <xf numFmtId="0" fontId="1" fillId="0" borderId="19" xfId="22" applyFont="1" applyFill="1" applyBorder="1" applyAlignment="1">
      <alignment horizontal="center" vertical="center"/>
      <protection/>
    </xf>
    <xf numFmtId="0" fontId="1" fillId="0" borderId="36" xfId="22" applyFont="1" applyFill="1" applyBorder="1" applyAlignment="1">
      <alignment horizontal="center" vertical="center"/>
      <protection/>
    </xf>
    <xf numFmtId="0" fontId="10" fillId="0" borderId="7" xfId="22" applyFont="1" applyFill="1" applyBorder="1" applyAlignment="1">
      <alignment horizontal="distributed" vertical="center"/>
      <protection/>
    </xf>
    <xf numFmtId="0" fontId="13" fillId="0" borderId="8" xfId="22" applyFont="1" applyFill="1" applyBorder="1" applyAlignment="1">
      <alignment horizontal="distributed" vertical="center"/>
      <protection/>
    </xf>
    <xf numFmtId="0" fontId="1" fillId="0" borderId="7" xfId="23" applyFont="1" applyFill="1" applyBorder="1" applyAlignment="1">
      <alignment horizontal="center"/>
      <protection/>
    </xf>
    <xf numFmtId="0" fontId="1" fillId="0" borderId="0" xfId="23" applyFont="1" applyFill="1" applyBorder="1" applyAlignment="1">
      <alignment horizontal="center"/>
      <protection/>
    </xf>
    <xf numFmtId="0" fontId="1" fillId="0" borderId="1" xfId="25" applyFont="1" applyFill="1" applyBorder="1" applyAlignment="1">
      <alignment horizontal="distributed" vertical="center"/>
      <protection/>
    </xf>
    <xf numFmtId="0" fontId="16" fillId="0" borderId="2" xfId="25" applyFont="1" applyFill="1" applyBorder="1" applyAlignment="1">
      <alignment horizontal="distributed" vertical="center"/>
      <protection/>
    </xf>
    <xf numFmtId="0" fontId="1" fillId="0" borderId="36" xfId="25" applyFont="1" applyFill="1" applyBorder="1" applyAlignment="1">
      <alignment horizontal="distributed"/>
      <protection/>
    </xf>
    <xf numFmtId="0" fontId="1" fillId="0" borderId="1" xfId="25" applyFont="1" applyFill="1" applyBorder="1" applyAlignment="1">
      <alignment horizontal="distributed" vertical="center" wrapText="1"/>
      <protection/>
    </xf>
    <xf numFmtId="0" fontId="0" fillId="0" borderId="2" xfId="25" applyFill="1" applyBorder="1" applyAlignment="1">
      <alignment horizontal="distributed" vertical="center" wrapText="1"/>
      <protection/>
    </xf>
    <xf numFmtId="0" fontId="1" fillId="0" borderId="19" xfId="26" applyFont="1" applyFill="1" applyBorder="1" applyAlignment="1">
      <alignment horizontal="center" vertical="center"/>
      <protection/>
    </xf>
    <xf numFmtId="0" fontId="0" fillId="0" borderId="37" xfId="26" applyFill="1" applyBorder="1" applyAlignment="1">
      <alignment horizontal="center" vertical="center"/>
      <protection/>
    </xf>
    <xf numFmtId="0" fontId="1" fillId="0" borderId="20" xfId="26" applyFont="1" applyFill="1" applyBorder="1" applyAlignment="1">
      <alignment horizontal="center" vertical="center"/>
      <protection/>
    </xf>
    <xf numFmtId="0" fontId="16" fillId="0" borderId="21" xfId="26" applyFont="1" applyFill="1" applyBorder="1" applyAlignment="1">
      <alignment horizontal="center" vertical="center"/>
      <protection/>
    </xf>
    <xf numFmtId="0" fontId="16" fillId="0" borderId="22" xfId="26" applyFont="1" applyFill="1" applyBorder="1" applyAlignment="1">
      <alignment horizontal="center" vertical="center"/>
      <protection/>
    </xf>
    <xf numFmtId="0" fontId="16" fillId="0" borderId="9" xfId="26" applyFont="1" applyFill="1" applyBorder="1" applyAlignment="1">
      <alignment horizontal="center" vertical="center"/>
      <protection/>
    </xf>
    <xf numFmtId="0" fontId="16" fillId="0" borderId="11" xfId="26" applyFont="1" applyFill="1" applyBorder="1" applyAlignment="1">
      <alignment horizontal="center" vertical="center"/>
      <protection/>
    </xf>
    <xf numFmtId="0" fontId="16" fillId="0" borderId="10" xfId="26" applyFont="1" applyFill="1" applyBorder="1" applyAlignment="1">
      <alignment horizontal="center" vertical="center"/>
      <protection/>
    </xf>
    <xf numFmtId="0" fontId="1" fillId="0" borderId="9" xfId="26" applyFont="1" applyFill="1" applyBorder="1" applyAlignment="1">
      <alignment horizontal="center" vertical="center" wrapText="1"/>
      <protection/>
    </xf>
    <xf numFmtId="0" fontId="16" fillId="0" borderId="10" xfId="26" applyFont="1" applyFill="1" applyBorder="1" applyAlignment="1">
      <alignment horizontal="center" vertical="center" wrapText="1"/>
      <protection/>
    </xf>
    <xf numFmtId="0" fontId="0" fillId="0" borderId="10" xfId="26" applyFill="1" applyBorder="1" applyAlignment="1">
      <alignment horizontal="center" vertical="center" wrapText="1"/>
      <protection/>
    </xf>
    <xf numFmtId="0" fontId="1" fillId="0" borderId="4" xfId="26" applyFont="1" applyFill="1" applyBorder="1" applyAlignment="1">
      <alignment horizontal="center" vertical="center"/>
      <protection/>
    </xf>
    <xf numFmtId="0" fontId="1" fillId="0" borderId="5" xfId="26" applyFont="1" applyFill="1" applyBorder="1" applyAlignment="1">
      <alignment horizontal="center" vertical="center"/>
      <protection/>
    </xf>
    <xf numFmtId="0" fontId="1" fillId="0" borderId="9" xfId="26" applyFont="1" applyFill="1" applyBorder="1" applyAlignment="1">
      <alignment horizontal="center" vertical="center"/>
      <protection/>
    </xf>
    <xf numFmtId="0" fontId="1" fillId="0" borderId="10" xfId="26" applyFont="1" applyFill="1" applyBorder="1" applyAlignment="1">
      <alignment horizontal="center" vertical="center"/>
      <protection/>
    </xf>
    <xf numFmtId="0" fontId="1" fillId="0" borderId="38" xfId="26" applyFont="1" applyFill="1" applyBorder="1" applyAlignment="1">
      <alignment horizontal="center" vertical="center"/>
      <protection/>
    </xf>
    <xf numFmtId="0" fontId="1" fillId="0" borderId="34" xfId="26" applyFont="1" applyFill="1" applyBorder="1" applyAlignment="1">
      <alignment horizontal="center" vertical="center"/>
      <protection/>
    </xf>
    <xf numFmtId="0" fontId="0" fillId="0" borderId="34" xfId="26" applyFill="1" applyBorder="1" applyAlignment="1">
      <alignment horizontal="center" vertical="center"/>
      <protection/>
    </xf>
    <xf numFmtId="0" fontId="0" fillId="0" borderId="33" xfId="26" applyFill="1" applyBorder="1" applyAlignment="1">
      <alignment horizontal="center" vertical="center"/>
      <protection/>
    </xf>
    <xf numFmtId="0" fontId="1" fillId="0" borderId="15" xfId="26" applyFont="1" applyFill="1" applyBorder="1" applyAlignment="1">
      <alignment horizontal="center" vertical="center"/>
      <protection/>
    </xf>
    <xf numFmtId="0" fontId="8" fillId="0" borderId="2" xfId="26" applyFont="1" applyFill="1" applyBorder="1" applyAlignment="1">
      <alignment horizontal="center" vertical="center"/>
      <protection/>
    </xf>
    <xf numFmtId="0" fontId="1" fillId="0" borderId="16" xfId="26" applyFont="1" applyFill="1" applyBorder="1" applyAlignment="1">
      <alignment horizontal="center" vertical="center"/>
      <protection/>
    </xf>
    <xf numFmtId="0" fontId="1" fillId="0" borderId="19" xfId="26" applyFont="1" applyFill="1" applyBorder="1" applyAlignment="1">
      <alignment horizontal="center" vertical="distributed"/>
      <protection/>
    </xf>
    <xf numFmtId="0" fontId="1" fillId="0" borderId="36" xfId="26" applyFont="1" applyFill="1" applyBorder="1" applyAlignment="1">
      <alignment horizontal="center" vertical="distributed"/>
      <protection/>
    </xf>
    <xf numFmtId="0" fontId="1" fillId="0" borderId="37" xfId="26" applyFont="1" applyFill="1" applyBorder="1" applyAlignment="1">
      <alignment horizontal="center" vertical="distributed"/>
      <protection/>
    </xf>
    <xf numFmtId="0" fontId="1" fillId="0" borderId="3" xfId="26" applyFont="1" applyFill="1" applyBorder="1" applyAlignment="1">
      <alignment horizontal="center" vertical="center"/>
      <protection/>
    </xf>
    <xf numFmtId="0" fontId="0" fillId="0" borderId="3" xfId="26" applyFill="1" applyBorder="1" applyAlignment="1">
      <alignment vertical="center"/>
      <protection/>
    </xf>
    <xf numFmtId="0" fontId="1" fillId="0" borderId="15" xfId="26" applyFont="1" applyFill="1" applyBorder="1" applyAlignment="1">
      <alignment horizontal="center" vertical="center" wrapText="1"/>
      <protection/>
    </xf>
    <xf numFmtId="0" fontId="8" fillId="0" borderId="16" xfId="26" applyFont="1" applyFill="1" applyBorder="1" applyAlignment="1">
      <alignment horizontal="center" vertical="center" wrapText="1"/>
      <protection/>
    </xf>
    <xf numFmtId="0" fontId="8" fillId="0" borderId="2" xfId="26" applyFont="1" applyFill="1" applyBorder="1" applyAlignment="1">
      <alignment horizontal="center" vertical="center" wrapText="1"/>
      <protection/>
    </xf>
    <xf numFmtId="0" fontId="1" fillId="0" borderId="33" xfId="26" applyFont="1" applyFill="1" applyBorder="1" applyAlignment="1">
      <alignment horizontal="center" vertical="center"/>
      <protection/>
    </xf>
    <xf numFmtId="0" fontId="1" fillId="0" borderId="38" xfId="26" applyFont="1" applyFill="1" applyBorder="1" applyAlignment="1">
      <alignment horizontal="center"/>
      <protection/>
    </xf>
    <xf numFmtId="0" fontId="1" fillId="0" borderId="33" xfId="26" applyFont="1" applyFill="1" applyBorder="1" applyAlignment="1">
      <alignment horizontal="center"/>
      <protection/>
    </xf>
    <xf numFmtId="0" fontId="1" fillId="0" borderId="0" xfId="26" applyFont="1" applyFill="1" applyAlignment="1">
      <alignment horizontal="right" vertical="center"/>
      <protection/>
    </xf>
    <xf numFmtId="0" fontId="0" fillId="0" borderId="17" xfId="26" applyFill="1" applyBorder="1" applyAlignment="1">
      <alignment horizontal="right" vertical="center"/>
      <protection/>
    </xf>
    <xf numFmtId="0" fontId="1" fillId="0" borderId="7" xfId="26" applyFont="1" applyFill="1" applyBorder="1" applyAlignment="1">
      <alignment horizontal="distributed" vertical="center" wrapText="1"/>
      <protection/>
    </xf>
    <xf numFmtId="0" fontId="0" fillId="0" borderId="8" xfId="26" applyFill="1" applyBorder="1" applyAlignment="1">
      <alignment/>
      <protection/>
    </xf>
    <xf numFmtId="0" fontId="0" fillId="0" borderId="7" xfId="26" applyFill="1" applyBorder="1" applyAlignment="1">
      <alignment/>
      <protection/>
    </xf>
    <xf numFmtId="0" fontId="0" fillId="0" borderId="9" xfId="26" applyFill="1" applyBorder="1" applyAlignment="1">
      <alignment/>
      <protection/>
    </xf>
    <xf numFmtId="0" fontId="0" fillId="0" borderId="10" xfId="26" applyFill="1" applyBorder="1" applyAlignment="1">
      <alignment/>
      <protection/>
    </xf>
    <xf numFmtId="0" fontId="1" fillId="0" borderId="4" xfId="26" applyFont="1" applyFill="1" applyBorder="1" applyAlignment="1">
      <alignment horizontal="distributed" vertical="center"/>
      <protection/>
    </xf>
    <xf numFmtId="0" fontId="0" fillId="0" borderId="6" xfId="26" applyFill="1" applyBorder="1" applyAlignment="1">
      <alignment/>
      <protection/>
    </xf>
    <xf numFmtId="0" fontId="1" fillId="0" borderId="7" xfId="26" applyFont="1" applyFill="1" applyBorder="1" applyAlignment="1">
      <alignment horizontal="distributed" vertical="center"/>
      <protection/>
    </xf>
    <xf numFmtId="0" fontId="1" fillId="0" borderId="19" xfId="26" applyFont="1" applyFill="1" applyBorder="1" applyAlignment="1">
      <alignment horizontal="distributed"/>
      <protection/>
    </xf>
    <xf numFmtId="0" fontId="1" fillId="0" borderId="36" xfId="26" applyFont="1" applyFill="1" applyBorder="1" applyAlignment="1">
      <alignment horizontal="distributed"/>
      <protection/>
    </xf>
    <xf numFmtId="0" fontId="8" fillId="0" borderId="16" xfId="26" applyFont="1" applyFill="1" applyBorder="1" applyAlignment="1">
      <alignment horizontal="center" vertical="center"/>
      <protection/>
    </xf>
    <xf numFmtId="0" fontId="16" fillId="0" borderId="8" xfId="26" applyFont="1" applyFill="1" applyBorder="1" applyAlignment="1">
      <alignment/>
      <protection/>
    </xf>
    <xf numFmtId="0" fontId="10" fillId="0" borderId="7" xfId="26" applyFont="1" applyFill="1" applyBorder="1" applyAlignment="1">
      <alignment horizontal="distributed" vertical="center"/>
      <protection/>
    </xf>
    <xf numFmtId="0" fontId="13" fillId="0" borderId="8" xfId="26" applyFont="1" applyFill="1" applyBorder="1" applyAlignment="1">
      <alignment/>
      <protection/>
    </xf>
    <xf numFmtId="0" fontId="1" fillId="0" borderId="1" xfId="27" applyFont="1" applyFill="1" applyBorder="1" applyAlignment="1">
      <alignment vertical="center" wrapText="1"/>
      <protection/>
    </xf>
    <xf numFmtId="0" fontId="8" fillId="0" borderId="16" xfId="27" applyFont="1" applyFill="1" applyBorder="1" applyAlignment="1">
      <alignment vertical="center" wrapText="1"/>
      <protection/>
    </xf>
    <xf numFmtId="0" fontId="8" fillId="0" borderId="2" xfId="27" applyFont="1" applyFill="1" applyBorder="1" applyAlignment="1">
      <alignment vertical="center" wrapText="1"/>
      <protection/>
    </xf>
    <xf numFmtId="0" fontId="1" fillId="0" borderId="19" xfId="27" applyFont="1" applyFill="1" applyBorder="1" applyAlignment="1">
      <alignment horizontal="center" vertical="center"/>
      <protection/>
    </xf>
    <xf numFmtId="0" fontId="8" fillId="0" borderId="37" xfId="27" applyFont="1" applyFill="1" applyBorder="1" applyAlignment="1">
      <alignment horizontal="center"/>
      <protection/>
    </xf>
    <xf numFmtId="0" fontId="8" fillId="0" borderId="36" xfId="27" applyFont="1" applyFill="1" applyBorder="1" applyAlignment="1">
      <alignment horizontal="center"/>
      <protection/>
    </xf>
    <xf numFmtId="0" fontId="1" fillId="0" borderId="38" xfId="27" applyFont="1" applyFill="1" applyBorder="1" applyAlignment="1">
      <alignment horizontal="distributed" vertical="center"/>
      <protection/>
    </xf>
    <xf numFmtId="0" fontId="1" fillId="0" borderId="33" xfId="27" applyFont="1" applyFill="1" applyBorder="1" applyAlignment="1">
      <alignment horizontal="distributed" vertical="center"/>
      <protection/>
    </xf>
    <xf numFmtId="0" fontId="1" fillId="0" borderId="16" xfId="27" applyFont="1" applyFill="1" applyBorder="1" applyAlignment="1">
      <alignment horizontal="distributed" vertical="center"/>
      <protection/>
    </xf>
    <xf numFmtId="0" fontId="0" fillId="0" borderId="2" xfId="27" applyFill="1" applyBorder="1" applyAlignment="1">
      <alignment horizontal="distributed" vertical="center"/>
      <protection/>
    </xf>
    <xf numFmtId="0" fontId="1" fillId="0" borderId="4" xfId="27" applyFont="1" applyFill="1" applyBorder="1" applyAlignment="1">
      <alignment horizontal="distributed" vertical="center"/>
      <protection/>
    </xf>
    <xf numFmtId="0" fontId="1" fillId="0" borderId="7" xfId="27" applyFont="1" applyFill="1" applyBorder="1" applyAlignment="1">
      <alignment horizontal="distributed" vertical="center"/>
      <protection/>
    </xf>
    <xf numFmtId="0" fontId="1" fillId="0" borderId="9" xfId="27" applyFont="1" applyFill="1" applyBorder="1" applyAlignment="1">
      <alignment horizontal="distributed" vertical="center"/>
      <protection/>
    </xf>
    <xf numFmtId="0" fontId="1" fillId="0" borderId="0" xfId="27" applyFont="1" applyFill="1" applyAlignment="1">
      <alignment horizontal="right" vertical="center"/>
      <protection/>
    </xf>
    <xf numFmtId="0" fontId="0" fillId="0" borderId="17" xfId="27" applyFill="1" applyBorder="1" applyAlignment="1">
      <alignment vertical="center"/>
      <protection/>
    </xf>
    <xf numFmtId="0" fontId="1" fillId="0" borderId="1" xfId="27" applyFont="1" applyFill="1" applyBorder="1" applyAlignment="1">
      <alignment horizontal="distributed" vertical="center"/>
      <protection/>
    </xf>
    <xf numFmtId="0" fontId="0" fillId="0" borderId="16" xfId="27" applyFill="1" applyBorder="1" applyAlignment="1">
      <alignment horizontal="distributed" vertical="center"/>
      <protection/>
    </xf>
    <xf numFmtId="0" fontId="1" fillId="0" borderId="37" xfId="27" applyFont="1" applyFill="1" applyBorder="1" applyAlignment="1">
      <alignment horizontal="center" vertical="center"/>
      <protection/>
    </xf>
    <xf numFmtId="0" fontId="8" fillId="0" borderId="37" xfId="27" applyFont="1" applyFill="1" applyBorder="1" applyAlignment="1">
      <alignment horizontal="center" vertical="center"/>
      <protection/>
    </xf>
    <xf numFmtId="0" fontId="8" fillId="0" borderId="36" xfId="27" applyFont="1" applyFill="1" applyBorder="1" applyAlignment="1">
      <alignment horizontal="center" vertical="center"/>
      <protection/>
    </xf>
    <xf numFmtId="0" fontId="1" fillId="0" borderId="15" xfId="27" applyFont="1" applyFill="1" applyBorder="1" applyAlignment="1">
      <alignment horizontal="center" vertical="center" wrapText="1"/>
      <protection/>
    </xf>
    <xf numFmtId="0" fontId="1" fillId="0" borderId="16" xfId="27" applyFont="1" applyFill="1" applyBorder="1" applyAlignment="1">
      <alignment horizontal="center" vertical="center" wrapText="1"/>
      <protection/>
    </xf>
    <xf numFmtId="0" fontId="1" fillId="0" borderId="2" xfId="27" applyFont="1" applyFill="1" applyBorder="1" applyAlignment="1">
      <alignment horizontal="center" vertical="center" wrapText="1"/>
      <protection/>
    </xf>
    <xf numFmtId="0" fontId="1" fillId="0" borderId="15" xfId="27" applyFont="1" applyFill="1" applyBorder="1" applyAlignment="1">
      <alignment horizontal="left" vertical="center" wrapText="1"/>
      <protection/>
    </xf>
    <xf numFmtId="0" fontId="1" fillId="0" borderId="16" xfId="27" applyFont="1" applyFill="1" applyBorder="1" applyAlignment="1">
      <alignment horizontal="left" vertical="center" wrapText="1"/>
      <protection/>
    </xf>
    <xf numFmtId="0" fontId="1" fillId="0" borderId="2" xfId="27" applyFont="1" applyFill="1" applyBorder="1" applyAlignment="1">
      <alignment horizontal="left" vertical="center" wrapText="1"/>
      <protection/>
    </xf>
    <xf numFmtId="0" fontId="1" fillId="0" borderId="15" xfId="27" applyFont="1" applyFill="1" applyBorder="1" applyAlignment="1">
      <alignment horizontal="distributed" vertical="center"/>
      <protection/>
    </xf>
    <xf numFmtId="0" fontId="1" fillId="0" borderId="2" xfId="27" applyFont="1" applyFill="1" applyBorder="1" applyAlignment="1">
      <alignment horizontal="distributed" vertical="center"/>
      <protection/>
    </xf>
    <xf numFmtId="0" fontId="1" fillId="0" borderId="1" xfId="28" applyFont="1" applyFill="1" applyBorder="1" applyAlignment="1">
      <alignment horizontal="distributed" vertical="center"/>
      <protection/>
    </xf>
    <xf numFmtId="0" fontId="0" fillId="0" borderId="2" xfId="28" applyFill="1" applyBorder="1" applyAlignment="1">
      <alignment horizontal="distributed" vertical="center"/>
      <protection/>
    </xf>
    <xf numFmtId="38" fontId="10" fillId="0" borderId="7" xfId="17" applyFont="1" applyBorder="1" applyAlignment="1">
      <alignment horizontal="distributed" vertical="center"/>
    </xf>
    <xf numFmtId="38" fontId="10" fillId="0" borderId="8" xfId="17" applyFont="1" applyBorder="1" applyAlignment="1">
      <alignment horizontal="distributed" vertical="center"/>
    </xf>
    <xf numFmtId="38" fontId="1" fillId="0" borderId="1" xfId="17" applyFont="1" applyBorder="1" applyAlignment="1">
      <alignment horizontal="distributed" vertical="center" wrapText="1"/>
    </xf>
    <xf numFmtId="0" fontId="0" fillId="0" borderId="16" xfId="29" applyBorder="1" applyAlignment="1">
      <alignment horizontal="distributed" vertical="center"/>
      <protection/>
    </xf>
    <xf numFmtId="0" fontId="0" fillId="0" borderId="2" xfId="29" applyBorder="1" applyAlignment="1">
      <alignment horizontal="distributed" vertical="center"/>
      <protection/>
    </xf>
    <xf numFmtId="38" fontId="1" fillId="0" borderId="20" xfId="17" applyFont="1" applyBorder="1" applyAlignment="1">
      <alignment horizontal="center" vertical="center"/>
    </xf>
    <xf numFmtId="38" fontId="1" fillId="0" borderId="22" xfId="17" applyFont="1" applyBorder="1" applyAlignment="1">
      <alignment horizontal="center" vertical="center"/>
    </xf>
    <xf numFmtId="38" fontId="1" fillId="0" borderId="7" xfId="17" applyFont="1" applyBorder="1" applyAlignment="1">
      <alignment horizontal="center" vertical="center"/>
    </xf>
    <xf numFmtId="38" fontId="1" fillId="0" borderId="8" xfId="17" applyFont="1" applyBorder="1" applyAlignment="1">
      <alignment horizontal="center" vertical="center"/>
    </xf>
    <xf numFmtId="38" fontId="1" fillId="0" borderId="9" xfId="17" applyFont="1" applyBorder="1" applyAlignment="1">
      <alignment horizontal="center" vertical="center"/>
    </xf>
    <xf numFmtId="38" fontId="1" fillId="0" borderId="10" xfId="17" applyFont="1" applyBorder="1" applyAlignment="1">
      <alignment horizontal="center" vertical="center"/>
    </xf>
    <xf numFmtId="38" fontId="1" fillId="0" borderId="3" xfId="17" applyFont="1" applyBorder="1" applyAlignment="1">
      <alignment horizontal="distributed" vertical="center"/>
    </xf>
    <xf numFmtId="38" fontId="1" fillId="0" borderId="18" xfId="17" applyFont="1" applyBorder="1" applyAlignment="1">
      <alignment horizontal="center" vertical="center"/>
    </xf>
    <xf numFmtId="38" fontId="1" fillId="0" borderId="19" xfId="17" applyFont="1" applyBorder="1" applyAlignment="1">
      <alignment horizontal="distributed" vertical="center"/>
    </xf>
    <xf numFmtId="38" fontId="1" fillId="0" borderId="37" xfId="17" applyFont="1" applyBorder="1" applyAlignment="1">
      <alignment horizontal="distributed" vertical="center"/>
    </xf>
    <xf numFmtId="38" fontId="1" fillId="0" borderId="36" xfId="17" applyFont="1" applyBorder="1" applyAlignment="1">
      <alignment horizontal="distributed" vertical="center"/>
    </xf>
    <xf numFmtId="38" fontId="1" fillId="0" borderId="3" xfId="17" applyFont="1" applyBorder="1" applyAlignment="1">
      <alignment horizontal="distributed" vertical="center" wrapText="1"/>
    </xf>
    <xf numFmtId="38" fontId="1" fillId="0" borderId="18" xfId="17" applyFont="1" applyBorder="1" applyAlignment="1">
      <alignment horizontal="distributed" vertical="center" wrapText="1"/>
    </xf>
    <xf numFmtId="38" fontId="1" fillId="0" borderId="3" xfId="17" applyFont="1" applyBorder="1" applyAlignment="1">
      <alignment horizontal="distributed" vertical="center" wrapText="1"/>
    </xf>
    <xf numFmtId="38" fontId="1" fillId="0" borderId="1" xfId="17" applyFont="1" applyBorder="1" applyAlignment="1">
      <alignment horizontal="center" vertical="center"/>
    </xf>
    <xf numFmtId="38" fontId="1" fillId="0" borderId="2" xfId="17" applyFont="1" applyBorder="1" applyAlignment="1">
      <alignment horizontal="center" vertical="center"/>
    </xf>
    <xf numFmtId="38" fontId="1" fillId="0" borderId="1" xfId="17" applyFont="1" applyBorder="1" applyAlignment="1">
      <alignment horizontal="center" vertical="center" wrapText="1"/>
    </xf>
    <xf numFmtId="38" fontId="1" fillId="0" borderId="2" xfId="17" applyFont="1" applyBorder="1" applyAlignment="1">
      <alignment horizontal="center" vertical="center" wrapText="1"/>
    </xf>
    <xf numFmtId="38" fontId="1" fillId="0" borderId="20" xfId="17" applyFont="1" applyBorder="1" applyAlignment="1">
      <alignment horizontal="center" vertical="center"/>
    </xf>
    <xf numFmtId="38" fontId="1" fillId="0" borderId="9" xfId="17" applyFont="1" applyBorder="1" applyAlignment="1">
      <alignment horizontal="center" vertical="center"/>
    </xf>
    <xf numFmtId="0" fontId="1" fillId="0" borderId="0" xfId="30" applyFont="1" applyFill="1" applyBorder="1" applyAlignment="1">
      <alignment horizontal="distributed" vertical="center"/>
      <protection/>
    </xf>
    <xf numFmtId="0" fontId="1" fillId="0" borderId="8" xfId="30" applyFont="1" applyFill="1" applyBorder="1" applyAlignment="1">
      <alignment horizontal="distributed" vertical="center"/>
      <protection/>
    </xf>
    <xf numFmtId="0" fontId="1" fillId="0" borderId="7" xfId="30" applyFont="1" applyFill="1" applyBorder="1" applyAlignment="1">
      <alignment horizontal="center" vertical="center" wrapText="1"/>
      <protection/>
    </xf>
    <xf numFmtId="0" fontId="1" fillId="0" borderId="9" xfId="30" applyFont="1" applyFill="1" applyBorder="1" applyAlignment="1">
      <alignment horizontal="center" vertical="center" wrapText="1"/>
      <protection/>
    </xf>
    <xf numFmtId="0" fontId="1" fillId="0" borderId="11" xfId="30" applyFont="1" applyFill="1" applyBorder="1" applyAlignment="1">
      <alignment horizontal="distributed" vertical="center"/>
      <protection/>
    </xf>
    <xf numFmtId="0" fontId="1" fillId="0" borderId="10" xfId="30" applyFont="1" applyFill="1" applyBorder="1" applyAlignment="1">
      <alignment horizontal="distributed" vertical="center"/>
      <protection/>
    </xf>
    <xf numFmtId="0" fontId="1" fillId="0" borderId="0" xfId="30" applyFont="1" applyFill="1" applyBorder="1" applyAlignment="1">
      <alignment horizontal="distributed" vertical="center" wrapText="1"/>
      <protection/>
    </xf>
    <xf numFmtId="0" fontId="1" fillId="0" borderId="8" xfId="30" applyFont="1" applyFill="1" applyBorder="1" applyAlignment="1">
      <alignment horizontal="distributed" vertical="center" wrapText="1"/>
      <protection/>
    </xf>
    <xf numFmtId="0" fontId="1" fillId="0" borderId="7" xfId="30" applyFont="1" applyFill="1" applyBorder="1" applyAlignment="1">
      <alignment horizontal="center" vertical="center" textRotation="255"/>
      <protection/>
    </xf>
    <xf numFmtId="0" fontId="1" fillId="0" borderId="7" xfId="30" applyFont="1" applyFill="1" applyBorder="1" applyAlignment="1">
      <alignment horizontal="distributed" vertical="center"/>
      <protection/>
    </xf>
    <xf numFmtId="0" fontId="8" fillId="0" borderId="0" xfId="30" applyFont="1" applyFill="1" applyBorder="1" applyAlignment="1">
      <alignment horizontal="distributed" vertical="center"/>
      <protection/>
    </xf>
    <xf numFmtId="0" fontId="8" fillId="0" borderId="8" xfId="30" applyFont="1" applyFill="1" applyBorder="1" applyAlignment="1">
      <alignment horizontal="distributed" vertical="center"/>
      <protection/>
    </xf>
    <xf numFmtId="0" fontId="10" fillId="0" borderId="4" xfId="30" applyFont="1" applyFill="1" applyBorder="1" applyAlignment="1">
      <alignment horizontal="distributed" vertical="center"/>
      <protection/>
    </xf>
    <xf numFmtId="0" fontId="10" fillId="0" borderId="5" xfId="30" applyFont="1" applyFill="1" applyBorder="1" applyAlignment="1">
      <alignment horizontal="distributed" vertical="center"/>
      <protection/>
    </xf>
    <xf numFmtId="0" fontId="10" fillId="0" borderId="6" xfId="30" applyFont="1" applyFill="1" applyBorder="1" applyAlignment="1">
      <alignment horizontal="distributed" vertical="center"/>
      <protection/>
    </xf>
    <xf numFmtId="49" fontId="1" fillId="0" borderId="0" xfId="30" applyNumberFormat="1" applyFont="1" applyFill="1" applyBorder="1" applyAlignment="1">
      <alignment horizontal="distributed" vertical="center"/>
      <protection/>
    </xf>
    <xf numFmtId="49" fontId="1" fillId="0" borderId="8" xfId="30" applyNumberFormat="1" applyFont="1" applyFill="1" applyBorder="1" applyAlignment="1">
      <alignment horizontal="distributed" vertical="center"/>
      <protection/>
    </xf>
    <xf numFmtId="49" fontId="1" fillId="0" borderId="0" xfId="30" applyNumberFormat="1" applyFont="1" applyFill="1" applyBorder="1" applyAlignment="1">
      <alignment horizontal="distributed" vertical="center" wrapText="1"/>
      <protection/>
    </xf>
    <xf numFmtId="49" fontId="1" fillId="0" borderId="8" xfId="30" applyNumberFormat="1" applyFont="1" applyFill="1" applyBorder="1" applyAlignment="1">
      <alignment horizontal="distributed" vertical="center" wrapText="1"/>
      <protection/>
    </xf>
    <xf numFmtId="0" fontId="0" fillId="0" borderId="8" xfId="31" applyFill="1" applyBorder="1" applyAlignment="1">
      <alignment/>
      <protection/>
    </xf>
    <xf numFmtId="0" fontId="1" fillId="0" borderId="1" xfId="31" applyFont="1" applyFill="1" applyBorder="1" applyAlignment="1">
      <alignment horizontal="center" vertical="center" wrapText="1"/>
      <protection/>
    </xf>
    <xf numFmtId="0" fontId="1" fillId="0" borderId="16" xfId="31" applyFont="1" applyFill="1" applyBorder="1" applyAlignment="1">
      <alignment horizontal="center"/>
      <protection/>
    </xf>
    <xf numFmtId="0" fontId="1" fillId="0" borderId="2" xfId="31" applyFont="1" applyFill="1" applyBorder="1" applyAlignment="1">
      <alignment horizontal="center"/>
      <protection/>
    </xf>
    <xf numFmtId="0" fontId="1" fillId="0" borderId="15" xfId="31" applyFont="1" applyFill="1" applyBorder="1" applyAlignment="1">
      <alignment horizontal="center" vertical="center" wrapText="1"/>
      <protection/>
    </xf>
    <xf numFmtId="0" fontId="1" fillId="0" borderId="2" xfId="31" applyFont="1" applyFill="1" applyBorder="1" applyAlignment="1">
      <alignment horizontal="center" vertical="center" wrapText="1"/>
      <protection/>
    </xf>
    <xf numFmtId="0" fontId="1" fillId="0" borderId="9" xfId="31" applyFont="1" applyFill="1" applyBorder="1" applyAlignment="1">
      <alignment horizontal="left" vertical="center" wrapText="1"/>
      <protection/>
    </xf>
    <xf numFmtId="0" fontId="0" fillId="0" borderId="10" xfId="31" applyFill="1" applyBorder="1" applyAlignment="1">
      <alignment/>
      <protection/>
    </xf>
    <xf numFmtId="0" fontId="1" fillId="0" borderId="20" xfId="31" applyFont="1" applyFill="1" applyBorder="1" applyAlignment="1">
      <alignment horizontal="right" vertical="center" wrapText="1"/>
      <protection/>
    </xf>
    <xf numFmtId="0" fontId="0" fillId="0" borderId="22" xfId="31" applyFill="1" applyBorder="1" applyAlignment="1">
      <alignment/>
      <protection/>
    </xf>
    <xf numFmtId="0" fontId="0" fillId="0" borderId="7" xfId="31" applyFill="1" applyBorder="1" applyAlignment="1">
      <alignment/>
      <protection/>
    </xf>
    <xf numFmtId="0" fontId="10" fillId="0" borderId="7" xfId="31" applyFont="1" applyFill="1" applyBorder="1" applyAlignment="1">
      <alignment horizontal="distributed" vertical="center"/>
      <protection/>
    </xf>
    <xf numFmtId="0" fontId="1" fillId="0" borderId="15" xfId="31" applyFont="1" applyFill="1" applyBorder="1" applyAlignment="1">
      <alignment horizontal="distributed" vertical="center" wrapText="1"/>
      <protection/>
    </xf>
    <xf numFmtId="0" fontId="1" fillId="0" borderId="2" xfId="31" applyFont="1" applyFill="1" applyBorder="1" applyAlignment="1">
      <alignment horizontal="distributed" vertical="center" wrapText="1"/>
      <protection/>
    </xf>
    <xf numFmtId="0" fontId="1" fillId="0" borderId="15" xfId="31" applyFont="1" applyFill="1" applyBorder="1" applyAlignment="1">
      <alignment horizontal="center" vertical="center" wrapText="1"/>
      <protection/>
    </xf>
    <xf numFmtId="0" fontId="1" fillId="0" borderId="2" xfId="31" applyFont="1" applyFill="1" applyBorder="1" applyAlignment="1">
      <alignment horizontal="center" vertical="center" wrapText="1"/>
      <protection/>
    </xf>
    <xf numFmtId="0" fontId="1" fillId="0" borderId="1" xfId="31" applyFont="1" applyFill="1" applyBorder="1" applyAlignment="1">
      <alignment horizontal="distributed" vertical="center" wrapText="1"/>
      <protection/>
    </xf>
    <xf numFmtId="0" fontId="1" fillId="0" borderId="16" xfId="31" applyFont="1" applyFill="1" applyBorder="1" applyAlignment="1">
      <alignment horizontal="distributed" vertical="center" wrapText="1"/>
      <protection/>
    </xf>
    <xf numFmtId="0" fontId="1" fillId="0" borderId="19" xfId="31" applyFont="1" applyFill="1" applyBorder="1" applyAlignment="1">
      <alignment horizontal="center" vertical="center"/>
      <protection/>
    </xf>
    <xf numFmtId="0" fontId="1" fillId="0" borderId="37" xfId="31" applyFont="1" applyFill="1" applyBorder="1" applyAlignment="1">
      <alignment horizontal="center" vertical="center"/>
      <protection/>
    </xf>
    <xf numFmtId="0" fontId="1" fillId="0" borderId="36" xfId="31" applyFont="1" applyFill="1" applyBorder="1" applyAlignment="1">
      <alignment horizontal="center" vertical="center"/>
      <protection/>
    </xf>
    <xf numFmtId="0" fontId="1" fillId="0" borderId="1" xfId="31" applyFont="1" applyFill="1" applyBorder="1" applyAlignment="1">
      <alignment horizontal="center" vertical="center" textRotation="255"/>
      <protection/>
    </xf>
    <xf numFmtId="0" fontId="1" fillId="0" borderId="16" xfId="31" applyFont="1" applyFill="1" applyBorder="1" applyAlignment="1">
      <alignment horizontal="center" vertical="center" textRotation="255"/>
      <protection/>
    </xf>
    <xf numFmtId="0" fontId="1" fillId="0" borderId="2" xfId="31" applyFont="1" applyFill="1" applyBorder="1" applyAlignment="1">
      <alignment horizontal="center" vertical="center" textRotation="255"/>
      <protection/>
    </xf>
    <xf numFmtId="0" fontId="1" fillId="0" borderId="19" xfId="31" applyFont="1" applyFill="1" applyBorder="1" applyAlignment="1">
      <alignment horizontal="center" vertical="center"/>
      <protection/>
    </xf>
    <xf numFmtId="0" fontId="1" fillId="0" borderId="37" xfId="31" applyFont="1" applyFill="1" applyBorder="1" applyAlignment="1">
      <alignment horizontal="center" vertical="center"/>
      <protection/>
    </xf>
    <xf numFmtId="0" fontId="1" fillId="0" borderId="36" xfId="31" applyFont="1" applyFill="1" applyBorder="1" applyAlignment="1">
      <alignment horizontal="center" vertical="center"/>
      <protection/>
    </xf>
    <xf numFmtId="0" fontId="1" fillId="0" borderId="1" xfId="31" applyFont="1" applyFill="1" applyBorder="1" applyAlignment="1">
      <alignment horizontal="center" vertical="center" wrapText="1"/>
      <protection/>
    </xf>
    <xf numFmtId="0" fontId="1" fillId="0" borderId="7" xfId="32" applyFont="1" applyFill="1" applyBorder="1" applyAlignment="1">
      <alignment horizontal="left" wrapText="1"/>
      <protection/>
    </xf>
    <xf numFmtId="0" fontId="1" fillId="0" borderId="0" xfId="32" applyFont="1" applyFill="1" applyBorder="1" applyAlignment="1">
      <alignment horizontal="left" wrapText="1"/>
      <protection/>
    </xf>
    <xf numFmtId="0" fontId="1" fillId="0" borderId="8" xfId="32" applyFont="1" applyFill="1" applyBorder="1" applyAlignment="1">
      <alignment horizontal="left" wrapText="1"/>
      <protection/>
    </xf>
    <xf numFmtId="0" fontId="1" fillId="0" borderId="9" xfId="32" applyFont="1" applyFill="1" applyBorder="1" applyAlignment="1">
      <alignment horizontal="left" vertical="top" wrapText="1"/>
      <protection/>
    </xf>
    <xf numFmtId="0" fontId="1" fillId="0" borderId="11" xfId="32" applyFont="1" applyFill="1" applyBorder="1" applyAlignment="1">
      <alignment horizontal="left" vertical="top" wrapText="1"/>
      <protection/>
    </xf>
    <xf numFmtId="0" fontId="1" fillId="0" borderId="10" xfId="32" applyFont="1" applyFill="1" applyBorder="1" applyAlignment="1">
      <alignment horizontal="left" vertical="top" wrapText="1"/>
      <protection/>
    </xf>
    <xf numFmtId="0" fontId="1" fillId="0" borderId="4" xfId="32" applyFont="1" applyFill="1" applyBorder="1" applyAlignment="1">
      <alignment horizontal="center" vertical="center"/>
      <protection/>
    </xf>
    <xf numFmtId="0" fontId="1" fillId="0" borderId="6" xfId="32" applyFont="1" applyFill="1" applyBorder="1">
      <alignment/>
      <protection/>
    </xf>
    <xf numFmtId="0" fontId="1" fillId="0" borderId="9" xfId="32" applyFont="1" applyFill="1" applyBorder="1">
      <alignment/>
      <protection/>
    </xf>
    <xf numFmtId="0" fontId="1" fillId="0" borderId="10" xfId="32" applyFont="1" applyFill="1" applyBorder="1">
      <alignment/>
      <protection/>
    </xf>
    <xf numFmtId="0" fontId="1" fillId="0" borderId="20" xfId="32" applyFont="1" applyFill="1" applyBorder="1" applyAlignment="1">
      <alignment horizontal="center" vertical="distributed" wrapText="1"/>
      <protection/>
    </xf>
    <xf numFmtId="0" fontId="1" fillId="0" borderId="22" xfId="32" applyFont="1" applyFill="1" applyBorder="1" applyAlignment="1">
      <alignment horizontal="center" vertical="distributed" wrapText="1"/>
      <protection/>
    </xf>
    <xf numFmtId="0" fontId="1" fillId="0" borderId="7" xfId="32" applyFont="1" applyFill="1" applyBorder="1" applyAlignment="1">
      <alignment horizontal="center" vertical="distributed" wrapText="1"/>
      <protection/>
    </xf>
    <xf numFmtId="0" fontId="1" fillId="0" borderId="8" xfId="32" applyFont="1" applyFill="1" applyBorder="1" applyAlignment="1">
      <alignment horizontal="center" vertical="distributed" wrapText="1"/>
      <protection/>
    </xf>
    <xf numFmtId="0" fontId="1" fillId="0" borderId="9" xfId="32" applyFont="1" applyFill="1" applyBorder="1" applyAlignment="1">
      <alignment horizontal="center" vertical="distributed" wrapText="1"/>
      <protection/>
    </xf>
    <xf numFmtId="0" fontId="1" fillId="0" borderId="10" xfId="32" applyFont="1" applyFill="1" applyBorder="1" applyAlignment="1">
      <alignment horizontal="center" vertical="distributed" wrapText="1"/>
      <protection/>
    </xf>
    <xf numFmtId="0" fontId="1" fillId="0" borderId="15" xfId="32" applyFont="1" applyFill="1" applyBorder="1" applyAlignment="1">
      <alignment horizontal="distributed" vertical="center"/>
      <protection/>
    </xf>
    <xf numFmtId="0" fontId="1" fillId="0" borderId="16" xfId="32" applyFont="1" applyFill="1" applyBorder="1" applyAlignment="1">
      <alignment vertical="center"/>
      <protection/>
    </xf>
    <xf numFmtId="0" fontId="1" fillId="0" borderId="2" xfId="32" applyFont="1" applyFill="1" applyBorder="1" applyAlignment="1">
      <alignment vertical="center"/>
      <protection/>
    </xf>
    <xf numFmtId="0" fontId="1" fillId="0" borderId="15" xfId="32" applyFont="1" applyFill="1" applyBorder="1" applyAlignment="1">
      <alignment horizontal="center" vertical="center" wrapText="1"/>
      <protection/>
    </xf>
    <xf numFmtId="0" fontId="1" fillId="0" borderId="38" xfId="32" applyFont="1" applyFill="1" applyBorder="1" applyAlignment="1">
      <alignment horizontal="center" vertical="center"/>
      <protection/>
    </xf>
    <xf numFmtId="0" fontId="1" fillId="0" borderId="34" xfId="32" applyFont="1" applyFill="1" applyBorder="1">
      <alignment/>
      <protection/>
    </xf>
    <xf numFmtId="0" fontId="1" fillId="0" borderId="33" xfId="32" applyFont="1" applyFill="1" applyBorder="1">
      <alignment/>
      <protection/>
    </xf>
    <xf numFmtId="0" fontId="1" fillId="0" borderId="4" xfId="32" applyFont="1" applyFill="1" applyBorder="1" applyAlignment="1">
      <alignment horizontal="distributed"/>
      <protection/>
    </xf>
    <xf numFmtId="0" fontId="1" fillId="0" borderId="5" xfId="32" applyFont="1" applyFill="1" applyBorder="1" applyAlignment="1">
      <alignment horizontal="distributed"/>
      <protection/>
    </xf>
    <xf numFmtId="0" fontId="1" fillId="0" borderId="9" xfId="32" applyFont="1" applyFill="1" applyBorder="1" applyAlignment="1">
      <alignment horizontal="distributed" vertical="top"/>
      <protection/>
    </xf>
    <xf numFmtId="0" fontId="1" fillId="0" borderId="11" xfId="32" applyFont="1" applyFill="1" applyBorder="1" applyAlignment="1">
      <alignment horizontal="distributed" vertical="top"/>
      <protection/>
    </xf>
    <xf numFmtId="0" fontId="1" fillId="0" borderId="19" xfId="32" applyFont="1" applyFill="1" applyBorder="1" applyAlignment="1">
      <alignment horizontal="center" vertical="center"/>
      <protection/>
    </xf>
    <xf numFmtId="0" fontId="1" fillId="0" borderId="37" xfId="32" applyFont="1" applyFill="1" applyBorder="1" applyAlignment="1">
      <alignment horizontal="center" vertical="center"/>
      <protection/>
    </xf>
    <xf numFmtId="0" fontId="1" fillId="0" borderId="36" xfId="32" applyFont="1" applyFill="1" applyBorder="1" applyAlignment="1">
      <alignment horizontal="center" vertical="center"/>
      <protection/>
    </xf>
    <xf numFmtId="0" fontId="1" fillId="0" borderId="38" xfId="32" applyFont="1" applyFill="1" applyBorder="1" applyAlignment="1">
      <alignment horizontal="center" vertical="center" wrapText="1"/>
      <protection/>
    </xf>
    <xf numFmtId="0" fontId="1" fillId="0" borderId="34" xfId="32" applyFont="1" applyFill="1" applyBorder="1" applyAlignment="1">
      <alignment horizontal="center" vertical="center" wrapText="1"/>
      <protection/>
    </xf>
    <xf numFmtId="0" fontId="1" fillId="0" borderId="33" xfId="32" applyFont="1" applyFill="1" applyBorder="1" applyAlignment="1">
      <alignment horizontal="center" vertical="center" wrapText="1"/>
      <protection/>
    </xf>
    <xf numFmtId="0" fontId="1" fillId="0" borderId="4" xfId="32" applyFont="1" applyFill="1" applyBorder="1" applyAlignment="1">
      <alignment horizontal="distributed" vertical="center"/>
      <protection/>
    </xf>
    <xf numFmtId="0" fontId="1" fillId="0" borderId="19" xfId="32" applyFont="1" applyFill="1" applyBorder="1" applyAlignment="1">
      <alignment horizontal="distributed" vertical="center"/>
      <protection/>
    </xf>
    <xf numFmtId="0" fontId="1" fillId="0" borderId="37" xfId="32" applyFont="1" applyFill="1" applyBorder="1" applyAlignment="1">
      <alignment horizontal="distributed" vertical="center"/>
      <protection/>
    </xf>
    <xf numFmtId="0" fontId="1" fillId="0" borderId="36" xfId="32" applyFont="1" applyFill="1" applyBorder="1" applyAlignment="1">
      <alignment horizontal="distributed" vertical="center"/>
      <protection/>
    </xf>
    <xf numFmtId="0" fontId="1" fillId="0" borderId="6" xfId="32" applyFont="1" applyFill="1" applyBorder="1" applyAlignment="1">
      <alignment horizontal="distributed"/>
      <protection/>
    </xf>
    <xf numFmtId="0" fontId="1" fillId="0" borderId="10" xfId="32" applyFont="1" applyFill="1" applyBorder="1" applyAlignment="1">
      <alignment horizontal="distributed" vertical="top"/>
      <protection/>
    </xf>
    <xf numFmtId="0" fontId="1" fillId="0" borderId="4" xfId="32" applyNumberFormat="1" applyFont="1" applyFill="1" applyBorder="1" applyAlignment="1">
      <alignment horizontal="distributed" vertical="center"/>
      <protection/>
    </xf>
    <xf numFmtId="0" fontId="1" fillId="0" borderId="6" xfId="32" applyNumberFormat="1" applyFont="1" applyFill="1" applyBorder="1" applyAlignment="1">
      <alignment horizontal="distributed" vertical="center"/>
      <protection/>
    </xf>
    <xf numFmtId="0" fontId="0" fillId="0" borderId="7" xfId="32" applyFill="1" applyBorder="1" applyAlignment="1">
      <alignment horizontal="distributed" vertical="center"/>
      <protection/>
    </xf>
    <xf numFmtId="0" fontId="0" fillId="0" borderId="8" xfId="32" applyFill="1" applyBorder="1" applyAlignment="1">
      <alignment horizontal="distributed" vertical="center"/>
      <protection/>
    </xf>
    <xf numFmtId="0" fontId="0" fillId="0" borderId="9" xfId="32" applyFill="1" applyBorder="1" applyAlignment="1">
      <alignment horizontal="distributed" vertical="center"/>
      <protection/>
    </xf>
    <xf numFmtId="0" fontId="0" fillId="0" borderId="10" xfId="32" applyFill="1" applyBorder="1" applyAlignment="1">
      <alignment horizontal="distributed" vertical="center"/>
      <protection/>
    </xf>
    <xf numFmtId="0" fontId="0" fillId="0" borderId="7" xfId="32" applyNumberFormat="1" applyFill="1" applyBorder="1" applyAlignment="1">
      <alignment horizontal="distributed" vertical="center"/>
      <protection/>
    </xf>
    <xf numFmtId="0" fontId="0" fillId="0" borderId="8" xfId="32" applyNumberFormat="1" applyFill="1" applyBorder="1" applyAlignment="1">
      <alignment horizontal="distributed" vertical="center"/>
      <protection/>
    </xf>
    <xf numFmtId="0" fontId="0" fillId="0" borderId="9" xfId="32" applyNumberFormat="1" applyFill="1" applyBorder="1" applyAlignment="1">
      <alignment horizontal="distributed" vertical="center"/>
      <protection/>
    </xf>
    <xf numFmtId="0" fontId="0" fillId="0" borderId="10" xfId="32" applyNumberFormat="1" applyFill="1" applyBorder="1" applyAlignment="1">
      <alignment horizontal="distributed" vertical="center"/>
      <protection/>
    </xf>
    <xf numFmtId="0" fontId="10" fillId="0" borderId="7" xfId="32" applyFont="1" applyFill="1" applyBorder="1" applyAlignment="1">
      <alignment horizontal="center" vertical="distributed" textRotation="255"/>
      <protection/>
    </xf>
    <xf numFmtId="0" fontId="1" fillId="0" borderId="4" xfId="32" applyFont="1" applyFill="1" applyBorder="1" applyAlignment="1">
      <alignment horizontal="center" vertical="center" wrapText="1"/>
      <protection/>
    </xf>
    <xf numFmtId="0" fontId="1" fillId="0" borderId="6" xfId="32" applyFont="1" applyFill="1" applyBorder="1" applyAlignment="1">
      <alignment horizontal="center" vertical="center" wrapText="1"/>
      <protection/>
    </xf>
    <xf numFmtId="0" fontId="1" fillId="0" borderId="7" xfId="32" applyFont="1" applyFill="1" applyBorder="1" applyAlignment="1">
      <alignment horizontal="center" vertical="center" wrapText="1"/>
      <protection/>
    </xf>
    <xf numFmtId="0" fontId="1" fillId="0" borderId="8" xfId="32" applyFont="1" applyFill="1" applyBorder="1" applyAlignment="1">
      <alignment horizontal="center" vertical="center" wrapText="1"/>
      <protection/>
    </xf>
    <xf numFmtId="0" fontId="1" fillId="0" borderId="9" xfId="32" applyFont="1" applyFill="1" applyBorder="1" applyAlignment="1">
      <alignment horizontal="center" vertical="center" wrapText="1"/>
      <protection/>
    </xf>
    <xf numFmtId="0" fontId="1" fillId="0" borderId="10" xfId="32" applyFont="1" applyFill="1" applyBorder="1" applyAlignment="1">
      <alignment horizontal="center" vertical="center" wrapText="1"/>
      <protection/>
    </xf>
    <xf numFmtId="0" fontId="10" fillId="0" borderId="7" xfId="32" applyFont="1" applyFill="1" applyBorder="1" applyAlignment="1">
      <alignment horizontal="center" vertical="center" textRotation="255"/>
      <protection/>
    </xf>
    <xf numFmtId="0" fontId="0" fillId="0" borderId="7" xfId="32" applyFill="1" applyBorder="1" applyAlignment="1">
      <alignment vertical="distributed" textRotation="255"/>
      <protection/>
    </xf>
    <xf numFmtId="0" fontId="1" fillId="0" borderId="3" xfId="33" applyNumberFormat="1" applyFont="1" applyFill="1" applyBorder="1" applyAlignment="1">
      <alignment horizontal="center" vertical="center"/>
      <protection/>
    </xf>
    <xf numFmtId="0" fontId="1" fillId="0" borderId="20" xfId="33" applyNumberFormat="1" applyFont="1" applyFill="1" applyBorder="1" applyAlignment="1">
      <alignment horizontal="center" vertical="center" wrapText="1"/>
      <protection/>
    </xf>
    <xf numFmtId="0" fontId="8" fillId="0" borderId="22" xfId="33" applyFont="1" applyFill="1" applyBorder="1">
      <alignment/>
      <protection/>
    </xf>
    <xf numFmtId="0" fontId="8" fillId="0" borderId="9" xfId="33" applyFont="1" applyFill="1" applyBorder="1">
      <alignment/>
      <protection/>
    </xf>
    <xf numFmtId="0" fontId="8" fillId="0" borderId="10" xfId="33" applyFont="1" applyFill="1" applyBorder="1">
      <alignment/>
      <protection/>
    </xf>
    <xf numFmtId="0" fontId="1" fillId="0" borderId="15" xfId="33" applyNumberFormat="1" applyFont="1" applyFill="1" applyBorder="1" applyAlignment="1">
      <alignment horizontal="center" vertical="center"/>
      <protection/>
    </xf>
    <xf numFmtId="0" fontId="1" fillId="0" borderId="16" xfId="33" applyNumberFormat="1" applyFont="1" applyFill="1" applyBorder="1" applyAlignment="1">
      <alignment horizontal="center" vertical="center"/>
      <protection/>
    </xf>
    <xf numFmtId="0" fontId="1" fillId="0" borderId="2" xfId="33" applyNumberFormat="1" applyFont="1" applyFill="1" applyBorder="1" applyAlignment="1">
      <alignment horizontal="center" vertical="center"/>
      <protection/>
    </xf>
    <xf numFmtId="0" fontId="1" fillId="0" borderId="5" xfId="33" applyNumberFormat="1" applyFont="1" applyFill="1" applyBorder="1" applyAlignment="1">
      <alignment horizontal="center" vertical="center" wrapText="1"/>
      <protection/>
    </xf>
    <xf numFmtId="0" fontId="1" fillId="0" borderId="0" xfId="33" applyNumberFormat="1" applyFont="1" applyFill="1" applyBorder="1" applyAlignment="1">
      <alignment horizontal="center" vertical="center" wrapText="1"/>
      <protection/>
    </xf>
    <xf numFmtId="0" fontId="1" fillId="0" borderId="11" xfId="33" applyNumberFormat="1" applyFont="1" applyFill="1" applyBorder="1" applyAlignment="1">
      <alignment horizontal="center" vertical="center" wrapText="1"/>
      <protection/>
    </xf>
    <xf numFmtId="0" fontId="1" fillId="0" borderId="18" xfId="33" applyNumberFormat="1" applyFont="1" applyFill="1" applyBorder="1" applyAlignment="1">
      <alignment horizontal="center" vertical="center" wrapText="1"/>
      <protection/>
    </xf>
    <xf numFmtId="0" fontId="1" fillId="0" borderId="38" xfId="33" applyNumberFormat="1" applyFont="1" applyFill="1" applyBorder="1" applyAlignment="1">
      <alignment horizontal="center" vertical="center"/>
      <protection/>
    </xf>
    <xf numFmtId="0" fontId="1" fillId="0" borderId="3" xfId="33" applyNumberFormat="1" applyFont="1" applyFill="1" applyBorder="1" applyAlignment="1">
      <alignment horizontal="center" vertical="center" wrapText="1"/>
      <protection/>
    </xf>
    <xf numFmtId="0" fontId="1" fillId="0" borderId="18" xfId="33" applyNumberFormat="1" applyFont="1" applyFill="1" applyBorder="1" applyAlignment="1">
      <alignment horizontal="center" vertical="center"/>
      <protection/>
    </xf>
    <xf numFmtId="0" fontId="1" fillId="0" borderId="19" xfId="33" applyNumberFormat="1" applyFont="1" applyFill="1" applyBorder="1" applyAlignment="1">
      <alignment horizontal="center" vertical="center"/>
      <protection/>
    </xf>
    <xf numFmtId="0" fontId="1" fillId="0" borderId="37" xfId="33" applyNumberFormat="1" applyFont="1" applyFill="1" applyBorder="1" applyAlignment="1">
      <alignment horizontal="center" vertical="center"/>
      <protection/>
    </xf>
    <xf numFmtId="0" fontId="1" fillId="0" borderId="36" xfId="33" applyNumberFormat="1" applyFont="1" applyFill="1" applyBorder="1" applyAlignment="1">
      <alignment horizontal="center" vertical="center"/>
      <protection/>
    </xf>
    <xf numFmtId="0" fontId="21" fillId="0" borderId="3" xfId="33" applyNumberFormat="1" applyFont="1" applyFill="1" applyBorder="1" applyAlignment="1">
      <alignment horizontal="distributed" vertical="center" wrapText="1"/>
      <protection/>
    </xf>
    <xf numFmtId="0" fontId="1" fillId="0" borderId="3" xfId="33" applyNumberFormat="1" applyFont="1" applyFill="1" applyBorder="1" applyAlignment="1">
      <alignment horizontal="distributed" vertical="center" wrapText="1"/>
      <protection/>
    </xf>
    <xf numFmtId="0" fontId="1" fillId="0" borderId="15" xfId="33" applyNumberFormat="1" applyFont="1" applyFill="1" applyBorder="1" applyAlignment="1">
      <alignment horizontal="distributed" vertical="center" wrapText="1"/>
      <protection/>
    </xf>
    <xf numFmtId="0" fontId="1" fillId="0" borderId="16" xfId="33" applyNumberFormat="1" applyFont="1" applyFill="1" applyBorder="1" applyAlignment="1">
      <alignment horizontal="distributed" vertical="center" wrapText="1"/>
      <protection/>
    </xf>
    <xf numFmtId="0" fontId="1" fillId="0" borderId="2" xfId="33" applyNumberFormat="1" applyFont="1" applyFill="1" applyBorder="1" applyAlignment="1">
      <alignment horizontal="distributed" vertical="center" wrapText="1"/>
      <protection/>
    </xf>
    <xf numFmtId="0" fontId="1" fillId="0" borderId="15" xfId="33" applyNumberFormat="1" applyFont="1" applyFill="1" applyBorder="1" applyAlignment="1">
      <alignment horizontal="center" vertical="center" wrapText="1"/>
      <protection/>
    </xf>
    <xf numFmtId="0" fontId="1" fillId="0" borderId="16" xfId="33" applyNumberFormat="1" applyFont="1" applyFill="1" applyBorder="1" applyAlignment="1">
      <alignment horizontal="center" vertical="center" wrapText="1"/>
      <protection/>
    </xf>
    <xf numFmtId="0" fontId="1" fillId="0" borderId="2" xfId="33" applyNumberFormat="1" applyFont="1" applyFill="1" applyBorder="1" applyAlignment="1">
      <alignment horizontal="center" vertical="center" wrapText="1"/>
      <protection/>
    </xf>
    <xf numFmtId="0" fontId="1" fillId="0" borderId="34" xfId="33" applyNumberFormat="1" applyFont="1" applyFill="1" applyBorder="1" applyAlignment="1">
      <alignment horizontal="center" vertical="center"/>
      <protection/>
    </xf>
    <xf numFmtId="0" fontId="1" fillId="0" borderId="33" xfId="33" applyNumberFormat="1" applyFont="1" applyFill="1" applyBorder="1" applyAlignment="1">
      <alignment horizontal="center" vertical="center"/>
      <protection/>
    </xf>
    <xf numFmtId="0" fontId="1" fillId="0" borderId="1" xfId="33" applyNumberFormat="1" applyFont="1" applyFill="1" applyBorder="1" applyAlignment="1">
      <alignment horizontal="center" vertical="center" textRotation="255"/>
      <protection/>
    </xf>
    <xf numFmtId="0" fontId="1" fillId="0" borderId="16" xfId="33" applyNumberFormat="1" applyFont="1" applyFill="1" applyBorder="1" applyAlignment="1">
      <alignment horizontal="center" vertical="center" textRotation="255"/>
      <protection/>
    </xf>
    <xf numFmtId="0" fontId="1" fillId="0" borderId="2" xfId="33" applyNumberFormat="1" applyFont="1" applyFill="1" applyBorder="1" applyAlignment="1">
      <alignment horizontal="center" vertical="center" textRotation="255"/>
      <protection/>
    </xf>
    <xf numFmtId="0" fontId="21" fillId="0" borderId="18" xfId="33" applyNumberFormat="1" applyFont="1" applyFill="1" applyBorder="1" applyAlignment="1">
      <alignment horizontal="center" vertical="center" wrapText="1"/>
      <protection/>
    </xf>
    <xf numFmtId="0" fontId="21" fillId="0" borderId="15" xfId="33" applyNumberFormat="1" applyFont="1" applyFill="1" applyBorder="1" applyAlignment="1">
      <alignment horizontal="center" vertical="center"/>
      <protection/>
    </xf>
    <xf numFmtId="0" fontId="1" fillId="0" borderId="1" xfId="33" applyNumberFormat="1" applyFont="1" applyFill="1" applyBorder="1" applyAlignment="1">
      <alignment horizontal="center" vertical="center" wrapText="1"/>
      <protection/>
    </xf>
    <xf numFmtId="0" fontId="1" fillId="0" borderId="42" xfId="33" applyNumberFormat="1" applyFont="1" applyFill="1" applyBorder="1" applyAlignment="1">
      <alignment horizontal="center" vertical="center" wrapText="1"/>
      <protection/>
    </xf>
    <xf numFmtId="0" fontId="1" fillId="0" borderId="43" xfId="33" applyNumberFormat="1" applyFont="1" applyFill="1" applyBorder="1" applyAlignment="1">
      <alignment horizontal="center" vertical="center" wrapText="1"/>
      <protection/>
    </xf>
    <xf numFmtId="0" fontId="1" fillId="0" borderId="4" xfId="33" applyNumberFormat="1" applyFont="1" applyFill="1" applyBorder="1" applyAlignment="1">
      <alignment horizontal="center" vertical="center" textRotation="255"/>
      <protection/>
    </xf>
    <xf numFmtId="0" fontId="1" fillId="0" borderId="7" xfId="33" applyNumberFormat="1" applyFont="1" applyFill="1" applyBorder="1" applyAlignment="1">
      <alignment horizontal="center" vertical="center" textRotation="255"/>
      <protection/>
    </xf>
    <xf numFmtId="0" fontId="1" fillId="0" borderId="7" xfId="33" applyNumberFormat="1" applyFont="1" applyFill="1" applyBorder="1" applyAlignment="1">
      <alignment horizontal="distributed" vertical="center"/>
      <protection/>
    </xf>
    <xf numFmtId="0" fontId="1" fillId="0" borderId="8" xfId="33" applyNumberFormat="1" applyFont="1" applyFill="1" applyBorder="1" applyAlignment="1">
      <alignment horizontal="distributed" vertical="center"/>
      <protection/>
    </xf>
    <xf numFmtId="0" fontId="1" fillId="0" borderId="7" xfId="33" applyFont="1" applyFill="1" applyBorder="1" applyAlignment="1">
      <alignment horizontal="distributed" vertical="center"/>
      <protection/>
    </xf>
    <xf numFmtId="0" fontId="1" fillId="0" borderId="8" xfId="33" applyFont="1" applyFill="1" applyBorder="1" applyAlignment="1">
      <alignment horizontal="distributed" vertical="center"/>
      <protection/>
    </xf>
    <xf numFmtId="0" fontId="10" fillId="0" borderId="7" xfId="33" applyFont="1" applyFill="1" applyBorder="1" applyAlignment="1">
      <alignment horizontal="distributed" vertical="center"/>
      <protection/>
    </xf>
    <xf numFmtId="0" fontId="10" fillId="0" borderId="8" xfId="33" applyFont="1" applyFill="1" applyBorder="1" applyAlignment="1">
      <alignment horizontal="distributed" vertical="center"/>
      <protection/>
    </xf>
    <xf numFmtId="0" fontId="1" fillId="0" borderId="7" xfId="33" applyNumberFormat="1" applyFont="1" applyFill="1" applyBorder="1" applyAlignment="1">
      <alignment horizontal="left" vertical="distributed" textRotation="255" wrapText="1"/>
      <protection/>
    </xf>
    <xf numFmtId="0" fontId="1" fillId="0" borderId="7" xfId="33" applyNumberFormat="1" applyFont="1" applyFill="1" applyBorder="1" applyAlignment="1">
      <alignment horizontal="left" vertical="distributed" textRotation="255"/>
      <protection/>
    </xf>
    <xf numFmtId="41" fontId="1" fillId="0" borderId="0" xfId="34" applyNumberFormat="1" applyFont="1" applyFill="1" applyBorder="1" applyAlignment="1">
      <alignment horizontal="center" vertical="center"/>
      <protection/>
    </xf>
    <xf numFmtId="0" fontId="9" fillId="0" borderId="3" xfId="34" applyFont="1" applyFill="1" applyBorder="1" applyAlignment="1">
      <alignment horizontal="center" vertical="center"/>
      <protection/>
    </xf>
    <xf numFmtId="41" fontId="10" fillId="0" borderId="0" xfId="34" applyNumberFormat="1" applyFont="1" applyFill="1" applyBorder="1" applyAlignment="1">
      <alignment horizontal="center" vertical="center"/>
      <protection/>
    </xf>
    <xf numFmtId="0" fontId="1" fillId="0" borderId="18" xfId="34" applyFont="1" applyFill="1" applyBorder="1" applyAlignment="1">
      <alignment horizontal="center" vertical="center"/>
      <protection/>
    </xf>
    <xf numFmtId="0" fontId="1" fillId="0" borderId="3" xfId="34" applyFont="1" applyFill="1" applyBorder="1" applyAlignment="1">
      <alignment horizontal="center" vertical="center"/>
      <protection/>
    </xf>
    <xf numFmtId="0" fontId="9" fillId="0" borderId="7" xfId="34" applyFont="1" applyFill="1" applyBorder="1" applyAlignment="1">
      <alignment horizontal="center" vertical="center" wrapText="1"/>
      <protection/>
    </xf>
    <xf numFmtId="0" fontId="9" fillId="0" borderId="9" xfId="34" applyFont="1" applyFill="1" applyBorder="1" applyAlignment="1">
      <alignment horizontal="center" vertical="center"/>
      <protection/>
    </xf>
    <xf numFmtId="0" fontId="9" fillId="0" borderId="3" xfId="34" applyFont="1" applyFill="1" applyBorder="1" applyAlignment="1">
      <alignment horizontal="center" vertical="center" wrapText="1"/>
      <protection/>
    </xf>
    <xf numFmtId="0" fontId="1" fillId="0" borderId="2" xfId="34" applyFont="1" applyFill="1" applyBorder="1" applyAlignment="1">
      <alignment horizontal="center" vertical="center"/>
      <protection/>
    </xf>
    <xf numFmtId="0" fontId="9" fillId="0" borderId="19" xfId="34" applyFont="1" applyFill="1" applyBorder="1" applyAlignment="1">
      <alignment horizontal="center" vertical="center"/>
      <protection/>
    </xf>
    <xf numFmtId="0" fontId="9" fillId="0" borderId="37" xfId="34" applyFont="1" applyFill="1" applyBorder="1" applyAlignment="1">
      <alignment horizontal="center" vertical="center"/>
      <protection/>
    </xf>
    <xf numFmtId="0" fontId="9" fillId="0" borderId="36" xfId="34" applyFont="1" applyFill="1" applyBorder="1" applyAlignment="1">
      <alignment horizontal="center" vertical="center"/>
      <protection/>
    </xf>
    <xf numFmtId="0" fontId="9" fillId="0" borderId="18" xfId="34" applyFont="1" applyFill="1" applyBorder="1" applyAlignment="1">
      <alignment horizontal="center" vertical="center"/>
      <protection/>
    </xf>
    <xf numFmtId="0" fontId="9" fillId="0" borderId="2" xfId="34" applyFont="1" applyFill="1" applyBorder="1" applyAlignment="1">
      <alignment horizontal="center" vertical="center" wrapText="1"/>
      <protection/>
    </xf>
    <xf numFmtId="0" fontId="9" fillId="0" borderId="2" xfId="34" applyFont="1" applyFill="1" applyBorder="1" applyAlignment="1">
      <alignment horizontal="center" vertical="center"/>
      <protection/>
    </xf>
    <xf numFmtId="0" fontId="9" fillId="0" borderId="2" xfId="34" applyFont="1" applyFill="1" applyBorder="1" applyAlignment="1">
      <alignment horizontal="distributed" vertical="center"/>
      <protection/>
    </xf>
    <xf numFmtId="0" fontId="9" fillId="0" borderId="1" xfId="34" applyFont="1" applyFill="1" applyBorder="1" applyAlignment="1">
      <alignment horizontal="center" vertical="center" wrapText="1"/>
      <protection/>
    </xf>
    <xf numFmtId="0" fontId="9" fillId="0" borderId="16" xfId="34" applyFont="1" applyFill="1" applyBorder="1" applyAlignment="1">
      <alignment horizontal="center" vertical="center"/>
      <protection/>
    </xf>
    <xf numFmtId="41" fontId="10" fillId="0" borderId="0" xfId="34" applyNumberFormat="1" applyFont="1" applyFill="1" applyBorder="1" applyAlignment="1">
      <alignment vertical="center"/>
      <protection/>
    </xf>
    <xf numFmtId="0" fontId="9" fillId="0" borderId="5" xfId="34" applyFont="1" applyFill="1" applyBorder="1" applyAlignment="1">
      <alignment horizontal="center" vertical="center"/>
      <protection/>
    </xf>
    <xf numFmtId="0" fontId="9" fillId="0" borderId="6" xfId="34" applyFont="1" applyFill="1" applyBorder="1" applyAlignment="1">
      <alignment horizontal="center" vertical="center"/>
      <protection/>
    </xf>
    <xf numFmtId="0" fontId="9" fillId="0" borderId="11" xfId="34" applyFont="1" applyFill="1" applyBorder="1" applyAlignment="1">
      <alignment horizontal="center" vertical="center"/>
      <protection/>
    </xf>
    <xf numFmtId="0" fontId="9" fillId="0" borderId="10" xfId="34" applyFont="1" applyFill="1" applyBorder="1" applyAlignment="1">
      <alignment horizontal="center" vertical="center"/>
      <protection/>
    </xf>
    <xf numFmtId="0" fontId="9" fillId="0" borderId="8" xfId="34" applyFont="1" applyFill="1" applyBorder="1" applyAlignment="1">
      <alignment horizontal="center" vertical="center" wrapText="1"/>
      <protection/>
    </xf>
    <xf numFmtId="0" fontId="9" fillId="0" borderId="9" xfId="34" applyFont="1" applyFill="1" applyBorder="1" applyAlignment="1">
      <alignment horizontal="center" vertical="center" wrapText="1"/>
      <protection/>
    </xf>
    <xf numFmtId="0" fontId="9" fillId="0" borderId="10" xfId="34" applyFont="1" applyFill="1" applyBorder="1" applyAlignment="1">
      <alignment horizontal="center" vertical="center" wrapText="1"/>
      <protection/>
    </xf>
    <xf numFmtId="38" fontId="1" fillId="0" borderId="7" xfId="17" applyFont="1" applyBorder="1" applyAlignment="1">
      <alignment horizontal="distributed" vertical="center"/>
    </xf>
    <xf numFmtId="38" fontId="1" fillId="0" borderId="0" xfId="17" applyFont="1" applyBorder="1" applyAlignment="1">
      <alignment horizontal="distributed" vertical="center"/>
    </xf>
    <xf numFmtId="38" fontId="1" fillId="0" borderId="8" xfId="17" applyFont="1" applyBorder="1" applyAlignment="1">
      <alignment horizontal="distributed" vertical="center"/>
    </xf>
    <xf numFmtId="38" fontId="10" fillId="0" borderId="9" xfId="17" applyFont="1" applyBorder="1" applyAlignment="1">
      <alignment horizontal="distributed" vertical="center"/>
    </xf>
    <xf numFmtId="38" fontId="10" fillId="0" borderId="11" xfId="17" applyFont="1" applyBorder="1" applyAlignment="1">
      <alignment horizontal="distributed" vertical="center"/>
    </xf>
    <xf numFmtId="38" fontId="10" fillId="0" borderId="10" xfId="17" applyFont="1" applyBorder="1" applyAlignment="1">
      <alignment horizontal="distributed" vertical="center"/>
    </xf>
    <xf numFmtId="38" fontId="1" fillId="0" borderId="44" xfId="17" applyFont="1" applyBorder="1" applyAlignment="1">
      <alignment horizontal="center" vertical="center"/>
    </xf>
    <xf numFmtId="0" fontId="8" fillId="0" borderId="36" xfId="35" applyFont="1" applyBorder="1" applyAlignment="1">
      <alignment horizontal="center" vertical="center"/>
      <protection/>
    </xf>
    <xf numFmtId="38" fontId="11" fillId="0" borderId="7" xfId="17" applyFont="1" applyBorder="1" applyAlignment="1">
      <alignment horizontal="distributed" vertical="center"/>
    </xf>
    <xf numFmtId="0" fontId="1" fillId="0" borderId="0" xfId="35" applyFont="1" applyBorder="1" applyAlignment="1">
      <alignment horizontal="distributed" vertical="center"/>
      <protection/>
    </xf>
    <xf numFmtId="0" fontId="1" fillId="0" borderId="8" xfId="35" applyFont="1" applyBorder="1" applyAlignment="1">
      <alignment horizontal="distributed" vertical="center"/>
      <protection/>
    </xf>
    <xf numFmtId="38" fontId="1" fillId="0" borderId="7" xfId="17" applyFont="1" applyBorder="1" applyAlignment="1">
      <alignment horizontal="center" vertical="center" wrapText="1"/>
    </xf>
    <xf numFmtId="38" fontId="1" fillId="0" borderId="19" xfId="17" applyFont="1" applyBorder="1" applyAlignment="1">
      <alignment horizontal="distributed" vertical="center"/>
    </xf>
    <xf numFmtId="0" fontId="8" fillId="0" borderId="37" xfId="35" applyFont="1" applyBorder="1" applyAlignment="1">
      <alignment horizontal="distributed" vertical="center"/>
      <protection/>
    </xf>
    <xf numFmtId="0" fontId="8" fillId="0" borderId="36" xfId="35" applyFont="1" applyBorder="1" applyAlignment="1">
      <alignment horizontal="distributed" vertical="center"/>
      <protection/>
    </xf>
    <xf numFmtId="38" fontId="1" fillId="0" borderId="4" xfId="17" applyFont="1" applyBorder="1" applyAlignment="1">
      <alignment horizontal="center"/>
    </xf>
    <xf numFmtId="38" fontId="1" fillId="0" borderId="5" xfId="17" applyFont="1" applyBorder="1" applyAlignment="1">
      <alignment horizontal="center"/>
    </xf>
    <xf numFmtId="38" fontId="1" fillId="0" borderId="6" xfId="17" applyFont="1" applyBorder="1" applyAlignment="1">
      <alignment horizontal="center"/>
    </xf>
    <xf numFmtId="38" fontId="1" fillId="0" borderId="1" xfId="17" applyFont="1" applyFill="1" applyBorder="1" applyAlignment="1">
      <alignment horizontal="center" vertical="center" wrapText="1"/>
    </xf>
    <xf numFmtId="38" fontId="1" fillId="0" borderId="16" xfId="17" applyFont="1" applyFill="1" applyBorder="1" applyAlignment="1">
      <alignment horizontal="center" vertical="center"/>
    </xf>
    <xf numFmtId="0" fontId="1" fillId="0" borderId="16" xfId="36" applyFont="1" applyBorder="1" applyAlignment="1">
      <alignment horizontal="center" vertical="center" wrapText="1"/>
      <protection/>
    </xf>
    <xf numFmtId="38" fontId="1" fillId="0" borderId="16" xfId="17" applyFont="1" applyBorder="1" applyAlignment="1">
      <alignment horizontal="center" vertical="center" wrapText="1"/>
    </xf>
    <xf numFmtId="38" fontId="1" fillId="0" borderId="20" xfId="17" applyFont="1" applyBorder="1" applyAlignment="1">
      <alignment horizontal="center" vertical="center" wrapText="1"/>
    </xf>
    <xf numFmtId="0" fontId="1" fillId="0" borderId="7" xfId="36" applyFont="1" applyBorder="1" applyAlignment="1">
      <alignment vertical="center" wrapText="1"/>
      <protection/>
    </xf>
    <xf numFmtId="0" fontId="1" fillId="0" borderId="16" xfId="36" applyFont="1" applyBorder="1" applyAlignment="1">
      <alignment vertical="center" wrapText="1"/>
      <protection/>
    </xf>
    <xf numFmtId="0" fontId="1" fillId="0" borderId="38" xfId="36" applyFont="1" applyBorder="1" applyAlignment="1">
      <alignment horizontal="center" vertical="center"/>
      <protection/>
    </xf>
    <xf numFmtId="0" fontId="1" fillId="0" borderId="33" xfId="36" applyFont="1" applyBorder="1" applyAlignment="1">
      <alignment horizontal="center" vertical="center"/>
      <protection/>
    </xf>
    <xf numFmtId="0" fontId="1" fillId="0" borderId="20" xfId="36" applyFont="1" applyBorder="1" applyAlignment="1">
      <alignment horizontal="center" vertical="center"/>
      <protection/>
    </xf>
    <xf numFmtId="0" fontId="1" fillId="0" borderId="22" xfId="36" applyFont="1" applyBorder="1" applyAlignment="1">
      <alignment horizontal="center" vertical="center"/>
      <protection/>
    </xf>
    <xf numFmtId="0" fontId="1" fillId="0" borderId="9" xfId="36" applyFont="1" applyBorder="1" applyAlignment="1">
      <alignment horizontal="center" vertical="center"/>
      <protection/>
    </xf>
    <xf numFmtId="0" fontId="1" fillId="0" borderId="10" xfId="36" applyFont="1" applyBorder="1" applyAlignment="1">
      <alignment horizontal="center" vertical="center"/>
      <protection/>
    </xf>
    <xf numFmtId="0" fontId="0" fillId="0" borderId="21" xfId="36" applyBorder="1" applyAlignment="1">
      <alignment horizontal="center" vertical="center"/>
      <protection/>
    </xf>
    <xf numFmtId="0" fontId="0" fillId="0" borderId="22" xfId="36" applyBorder="1" applyAlignment="1">
      <alignment horizontal="center" vertical="center"/>
      <protection/>
    </xf>
    <xf numFmtId="0" fontId="0" fillId="0" borderId="9" xfId="36" applyBorder="1" applyAlignment="1">
      <alignment horizontal="center" vertical="center"/>
      <protection/>
    </xf>
    <xf numFmtId="0" fontId="0" fillId="0" borderId="11" xfId="36" applyBorder="1" applyAlignment="1">
      <alignment horizontal="center" vertical="center"/>
      <protection/>
    </xf>
    <xf numFmtId="0" fontId="0" fillId="0" borderId="10" xfId="36" applyBorder="1" applyAlignment="1">
      <alignment horizontal="center" vertical="center"/>
      <protection/>
    </xf>
    <xf numFmtId="0" fontId="1" fillId="0" borderId="21" xfId="36" applyFont="1" applyBorder="1" applyAlignment="1">
      <alignment horizontal="center" vertical="center"/>
      <protection/>
    </xf>
    <xf numFmtId="0" fontId="1" fillId="0" borderId="11" xfId="36" applyFont="1" applyBorder="1" applyAlignment="1">
      <alignment horizontal="center" vertical="center"/>
      <protection/>
    </xf>
    <xf numFmtId="38" fontId="10" fillId="0" borderId="9" xfId="17" applyFont="1" applyFill="1" applyBorder="1" applyAlignment="1">
      <alignment horizontal="center"/>
    </xf>
    <xf numFmtId="38" fontId="10" fillId="0" borderId="10" xfId="17" applyFont="1" applyFill="1" applyBorder="1" applyAlignment="1">
      <alignment horizontal="center"/>
    </xf>
    <xf numFmtId="38" fontId="1" fillId="0" borderId="7" xfId="17" applyFont="1" applyFill="1" applyBorder="1" applyAlignment="1">
      <alignment horizontal="center"/>
    </xf>
    <xf numFmtId="0" fontId="8" fillId="0" borderId="8" xfId="37" applyFont="1" applyFill="1" applyBorder="1" applyAlignment="1">
      <alignment horizontal="center"/>
      <protection/>
    </xf>
    <xf numFmtId="38" fontId="1" fillId="0" borderId="7" xfId="17" applyFont="1" applyFill="1" applyBorder="1" applyAlignment="1">
      <alignment horizontal="distributed" vertical="center"/>
    </xf>
    <xf numFmtId="0" fontId="8" fillId="0" borderId="8" xfId="37" applyFont="1" applyFill="1" applyBorder="1" applyAlignment="1">
      <alignment horizontal="distributed" vertical="center"/>
      <protection/>
    </xf>
    <xf numFmtId="0" fontId="10" fillId="0" borderId="8" xfId="37" applyFont="1" applyFill="1" applyBorder="1" applyAlignment="1">
      <alignment horizontal="distributed" vertical="center"/>
      <protection/>
    </xf>
    <xf numFmtId="0" fontId="1" fillId="0" borderId="16" xfId="37" applyFont="1" applyFill="1" applyBorder="1" applyAlignment="1">
      <alignment horizontal="center" vertical="center" textRotation="255"/>
      <protection/>
    </xf>
    <xf numFmtId="0" fontId="1" fillId="0" borderId="2" xfId="37" applyFont="1" applyFill="1" applyBorder="1" applyAlignment="1">
      <alignment horizontal="center" vertical="center" textRotation="255"/>
      <protection/>
    </xf>
    <xf numFmtId="38" fontId="1" fillId="0" borderId="38" xfId="17" applyFont="1" applyFill="1" applyBorder="1" applyAlignment="1">
      <alignment horizontal="center" vertical="center"/>
    </xf>
    <xf numFmtId="38" fontId="1" fillId="0" borderId="34" xfId="17" applyFont="1" applyFill="1" applyBorder="1" applyAlignment="1">
      <alignment horizontal="center" vertical="center"/>
    </xf>
    <xf numFmtId="38" fontId="1" fillId="0" borderId="33" xfId="17" applyFont="1" applyFill="1" applyBorder="1" applyAlignment="1">
      <alignment horizontal="center" vertical="center"/>
    </xf>
    <xf numFmtId="38" fontId="1" fillId="0" borderId="20" xfId="17" applyFont="1" applyFill="1" applyBorder="1" applyAlignment="1">
      <alignment horizontal="center" vertical="center"/>
    </xf>
    <xf numFmtId="38" fontId="1" fillId="0" borderId="22" xfId="17" applyFont="1" applyFill="1" applyBorder="1" applyAlignment="1">
      <alignment horizontal="center" vertical="center"/>
    </xf>
    <xf numFmtId="38" fontId="1" fillId="0" borderId="7" xfId="17" applyFont="1" applyFill="1" applyBorder="1" applyAlignment="1">
      <alignment horizontal="center" vertical="center"/>
    </xf>
    <xf numFmtId="38" fontId="1" fillId="0" borderId="8" xfId="17" applyFont="1" applyFill="1" applyBorder="1" applyAlignment="1">
      <alignment horizontal="center" vertical="center"/>
    </xf>
    <xf numFmtId="38" fontId="1" fillId="0" borderId="9" xfId="17" applyFont="1" applyFill="1" applyBorder="1" applyAlignment="1">
      <alignment horizontal="center" vertical="center"/>
    </xf>
    <xf numFmtId="38" fontId="1" fillId="0" borderId="10" xfId="17" applyFont="1" applyFill="1" applyBorder="1" applyAlignment="1">
      <alignment horizontal="center" vertical="center"/>
    </xf>
    <xf numFmtId="38" fontId="9" fillId="0" borderId="15" xfId="17" applyFont="1" applyFill="1" applyBorder="1" applyAlignment="1">
      <alignment horizontal="center" vertical="center" textRotation="255" wrapText="1"/>
    </xf>
    <xf numFmtId="38" fontId="9" fillId="0" borderId="2" xfId="17" applyFont="1" applyFill="1" applyBorder="1" applyAlignment="1">
      <alignment horizontal="center" vertical="center" textRotation="255" wrapText="1"/>
    </xf>
    <xf numFmtId="0" fontId="1" fillId="0" borderId="38" xfId="37" applyFont="1" applyFill="1" applyBorder="1" applyAlignment="1">
      <alignment horizontal="center" vertical="center" textRotation="255"/>
      <protection/>
    </xf>
    <xf numFmtId="0" fontId="1" fillId="0" borderId="33" xfId="37" applyFont="1" applyFill="1" applyBorder="1" applyAlignment="1">
      <alignment horizontal="center" vertical="center" textRotation="255"/>
      <protection/>
    </xf>
    <xf numFmtId="0" fontId="1" fillId="0" borderId="34" xfId="37" applyFont="1" applyFill="1" applyBorder="1" applyAlignment="1">
      <alignment horizontal="center" vertical="center" textRotation="255"/>
      <protection/>
    </xf>
    <xf numFmtId="0" fontId="0" fillId="0" borderId="33" xfId="37" applyFill="1" applyBorder="1" applyAlignment="1">
      <alignment horizontal="center" vertical="center" textRotation="255"/>
      <protection/>
    </xf>
    <xf numFmtId="38" fontId="1" fillId="0" borderId="19" xfId="17" applyFont="1" applyFill="1" applyBorder="1" applyAlignment="1">
      <alignment horizontal="center"/>
    </xf>
    <xf numFmtId="0" fontId="0" fillId="0" borderId="37" xfId="37" applyFill="1" applyBorder="1" applyAlignment="1">
      <alignment horizontal="center"/>
      <protection/>
    </xf>
    <xf numFmtId="0" fontId="0" fillId="0" borderId="36" xfId="37" applyFill="1" applyBorder="1" applyAlignment="1">
      <alignment horizontal="center"/>
      <protection/>
    </xf>
    <xf numFmtId="0" fontId="1" fillId="0" borderId="20" xfId="37" applyFont="1" applyFill="1" applyBorder="1" applyAlignment="1">
      <alignment horizontal="center" vertical="center" textRotation="255"/>
      <protection/>
    </xf>
    <xf numFmtId="0" fontId="1" fillId="0" borderId="21" xfId="37" applyFont="1" applyFill="1" applyBorder="1" applyAlignment="1">
      <alignment horizontal="center" vertical="center" textRotation="255"/>
      <protection/>
    </xf>
    <xf numFmtId="0" fontId="1" fillId="0" borderId="7" xfId="37" applyFont="1" applyFill="1" applyBorder="1" applyAlignment="1">
      <alignment horizontal="center" vertical="center" textRotation="255"/>
      <protection/>
    </xf>
    <xf numFmtId="0" fontId="1" fillId="0" borderId="0" xfId="37" applyFont="1" applyFill="1" applyBorder="1" applyAlignment="1">
      <alignment horizontal="center" vertical="center" textRotation="255"/>
      <protection/>
    </xf>
    <xf numFmtId="0" fontId="1" fillId="0" borderId="9" xfId="37" applyFont="1" applyFill="1" applyBorder="1" applyAlignment="1">
      <alignment horizontal="center" vertical="center" textRotation="255"/>
      <protection/>
    </xf>
    <xf numFmtId="0" fontId="1" fillId="0" borderId="11" xfId="37" applyFont="1" applyFill="1" applyBorder="1" applyAlignment="1">
      <alignment horizontal="center" vertical="center" textRotation="255"/>
      <protection/>
    </xf>
    <xf numFmtId="0" fontId="1" fillId="0" borderId="22" xfId="37" applyFont="1" applyFill="1" applyBorder="1" applyAlignment="1">
      <alignment horizontal="center" vertical="center" textRotation="255"/>
      <protection/>
    </xf>
    <xf numFmtId="0" fontId="1" fillId="0" borderId="8" xfId="37" applyFont="1" applyFill="1" applyBorder="1" applyAlignment="1">
      <alignment horizontal="center" vertical="center" textRotation="255"/>
      <protection/>
    </xf>
    <xf numFmtId="0" fontId="1" fillId="0" borderId="10" xfId="37" applyFont="1" applyFill="1" applyBorder="1" applyAlignment="1">
      <alignment horizontal="center" vertical="center" textRotation="255"/>
      <protection/>
    </xf>
    <xf numFmtId="38" fontId="1" fillId="0" borderId="11" xfId="17" applyFont="1" applyFill="1" applyBorder="1" applyAlignment="1">
      <alignment horizontal="center" vertical="center"/>
    </xf>
    <xf numFmtId="38" fontId="1" fillId="0" borderId="37" xfId="17" applyFont="1" applyFill="1" applyBorder="1" applyAlignment="1">
      <alignment horizontal="center" vertical="center"/>
    </xf>
    <xf numFmtId="0" fontId="0" fillId="0" borderId="37" xfId="37" applyFill="1" applyBorder="1" applyAlignment="1">
      <alignment/>
      <protection/>
    </xf>
    <xf numFmtId="0" fontId="0" fillId="0" borderId="36" xfId="37" applyFill="1" applyBorder="1" applyAlignment="1">
      <alignment/>
      <protection/>
    </xf>
    <xf numFmtId="0" fontId="0" fillId="0" borderId="33" xfId="37" applyFill="1" applyBorder="1">
      <alignment/>
      <protection/>
    </xf>
    <xf numFmtId="0" fontId="0" fillId="0" borderId="2" xfId="37" applyFill="1" applyBorder="1" applyAlignment="1">
      <alignment horizontal="center" vertical="center"/>
      <protection/>
    </xf>
    <xf numFmtId="0" fontId="0" fillId="0" borderId="22" xfId="37" applyFill="1" applyBorder="1" applyAlignment="1">
      <alignment horizontal="center" vertical="center" textRotation="255"/>
      <protection/>
    </xf>
    <xf numFmtId="0" fontId="0" fillId="0" borderId="7" xfId="37" applyFill="1" applyBorder="1" applyAlignment="1">
      <alignment horizontal="center" vertical="center" textRotation="255"/>
      <protection/>
    </xf>
    <xf numFmtId="0" fontId="0" fillId="0" borderId="8" xfId="37" applyFill="1" applyBorder="1" applyAlignment="1">
      <alignment horizontal="center" vertical="center" textRotation="255"/>
      <protection/>
    </xf>
    <xf numFmtId="0" fontId="0" fillId="0" borderId="9" xfId="37" applyFill="1" applyBorder="1" applyAlignment="1">
      <alignment horizontal="center" vertical="center" textRotation="255"/>
      <protection/>
    </xf>
    <xf numFmtId="0" fontId="0" fillId="0" borderId="10" xfId="37" applyFill="1" applyBorder="1" applyAlignment="1">
      <alignment horizontal="center" vertical="center" textRotation="255"/>
      <protection/>
    </xf>
    <xf numFmtId="38" fontId="1" fillId="0" borderId="4" xfId="17" applyFont="1" applyFill="1" applyBorder="1" applyAlignment="1">
      <alignment horizontal="center" vertical="center"/>
    </xf>
    <xf numFmtId="0" fontId="0" fillId="0" borderId="6" xfId="37" applyFill="1" applyBorder="1" applyAlignment="1">
      <alignment/>
      <protection/>
    </xf>
    <xf numFmtId="0" fontId="0" fillId="0" borderId="9" xfId="37" applyFill="1" applyBorder="1" applyAlignment="1">
      <alignment/>
      <protection/>
    </xf>
    <xf numFmtId="0" fontId="0" fillId="0" borderId="10" xfId="37" applyFill="1" applyBorder="1" applyAlignment="1">
      <alignment/>
      <protection/>
    </xf>
    <xf numFmtId="38" fontId="1" fillId="0" borderId="19" xfId="17" applyFont="1" applyFill="1" applyBorder="1" applyAlignment="1">
      <alignment horizontal="left"/>
    </xf>
    <xf numFmtId="0" fontId="1" fillId="0" borderId="15" xfId="37" applyFont="1" applyFill="1" applyBorder="1" applyAlignment="1">
      <alignment horizontal="center" vertical="center" textRotation="255"/>
      <protection/>
    </xf>
    <xf numFmtId="0" fontId="0" fillId="0" borderId="2" xfId="37" applyFill="1" applyBorder="1" applyAlignment="1">
      <alignment horizontal="center" vertical="center" textRotation="255"/>
      <protection/>
    </xf>
    <xf numFmtId="0" fontId="1" fillId="0" borderId="1" xfId="38" applyFont="1" applyFill="1" applyBorder="1" applyAlignment="1">
      <alignment horizontal="distributed" vertical="center"/>
      <protection/>
    </xf>
    <xf numFmtId="0" fontId="8" fillId="0" borderId="16" xfId="38" applyFont="1" applyFill="1" applyBorder="1" applyAlignment="1">
      <alignment vertical="center"/>
      <protection/>
    </xf>
    <xf numFmtId="0" fontId="8" fillId="0" borderId="2" xfId="38" applyFont="1" applyFill="1" applyBorder="1" applyAlignment="1">
      <alignment vertical="center"/>
      <protection/>
    </xf>
    <xf numFmtId="0" fontId="1" fillId="0" borderId="15" xfId="38" applyFont="1" applyFill="1" applyBorder="1" applyAlignment="1">
      <alignment horizontal="distributed" vertical="center"/>
      <protection/>
    </xf>
    <xf numFmtId="0" fontId="8" fillId="0" borderId="2" xfId="38" applyFont="1" applyFill="1" applyBorder="1" applyAlignment="1">
      <alignment horizontal="distributed" vertical="center"/>
      <protection/>
    </xf>
    <xf numFmtId="0" fontId="1" fillId="0" borderId="3" xfId="38" applyFont="1" applyFill="1" applyBorder="1" applyAlignment="1">
      <alignment horizontal="distributed" vertical="center"/>
      <protection/>
    </xf>
    <xf numFmtId="0" fontId="8" fillId="0" borderId="3" xfId="38" applyFont="1" applyFill="1" applyBorder="1" applyAlignment="1">
      <alignment horizontal="distributed" vertical="center"/>
      <protection/>
    </xf>
    <xf numFmtId="0" fontId="1" fillId="0" borderId="18" xfId="38" applyFont="1" applyFill="1" applyBorder="1" applyAlignment="1">
      <alignment horizontal="distributed" vertical="center"/>
      <protection/>
    </xf>
    <xf numFmtId="0" fontId="8" fillId="0" borderId="18" xfId="38" applyFont="1" applyFill="1" applyBorder="1" applyAlignment="1">
      <alignment horizontal="distributed" vertical="center"/>
      <protection/>
    </xf>
    <xf numFmtId="0" fontId="1" fillId="0" borderId="37" xfId="38" applyFont="1" applyFill="1" applyBorder="1" applyAlignment="1">
      <alignment horizontal="left" vertical="center" wrapText="1"/>
      <protection/>
    </xf>
    <xf numFmtId="0" fontId="16" fillId="0" borderId="36" xfId="38" applyFont="1" applyFill="1" applyBorder="1" applyAlignment="1">
      <alignment horizontal="left" vertical="center"/>
      <protection/>
    </xf>
    <xf numFmtId="0" fontId="1" fillId="0" borderId="19" xfId="38" applyFont="1" applyFill="1" applyBorder="1" applyAlignment="1">
      <alignment horizontal="distributed" vertical="center"/>
      <protection/>
    </xf>
    <xf numFmtId="0" fontId="8" fillId="0" borderId="37" xfId="38" applyFont="1" applyFill="1" applyBorder="1" applyAlignment="1">
      <alignment horizontal="distributed" vertical="center"/>
      <protection/>
    </xf>
    <xf numFmtId="0" fontId="8" fillId="0" borderId="36" xfId="38" applyFont="1" applyFill="1" applyBorder="1" applyAlignment="1">
      <alignment horizontal="distributed" vertical="center"/>
      <protection/>
    </xf>
    <xf numFmtId="0" fontId="1" fillId="0" borderId="36" xfId="38" applyFont="1" applyFill="1" applyBorder="1" applyAlignment="1">
      <alignment horizontal="left" vertical="center" wrapText="1"/>
      <protection/>
    </xf>
    <xf numFmtId="0" fontId="1" fillId="0" borderId="15" xfId="38" applyFont="1" applyFill="1" applyBorder="1" applyAlignment="1">
      <alignment horizontal="distributed" vertical="center" wrapText="1"/>
      <protection/>
    </xf>
    <xf numFmtId="0" fontId="1" fillId="0" borderId="2" xfId="38" applyFont="1" applyFill="1" applyBorder="1" applyAlignment="1">
      <alignment horizontal="distributed" vertical="center"/>
      <protection/>
    </xf>
    <xf numFmtId="0" fontId="1" fillId="0" borderId="7" xfId="39" applyFont="1" applyFill="1" applyBorder="1" applyAlignment="1">
      <alignment horizontal="left" vertical="distributed" textRotation="255"/>
      <protection/>
    </xf>
    <xf numFmtId="0" fontId="0" fillId="0" borderId="7" xfId="39" applyFill="1" applyBorder="1" applyAlignment="1">
      <alignment horizontal="left" vertical="distributed" textRotation="255"/>
      <protection/>
    </xf>
    <xf numFmtId="0" fontId="1" fillId="0" borderId="7" xfId="39" applyFont="1" applyFill="1" applyBorder="1" applyAlignment="1">
      <alignment horizontal="left" vertical="center" textRotation="255"/>
      <protection/>
    </xf>
    <xf numFmtId="0" fontId="0" fillId="0" borderId="7" xfId="39" applyFill="1" applyBorder="1" applyAlignment="1">
      <alignment horizontal="left" vertical="center" textRotation="255"/>
      <protection/>
    </xf>
    <xf numFmtId="0" fontId="0" fillId="0" borderId="9" xfId="39" applyFill="1" applyBorder="1" applyAlignment="1">
      <alignment horizontal="left" vertical="distributed" textRotation="255"/>
      <protection/>
    </xf>
    <xf numFmtId="0" fontId="1" fillId="0" borderId="19" xfId="39" applyFont="1" applyFill="1" applyBorder="1" applyAlignment="1">
      <alignment horizontal="distributed" vertical="center"/>
      <protection/>
    </xf>
    <xf numFmtId="0" fontId="1" fillId="0" borderId="36" xfId="39" applyFont="1" applyFill="1" applyBorder="1" applyAlignment="1">
      <alignment horizontal="distributed" vertical="center"/>
      <protection/>
    </xf>
    <xf numFmtId="0" fontId="1" fillId="0" borderId="7" xfId="39" applyNumberFormat="1" applyFont="1" applyFill="1" applyBorder="1" applyAlignment="1">
      <alignment horizontal="left" vertical="center" textRotation="255" wrapText="1"/>
      <protection/>
    </xf>
    <xf numFmtId="0" fontId="0" fillId="0" borderId="7" xfId="39" applyNumberFormat="1" applyFill="1" applyBorder="1" applyAlignment="1">
      <alignment horizontal="left" vertical="center" textRotation="255"/>
      <protection/>
    </xf>
    <xf numFmtId="0" fontId="1" fillId="0" borderId="7" xfId="39" applyFont="1" applyFill="1" applyBorder="1" applyAlignment="1">
      <alignment vertical="distributed" wrapText="1"/>
      <protection/>
    </xf>
    <xf numFmtId="0" fontId="0" fillId="0" borderId="7" xfId="39" applyFill="1" applyBorder="1" applyAlignment="1">
      <alignment vertical="distributed"/>
      <protection/>
    </xf>
    <xf numFmtId="0" fontId="1" fillId="0" borderId="7" xfId="39" applyNumberFormat="1" applyFont="1" applyFill="1" applyBorder="1" applyAlignment="1">
      <alignment horizontal="left" vertical="distributed" textRotation="255"/>
      <protection/>
    </xf>
    <xf numFmtId="0" fontId="0" fillId="0" borderId="7" xfId="39" applyNumberFormat="1" applyFill="1" applyBorder="1" applyAlignment="1">
      <alignment horizontal="left" vertical="distributed" textRotation="255"/>
      <protection/>
    </xf>
    <xf numFmtId="0" fontId="1" fillId="0" borderId="20" xfId="39" applyFont="1" applyFill="1" applyBorder="1" applyAlignment="1">
      <alignment horizontal="distributed" vertical="center"/>
      <protection/>
    </xf>
    <xf numFmtId="0" fontId="8" fillId="0" borderId="22" xfId="39" applyFont="1" applyFill="1" applyBorder="1" applyAlignment="1">
      <alignment horizontal="distributed" vertical="center"/>
      <protection/>
    </xf>
    <xf numFmtId="0" fontId="8" fillId="0" borderId="7" xfId="39" applyFont="1" applyFill="1" applyBorder="1" applyAlignment="1">
      <alignment horizontal="distributed" vertical="center"/>
      <protection/>
    </xf>
    <xf numFmtId="0" fontId="8" fillId="0" borderId="8" xfId="39" applyFont="1" applyFill="1" applyBorder="1" applyAlignment="1">
      <alignment horizontal="distributed" vertical="center"/>
      <protection/>
    </xf>
    <xf numFmtId="0" fontId="8" fillId="0" borderId="9" xfId="39" applyFont="1" applyFill="1" applyBorder="1" applyAlignment="1">
      <alignment horizontal="distributed" vertical="center"/>
      <protection/>
    </xf>
    <xf numFmtId="0" fontId="8" fillId="0" borderId="10" xfId="39" applyFont="1" applyFill="1" applyBorder="1" applyAlignment="1">
      <alignment horizontal="distributed" vertical="center"/>
      <protection/>
    </xf>
    <xf numFmtId="0" fontId="10" fillId="0" borderId="4" xfId="39" applyFont="1" applyFill="1" applyBorder="1" applyAlignment="1">
      <alignment horizontal="distributed" vertical="center"/>
      <protection/>
    </xf>
    <xf numFmtId="0" fontId="9" fillId="0" borderId="6" xfId="39" applyFont="1" applyFill="1" applyBorder="1" applyAlignment="1">
      <alignment horizontal="distributed" vertical="center"/>
      <protection/>
    </xf>
    <xf numFmtId="0" fontId="1" fillId="0" borderId="3" xfId="39" applyFont="1" applyFill="1" applyBorder="1" applyAlignment="1">
      <alignment horizontal="distributed" vertical="center" wrapText="1"/>
      <protection/>
    </xf>
    <xf numFmtId="0" fontId="8" fillId="0" borderId="3" xfId="39" applyFont="1" applyFill="1" applyBorder="1" applyAlignment="1">
      <alignment horizontal="distributed" vertical="center" wrapText="1"/>
      <protection/>
    </xf>
    <xf numFmtId="0" fontId="1" fillId="0" borderId="3" xfId="39" applyFont="1" applyFill="1" applyBorder="1" applyAlignment="1">
      <alignment horizontal="distributed" vertical="center"/>
      <protection/>
    </xf>
    <xf numFmtId="0" fontId="1" fillId="0" borderId="20" xfId="40" applyFont="1" applyBorder="1" applyAlignment="1">
      <alignment horizontal="center" vertical="center" wrapText="1"/>
      <protection/>
    </xf>
    <xf numFmtId="0" fontId="1" fillId="0" borderId="22" xfId="40" applyFont="1" applyBorder="1" applyAlignment="1">
      <alignment horizontal="center" vertical="center" wrapText="1"/>
      <protection/>
    </xf>
    <xf numFmtId="0" fontId="1" fillId="0" borderId="7" xfId="40" applyFont="1" applyBorder="1" applyAlignment="1">
      <alignment horizontal="center" vertical="center" wrapText="1"/>
      <protection/>
    </xf>
    <xf numFmtId="0" fontId="1" fillId="0" borderId="8" xfId="40" applyFont="1" applyBorder="1" applyAlignment="1">
      <alignment horizontal="center" vertical="center" wrapText="1"/>
      <protection/>
    </xf>
    <xf numFmtId="0" fontId="1" fillId="0" borderId="9" xfId="40" applyFont="1" applyBorder="1" applyAlignment="1">
      <alignment horizontal="center" vertical="center" wrapText="1"/>
      <protection/>
    </xf>
    <xf numFmtId="0" fontId="1" fillId="0" borderId="10" xfId="40" applyFont="1" applyBorder="1" applyAlignment="1">
      <alignment horizontal="center" vertical="center" wrapText="1"/>
      <protection/>
    </xf>
    <xf numFmtId="0" fontId="1" fillId="0" borderId="15" xfId="40" applyFont="1" applyBorder="1" applyAlignment="1">
      <alignment horizontal="center" vertical="center" wrapText="1"/>
      <protection/>
    </xf>
    <xf numFmtId="0" fontId="1" fillId="0" borderId="16" xfId="40" applyFont="1" applyBorder="1" applyAlignment="1">
      <alignment horizontal="center" vertical="center"/>
      <protection/>
    </xf>
    <xf numFmtId="0" fontId="1" fillId="0" borderId="2" xfId="40" applyFont="1" applyBorder="1" applyAlignment="1">
      <alignment horizontal="center" vertical="center"/>
      <protection/>
    </xf>
    <xf numFmtId="0" fontId="1" fillId="0" borderId="4" xfId="40" applyFont="1" applyBorder="1" applyAlignment="1">
      <alignment horizontal="center" vertical="center"/>
      <protection/>
    </xf>
    <xf numFmtId="0" fontId="1" fillId="0" borderId="6" xfId="40" applyFont="1" applyBorder="1" applyAlignment="1">
      <alignment horizontal="center" vertical="center"/>
      <protection/>
    </xf>
    <xf numFmtId="0" fontId="1" fillId="0" borderId="9" xfId="40" applyFont="1" applyBorder="1" applyAlignment="1">
      <alignment horizontal="center" vertical="center"/>
      <protection/>
    </xf>
    <xf numFmtId="0" fontId="1" fillId="0" borderId="10" xfId="40" applyFont="1" applyBorder="1" applyAlignment="1">
      <alignment horizontal="center" vertical="center"/>
      <protection/>
    </xf>
    <xf numFmtId="0" fontId="1" fillId="0" borderId="15" xfId="40" applyFont="1" applyBorder="1" applyAlignment="1">
      <alignment vertical="center" wrapText="1"/>
      <protection/>
    </xf>
    <xf numFmtId="0" fontId="1" fillId="0" borderId="16" xfId="40" applyFont="1" applyBorder="1" applyAlignment="1">
      <alignment vertical="center" wrapText="1"/>
      <protection/>
    </xf>
    <xf numFmtId="0" fontId="1" fillId="0" borderId="2" xfId="40" applyFont="1" applyBorder="1" applyAlignment="1">
      <alignment vertical="center" wrapText="1"/>
      <protection/>
    </xf>
    <xf numFmtId="0" fontId="1" fillId="0" borderId="19" xfId="40" applyFont="1" applyBorder="1" applyAlignment="1">
      <alignment horizontal="center" vertical="center"/>
      <protection/>
    </xf>
    <xf numFmtId="0" fontId="1" fillId="0" borderId="37" xfId="40" applyFont="1" applyBorder="1" applyAlignment="1">
      <alignment horizontal="center" vertical="center"/>
      <protection/>
    </xf>
    <xf numFmtId="0" fontId="1" fillId="0" borderId="36" xfId="40" applyFont="1" applyBorder="1" applyAlignment="1">
      <alignment horizontal="center" vertical="center"/>
      <protection/>
    </xf>
    <xf numFmtId="0" fontId="1" fillId="0" borderId="4" xfId="40" applyFont="1" applyBorder="1" applyAlignment="1">
      <alignment horizontal="center" vertical="center" wrapText="1"/>
      <protection/>
    </xf>
    <xf numFmtId="0" fontId="1" fillId="0" borderId="6" xfId="40" applyFont="1" applyBorder="1" applyAlignment="1">
      <alignment horizontal="center" vertical="center" wrapText="1"/>
      <protection/>
    </xf>
    <xf numFmtId="0" fontId="1" fillId="0" borderId="11" xfId="40" applyFont="1" applyBorder="1" applyAlignment="1">
      <alignment horizontal="center" vertical="center"/>
      <protection/>
    </xf>
    <xf numFmtId="0" fontId="1" fillId="0" borderId="5" xfId="40" applyFont="1" applyBorder="1" applyAlignment="1">
      <alignment horizontal="center" vertical="center"/>
      <protection/>
    </xf>
    <xf numFmtId="0" fontId="1" fillId="0" borderId="7" xfId="40" applyFont="1" applyBorder="1" applyAlignment="1">
      <alignment horizontal="center" vertical="center"/>
      <protection/>
    </xf>
    <xf numFmtId="0" fontId="1" fillId="0" borderId="0" xfId="40" applyFont="1" applyBorder="1" applyAlignment="1">
      <alignment horizontal="center" vertical="center"/>
      <protection/>
    </xf>
    <xf numFmtId="0" fontId="1" fillId="0" borderId="8" xfId="40" applyFont="1" applyBorder="1" applyAlignment="1">
      <alignment horizontal="center" vertical="center"/>
      <protection/>
    </xf>
    <xf numFmtId="38" fontId="1" fillId="0" borderId="0" xfId="17" applyFont="1" applyBorder="1" applyAlignment="1">
      <alignment vertical="center" wrapText="1"/>
    </xf>
    <xf numFmtId="38" fontId="1" fillId="0" borderId="0" xfId="17" applyFont="1" applyFill="1" applyBorder="1" applyAlignment="1">
      <alignment horizontal="distributed" vertical="center"/>
    </xf>
    <xf numFmtId="38" fontId="1" fillId="0" borderId="8" xfId="17" applyFont="1" applyFill="1" applyBorder="1" applyAlignment="1">
      <alignment horizontal="distributed" vertical="center"/>
    </xf>
    <xf numFmtId="38" fontId="1" fillId="0" borderId="45" xfId="17" applyFont="1" applyFill="1" applyBorder="1" applyAlignment="1">
      <alignment horizontal="distributed" vertical="center"/>
    </xf>
    <xf numFmtId="38" fontId="1" fillId="0" borderId="10" xfId="17" applyFont="1" applyFill="1" applyBorder="1" applyAlignment="1">
      <alignment horizontal="distributed" vertical="center"/>
    </xf>
    <xf numFmtId="38" fontId="1" fillId="0" borderId="9" xfId="17" applyFont="1" applyBorder="1" applyAlignment="1">
      <alignment horizontal="distributed" vertical="center"/>
    </xf>
    <xf numFmtId="38" fontId="1" fillId="0" borderId="10" xfId="17" applyFont="1" applyBorder="1" applyAlignment="1">
      <alignment horizontal="distributed" vertical="center"/>
    </xf>
    <xf numFmtId="38" fontId="10" fillId="0" borderId="4" xfId="17" applyFont="1" applyBorder="1" applyAlignment="1">
      <alignment horizontal="distributed" vertical="center"/>
    </xf>
    <xf numFmtId="38" fontId="10" fillId="0" borderId="6" xfId="17" applyFont="1" applyBorder="1" applyAlignment="1">
      <alignment horizontal="distributed" vertical="center"/>
    </xf>
    <xf numFmtId="38" fontId="10" fillId="0" borderId="9" xfId="17" applyFont="1" applyBorder="1" applyAlignment="1">
      <alignment horizontal="distributed" vertical="center"/>
    </xf>
    <xf numFmtId="38" fontId="10" fillId="0" borderId="10" xfId="17" applyFont="1" applyBorder="1" applyAlignment="1">
      <alignment horizontal="distributed" vertical="center"/>
    </xf>
    <xf numFmtId="0" fontId="10" fillId="0" borderId="9" xfId="43" applyFont="1" applyFill="1" applyBorder="1" applyAlignment="1">
      <alignment horizontal="distributed" vertical="center"/>
      <protection/>
    </xf>
    <xf numFmtId="0" fontId="9" fillId="0" borderId="10" xfId="43" applyFont="1" applyFill="1" applyBorder="1" applyAlignment="1">
      <alignment horizontal="distributed" vertical="center"/>
      <protection/>
    </xf>
    <xf numFmtId="0" fontId="1" fillId="0" borderId="20" xfId="43" applyFont="1" applyFill="1" applyBorder="1" applyAlignment="1">
      <alignment horizontal="distributed" vertical="center"/>
      <protection/>
    </xf>
    <xf numFmtId="0" fontId="1" fillId="0" borderId="22" xfId="43" applyFont="1" applyFill="1" applyBorder="1" applyAlignment="1">
      <alignment horizontal="distributed" vertical="center"/>
      <protection/>
    </xf>
    <xf numFmtId="0" fontId="1" fillId="0" borderId="9" xfId="43" applyFont="1" applyFill="1" applyBorder="1" applyAlignment="1">
      <alignment horizontal="distributed" vertical="center"/>
      <protection/>
    </xf>
    <xf numFmtId="0" fontId="1" fillId="0" borderId="10" xfId="43" applyFont="1" applyFill="1" applyBorder="1" applyAlignment="1">
      <alignment horizontal="distributed" vertical="center"/>
      <protection/>
    </xf>
    <xf numFmtId="0" fontId="10" fillId="0" borderId="4" xfId="43" applyFont="1" applyFill="1" applyBorder="1" applyAlignment="1">
      <alignment horizontal="distributed" vertical="center"/>
      <protection/>
    </xf>
    <xf numFmtId="0" fontId="9" fillId="0" borderId="6" xfId="43" applyFont="1" applyFill="1" applyBorder="1" applyAlignment="1">
      <alignment horizontal="distributed" vertical="center"/>
      <protection/>
    </xf>
    <xf numFmtId="0" fontId="10" fillId="0" borderId="7" xfId="43" applyFont="1" applyFill="1" applyBorder="1" applyAlignment="1">
      <alignment horizontal="distributed" vertical="center"/>
      <protection/>
    </xf>
    <xf numFmtId="0" fontId="10" fillId="0" borderId="8" xfId="43" applyFont="1" applyFill="1" applyBorder="1" applyAlignment="1">
      <alignment horizontal="distributed" vertical="center"/>
      <protection/>
    </xf>
    <xf numFmtId="0" fontId="10" fillId="0" borderId="7" xfId="43" applyFont="1" applyFill="1" applyBorder="1" applyAlignment="1">
      <alignment horizontal="distributed" vertical="center"/>
      <protection/>
    </xf>
    <xf numFmtId="0" fontId="10" fillId="0" borderId="8" xfId="43" applyFont="1" applyFill="1" applyBorder="1" applyAlignment="1">
      <alignment horizontal="distributed" vertical="center"/>
      <protection/>
    </xf>
    <xf numFmtId="0" fontId="0" fillId="0" borderId="16" xfId="44" applyFill="1" applyBorder="1" applyAlignment="1">
      <alignment horizontal="center" vertical="center" wrapText="1"/>
      <protection/>
    </xf>
    <xf numFmtId="38" fontId="1" fillId="0" borderId="19" xfId="17" applyFont="1" applyFill="1" applyBorder="1" applyAlignment="1">
      <alignment horizontal="distributed" vertical="center"/>
    </xf>
    <xf numFmtId="0" fontId="8" fillId="0" borderId="37" xfId="44" applyFont="1" applyFill="1" applyBorder="1" applyAlignment="1">
      <alignment horizontal="distributed" vertical="center"/>
      <protection/>
    </xf>
    <xf numFmtId="0" fontId="8" fillId="0" borderId="36" xfId="44" applyFont="1" applyFill="1" applyBorder="1" applyAlignment="1">
      <alignment horizontal="distributed" vertical="center"/>
      <protection/>
    </xf>
    <xf numFmtId="38" fontId="1" fillId="0" borderId="16" xfId="17" applyFont="1" applyFill="1" applyBorder="1" applyAlignment="1">
      <alignment horizontal="distributed" vertical="center"/>
    </xf>
    <xf numFmtId="0" fontId="8" fillId="0" borderId="16" xfId="44" applyFont="1" applyFill="1" applyBorder="1" applyAlignment="1">
      <alignment horizontal="distributed" vertical="center"/>
      <protection/>
    </xf>
    <xf numFmtId="0" fontId="8" fillId="0" borderId="2" xfId="44" applyFont="1" applyFill="1" applyBorder="1" applyAlignment="1">
      <alignment horizontal="distributed" vertical="center"/>
      <protection/>
    </xf>
    <xf numFmtId="38" fontId="1" fillId="0" borderId="16" xfId="17" applyFont="1" applyFill="1" applyBorder="1" applyAlignment="1">
      <alignment horizontal="distributed" vertical="center" wrapText="1"/>
    </xf>
    <xf numFmtId="0" fontId="1" fillId="0" borderId="7" xfId="45" applyFont="1" applyFill="1" applyBorder="1" applyAlignment="1">
      <alignment horizontal="distributed" vertical="center"/>
      <protection/>
    </xf>
    <xf numFmtId="0" fontId="1" fillId="0" borderId="0" xfId="45" applyFont="1" applyFill="1" applyBorder="1" applyAlignment="1">
      <alignment horizontal="distributed" vertical="center"/>
      <protection/>
    </xf>
    <xf numFmtId="0" fontId="1" fillId="0" borderId="8" xfId="45" applyFont="1" applyFill="1" applyBorder="1" applyAlignment="1">
      <alignment horizontal="distributed" vertical="center"/>
      <protection/>
    </xf>
    <xf numFmtId="0" fontId="10" fillId="0" borderId="7" xfId="45" applyFont="1" applyFill="1" applyBorder="1" applyAlignment="1">
      <alignment horizontal="distributed" vertical="center"/>
      <protection/>
    </xf>
    <xf numFmtId="0" fontId="10" fillId="0" borderId="0" xfId="45" applyFont="1" applyFill="1" applyBorder="1" applyAlignment="1">
      <alignment horizontal="distributed" vertical="center"/>
      <protection/>
    </xf>
    <xf numFmtId="0" fontId="10" fillId="0" borderId="8" xfId="45" applyFont="1" applyFill="1" applyBorder="1" applyAlignment="1">
      <alignment horizontal="distributed" vertical="center"/>
      <protection/>
    </xf>
    <xf numFmtId="0" fontId="10" fillId="0" borderId="9" xfId="45" applyFont="1" applyFill="1" applyBorder="1" applyAlignment="1">
      <alignment horizontal="distributed" vertical="center"/>
      <protection/>
    </xf>
    <xf numFmtId="0" fontId="10" fillId="0" borderId="11" xfId="45" applyFont="1" applyFill="1" applyBorder="1" applyAlignment="1">
      <alignment horizontal="distributed" vertical="center"/>
      <protection/>
    </xf>
    <xf numFmtId="0" fontId="10" fillId="0" borderId="10" xfId="45" applyFont="1" applyFill="1" applyBorder="1" applyAlignment="1">
      <alignment horizontal="distributed" vertical="center"/>
      <protection/>
    </xf>
    <xf numFmtId="0" fontId="16" fillId="0" borderId="8" xfId="45" applyFont="1" applyBorder="1" applyAlignment="1">
      <alignment horizontal="distributed" vertical="center"/>
      <protection/>
    </xf>
    <xf numFmtId="0" fontId="1" fillId="0" borderId="19" xfId="45" applyFont="1" applyFill="1" applyBorder="1" applyAlignment="1">
      <alignment horizontal="distributed" vertical="center"/>
      <protection/>
    </xf>
    <xf numFmtId="0" fontId="1" fillId="0" borderId="37" xfId="45" applyFont="1" applyFill="1" applyBorder="1" applyAlignment="1">
      <alignment horizontal="distributed" vertical="center"/>
      <protection/>
    </xf>
    <xf numFmtId="0" fontId="1" fillId="0" borderId="36" xfId="45" applyFont="1" applyFill="1" applyBorder="1" applyAlignment="1">
      <alignment horizontal="distributed" vertical="center"/>
      <protection/>
    </xf>
    <xf numFmtId="0" fontId="1" fillId="0" borderId="5" xfId="45" applyFont="1" applyFill="1" applyBorder="1" applyAlignment="1">
      <alignment horizontal="distributed" vertical="center"/>
      <protection/>
    </xf>
    <xf numFmtId="0" fontId="1" fillId="0" borderId="6" xfId="45" applyFont="1" applyFill="1" applyBorder="1" applyAlignment="1">
      <alignment horizontal="distributed" vertical="center"/>
      <protection/>
    </xf>
    <xf numFmtId="0" fontId="1" fillId="0" borderId="11" xfId="45" applyFont="1" applyFill="1" applyBorder="1" applyAlignment="1">
      <alignment horizontal="distributed" vertical="center"/>
      <protection/>
    </xf>
    <xf numFmtId="0" fontId="1" fillId="0" borderId="10" xfId="45" applyFont="1" applyFill="1" applyBorder="1" applyAlignment="1">
      <alignment horizontal="distributed" vertical="center"/>
      <protection/>
    </xf>
    <xf numFmtId="0" fontId="1" fillId="0" borderId="5" xfId="46" applyFont="1" applyFill="1" applyBorder="1" applyAlignment="1">
      <alignment horizontal="center" vertical="center"/>
      <protection/>
    </xf>
    <xf numFmtId="0" fontId="1" fillId="0" borderId="37" xfId="46" applyFont="1" applyFill="1" applyBorder="1" applyAlignment="1">
      <alignment horizontal="distributed" vertical="center"/>
      <protection/>
    </xf>
    <xf numFmtId="0" fontId="0" fillId="0" borderId="36" xfId="46" applyFill="1" applyBorder="1" applyAlignment="1">
      <alignment horizontal="distributed" vertical="center"/>
      <protection/>
    </xf>
    <xf numFmtId="0" fontId="1" fillId="0" borderId="19" xfId="46" applyFont="1" applyFill="1" applyBorder="1" applyAlignment="1">
      <alignment horizontal="distributed" vertical="center"/>
      <protection/>
    </xf>
    <xf numFmtId="0" fontId="10" fillId="0" borderId="7" xfId="46" applyFont="1" applyFill="1" applyBorder="1" applyAlignment="1">
      <alignment horizontal="distributed" vertical="center"/>
      <protection/>
    </xf>
    <xf numFmtId="0" fontId="0" fillId="0" borderId="0" xfId="46" applyFill="1" applyBorder="1" applyAlignment="1">
      <alignment horizontal="distributed" vertical="center"/>
      <protection/>
    </xf>
    <xf numFmtId="0" fontId="1" fillId="0" borderId="7" xfId="46" applyFont="1" applyFill="1" applyBorder="1" applyAlignment="1">
      <alignment horizontal="left" vertical="distributed" textRotation="255"/>
      <protection/>
    </xf>
    <xf numFmtId="0" fontId="0" fillId="0" borderId="7" xfId="46" applyFill="1" applyBorder="1" applyAlignment="1">
      <alignment horizontal="left" vertical="distributed" textRotation="255"/>
      <protection/>
    </xf>
    <xf numFmtId="0" fontId="1" fillId="0" borderId="20" xfId="46" applyFont="1" applyFill="1" applyBorder="1" applyAlignment="1">
      <alignment horizontal="distributed" vertical="center"/>
      <protection/>
    </xf>
    <xf numFmtId="0" fontId="0" fillId="0" borderId="21" xfId="46" applyFill="1" applyBorder="1" applyAlignment="1">
      <alignment horizontal="distributed" vertical="center"/>
      <protection/>
    </xf>
    <xf numFmtId="0" fontId="0" fillId="0" borderId="22" xfId="46" applyFill="1" applyBorder="1" applyAlignment="1">
      <alignment horizontal="distributed" vertical="center"/>
      <protection/>
    </xf>
    <xf numFmtId="0" fontId="0" fillId="0" borderId="9" xfId="46" applyFill="1" applyBorder="1" applyAlignment="1">
      <alignment horizontal="distributed" vertical="center"/>
      <protection/>
    </xf>
    <xf numFmtId="0" fontId="0" fillId="0" borderId="11" xfId="46" applyFill="1" applyBorder="1" applyAlignment="1">
      <alignment horizontal="distributed" vertical="center"/>
      <protection/>
    </xf>
    <xf numFmtId="0" fontId="0" fillId="0" borderId="10" xfId="46" applyFill="1" applyBorder="1" applyAlignment="1">
      <alignment horizontal="distributed" vertical="center"/>
      <protection/>
    </xf>
    <xf numFmtId="0" fontId="0" fillId="0" borderId="37" xfId="46" applyFill="1" applyBorder="1" applyAlignment="1">
      <alignment horizontal="distributed" vertical="center"/>
      <protection/>
    </xf>
    <xf numFmtId="0" fontId="16" fillId="0" borderId="36" xfId="46" applyFont="1" applyFill="1" applyBorder="1" applyAlignment="1">
      <alignment horizontal="distributed" vertical="center"/>
      <protection/>
    </xf>
    <xf numFmtId="0" fontId="1" fillId="0" borderId="19" xfId="46" applyFont="1" applyFill="1" applyBorder="1" applyAlignment="1">
      <alignment horizontal="distributed" vertical="center" wrapText="1"/>
      <protection/>
    </xf>
    <xf numFmtId="0" fontId="16" fillId="0" borderId="36" xfId="46" applyFont="1" applyFill="1" applyBorder="1" applyAlignment="1">
      <alignment horizontal="distributed" vertical="center" wrapText="1"/>
      <protection/>
    </xf>
    <xf numFmtId="0" fontId="16" fillId="0" borderId="19" xfId="46" applyFont="1" applyFill="1" applyBorder="1" applyAlignment="1">
      <alignment horizontal="distributed" vertical="center"/>
      <protection/>
    </xf>
    <xf numFmtId="38" fontId="1" fillId="0" borderId="1" xfId="17" applyFont="1" applyBorder="1" applyAlignment="1">
      <alignment horizontal="distributed" vertical="center"/>
    </xf>
    <xf numFmtId="0" fontId="8" fillId="0" borderId="2" xfId="47" applyFont="1" applyBorder="1" applyAlignment="1">
      <alignment horizontal="distributed" vertical="center"/>
      <protection/>
    </xf>
    <xf numFmtId="0" fontId="1" fillId="0" borderId="0" xfId="47" applyFont="1" applyFill="1" applyAlignment="1">
      <alignment horizontal="right" vertical="center"/>
      <protection/>
    </xf>
    <xf numFmtId="0" fontId="0" fillId="0" borderId="17" xfId="47" applyBorder="1" applyAlignment="1">
      <alignment horizontal="right" vertical="center"/>
      <protection/>
    </xf>
    <xf numFmtId="38" fontId="1" fillId="0" borderId="16" xfId="17" applyFont="1" applyBorder="1" applyAlignment="1">
      <alignment horizontal="distributed" vertical="center"/>
    </xf>
    <xf numFmtId="38" fontId="1" fillId="0" borderId="2" xfId="17" applyFont="1" applyBorder="1" applyAlignment="1">
      <alignment horizontal="distributed" vertical="center"/>
    </xf>
    <xf numFmtId="38" fontId="1" fillId="0" borderId="0" xfId="17" applyFont="1" applyAlignment="1">
      <alignment horizontal="right" vertical="center"/>
    </xf>
    <xf numFmtId="0" fontId="0" fillId="0" borderId="17" xfId="48" applyBorder="1" applyAlignment="1">
      <alignment horizontal="right" vertical="center"/>
      <protection/>
    </xf>
    <xf numFmtId="38" fontId="1" fillId="0" borderId="7" xfId="17" applyFont="1" applyFill="1" applyBorder="1" applyAlignment="1">
      <alignment horizontal="center" vertical="center" textRotation="255"/>
    </xf>
    <xf numFmtId="38" fontId="1" fillId="0" borderId="19" xfId="17" applyFont="1" applyFill="1" applyBorder="1" applyAlignment="1">
      <alignment horizontal="center" vertical="center"/>
    </xf>
    <xf numFmtId="0" fontId="8" fillId="0" borderId="37" xfId="49" applyFont="1" applyFill="1" applyBorder="1" applyAlignment="1">
      <alignment horizontal="center" vertical="center"/>
      <protection/>
    </xf>
    <xf numFmtId="0" fontId="8" fillId="0" borderId="36" xfId="49" applyFont="1" applyFill="1" applyBorder="1" applyAlignment="1">
      <alignment horizontal="center" vertical="center"/>
      <protection/>
    </xf>
    <xf numFmtId="38" fontId="1" fillId="0" borderId="21" xfId="17" applyFont="1" applyFill="1" applyBorder="1" applyAlignment="1">
      <alignment horizontal="center" vertical="center"/>
    </xf>
    <xf numFmtId="38" fontId="1" fillId="0" borderId="11" xfId="17" applyFont="1" applyFill="1" applyBorder="1" applyAlignment="1">
      <alignment horizontal="center" vertical="center"/>
    </xf>
    <xf numFmtId="38" fontId="1" fillId="0" borderId="7" xfId="17" applyFont="1" applyFill="1" applyBorder="1" applyAlignment="1">
      <alignment horizontal="center" vertical="distributed" textRotation="255"/>
    </xf>
    <xf numFmtId="38" fontId="10" fillId="0" borderId="7" xfId="17" applyFont="1" applyFill="1" applyBorder="1" applyAlignment="1">
      <alignment horizontal="distributed" vertical="center"/>
    </xf>
    <xf numFmtId="38" fontId="10" fillId="0" borderId="0" xfId="17" applyFont="1" applyFill="1" applyBorder="1" applyAlignment="1" quotePrefix="1">
      <alignment horizontal="distributed" vertical="center"/>
    </xf>
    <xf numFmtId="38" fontId="10" fillId="0" borderId="8" xfId="17" applyFont="1" applyFill="1" applyBorder="1" applyAlignment="1" quotePrefix="1">
      <alignment horizontal="distributed" vertical="center"/>
    </xf>
    <xf numFmtId="38" fontId="1" fillId="0" borderId="36" xfId="17" applyFont="1" applyFill="1" applyBorder="1" applyAlignment="1">
      <alignment horizontal="center" vertical="center"/>
    </xf>
    <xf numFmtId="0" fontId="8" fillId="0" borderId="0" xfId="49" applyFont="1" applyFill="1" applyBorder="1" applyAlignment="1">
      <alignment horizontal="distributed" vertical="center"/>
      <protection/>
    </xf>
    <xf numFmtId="0" fontId="8" fillId="0" borderId="8" xfId="49" applyFont="1" applyFill="1" applyBorder="1" applyAlignment="1">
      <alignment horizontal="distributed" vertical="center"/>
      <protection/>
    </xf>
    <xf numFmtId="0" fontId="1" fillId="0" borderId="9" xfId="50" applyFont="1" applyFill="1" applyBorder="1" applyAlignment="1">
      <alignment horizontal="center"/>
      <protection/>
    </xf>
    <xf numFmtId="0" fontId="1" fillId="0" borderId="11" xfId="50" applyFont="1" applyFill="1" applyBorder="1" applyAlignment="1">
      <alignment horizontal="center"/>
      <protection/>
    </xf>
    <xf numFmtId="0" fontId="1" fillId="0" borderId="10" xfId="50" applyFont="1" applyFill="1" applyBorder="1" applyAlignment="1">
      <alignment horizontal="center"/>
      <protection/>
    </xf>
    <xf numFmtId="41" fontId="1" fillId="0" borderId="19" xfId="50" applyNumberFormat="1" applyFont="1" applyFill="1" applyBorder="1" applyAlignment="1">
      <alignment horizontal="distributed"/>
      <protection/>
    </xf>
    <xf numFmtId="41" fontId="1" fillId="0" borderId="37" xfId="50" applyNumberFormat="1" applyFont="1" applyFill="1" applyBorder="1" applyAlignment="1">
      <alignment horizontal="distributed"/>
      <protection/>
    </xf>
    <xf numFmtId="41" fontId="1" fillId="0" borderId="36" xfId="50" applyNumberFormat="1" applyFont="1" applyFill="1" applyBorder="1" applyAlignment="1">
      <alignment horizontal="distributed"/>
      <protection/>
    </xf>
    <xf numFmtId="0" fontId="1" fillId="0" borderId="20" xfId="50" applyFont="1" applyFill="1" applyBorder="1" applyAlignment="1">
      <alignment horizontal="distributed" vertical="center"/>
      <protection/>
    </xf>
    <xf numFmtId="0" fontId="1" fillId="0" borderId="21" xfId="50" applyFont="1" applyFill="1" applyBorder="1" applyAlignment="1">
      <alignment horizontal="distributed" vertical="center"/>
      <protection/>
    </xf>
    <xf numFmtId="0" fontId="1" fillId="0" borderId="22" xfId="50" applyFont="1" applyFill="1" applyBorder="1" applyAlignment="1">
      <alignment horizontal="distributed" vertical="center"/>
      <protection/>
    </xf>
    <xf numFmtId="0" fontId="1" fillId="0" borderId="9" xfId="50" applyFont="1" applyFill="1" applyBorder="1" applyAlignment="1">
      <alignment horizontal="distributed" vertical="center"/>
      <protection/>
    </xf>
    <xf numFmtId="0" fontId="1" fillId="0" borderId="11" xfId="50" applyFont="1" applyFill="1" applyBorder="1" applyAlignment="1">
      <alignment horizontal="distributed" vertical="center"/>
      <protection/>
    </xf>
    <xf numFmtId="0" fontId="1" fillId="0" borderId="10" xfId="50" applyFont="1" applyFill="1" applyBorder="1" applyAlignment="1">
      <alignment horizontal="distributed" vertical="center"/>
      <protection/>
    </xf>
    <xf numFmtId="0" fontId="1" fillId="0" borderId="20" xfId="50" applyFont="1" applyFill="1" applyBorder="1" applyAlignment="1">
      <alignment horizontal="distributed" vertical="center" wrapText="1"/>
      <protection/>
    </xf>
    <xf numFmtId="0" fontId="1" fillId="0" borderId="21" xfId="50" applyFont="1" applyFill="1" applyBorder="1" applyAlignment="1">
      <alignment horizontal="distributed" vertical="center" wrapText="1"/>
      <protection/>
    </xf>
    <xf numFmtId="0" fontId="1" fillId="0" borderId="22" xfId="50" applyFont="1" applyFill="1" applyBorder="1" applyAlignment="1">
      <alignment horizontal="distributed" vertical="center" wrapText="1"/>
      <protection/>
    </xf>
    <xf numFmtId="0" fontId="1" fillId="0" borderId="9" xfId="50" applyFont="1" applyFill="1" applyBorder="1" applyAlignment="1">
      <alignment horizontal="distributed" vertical="center" wrapText="1"/>
      <protection/>
    </xf>
    <xf numFmtId="0" fontId="1" fillId="0" borderId="11" xfId="50" applyFont="1" applyFill="1" applyBorder="1" applyAlignment="1">
      <alignment horizontal="distributed" vertical="center" wrapText="1"/>
      <protection/>
    </xf>
    <xf numFmtId="0" fontId="1" fillId="0" borderId="10" xfId="50" applyFont="1" applyFill="1" applyBorder="1" applyAlignment="1">
      <alignment horizontal="distributed" vertical="center" wrapText="1"/>
      <protection/>
    </xf>
    <xf numFmtId="0" fontId="1" fillId="0" borderId="2" xfId="50" applyFont="1" applyFill="1" applyBorder="1" applyAlignment="1">
      <alignment horizontal="center"/>
      <protection/>
    </xf>
    <xf numFmtId="0" fontId="1" fillId="0" borderId="18" xfId="50" applyFont="1" applyFill="1" applyBorder="1" applyAlignment="1">
      <alignment horizontal="distributed" vertical="distributed"/>
      <protection/>
    </xf>
    <xf numFmtId="0" fontId="1" fillId="0" borderId="1" xfId="50" applyFont="1" applyFill="1" applyBorder="1" applyAlignment="1">
      <alignment horizontal="distributed" vertical="center"/>
      <protection/>
    </xf>
    <xf numFmtId="0" fontId="1" fillId="0" borderId="2" xfId="50" applyFont="1" applyFill="1" applyBorder="1" applyAlignment="1">
      <alignment horizontal="distributed" vertical="center"/>
      <protection/>
    </xf>
    <xf numFmtId="38" fontId="1" fillId="0" borderId="1" xfId="17" applyFont="1" applyFill="1" applyBorder="1" applyAlignment="1">
      <alignment horizontal="center" vertical="center"/>
    </xf>
    <xf numFmtId="0" fontId="0" fillId="0" borderId="16" xfId="51" applyFill="1" applyBorder="1" applyAlignment="1">
      <alignment horizontal="center" vertical="center"/>
      <protection/>
    </xf>
    <xf numFmtId="0" fontId="0" fillId="0" borderId="2" xfId="51" applyFill="1" applyBorder="1" applyAlignment="1">
      <alignment horizontal="center" vertical="center"/>
      <protection/>
    </xf>
    <xf numFmtId="0" fontId="15" fillId="0" borderId="8" xfId="51" applyFont="1" applyFill="1" applyBorder="1" applyAlignment="1">
      <alignment horizontal="distributed" vertical="center"/>
      <protection/>
    </xf>
    <xf numFmtId="38" fontId="9" fillId="0" borderId="20" xfId="17" applyFont="1" applyFill="1" applyBorder="1" applyAlignment="1">
      <alignment horizontal="center" vertical="center"/>
    </xf>
    <xf numFmtId="38" fontId="9" fillId="0" borderId="22" xfId="17" applyFont="1" applyFill="1" applyBorder="1" applyAlignment="1">
      <alignment horizontal="center" vertical="center"/>
    </xf>
    <xf numFmtId="38" fontId="9" fillId="0" borderId="7" xfId="17" applyFont="1" applyFill="1" applyBorder="1" applyAlignment="1">
      <alignment horizontal="center" vertical="center"/>
    </xf>
    <xf numFmtId="38" fontId="9" fillId="0" borderId="8" xfId="17" applyFont="1" applyFill="1" applyBorder="1" applyAlignment="1">
      <alignment horizontal="center" vertical="center"/>
    </xf>
    <xf numFmtId="38" fontId="9" fillId="0" borderId="9" xfId="17" applyFont="1" applyFill="1" applyBorder="1" applyAlignment="1">
      <alignment horizontal="center" vertical="center"/>
    </xf>
    <xf numFmtId="38" fontId="9" fillId="0" borderId="10" xfId="17" applyFont="1" applyFill="1" applyBorder="1" applyAlignment="1">
      <alignment horizontal="center" vertical="center"/>
    </xf>
    <xf numFmtId="0" fontId="1" fillId="0" borderId="1" xfId="51" applyFont="1" applyFill="1" applyBorder="1" applyAlignment="1">
      <alignment horizontal="center" vertical="center" wrapText="1"/>
      <protection/>
    </xf>
    <xf numFmtId="0" fontId="0" fillId="0" borderId="16" xfId="51" applyFill="1" applyBorder="1" applyAlignment="1">
      <alignment horizontal="center" vertical="center" wrapText="1"/>
      <protection/>
    </xf>
    <xf numFmtId="0" fontId="0" fillId="0" borderId="2" xfId="51" applyFill="1" applyBorder="1" applyAlignment="1">
      <alignment horizontal="center" vertical="center" wrapText="1"/>
      <protection/>
    </xf>
    <xf numFmtId="0" fontId="0" fillId="0" borderId="34" xfId="51" applyFill="1" applyBorder="1" applyAlignment="1">
      <alignment horizontal="center" vertical="center"/>
      <protection/>
    </xf>
    <xf numFmtId="0" fontId="0" fillId="0" borderId="33" xfId="51" applyFill="1" applyBorder="1" applyAlignment="1">
      <alignment horizontal="center" vertical="center"/>
      <protection/>
    </xf>
    <xf numFmtId="0" fontId="0" fillId="0" borderId="37" xfId="51" applyFill="1" applyBorder="1" applyAlignment="1">
      <alignment horizontal="distributed" vertical="center"/>
      <protection/>
    </xf>
    <xf numFmtId="0" fontId="0" fillId="0" borderId="36" xfId="51" applyFill="1" applyBorder="1" applyAlignment="1">
      <alignment horizontal="distributed" vertical="center"/>
      <protection/>
    </xf>
    <xf numFmtId="38" fontId="1" fillId="0" borderId="38" xfId="17" applyFont="1" applyFill="1" applyBorder="1" applyAlignment="1">
      <alignment horizontal="distributed" vertical="center"/>
    </xf>
    <xf numFmtId="0" fontId="0" fillId="0" borderId="34" xfId="51" applyFill="1" applyBorder="1" applyAlignment="1">
      <alignment horizontal="distributed" vertical="center"/>
      <protection/>
    </xf>
    <xf numFmtId="0" fontId="0" fillId="0" borderId="33" xfId="51" applyFill="1" applyBorder="1" applyAlignment="1">
      <alignment horizontal="distributed" vertical="center"/>
      <protection/>
    </xf>
    <xf numFmtId="0" fontId="13" fillId="0" borderId="8" xfId="51" applyFont="1" applyFill="1" applyBorder="1" applyAlignment="1">
      <alignment horizontal="distributed" vertical="center"/>
      <protection/>
    </xf>
    <xf numFmtId="0" fontId="1" fillId="0" borderId="7" xfId="51" applyFont="1" applyFill="1" applyBorder="1" applyAlignment="1">
      <alignment horizontal="distributed" vertical="center"/>
      <protection/>
    </xf>
    <xf numFmtId="0" fontId="8" fillId="0" borderId="8" xfId="51" applyFont="1" applyFill="1" applyBorder="1" applyAlignment="1">
      <alignment horizontal="distributed" vertical="center"/>
      <protection/>
    </xf>
    <xf numFmtId="0" fontId="0" fillId="0" borderId="8" xfId="51" applyFill="1" applyBorder="1" applyAlignment="1">
      <alignment horizontal="distributed" vertical="center"/>
      <protection/>
    </xf>
    <xf numFmtId="38" fontId="1" fillId="0" borderId="7" xfId="17" applyFont="1" applyFill="1" applyBorder="1" applyAlignment="1">
      <alignment horizontal="distributed" vertical="center" shrinkToFit="1"/>
    </xf>
    <xf numFmtId="0" fontId="0" fillId="0" borderId="8" xfId="52" applyFill="1" applyBorder="1" applyAlignment="1">
      <alignment horizontal="distributed" vertical="center" shrinkToFit="1"/>
      <protection/>
    </xf>
    <xf numFmtId="38" fontId="10" fillId="0" borderId="7" xfId="17" applyFont="1" applyFill="1" applyBorder="1" applyAlignment="1">
      <alignment horizontal="distributed" vertical="center" shrinkToFit="1"/>
    </xf>
    <xf numFmtId="0" fontId="13" fillId="0" borderId="8" xfId="52" applyFont="1" applyFill="1" applyBorder="1" applyAlignment="1">
      <alignment horizontal="distributed" vertical="center" shrinkToFit="1"/>
      <protection/>
    </xf>
    <xf numFmtId="38" fontId="9" fillId="0" borderId="20" xfId="17" applyFont="1" applyFill="1" applyBorder="1" applyAlignment="1">
      <alignment horizontal="distributed" vertical="center" shrinkToFit="1"/>
    </xf>
    <xf numFmtId="0" fontId="0" fillId="0" borderId="22" xfId="52" applyFill="1" applyBorder="1" applyAlignment="1">
      <alignment horizontal="distributed" vertical="center" shrinkToFit="1"/>
      <protection/>
    </xf>
    <xf numFmtId="0" fontId="0" fillId="0" borderId="7" xfId="52" applyFill="1" applyBorder="1" applyAlignment="1">
      <alignment horizontal="distributed" vertical="center" shrinkToFit="1"/>
      <protection/>
    </xf>
    <xf numFmtId="0" fontId="0" fillId="0" borderId="9" xfId="52" applyFill="1" applyBorder="1" applyAlignment="1">
      <alignment horizontal="distributed" vertical="center" shrinkToFit="1"/>
      <protection/>
    </xf>
    <xf numFmtId="0" fontId="0" fillId="0" borderId="10" xfId="52" applyFill="1" applyBorder="1" applyAlignment="1">
      <alignment horizontal="distributed" vertical="center" shrinkToFit="1"/>
      <protection/>
    </xf>
    <xf numFmtId="0" fontId="0" fillId="0" borderId="8" xfId="52" applyFill="1" applyBorder="1" applyAlignment="1">
      <alignment vertical="center"/>
      <protection/>
    </xf>
    <xf numFmtId="0" fontId="13" fillId="0" borderId="8" xfId="52" applyFont="1" applyFill="1" applyBorder="1" applyAlignment="1">
      <alignment vertical="center"/>
      <protection/>
    </xf>
    <xf numFmtId="38" fontId="11" fillId="0" borderId="7" xfId="17" applyFont="1" applyFill="1" applyBorder="1" applyAlignment="1">
      <alignment horizontal="distributed" vertical="center" shrinkToFit="1"/>
    </xf>
    <xf numFmtId="38" fontId="1" fillId="0" borderId="18" xfId="17" applyFont="1" applyFill="1" applyBorder="1" applyAlignment="1">
      <alignment horizontal="center" vertical="center"/>
    </xf>
    <xf numFmtId="0" fontId="1" fillId="0" borderId="18" xfId="52" applyFont="1" applyFill="1" applyBorder="1" applyAlignment="1">
      <alignment horizontal="center" vertical="center"/>
      <protection/>
    </xf>
    <xf numFmtId="0" fontId="0" fillId="0" borderId="2" xfId="52" applyFill="1" applyBorder="1" applyAlignment="1">
      <alignment horizontal="center" vertical="center"/>
      <protection/>
    </xf>
    <xf numFmtId="0" fontId="0" fillId="0" borderId="37" xfId="52" applyFill="1" applyBorder="1" applyAlignment="1">
      <alignment horizontal="distributed" vertical="center"/>
      <protection/>
    </xf>
    <xf numFmtId="0" fontId="0" fillId="0" borderId="36" xfId="52" applyFill="1" applyBorder="1" applyAlignment="1">
      <alignment horizontal="distributed" vertical="center"/>
      <protection/>
    </xf>
    <xf numFmtId="0" fontId="0" fillId="0" borderId="34" xfId="52" applyFill="1" applyBorder="1" applyAlignment="1">
      <alignment horizontal="distributed" vertical="center"/>
      <protection/>
    </xf>
    <xf numFmtId="0" fontId="0" fillId="0" borderId="33" xfId="52" applyFill="1" applyBorder="1" applyAlignment="1">
      <alignment horizontal="distributed" vertical="center"/>
      <protection/>
    </xf>
    <xf numFmtId="38" fontId="1" fillId="0" borderId="18" xfId="17" applyFont="1" applyBorder="1" applyAlignment="1">
      <alignment horizontal="distributed" vertical="center"/>
    </xf>
  </cellXfs>
  <cellStyles count="42">
    <cellStyle name="Normal" xfId="0"/>
    <cellStyle name="Percent" xfId="15"/>
    <cellStyle name="Hyperlink" xfId="16"/>
    <cellStyle name="Comma [0]" xfId="17"/>
    <cellStyle name="Comma" xfId="18"/>
    <cellStyle name="Currency [0]" xfId="19"/>
    <cellStyle name="Currency" xfId="20"/>
    <cellStyle name="標準_02-03-s48" xfId="21"/>
    <cellStyle name="標準_02-05-s48" xfId="22"/>
    <cellStyle name="標準_02-15-s48" xfId="23"/>
    <cellStyle name="標準_03-01-s48" xfId="24"/>
    <cellStyle name="標準_04-01-s48" xfId="25"/>
    <cellStyle name="標準_04-04-s48" xfId="26"/>
    <cellStyle name="標準_04-11-s48" xfId="27"/>
    <cellStyle name="標準_04-17-s48" xfId="28"/>
    <cellStyle name="標準_05-01-s48" xfId="29"/>
    <cellStyle name="標準_06-04-s48" xfId="30"/>
    <cellStyle name="標準_07-09-s48" xfId="31"/>
    <cellStyle name="標準_07-10-s48" xfId="32"/>
    <cellStyle name="標準_08-10-s48" xfId="33"/>
    <cellStyle name="標準_08-22-s48" xfId="34"/>
    <cellStyle name="標準_09-02-s48" xfId="35"/>
    <cellStyle name="標準_09-11-s48" xfId="36"/>
    <cellStyle name="標準_10-07-s48" xfId="37"/>
    <cellStyle name="標準_11-01-s48" xfId="38"/>
    <cellStyle name="標準_11-05-s48" xfId="39"/>
    <cellStyle name="標準_12-01-s48" xfId="40"/>
    <cellStyle name="標準_12-14-s48" xfId="41"/>
    <cellStyle name="標準_12-15-s48" xfId="42"/>
    <cellStyle name="標準_13-01-s48" xfId="43"/>
    <cellStyle name="標準_13-03-s48" xfId="44"/>
    <cellStyle name="標準_14-11-s48" xfId="45"/>
    <cellStyle name="標準_15-14-s48" xfId="46"/>
    <cellStyle name="標準_15-18-s48" xfId="47"/>
    <cellStyle name="標準_16-01-s48" xfId="48"/>
    <cellStyle name="標準_17-04-s48" xfId="49"/>
    <cellStyle name="標準_17-20-s48" xfId="50"/>
    <cellStyle name="標準_18-02-s48" xfId="51"/>
    <cellStyle name="標準_18-03-s48" xfId="52"/>
    <cellStyle name="標準_nenkan-S23-000" xfId="53"/>
    <cellStyle name="標準_企画班（K.syusa）" xfId="54"/>
    <cellStyle name="Followed Hyperlink"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17</xdr:row>
      <xdr:rowOff>76200</xdr:rowOff>
    </xdr:from>
    <xdr:to>
      <xdr:col>0</xdr:col>
      <xdr:colOff>381000</xdr:colOff>
      <xdr:row>20</xdr:row>
      <xdr:rowOff>180975</xdr:rowOff>
    </xdr:to>
    <xdr:sp>
      <xdr:nvSpPr>
        <xdr:cNvPr id="1" name="AutoShape 1"/>
        <xdr:cNvSpPr>
          <a:spLocks/>
        </xdr:cNvSpPr>
      </xdr:nvSpPr>
      <xdr:spPr>
        <a:xfrm>
          <a:off x="352425" y="3429000"/>
          <a:ext cx="28575" cy="752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xdr:row>
      <xdr:rowOff>47625</xdr:rowOff>
    </xdr:from>
    <xdr:to>
      <xdr:col>0</xdr:col>
      <xdr:colOff>361950</xdr:colOff>
      <xdr:row>14</xdr:row>
      <xdr:rowOff>209550</xdr:rowOff>
    </xdr:to>
    <xdr:sp>
      <xdr:nvSpPr>
        <xdr:cNvPr id="2" name="AutoShape 2"/>
        <xdr:cNvSpPr>
          <a:spLocks/>
        </xdr:cNvSpPr>
      </xdr:nvSpPr>
      <xdr:spPr>
        <a:xfrm>
          <a:off x="247650" y="933450"/>
          <a:ext cx="114300" cy="2333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21</xdr:row>
      <xdr:rowOff>114300</xdr:rowOff>
    </xdr:from>
    <xdr:to>
      <xdr:col>1</xdr:col>
      <xdr:colOff>9525</xdr:colOff>
      <xdr:row>24</xdr:row>
      <xdr:rowOff>142875</xdr:rowOff>
    </xdr:to>
    <xdr:sp>
      <xdr:nvSpPr>
        <xdr:cNvPr id="3" name="AutoShape 3"/>
        <xdr:cNvSpPr>
          <a:spLocks/>
        </xdr:cNvSpPr>
      </xdr:nvSpPr>
      <xdr:spPr>
        <a:xfrm>
          <a:off x="333375" y="4324350"/>
          <a:ext cx="6667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26</xdr:row>
      <xdr:rowOff>85725</xdr:rowOff>
    </xdr:from>
    <xdr:to>
      <xdr:col>1</xdr:col>
      <xdr:colOff>57150</xdr:colOff>
      <xdr:row>29</xdr:row>
      <xdr:rowOff>114300</xdr:rowOff>
    </xdr:to>
    <xdr:sp>
      <xdr:nvSpPr>
        <xdr:cNvPr id="4" name="AutoShape 4"/>
        <xdr:cNvSpPr>
          <a:spLocks/>
        </xdr:cNvSpPr>
      </xdr:nvSpPr>
      <xdr:spPr>
        <a:xfrm>
          <a:off x="361950" y="5133975"/>
          <a:ext cx="85725" cy="600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85725</xdr:colOff>
      <xdr:row>8</xdr:row>
      <xdr:rowOff>209550</xdr:rowOff>
    </xdr:from>
    <xdr:ext cx="228600" cy="400050"/>
    <xdr:sp>
      <xdr:nvSpPr>
        <xdr:cNvPr id="5" name="TextBox 5"/>
        <xdr:cNvSpPr txBox="1">
          <a:spLocks noChangeArrowheads="1"/>
        </xdr:cNvSpPr>
      </xdr:nvSpPr>
      <xdr:spPr>
        <a:xfrm>
          <a:off x="85725" y="2000250"/>
          <a:ext cx="228600" cy="400050"/>
        </a:xfrm>
        <a:prstGeom prst="rect">
          <a:avLst/>
        </a:prstGeom>
        <a:noFill/>
        <a:ln w="9525" cmpd="sng">
          <a:noFill/>
        </a:ln>
      </xdr:spPr>
      <xdr:txBody>
        <a:bodyPr vertOverflow="clip" wrap="square"/>
        <a:p>
          <a:pPr algn="l">
            <a:defRPr/>
          </a:pPr>
          <a:r>
            <a:rPr lang="en-US" cap="none" sz="1000" b="0" i="0" u="none" baseline="0"/>
            <a:t>魚　類</a:t>
          </a:r>
        </a:p>
      </xdr:txBody>
    </xdr:sp>
    <xdr:clientData/>
  </xdr:oneCellAnchor>
  <xdr:oneCellAnchor>
    <xdr:from>
      <xdr:col>0</xdr:col>
      <xdr:colOff>133350</xdr:colOff>
      <xdr:row>18</xdr:row>
      <xdr:rowOff>57150</xdr:rowOff>
    </xdr:from>
    <xdr:ext cx="323850" cy="390525"/>
    <xdr:sp>
      <xdr:nvSpPr>
        <xdr:cNvPr id="6" name="TextBox 6"/>
        <xdr:cNvSpPr txBox="1">
          <a:spLocks noChangeArrowheads="1"/>
        </xdr:cNvSpPr>
      </xdr:nvSpPr>
      <xdr:spPr>
        <a:xfrm>
          <a:off x="133350" y="3638550"/>
          <a:ext cx="323850" cy="390525"/>
        </a:xfrm>
        <a:prstGeom prst="rect">
          <a:avLst/>
        </a:prstGeom>
        <a:noFill/>
        <a:ln w="9525" cmpd="sng">
          <a:noFill/>
        </a:ln>
      </xdr:spPr>
      <xdr:txBody>
        <a:bodyPr vertOverflow="clip" wrap="square"/>
        <a:p>
          <a:pPr algn="l">
            <a:defRPr/>
          </a:pPr>
          <a:r>
            <a:rPr lang="en-US" cap="none" sz="1000" b="0" i="0" u="none" baseline="0"/>
            <a:t>貝　類</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26</xdr:row>
      <xdr:rowOff>38100</xdr:rowOff>
    </xdr:from>
    <xdr:to>
      <xdr:col>1</xdr:col>
      <xdr:colOff>285750</xdr:colOff>
      <xdr:row>41</xdr:row>
      <xdr:rowOff>0</xdr:rowOff>
    </xdr:to>
    <xdr:sp>
      <xdr:nvSpPr>
        <xdr:cNvPr id="1" name="AutoShape 1"/>
        <xdr:cNvSpPr>
          <a:spLocks/>
        </xdr:cNvSpPr>
      </xdr:nvSpPr>
      <xdr:spPr>
        <a:xfrm>
          <a:off x="428625" y="4876800"/>
          <a:ext cx="57150" cy="2819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228600</xdr:colOff>
      <xdr:row>42</xdr:row>
      <xdr:rowOff>47625</xdr:rowOff>
    </xdr:from>
    <xdr:to>
      <xdr:col>2</xdr:col>
      <xdr:colOff>19050</xdr:colOff>
      <xdr:row>53</xdr:row>
      <xdr:rowOff>9525</xdr:rowOff>
    </xdr:to>
    <xdr:sp>
      <xdr:nvSpPr>
        <xdr:cNvPr id="2" name="AutoShape 2"/>
        <xdr:cNvSpPr>
          <a:spLocks/>
        </xdr:cNvSpPr>
      </xdr:nvSpPr>
      <xdr:spPr>
        <a:xfrm>
          <a:off x="428625" y="7934325"/>
          <a:ext cx="123825" cy="2057400"/>
        </a:xfrm>
        <a:prstGeom prst="leftBrace">
          <a:avLst>
            <a:gd name="adj" fmla="val 37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54</xdr:row>
      <xdr:rowOff>19050</xdr:rowOff>
    </xdr:from>
    <xdr:to>
      <xdr:col>2</xdr:col>
      <xdr:colOff>19050</xdr:colOff>
      <xdr:row>64</xdr:row>
      <xdr:rowOff>161925</xdr:rowOff>
    </xdr:to>
    <xdr:sp>
      <xdr:nvSpPr>
        <xdr:cNvPr id="3" name="AutoShape 3"/>
        <xdr:cNvSpPr>
          <a:spLocks/>
        </xdr:cNvSpPr>
      </xdr:nvSpPr>
      <xdr:spPr>
        <a:xfrm>
          <a:off x="438150" y="10191750"/>
          <a:ext cx="114300" cy="2047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16</xdr:row>
      <xdr:rowOff>161925</xdr:rowOff>
    </xdr:from>
    <xdr:ext cx="76200" cy="228600"/>
    <xdr:sp>
      <xdr:nvSpPr>
        <xdr:cNvPr id="1" name="TextBox 1"/>
        <xdr:cNvSpPr txBox="1">
          <a:spLocks noChangeArrowheads="1"/>
        </xdr:cNvSpPr>
      </xdr:nvSpPr>
      <xdr:spPr>
        <a:xfrm>
          <a:off x="2333625" y="367665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5</xdr:row>
      <xdr:rowOff>104775</xdr:rowOff>
    </xdr:from>
    <xdr:to>
      <xdr:col>8</xdr:col>
      <xdr:colOff>828675</xdr:colOff>
      <xdr:row>5</xdr:row>
      <xdr:rowOff>361950</xdr:rowOff>
    </xdr:to>
    <xdr:sp>
      <xdr:nvSpPr>
        <xdr:cNvPr id="1" name="AutoShape 1"/>
        <xdr:cNvSpPr>
          <a:spLocks/>
        </xdr:cNvSpPr>
      </xdr:nvSpPr>
      <xdr:spPr>
        <a:xfrm>
          <a:off x="5172075" y="1114425"/>
          <a:ext cx="7334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3</xdr:col>
      <xdr:colOff>0</xdr:colOff>
      <xdr:row>6</xdr:row>
      <xdr:rowOff>0</xdr:rowOff>
    </xdr:to>
    <xdr:sp>
      <xdr:nvSpPr>
        <xdr:cNvPr id="2" name="Line 2"/>
        <xdr:cNvSpPr>
          <a:spLocks/>
        </xdr:cNvSpPr>
      </xdr:nvSpPr>
      <xdr:spPr>
        <a:xfrm>
          <a:off x="276225" y="695325"/>
          <a:ext cx="12954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テキスト 16"/>
        <xdr:cNvSpPr txBox="1">
          <a:spLocks noChangeArrowheads="1"/>
        </xdr:cNvSpPr>
      </xdr:nvSpPr>
      <xdr:spPr>
        <a:xfrm>
          <a:off x="6372225"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13</xdr:col>
      <xdr:colOff>0</xdr:colOff>
      <xdr:row>0</xdr:row>
      <xdr:rowOff>0</xdr:rowOff>
    </xdr:from>
    <xdr:to>
      <xdr:col>13</xdr:col>
      <xdr:colOff>0</xdr:colOff>
      <xdr:row>0</xdr:row>
      <xdr:rowOff>0</xdr:rowOff>
    </xdr:to>
    <xdr:sp>
      <xdr:nvSpPr>
        <xdr:cNvPr id="2" name="テキスト 17"/>
        <xdr:cNvSpPr txBox="1">
          <a:spLocks noChangeArrowheads="1"/>
        </xdr:cNvSpPr>
      </xdr:nvSpPr>
      <xdr:spPr>
        <a:xfrm>
          <a:off x="6372225"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20</xdr:col>
      <xdr:colOff>0</xdr:colOff>
      <xdr:row>0</xdr:row>
      <xdr:rowOff>0</xdr:rowOff>
    </xdr:from>
    <xdr:to>
      <xdr:col>20</xdr:col>
      <xdr:colOff>0</xdr:colOff>
      <xdr:row>0</xdr:row>
      <xdr:rowOff>0</xdr:rowOff>
    </xdr:to>
    <xdr:sp>
      <xdr:nvSpPr>
        <xdr:cNvPr id="3" name="テキスト 16"/>
        <xdr:cNvSpPr txBox="1">
          <a:spLocks noChangeArrowheads="1"/>
        </xdr:cNvSpPr>
      </xdr:nvSpPr>
      <xdr:spPr>
        <a:xfrm>
          <a:off x="9505950" y="0"/>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20</xdr:col>
      <xdr:colOff>0</xdr:colOff>
      <xdr:row>0</xdr:row>
      <xdr:rowOff>0</xdr:rowOff>
    </xdr:from>
    <xdr:to>
      <xdr:col>20</xdr:col>
      <xdr:colOff>0</xdr:colOff>
      <xdr:row>0</xdr:row>
      <xdr:rowOff>0</xdr:rowOff>
    </xdr:to>
    <xdr:sp>
      <xdr:nvSpPr>
        <xdr:cNvPr id="4" name="テキスト 17"/>
        <xdr:cNvSpPr txBox="1">
          <a:spLocks noChangeArrowheads="1"/>
        </xdr:cNvSpPr>
      </xdr:nvSpPr>
      <xdr:spPr>
        <a:xfrm>
          <a:off x="9505950" y="0"/>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44</xdr:col>
      <xdr:colOff>0</xdr:colOff>
      <xdr:row>0</xdr:row>
      <xdr:rowOff>0</xdr:rowOff>
    </xdr:from>
    <xdr:to>
      <xdr:col>44</xdr:col>
      <xdr:colOff>0</xdr:colOff>
      <xdr:row>0</xdr:row>
      <xdr:rowOff>0</xdr:rowOff>
    </xdr:to>
    <xdr:sp>
      <xdr:nvSpPr>
        <xdr:cNvPr id="5" name="AutoShape 5"/>
        <xdr:cNvSpPr>
          <a:spLocks/>
        </xdr:cNvSpPr>
      </xdr:nvSpPr>
      <xdr:spPr>
        <a:xfrm>
          <a:off x="216979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6" name="AutoShape 6"/>
        <xdr:cNvSpPr>
          <a:spLocks/>
        </xdr:cNvSpPr>
      </xdr:nvSpPr>
      <xdr:spPr>
        <a:xfrm>
          <a:off x="216979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7" name="AutoShape 7"/>
        <xdr:cNvSpPr>
          <a:spLocks/>
        </xdr:cNvSpPr>
      </xdr:nvSpPr>
      <xdr:spPr>
        <a:xfrm>
          <a:off x="216979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8" name="AutoShape 8"/>
        <xdr:cNvSpPr>
          <a:spLocks/>
        </xdr:cNvSpPr>
      </xdr:nvSpPr>
      <xdr:spPr>
        <a:xfrm>
          <a:off x="216979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9" name="AutoShape 9"/>
        <xdr:cNvSpPr>
          <a:spLocks/>
        </xdr:cNvSpPr>
      </xdr:nvSpPr>
      <xdr:spPr>
        <a:xfrm>
          <a:off x="216979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0" name="AutoShape 10"/>
        <xdr:cNvSpPr>
          <a:spLocks/>
        </xdr:cNvSpPr>
      </xdr:nvSpPr>
      <xdr:spPr>
        <a:xfrm>
          <a:off x="216979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22</xdr:row>
      <xdr:rowOff>0</xdr:rowOff>
    </xdr:from>
    <xdr:to>
      <xdr:col>13</xdr:col>
      <xdr:colOff>0</xdr:colOff>
      <xdr:row>22</xdr:row>
      <xdr:rowOff>0</xdr:rowOff>
    </xdr:to>
    <xdr:sp>
      <xdr:nvSpPr>
        <xdr:cNvPr id="11" name="テキスト 16"/>
        <xdr:cNvSpPr txBox="1">
          <a:spLocks noChangeArrowheads="1"/>
        </xdr:cNvSpPr>
      </xdr:nvSpPr>
      <xdr:spPr>
        <a:xfrm>
          <a:off x="6372225" y="44672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13</xdr:col>
      <xdr:colOff>0</xdr:colOff>
      <xdr:row>22</xdr:row>
      <xdr:rowOff>0</xdr:rowOff>
    </xdr:from>
    <xdr:to>
      <xdr:col>13</xdr:col>
      <xdr:colOff>0</xdr:colOff>
      <xdr:row>22</xdr:row>
      <xdr:rowOff>0</xdr:rowOff>
    </xdr:to>
    <xdr:sp>
      <xdr:nvSpPr>
        <xdr:cNvPr id="12" name="テキスト 17"/>
        <xdr:cNvSpPr txBox="1">
          <a:spLocks noChangeArrowheads="1"/>
        </xdr:cNvSpPr>
      </xdr:nvSpPr>
      <xdr:spPr>
        <a:xfrm>
          <a:off x="6372225" y="44672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20</xdr:col>
      <xdr:colOff>0</xdr:colOff>
      <xdr:row>22</xdr:row>
      <xdr:rowOff>0</xdr:rowOff>
    </xdr:from>
    <xdr:to>
      <xdr:col>20</xdr:col>
      <xdr:colOff>0</xdr:colOff>
      <xdr:row>22</xdr:row>
      <xdr:rowOff>0</xdr:rowOff>
    </xdr:to>
    <xdr:sp>
      <xdr:nvSpPr>
        <xdr:cNvPr id="13" name="テキスト 16"/>
        <xdr:cNvSpPr txBox="1">
          <a:spLocks noChangeArrowheads="1"/>
        </xdr:cNvSpPr>
      </xdr:nvSpPr>
      <xdr:spPr>
        <a:xfrm>
          <a:off x="9505950" y="4467225"/>
          <a:ext cx="0" cy="0"/>
        </a:xfrm>
        <a:prstGeom prst="rect">
          <a:avLst/>
        </a:prstGeom>
        <a:solidFill>
          <a:srgbClr val="FFFFFF"/>
        </a:solidFill>
        <a:ln w="1" cmpd="sng">
          <a:noFill/>
        </a:ln>
      </xdr:spPr>
      <xdr:txBody>
        <a:bodyPr vertOverflow="clip" wrap="square"/>
        <a:p>
          <a:pPr algn="ctr">
            <a:defRPr/>
          </a:pPr>
          <a:r>
            <a:rPr lang="en-US" cap="none" sz="1100" b="0" i="0" u="none" baseline="0"/>
            <a:t>粗 付 加
価 値 額</a:t>
          </a:r>
        </a:p>
      </xdr:txBody>
    </xdr:sp>
    <xdr:clientData/>
  </xdr:twoCellAnchor>
  <xdr:twoCellAnchor>
    <xdr:from>
      <xdr:col>20</xdr:col>
      <xdr:colOff>0</xdr:colOff>
      <xdr:row>22</xdr:row>
      <xdr:rowOff>0</xdr:rowOff>
    </xdr:from>
    <xdr:to>
      <xdr:col>20</xdr:col>
      <xdr:colOff>0</xdr:colOff>
      <xdr:row>22</xdr:row>
      <xdr:rowOff>0</xdr:rowOff>
    </xdr:to>
    <xdr:sp>
      <xdr:nvSpPr>
        <xdr:cNvPr id="14" name="テキスト 17"/>
        <xdr:cNvSpPr txBox="1">
          <a:spLocks noChangeArrowheads="1"/>
        </xdr:cNvSpPr>
      </xdr:nvSpPr>
      <xdr:spPr>
        <a:xfrm>
          <a:off x="9505950" y="4467225"/>
          <a:ext cx="0" cy="0"/>
        </a:xfrm>
        <a:prstGeom prst="rect">
          <a:avLst/>
        </a:prstGeom>
        <a:solidFill>
          <a:srgbClr val="FFFFFF"/>
        </a:solidFill>
        <a:ln w="1" cmpd="sng">
          <a:noFill/>
        </a:ln>
      </xdr:spPr>
      <xdr:txBody>
        <a:bodyPr vertOverflow="clip" wrap="square"/>
        <a:p>
          <a:pPr algn="ctr">
            <a:defRPr/>
          </a:pPr>
          <a:r>
            <a:rPr lang="en-US" cap="none" sz="1100" b="0" i="0" u="none" baseline="0">
              <a:latin typeface="ＭＳ 明朝"/>
              <a:ea typeface="ＭＳ 明朝"/>
              <a:cs typeface="ＭＳ 明朝"/>
            </a:rPr>
            <a:t>生 産 額
</a:t>
          </a:r>
          <a:r>
            <a:rPr lang="en-US" cap="none" sz="1000" b="0" i="0" u="none" baseline="0">
              <a:latin typeface="ＭＳ 明朝"/>
              <a:ea typeface="ＭＳ 明朝"/>
              <a:cs typeface="ＭＳ 明朝"/>
            </a:rPr>
            <a:t>(30人以上)</a:t>
          </a:r>
        </a:p>
      </xdr:txBody>
    </xdr:sp>
    <xdr:clientData/>
  </xdr:twoCellAnchor>
  <xdr:twoCellAnchor>
    <xdr:from>
      <xdr:col>44</xdr:col>
      <xdr:colOff>0</xdr:colOff>
      <xdr:row>4</xdr:row>
      <xdr:rowOff>123825</xdr:rowOff>
    </xdr:from>
    <xdr:to>
      <xdr:col>44</xdr:col>
      <xdr:colOff>0</xdr:colOff>
      <xdr:row>6</xdr:row>
      <xdr:rowOff>171450</xdr:rowOff>
    </xdr:to>
    <xdr:sp>
      <xdr:nvSpPr>
        <xdr:cNvPr id="15" name="AutoShape 15"/>
        <xdr:cNvSpPr>
          <a:spLocks/>
        </xdr:cNvSpPr>
      </xdr:nvSpPr>
      <xdr:spPr>
        <a:xfrm>
          <a:off x="21697950" y="790575"/>
          <a:ext cx="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xdr:row>
      <xdr:rowOff>123825</xdr:rowOff>
    </xdr:from>
    <xdr:to>
      <xdr:col>44</xdr:col>
      <xdr:colOff>0</xdr:colOff>
      <xdr:row>6</xdr:row>
      <xdr:rowOff>171450</xdr:rowOff>
    </xdr:to>
    <xdr:sp>
      <xdr:nvSpPr>
        <xdr:cNvPr id="16" name="AutoShape 16"/>
        <xdr:cNvSpPr>
          <a:spLocks/>
        </xdr:cNvSpPr>
      </xdr:nvSpPr>
      <xdr:spPr>
        <a:xfrm>
          <a:off x="21697950" y="790575"/>
          <a:ext cx="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xdr:row>
      <xdr:rowOff>123825</xdr:rowOff>
    </xdr:from>
    <xdr:to>
      <xdr:col>44</xdr:col>
      <xdr:colOff>0</xdr:colOff>
      <xdr:row>6</xdr:row>
      <xdr:rowOff>171450</xdr:rowOff>
    </xdr:to>
    <xdr:sp>
      <xdr:nvSpPr>
        <xdr:cNvPr id="17" name="AutoShape 17"/>
        <xdr:cNvSpPr>
          <a:spLocks/>
        </xdr:cNvSpPr>
      </xdr:nvSpPr>
      <xdr:spPr>
        <a:xfrm>
          <a:off x="21697950" y="790575"/>
          <a:ext cx="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xdr:row>
      <xdr:rowOff>123825</xdr:rowOff>
    </xdr:from>
    <xdr:to>
      <xdr:col>44</xdr:col>
      <xdr:colOff>0</xdr:colOff>
      <xdr:row>6</xdr:row>
      <xdr:rowOff>171450</xdr:rowOff>
    </xdr:to>
    <xdr:sp>
      <xdr:nvSpPr>
        <xdr:cNvPr id="18" name="AutoShape 18"/>
        <xdr:cNvSpPr>
          <a:spLocks/>
        </xdr:cNvSpPr>
      </xdr:nvSpPr>
      <xdr:spPr>
        <a:xfrm>
          <a:off x="21697950" y="790575"/>
          <a:ext cx="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19050</xdr:rowOff>
    </xdr:from>
    <xdr:to>
      <xdr:col>4</xdr:col>
      <xdr:colOff>0</xdr:colOff>
      <xdr:row>7</xdr:row>
      <xdr:rowOff>0</xdr:rowOff>
    </xdr:to>
    <xdr:sp>
      <xdr:nvSpPr>
        <xdr:cNvPr id="19" name="Line 19"/>
        <xdr:cNvSpPr>
          <a:spLocks/>
        </xdr:cNvSpPr>
      </xdr:nvSpPr>
      <xdr:spPr>
        <a:xfrm>
          <a:off x="285750" y="523875"/>
          <a:ext cx="1933575"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8</xdr:row>
      <xdr:rowOff>95250</xdr:rowOff>
    </xdr:from>
    <xdr:to>
      <xdr:col>2</xdr:col>
      <xdr:colOff>219075</xdr:colOff>
      <xdr:row>21</xdr:row>
      <xdr:rowOff>104775</xdr:rowOff>
    </xdr:to>
    <xdr:sp>
      <xdr:nvSpPr>
        <xdr:cNvPr id="20" name="AutoShape 20"/>
        <xdr:cNvSpPr>
          <a:spLocks/>
        </xdr:cNvSpPr>
      </xdr:nvSpPr>
      <xdr:spPr>
        <a:xfrm>
          <a:off x="628650" y="162877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23</xdr:row>
      <xdr:rowOff>95250</xdr:rowOff>
    </xdr:from>
    <xdr:to>
      <xdr:col>2</xdr:col>
      <xdr:colOff>219075</xdr:colOff>
      <xdr:row>36</xdr:row>
      <xdr:rowOff>104775</xdr:rowOff>
    </xdr:to>
    <xdr:sp>
      <xdr:nvSpPr>
        <xdr:cNvPr id="21" name="AutoShape 21"/>
        <xdr:cNvSpPr>
          <a:spLocks/>
        </xdr:cNvSpPr>
      </xdr:nvSpPr>
      <xdr:spPr>
        <a:xfrm>
          <a:off x="628650" y="471487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38</xdr:row>
      <xdr:rowOff>95250</xdr:rowOff>
    </xdr:from>
    <xdr:to>
      <xdr:col>2</xdr:col>
      <xdr:colOff>219075</xdr:colOff>
      <xdr:row>51</xdr:row>
      <xdr:rowOff>104775</xdr:rowOff>
    </xdr:to>
    <xdr:sp>
      <xdr:nvSpPr>
        <xdr:cNvPr id="22" name="AutoShape 22"/>
        <xdr:cNvSpPr>
          <a:spLocks/>
        </xdr:cNvSpPr>
      </xdr:nvSpPr>
      <xdr:spPr>
        <a:xfrm>
          <a:off x="628650" y="780097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53</xdr:row>
      <xdr:rowOff>95250</xdr:rowOff>
    </xdr:from>
    <xdr:to>
      <xdr:col>2</xdr:col>
      <xdr:colOff>219075</xdr:colOff>
      <xdr:row>66</xdr:row>
      <xdr:rowOff>104775</xdr:rowOff>
    </xdr:to>
    <xdr:sp>
      <xdr:nvSpPr>
        <xdr:cNvPr id="23" name="AutoShape 23"/>
        <xdr:cNvSpPr>
          <a:spLocks/>
        </xdr:cNvSpPr>
      </xdr:nvSpPr>
      <xdr:spPr>
        <a:xfrm>
          <a:off x="628650" y="1088707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68</xdr:row>
      <xdr:rowOff>95250</xdr:rowOff>
    </xdr:from>
    <xdr:to>
      <xdr:col>2</xdr:col>
      <xdr:colOff>219075</xdr:colOff>
      <xdr:row>81</xdr:row>
      <xdr:rowOff>104775</xdr:rowOff>
    </xdr:to>
    <xdr:sp>
      <xdr:nvSpPr>
        <xdr:cNvPr id="24" name="AutoShape 24"/>
        <xdr:cNvSpPr>
          <a:spLocks/>
        </xdr:cNvSpPr>
      </xdr:nvSpPr>
      <xdr:spPr>
        <a:xfrm>
          <a:off x="628650" y="1397317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83</xdr:row>
      <xdr:rowOff>95250</xdr:rowOff>
    </xdr:from>
    <xdr:to>
      <xdr:col>2</xdr:col>
      <xdr:colOff>219075</xdr:colOff>
      <xdr:row>96</xdr:row>
      <xdr:rowOff>104775</xdr:rowOff>
    </xdr:to>
    <xdr:sp>
      <xdr:nvSpPr>
        <xdr:cNvPr id="25" name="AutoShape 25"/>
        <xdr:cNvSpPr>
          <a:spLocks/>
        </xdr:cNvSpPr>
      </xdr:nvSpPr>
      <xdr:spPr>
        <a:xfrm>
          <a:off x="628650" y="1705927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98</xdr:row>
      <xdr:rowOff>95250</xdr:rowOff>
    </xdr:from>
    <xdr:to>
      <xdr:col>2</xdr:col>
      <xdr:colOff>219075</xdr:colOff>
      <xdr:row>111</xdr:row>
      <xdr:rowOff>104775</xdr:rowOff>
    </xdr:to>
    <xdr:sp>
      <xdr:nvSpPr>
        <xdr:cNvPr id="26" name="AutoShape 26"/>
        <xdr:cNvSpPr>
          <a:spLocks/>
        </xdr:cNvSpPr>
      </xdr:nvSpPr>
      <xdr:spPr>
        <a:xfrm>
          <a:off x="628650" y="2014537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113</xdr:row>
      <xdr:rowOff>95250</xdr:rowOff>
    </xdr:from>
    <xdr:to>
      <xdr:col>2</xdr:col>
      <xdr:colOff>219075</xdr:colOff>
      <xdr:row>126</xdr:row>
      <xdr:rowOff>104775</xdr:rowOff>
    </xdr:to>
    <xdr:sp>
      <xdr:nvSpPr>
        <xdr:cNvPr id="27" name="AutoShape 27"/>
        <xdr:cNvSpPr>
          <a:spLocks/>
        </xdr:cNvSpPr>
      </xdr:nvSpPr>
      <xdr:spPr>
        <a:xfrm>
          <a:off x="628650" y="2323147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128</xdr:row>
      <xdr:rowOff>95250</xdr:rowOff>
    </xdr:from>
    <xdr:to>
      <xdr:col>2</xdr:col>
      <xdr:colOff>219075</xdr:colOff>
      <xdr:row>140</xdr:row>
      <xdr:rowOff>0</xdr:rowOff>
    </xdr:to>
    <xdr:sp>
      <xdr:nvSpPr>
        <xdr:cNvPr id="28" name="AutoShape 28"/>
        <xdr:cNvSpPr>
          <a:spLocks/>
        </xdr:cNvSpPr>
      </xdr:nvSpPr>
      <xdr:spPr>
        <a:xfrm>
          <a:off x="628650" y="26317575"/>
          <a:ext cx="142875" cy="2419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141</xdr:row>
      <xdr:rowOff>95250</xdr:rowOff>
    </xdr:from>
    <xdr:to>
      <xdr:col>2</xdr:col>
      <xdr:colOff>219075</xdr:colOff>
      <xdr:row>150</xdr:row>
      <xdr:rowOff>0</xdr:rowOff>
    </xdr:to>
    <xdr:sp>
      <xdr:nvSpPr>
        <xdr:cNvPr id="29" name="AutoShape 29"/>
        <xdr:cNvSpPr>
          <a:spLocks/>
        </xdr:cNvSpPr>
      </xdr:nvSpPr>
      <xdr:spPr>
        <a:xfrm>
          <a:off x="628650" y="28984575"/>
          <a:ext cx="142875" cy="1790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151</xdr:row>
      <xdr:rowOff>95250</xdr:rowOff>
    </xdr:from>
    <xdr:to>
      <xdr:col>2</xdr:col>
      <xdr:colOff>219075</xdr:colOff>
      <xdr:row>160</xdr:row>
      <xdr:rowOff>0</xdr:rowOff>
    </xdr:to>
    <xdr:sp>
      <xdr:nvSpPr>
        <xdr:cNvPr id="30" name="AutoShape 30"/>
        <xdr:cNvSpPr>
          <a:spLocks/>
        </xdr:cNvSpPr>
      </xdr:nvSpPr>
      <xdr:spPr>
        <a:xfrm>
          <a:off x="628650" y="31022925"/>
          <a:ext cx="142875" cy="1790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161</xdr:row>
      <xdr:rowOff>95250</xdr:rowOff>
    </xdr:from>
    <xdr:to>
      <xdr:col>2</xdr:col>
      <xdr:colOff>219075</xdr:colOff>
      <xdr:row>171</xdr:row>
      <xdr:rowOff>0</xdr:rowOff>
    </xdr:to>
    <xdr:sp>
      <xdr:nvSpPr>
        <xdr:cNvPr id="31" name="AutoShape 31"/>
        <xdr:cNvSpPr>
          <a:spLocks/>
        </xdr:cNvSpPr>
      </xdr:nvSpPr>
      <xdr:spPr>
        <a:xfrm>
          <a:off x="628650" y="33061275"/>
          <a:ext cx="142875" cy="2000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172</xdr:row>
      <xdr:rowOff>95250</xdr:rowOff>
    </xdr:from>
    <xdr:to>
      <xdr:col>2</xdr:col>
      <xdr:colOff>219075</xdr:colOff>
      <xdr:row>185</xdr:row>
      <xdr:rowOff>0</xdr:rowOff>
    </xdr:to>
    <xdr:sp>
      <xdr:nvSpPr>
        <xdr:cNvPr id="32" name="AutoShape 32"/>
        <xdr:cNvSpPr>
          <a:spLocks/>
        </xdr:cNvSpPr>
      </xdr:nvSpPr>
      <xdr:spPr>
        <a:xfrm>
          <a:off x="628650" y="35309175"/>
          <a:ext cx="142875" cy="2628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186</xdr:row>
      <xdr:rowOff>95250</xdr:rowOff>
    </xdr:from>
    <xdr:to>
      <xdr:col>2</xdr:col>
      <xdr:colOff>219075</xdr:colOff>
      <xdr:row>199</xdr:row>
      <xdr:rowOff>104775</xdr:rowOff>
    </xdr:to>
    <xdr:sp>
      <xdr:nvSpPr>
        <xdr:cNvPr id="33" name="AutoShape 33"/>
        <xdr:cNvSpPr>
          <a:spLocks/>
        </xdr:cNvSpPr>
      </xdr:nvSpPr>
      <xdr:spPr>
        <a:xfrm>
          <a:off x="628650" y="3818572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201</xdr:row>
      <xdr:rowOff>95250</xdr:rowOff>
    </xdr:from>
    <xdr:to>
      <xdr:col>2</xdr:col>
      <xdr:colOff>219075</xdr:colOff>
      <xdr:row>214</xdr:row>
      <xdr:rowOff>104775</xdr:rowOff>
    </xdr:to>
    <xdr:sp>
      <xdr:nvSpPr>
        <xdr:cNvPr id="34" name="AutoShape 34"/>
        <xdr:cNvSpPr>
          <a:spLocks/>
        </xdr:cNvSpPr>
      </xdr:nvSpPr>
      <xdr:spPr>
        <a:xfrm>
          <a:off x="628650" y="4127182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216</xdr:row>
      <xdr:rowOff>95250</xdr:rowOff>
    </xdr:from>
    <xdr:to>
      <xdr:col>2</xdr:col>
      <xdr:colOff>219075</xdr:colOff>
      <xdr:row>229</xdr:row>
      <xdr:rowOff>104775</xdr:rowOff>
    </xdr:to>
    <xdr:sp>
      <xdr:nvSpPr>
        <xdr:cNvPr id="35" name="AutoShape 35"/>
        <xdr:cNvSpPr>
          <a:spLocks/>
        </xdr:cNvSpPr>
      </xdr:nvSpPr>
      <xdr:spPr>
        <a:xfrm>
          <a:off x="628650" y="44357925"/>
          <a:ext cx="142875" cy="2733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232</xdr:row>
      <xdr:rowOff>0</xdr:rowOff>
    </xdr:from>
    <xdr:to>
      <xdr:col>2</xdr:col>
      <xdr:colOff>219075</xdr:colOff>
      <xdr:row>244</xdr:row>
      <xdr:rowOff>104775</xdr:rowOff>
    </xdr:to>
    <xdr:sp>
      <xdr:nvSpPr>
        <xdr:cNvPr id="36" name="AutoShape 36"/>
        <xdr:cNvSpPr>
          <a:spLocks/>
        </xdr:cNvSpPr>
      </xdr:nvSpPr>
      <xdr:spPr>
        <a:xfrm>
          <a:off x="628650" y="47548800"/>
          <a:ext cx="142875" cy="2619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247</xdr:row>
      <xdr:rowOff>0</xdr:rowOff>
    </xdr:from>
    <xdr:to>
      <xdr:col>2</xdr:col>
      <xdr:colOff>219075</xdr:colOff>
      <xdr:row>259</xdr:row>
      <xdr:rowOff>104775</xdr:rowOff>
    </xdr:to>
    <xdr:sp>
      <xdr:nvSpPr>
        <xdr:cNvPr id="37" name="AutoShape 37"/>
        <xdr:cNvSpPr>
          <a:spLocks/>
        </xdr:cNvSpPr>
      </xdr:nvSpPr>
      <xdr:spPr>
        <a:xfrm>
          <a:off x="628650" y="50634900"/>
          <a:ext cx="142875" cy="2619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262</xdr:row>
      <xdr:rowOff>0</xdr:rowOff>
    </xdr:from>
    <xdr:to>
      <xdr:col>2</xdr:col>
      <xdr:colOff>219075</xdr:colOff>
      <xdr:row>274</xdr:row>
      <xdr:rowOff>104775</xdr:rowOff>
    </xdr:to>
    <xdr:sp>
      <xdr:nvSpPr>
        <xdr:cNvPr id="38" name="AutoShape 38"/>
        <xdr:cNvSpPr>
          <a:spLocks/>
        </xdr:cNvSpPr>
      </xdr:nvSpPr>
      <xdr:spPr>
        <a:xfrm>
          <a:off x="628650" y="53721000"/>
          <a:ext cx="142875" cy="2619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277</xdr:row>
      <xdr:rowOff>0</xdr:rowOff>
    </xdr:from>
    <xdr:to>
      <xdr:col>2</xdr:col>
      <xdr:colOff>219075</xdr:colOff>
      <xdr:row>289</xdr:row>
      <xdr:rowOff>104775</xdr:rowOff>
    </xdr:to>
    <xdr:sp>
      <xdr:nvSpPr>
        <xdr:cNvPr id="39" name="AutoShape 39"/>
        <xdr:cNvSpPr>
          <a:spLocks/>
        </xdr:cNvSpPr>
      </xdr:nvSpPr>
      <xdr:spPr>
        <a:xfrm>
          <a:off x="628650" y="56807100"/>
          <a:ext cx="142875" cy="2619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292</xdr:row>
      <xdr:rowOff>0</xdr:rowOff>
    </xdr:from>
    <xdr:to>
      <xdr:col>2</xdr:col>
      <xdr:colOff>219075</xdr:colOff>
      <xdr:row>304</xdr:row>
      <xdr:rowOff>104775</xdr:rowOff>
    </xdr:to>
    <xdr:sp>
      <xdr:nvSpPr>
        <xdr:cNvPr id="40" name="AutoShape 40"/>
        <xdr:cNvSpPr>
          <a:spLocks/>
        </xdr:cNvSpPr>
      </xdr:nvSpPr>
      <xdr:spPr>
        <a:xfrm>
          <a:off x="628650" y="59893200"/>
          <a:ext cx="142875" cy="2619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9</xdr:row>
      <xdr:rowOff>76200</xdr:rowOff>
    </xdr:from>
    <xdr:to>
      <xdr:col>1</xdr:col>
      <xdr:colOff>409575</xdr:colOff>
      <xdr:row>13</xdr:row>
      <xdr:rowOff>104775</xdr:rowOff>
    </xdr:to>
    <xdr:sp>
      <xdr:nvSpPr>
        <xdr:cNvPr id="1" name="AutoShape 1"/>
        <xdr:cNvSpPr>
          <a:spLocks/>
        </xdr:cNvSpPr>
      </xdr:nvSpPr>
      <xdr:spPr>
        <a:xfrm>
          <a:off x="533400" y="1552575"/>
          <a:ext cx="76200" cy="828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16</xdr:row>
      <xdr:rowOff>76200</xdr:rowOff>
    </xdr:from>
    <xdr:to>
      <xdr:col>1</xdr:col>
      <xdr:colOff>409575</xdr:colOff>
      <xdr:row>20</xdr:row>
      <xdr:rowOff>104775</xdr:rowOff>
    </xdr:to>
    <xdr:sp>
      <xdr:nvSpPr>
        <xdr:cNvPr id="2" name="AutoShape 2"/>
        <xdr:cNvSpPr>
          <a:spLocks/>
        </xdr:cNvSpPr>
      </xdr:nvSpPr>
      <xdr:spPr>
        <a:xfrm>
          <a:off x="533400" y="2952750"/>
          <a:ext cx="76200" cy="828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26</xdr:row>
      <xdr:rowOff>76200</xdr:rowOff>
    </xdr:from>
    <xdr:to>
      <xdr:col>1</xdr:col>
      <xdr:colOff>409575</xdr:colOff>
      <xdr:row>30</xdr:row>
      <xdr:rowOff>142875</xdr:rowOff>
    </xdr:to>
    <xdr:sp>
      <xdr:nvSpPr>
        <xdr:cNvPr id="3" name="AutoShape 3"/>
        <xdr:cNvSpPr>
          <a:spLocks/>
        </xdr:cNvSpPr>
      </xdr:nvSpPr>
      <xdr:spPr>
        <a:xfrm>
          <a:off x="533400" y="4953000"/>
          <a:ext cx="76200" cy="866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8</xdr:row>
      <xdr:rowOff>38100</xdr:rowOff>
    </xdr:from>
    <xdr:to>
      <xdr:col>15</xdr:col>
      <xdr:colOff>247650</xdr:colOff>
      <xdr:row>8</xdr:row>
      <xdr:rowOff>276225</xdr:rowOff>
    </xdr:to>
    <xdr:sp>
      <xdr:nvSpPr>
        <xdr:cNvPr id="1" name="AutoShape 1"/>
        <xdr:cNvSpPr>
          <a:spLocks/>
        </xdr:cNvSpPr>
      </xdr:nvSpPr>
      <xdr:spPr>
        <a:xfrm>
          <a:off x="8477250" y="1743075"/>
          <a:ext cx="57150" cy="23812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9</xdr:row>
      <xdr:rowOff>38100</xdr:rowOff>
    </xdr:from>
    <xdr:to>
      <xdr:col>15</xdr:col>
      <xdr:colOff>247650</xdr:colOff>
      <xdr:row>9</xdr:row>
      <xdr:rowOff>276225</xdr:rowOff>
    </xdr:to>
    <xdr:sp>
      <xdr:nvSpPr>
        <xdr:cNvPr id="2" name="AutoShape 2"/>
        <xdr:cNvSpPr>
          <a:spLocks/>
        </xdr:cNvSpPr>
      </xdr:nvSpPr>
      <xdr:spPr>
        <a:xfrm>
          <a:off x="8477250" y="2047875"/>
          <a:ext cx="57150" cy="23812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10</xdr:row>
      <xdr:rowOff>38100</xdr:rowOff>
    </xdr:from>
    <xdr:to>
      <xdr:col>15</xdr:col>
      <xdr:colOff>247650</xdr:colOff>
      <xdr:row>11</xdr:row>
      <xdr:rowOff>0</xdr:rowOff>
    </xdr:to>
    <xdr:sp>
      <xdr:nvSpPr>
        <xdr:cNvPr id="3" name="AutoShape 3"/>
        <xdr:cNvSpPr>
          <a:spLocks/>
        </xdr:cNvSpPr>
      </xdr:nvSpPr>
      <xdr:spPr>
        <a:xfrm>
          <a:off x="8477250" y="2352675"/>
          <a:ext cx="57150" cy="23812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xdr:row>
      <xdr:rowOff>38100</xdr:rowOff>
    </xdr:from>
    <xdr:to>
      <xdr:col>15</xdr:col>
      <xdr:colOff>247650</xdr:colOff>
      <xdr:row>7</xdr:row>
      <xdr:rowOff>276225</xdr:rowOff>
    </xdr:to>
    <xdr:sp>
      <xdr:nvSpPr>
        <xdr:cNvPr id="4" name="AutoShape 4"/>
        <xdr:cNvSpPr>
          <a:spLocks/>
        </xdr:cNvSpPr>
      </xdr:nvSpPr>
      <xdr:spPr>
        <a:xfrm>
          <a:off x="8477250" y="1390650"/>
          <a:ext cx="57150" cy="23812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14</xdr:row>
      <xdr:rowOff>38100</xdr:rowOff>
    </xdr:from>
    <xdr:to>
      <xdr:col>15</xdr:col>
      <xdr:colOff>247650</xdr:colOff>
      <xdr:row>14</xdr:row>
      <xdr:rowOff>276225</xdr:rowOff>
    </xdr:to>
    <xdr:sp>
      <xdr:nvSpPr>
        <xdr:cNvPr id="5" name="AutoShape 5"/>
        <xdr:cNvSpPr>
          <a:spLocks/>
        </xdr:cNvSpPr>
      </xdr:nvSpPr>
      <xdr:spPr>
        <a:xfrm>
          <a:off x="8477250" y="3543300"/>
          <a:ext cx="57150" cy="23812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21</xdr:row>
      <xdr:rowOff>38100</xdr:rowOff>
    </xdr:from>
    <xdr:to>
      <xdr:col>15</xdr:col>
      <xdr:colOff>247650</xdr:colOff>
      <xdr:row>21</xdr:row>
      <xdr:rowOff>276225</xdr:rowOff>
    </xdr:to>
    <xdr:sp>
      <xdr:nvSpPr>
        <xdr:cNvPr id="6" name="AutoShape 6"/>
        <xdr:cNvSpPr>
          <a:spLocks/>
        </xdr:cNvSpPr>
      </xdr:nvSpPr>
      <xdr:spPr>
        <a:xfrm>
          <a:off x="8477250" y="5676900"/>
          <a:ext cx="57150" cy="23812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21</xdr:row>
      <xdr:rowOff>38100</xdr:rowOff>
    </xdr:from>
    <xdr:to>
      <xdr:col>15</xdr:col>
      <xdr:colOff>247650</xdr:colOff>
      <xdr:row>21</xdr:row>
      <xdr:rowOff>276225</xdr:rowOff>
    </xdr:to>
    <xdr:sp>
      <xdr:nvSpPr>
        <xdr:cNvPr id="7" name="AutoShape 7"/>
        <xdr:cNvSpPr>
          <a:spLocks/>
        </xdr:cNvSpPr>
      </xdr:nvSpPr>
      <xdr:spPr>
        <a:xfrm>
          <a:off x="8477250" y="5676900"/>
          <a:ext cx="57150" cy="23812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5</xdr:row>
      <xdr:rowOff>180975</xdr:rowOff>
    </xdr:from>
    <xdr:to>
      <xdr:col>2</xdr:col>
      <xdr:colOff>266700</xdr:colOff>
      <xdr:row>8</xdr:row>
      <xdr:rowOff>114300</xdr:rowOff>
    </xdr:to>
    <xdr:sp>
      <xdr:nvSpPr>
        <xdr:cNvPr id="1" name="AutoShape 1"/>
        <xdr:cNvSpPr>
          <a:spLocks/>
        </xdr:cNvSpPr>
      </xdr:nvSpPr>
      <xdr:spPr>
        <a:xfrm>
          <a:off x="809625" y="1228725"/>
          <a:ext cx="85725"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9</xdr:row>
      <xdr:rowOff>19050</xdr:rowOff>
    </xdr:from>
    <xdr:to>
      <xdr:col>2</xdr:col>
      <xdr:colOff>266700</xdr:colOff>
      <xdr:row>11</xdr:row>
      <xdr:rowOff>142875</xdr:rowOff>
    </xdr:to>
    <xdr:sp>
      <xdr:nvSpPr>
        <xdr:cNvPr id="2" name="AutoShape 2"/>
        <xdr:cNvSpPr>
          <a:spLocks/>
        </xdr:cNvSpPr>
      </xdr:nvSpPr>
      <xdr:spPr>
        <a:xfrm>
          <a:off x="809625" y="1828800"/>
          <a:ext cx="85725" cy="504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4</xdr:row>
      <xdr:rowOff>95250</xdr:rowOff>
    </xdr:from>
    <xdr:to>
      <xdr:col>7</xdr:col>
      <xdr:colOff>495300</xdr:colOff>
      <xdr:row>12</xdr:row>
      <xdr:rowOff>142875</xdr:rowOff>
    </xdr:to>
    <xdr:sp>
      <xdr:nvSpPr>
        <xdr:cNvPr id="3" name="AutoShape 3"/>
        <xdr:cNvSpPr>
          <a:spLocks/>
        </xdr:cNvSpPr>
      </xdr:nvSpPr>
      <xdr:spPr>
        <a:xfrm>
          <a:off x="5457825" y="952500"/>
          <a:ext cx="57150" cy="1571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12</xdr:row>
      <xdr:rowOff>104775</xdr:rowOff>
    </xdr:from>
    <xdr:to>
      <xdr:col>1</xdr:col>
      <xdr:colOff>295275</xdr:colOff>
      <xdr:row>27</xdr:row>
      <xdr:rowOff>95250</xdr:rowOff>
    </xdr:to>
    <xdr:sp>
      <xdr:nvSpPr>
        <xdr:cNvPr id="1" name="AutoShape 1"/>
        <xdr:cNvSpPr>
          <a:spLocks/>
        </xdr:cNvSpPr>
      </xdr:nvSpPr>
      <xdr:spPr>
        <a:xfrm>
          <a:off x="419100" y="1962150"/>
          <a:ext cx="76200" cy="2276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29</xdr:row>
      <xdr:rowOff>76200</xdr:rowOff>
    </xdr:from>
    <xdr:to>
      <xdr:col>1</xdr:col>
      <xdr:colOff>352425</xdr:colOff>
      <xdr:row>30</xdr:row>
      <xdr:rowOff>114300</xdr:rowOff>
    </xdr:to>
    <xdr:sp>
      <xdr:nvSpPr>
        <xdr:cNvPr id="2" name="AutoShape 2"/>
        <xdr:cNvSpPr>
          <a:spLocks/>
        </xdr:cNvSpPr>
      </xdr:nvSpPr>
      <xdr:spPr>
        <a:xfrm>
          <a:off x="476250" y="4524375"/>
          <a:ext cx="76200" cy="190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32</xdr:row>
      <xdr:rowOff>133350</xdr:rowOff>
    </xdr:from>
    <xdr:to>
      <xdr:col>1</xdr:col>
      <xdr:colOff>314325</xdr:colOff>
      <xdr:row>42</xdr:row>
      <xdr:rowOff>104775</xdr:rowOff>
    </xdr:to>
    <xdr:sp>
      <xdr:nvSpPr>
        <xdr:cNvPr id="3" name="AutoShape 3"/>
        <xdr:cNvSpPr>
          <a:spLocks/>
        </xdr:cNvSpPr>
      </xdr:nvSpPr>
      <xdr:spPr>
        <a:xfrm>
          <a:off x="438150" y="5038725"/>
          <a:ext cx="76200" cy="1504950"/>
        </a:xfrm>
        <a:prstGeom prst="leftBrace">
          <a:avLst>
            <a:gd name="adj" fmla="val 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44</xdr:row>
      <xdr:rowOff>57150</xdr:rowOff>
    </xdr:from>
    <xdr:to>
      <xdr:col>1</xdr:col>
      <xdr:colOff>352425</xdr:colOff>
      <xdr:row>47</xdr:row>
      <xdr:rowOff>114300</xdr:rowOff>
    </xdr:to>
    <xdr:sp>
      <xdr:nvSpPr>
        <xdr:cNvPr id="4" name="AutoShape 4"/>
        <xdr:cNvSpPr>
          <a:spLocks/>
        </xdr:cNvSpPr>
      </xdr:nvSpPr>
      <xdr:spPr>
        <a:xfrm>
          <a:off x="476250" y="6800850"/>
          <a:ext cx="7620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49</xdr:row>
      <xdr:rowOff>104775</xdr:rowOff>
    </xdr:from>
    <xdr:to>
      <xdr:col>1</xdr:col>
      <xdr:colOff>314325</xdr:colOff>
      <xdr:row>56</xdr:row>
      <xdr:rowOff>114300</xdr:rowOff>
    </xdr:to>
    <xdr:sp>
      <xdr:nvSpPr>
        <xdr:cNvPr id="5" name="AutoShape 5"/>
        <xdr:cNvSpPr>
          <a:spLocks/>
        </xdr:cNvSpPr>
      </xdr:nvSpPr>
      <xdr:spPr>
        <a:xfrm>
          <a:off x="438150" y="7610475"/>
          <a:ext cx="76200" cy="1076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58</xdr:row>
      <xdr:rowOff>57150</xdr:rowOff>
    </xdr:from>
    <xdr:to>
      <xdr:col>1</xdr:col>
      <xdr:colOff>342900</xdr:colOff>
      <xdr:row>61</xdr:row>
      <xdr:rowOff>123825</xdr:rowOff>
    </xdr:to>
    <xdr:sp>
      <xdr:nvSpPr>
        <xdr:cNvPr id="6" name="AutoShape 6"/>
        <xdr:cNvSpPr>
          <a:spLocks/>
        </xdr:cNvSpPr>
      </xdr:nvSpPr>
      <xdr:spPr>
        <a:xfrm>
          <a:off x="466725" y="8934450"/>
          <a:ext cx="76200"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63</xdr:row>
      <xdr:rowOff>57150</xdr:rowOff>
    </xdr:from>
    <xdr:to>
      <xdr:col>1</xdr:col>
      <xdr:colOff>342900</xdr:colOff>
      <xdr:row>71</xdr:row>
      <xdr:rowOff>76200</xdr:rowOff>
    </xdr:to>
    <xdr:sp>
      <xdr:nvSpPr>
        <xdr:cNvPr id="7" name="AutoShape 7"/>
        <xdr:cNvSpPr>
          <a:spLocks/>
        </xdr:cNvSpPr>
      </xdr:nvSpPr>
      <xdr:spPr>
        <a:xfrm>
          <a:off x="447675" y="9696450"/>
          <a:ext cx="95250" cy="1238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57150</xdr:rowOff>
    </xdr:from>
    <xdr:to>
      <xdr:col>1</xdr:col>
      <xdr:colOff>409575</xdr:colOff>
      <xdr:row>10</xdr:row>
      <xdr:rowOff>133350</xdr:rowOff>
    </xdr:to>
    <xdr:sp>
      <xdr:nvSpPr>
        <xdr:cNvPr id="8" name="AutoShape 8"/>
        <xdr:cNvSpPr>
          <a:spLocks/>
        </xdr:cNvSpPr>
      </xdr:nvSpPr>
      <xdr:spPr>
        <a:xfrm>
          <a:off x="504825" y="1276350"/>
          <a:ext cx="104775" cy="400050"/>
        </a:xfrm>
        <a:prstGeom prst="leftBrace">
          <a:avLst>
            <a:gd name="adj" fmla="val 2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3</xdr:row>
      <xdr:rowOff>276225</xdr:rowOff>
    </xdr:from>
    <xdr:to>
      <xdr:col>6</xdr:col>
      <xdr:colOff>838200</xdr:colOff>
      <xdr:row>3</xdr:row>
      <xdr:rowOff>514350</xdr:rowOff>
    </xdr:to>
    <xdr:sp>
      <xdr:nvSpPr>
        <xdr:cNvPr id="1" name="AutoShape 1"/>
        <xdr:cNvSpPr>
          <a:spLocks/>
        </xdr:cNvSpPr>
      </xdr:nvSpPr>
      <xdr:spPr>
        <a:xfrm>
          <a:off x="2266950" y="885825"/>
          <a:ext cx="7524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11</xdr:row>
      <xdr:rowOff>9525</xdr:rowOff>
    </xdr:from>
    <xdr:to>
      <xdr:col>3</xdr:col>
      <xdr:colOff>152400</xdr:colOff>
      <xdr:row>13</xdr:row>
      <xdr:rowOff>19050</xdr:rowOff>
    </xdr:to>
    <xdr:sp>
      <xdr:nvSpPr>
        <xdr:cNvPr id="2" name="AutoShape 2"/>
        <xdr:cNvSpPr>
          <a:spLocks/>
        </xdr:cNvSpPr>
      </xdr:nvSpPr>
      <xdr:spPr>
        <a:xfrm>
          <a:off x="476250" y="2714625"/>
          <a:ext cx="76200" cy="447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8</xdr:row>
      <xdr:rowOff>38100</xdr:rowOff>
    </xdr:from>
    <xdr:to>
      <xdr:col>2</xdr:col>
      <xdr:colOff>19050</xdr:colOff>
      <xdr:row>19</xdr:row>
      <xdr:rowOff>95250</xdr:rowOff>
    </xdr:to>
    <xdr:sp>
      <xdr:nvSpPr>
        <xdr:cNvPr id="1" name="AutoShape 1"/>
        <xdr:cNvSpPr>
          <a:spLocks/>
        </xdr:cNvSpPr>
      </xdr:nvSpPr>
      <xdr:spPr>
        <a:xfrm>
          <a:off x="352425" y="1581150"/>
          <a:ext cx="190500" cy="1733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21</xdr:row>
      <xdr:rowOff>104775</xdr:rowOff>
    </xdr:from>
    <xdr:to>
      <xdr:col>2</xdr:col>
      <xdr:colOff>9525</xdr:colOff>
      <xdr:row>36</xdr:row>
      <xdr:rowOff>95250</xdr:rowOff>
    </xdr:to>
    <xdr:sp>
      <xdr:nvSpPr>
        <xdr:cNvPr id="2" name="AutoShape 2"/>
        <xdr:cNvSpPr>
          <a:spLocks/>
        </xdr:cNvSpPr>
      </xdr:nvSpPr>
      <xdr:spPr>
        <a:xfrm>
          <a:off x="352425" y="3629025"/>
          <a:ext cx="180975" cy="2286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91"/>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868</v>
      </c>
      <c r="B1" s="1"/>
      <c r="C1" s="1"/>
      <c r="D1" s="1"/>
      <c r="E1" s="1"/>
      <c r="F1" s="1"/>
    </row>
    <row r="2" spans="1:6" ht="12" customHeight="1">
      <c r="A2" s="1"/>
      <c r="B2" s="1"/>
      <c r="C2" s="1"/>
      <c r="D2" s="1"/>
      <c r="E2" s="1"/>
      <c r="F2" s="1"/>
    </row>
    <row r="3" spans="2:6" ht="12" customHeight="1">
      <c r="B3" s="1" t="s">
        <v>644</v>
      </c>
      <c r="C3" s="1"/>
      <c r="E3" s="1"/>
      <c r="F3" s="1"/>
    </row>
    <row r="4" spans="2:6" ht="12" customHeight="1">
      <c r="B4" s="4" t="s">
        <v>653</v>
      </c>
      <c r="C4" s="1" t="s">
        <v>671</v>
      </c>
      <c r="E4" s="1"/>
      <c r="F4" s="1"/>
    </row>
    <row r="5" spans="2:3" ht="26.25" customHeight="1">
      <c r="B5" s="4" t="s">
        <v>654</v>
      </c>
      <c r="C5" s="3" t="s">
        <v>869</v>
      </c>
    </row>
    <row r="6" spans="2:6" ht="12" customHeight="1">
      <c r="B6" s="4" t="s">
        <v>676</v>
      </c>
      <c r="C6" s="3" t="s">
        <v>870</v>
      </c>
      <c r="E6" s="1"/>
      <c r="F6" s="1"/>
    </row>
    <row r="7" spans="2:6" ht="12" customHeight="1">
      <c r="B7" s="4"/>
      <c r="C7" s="3" t="s">
        <v>672</v>
      </c>
      <c r="E7" s="1"/>
      <c r="F7" s="1"/>
    </row>
    <row r="8" spans="2:6" ht="12" customHeight="1">
      <c r="B8" s="4"/>
      <c r="C8" s="3" t="s">
        <v>673</v>
      </c>
      <c r="E8" s="1"/>
      <c r="F8" s="1"/>
    </row>
    <row r="9" spans="2:6" ht="12" customHeight="1">
      <c r="B9" s="4"/>
      <c r="C9" s="3" t="s">
        <v>764</v>
      </c>
      <c r="E9" s="1"/>
      <c r="F9" s="1"/>
    </row>
    <row r="10" spans="2:6" ht="12" customHeight="1">
      <c r="B10" s="4"/>
      <c r="C10" s="3" t="s">
        <v>674</v>
      </c>
      <c r="E10" s="1"/>
      <c r="F10" s="1"/>
    </row>
    <row r="11" spans="2:6" ht="12" customHeight="1">
      <c r="B11" s="4"/>
      <c r="C11" s="3" t="s">
        <v>742</v>
      </c>
      <c r="E11" s="1"/>
      <c r="F11" s="1"/>
    </row>
    <row r="12" spans="2:6" ht="27.75" customHeight="1">
      <c r="B12" s="4" t="s">
        <v>677</v>
      </c>
      <c r="C12" s="5" t="s">
        <v>871</v>
      </c>
      <c r="E12" s="1"/>
      <c r="F12" s="1"/>
    </row>
    <row r="13" spans="2:3" ht="12" customHeight="1">
      <c r="B13" s="4" t="s">
        <v>678</v>
      </c>
      <c r="C13" s="3" t="s">
        <v>743</v>
      </c>
    </row>
    <row r="14" spans="2:3" ht="24.75" customHeight="1">
      <c r="B14" s="4"/>
      <c r="C14" s="3" t="s">
        <v>675</v>
      </c>
    </row>
    <row r="15" spans="2:3" ht="24.75" customHeight="1">
      <c r="B15" s="4" t="s">
        <v>679</v>
      </c>
      <c r="C15" s="3" t="s">
        <v>744</v>
      </c>
    </row>
    <row r="16" spans="2:6" ht="24.75" customHeight="1">
      <c r="B16" s="4" t="s">
        <v>680</v>
      </c>
      <c r="C16" s="3" t="s">
        <v>872</v>
      </c>
      <c r="E16" s="1"/>
      <c r="F16" s="1"/>
    </row>
    <row r="17" spans="2:3" ht="12" customHeight="1">
      <c r="B17" s="1"/>
      <c r="C17" s="3"/>
    </row>
    <row r="18" spans="2:6" ht="12" customHeight="1">
      <c r="B18" s="1"/>
      <c r="C18" s="1" t="s">
        <v>873</v>
      </c>
      <c r="F18" s="1"/>
    </row>
    <row r="19" spans="2:6" ht="12">
      <c r="B19" s="1"/>
      <c r="C19" s="1" t="s">
        <v>681</v>
      </c>
      <c r="E19" s="1"/>
      <c r="F19" s="1"/>
    </row>
    <row r="20" spans="1:6" ht="12">
      <c r="A20" s="1"/>
      <c r="B20" s="1"/>
      <c r="C20" s="1"/>
      <c r="D20" s="1"/>
      <c r="E20" s="1"/>
      <c r="F20" s="1"/>
    </row>
    <row r="21" spans="1:4" ht="12">
      <c r="A21" s="1"/>
      <c r="B21" s="1"/>
      <c r="C21" s="1"/>
      <c r="D21" s="1"/>
    </row>
    <row r="22" spans="2:4" ht="12">
      <c r="B22" s="1" t="s">
        <v>645</v>
      </c>
      <c r="C22" s="1" t="s">
        <v>916</v>
      </c>
      <c r="D22" s="1"/>
    </row>
    <row r="23" ht="12">
      <c r="B23" s="2" t="s">
        <v>691</v>
      </c>
    </row>
    <row r="24" spans="2:3" ht="12">
      <c r="B24" s="2">
        <v>1</v>
      </c>
      <c r="C24" s="6" t="s">
        <v>693</v>
      </c>
    </row>
    <row r="25" spans="2:3" ht="12">
      <c r="B25" s="2">
        <v>2</v>
      </c>
      <c r="C25" s="2" t="s">
        <v>769</v>
      </c>
    </row>
    <row r="26" spans="2:3" ht="12">
      <c r="B26" s="2">
        <v>3</v>
      </c>
      <c r="C26" s="6" t="s">
        <v>778</v>
      </c>
    </row>
    <row r="28" ht="12">
      <c r="B28" s="2" t="s">
        <v>694</v>
      </c>
    </row>
    <row r="29" spans="2:3" ht="12">
      <c r="B29" s="2">
        <v>4</v>
      </c>
      <c r="C29" s="2" t="s">
        <v>779</v>
      </c>
    </row>
    <row r="31" ht="12">
      <c r="B31" s="2" t="s">
        <v>695</v>
      </c>
    </row>
    <row r="32" spans="2:3" ht="12">
      <c r="B32" s="2">
        <v>5</v>
      </c>
      <c r="C32" s="2" t="s">
        <v>878</v>
      </c>
    </row>
    <row r="33" spans="2:3" ht="12">
      <c r="B33" s="2">
        <v>6</v>
      </c>
      <c r="C33" s="7" t="s">
        <v>782</v>
      </c>
    </row>
    <row r="34" spans="2:3" ht="12">
      <c r="B34" s="2">
        <v>7</v>
      </c>
      <c r="C34" s="7" t="s">
        <v>787</v>
      </c>
    </row>
    <row r="35" spans="2:3" ht="12">
      <c r="B35" s="2">
        <v>8</v>
      </c>
      <c r="C35" s="2" t="s">
        <v>880</v>
      </c>
    </row>
    <row r="37" ht="12">
      <c r="B37" s="2" t="s">
        <v>704</v>
      </c>
    </row>
    <row r="38" spans="2:3" ht="12">
      <c r="B38" s="2">
        <v>9</v>
      </c>
      <c r="C38" s="6" t="s">
        <v>705</v>
      </c>
    </row>
    <row r="39" ht="12">
      <c r="C39" s="6"/>
    </row>
    <row r="40" ht="12">
      <c r="B40" s="2" t="s">
        <v>710</v>
      </c>
    </row>
    <row r="41" spans="2:3" ht="12">
      <c r="B41" s="2">
        <v>10</v>
      </c>
      <c r="C41" s="2" t="s">
        <v>793</v>
      </c>
    </row>
    <row r="42" spans="2:3" ht="12">
      <c r="B42" s="2">
        <v>11</v>
      </c>
      <c r="C42" s="2" t="s">
        <v>882</v>
      </c>
    </row>
    <row r="43" ht="12">
      <c r="C43" s="6"/>
    </row>
    <row r="44" ht="12">
      <c r="B44" s="2" t="s">
        <v>914</v>
      </c>
    </row>
    <row r="45" spans="2:3" ht="12">
      <c r="B45" s="2">
        <v>12</v>
      </c>
      <c r="C45" s="9" t="s">
        <v>801</v>
      </c>
    </row>
    <row r="46" spans="2:3" ht="12">
      <c r="B46" s="2">
        <v>13</v>
      </c>
      <c r="C46" s="10" t="s">
        <v>802</v>
      </c>
    </row>
    <row r="48" ht="12">
      <c r="B48" s="2" t="s">
        <v>715</v>
      </c>
    </row>
    <row r="49" spans="2:3" ht="12">
      <c r="B49" s="2">
        <v>14</v>
      </c>
      <c r="C49" s="2" t="s">
        <v>808</v>
      </c>
    </row>
    <row r="50" spans="2:3" ht="12">
      <c r="B50" s="2">
        <v>15</v>
      </c>
      <c r="C50" s="2" t="s">
        <v>718</v>
      </c>
    </row>
    <row r="52" ht="12">
      <c r="B52" s="2" t="s">
        <v>719</v>
      </c>
    </row>
    <row r="53" spans="2:3" ht="12">
      <c r="B53" s="2">
        <v>16</v>
      </c>
      <c r="C53" s="2" t="s">
        <v>721</v>
      </c>
    </row>
    <row r="54" spans="2:3" ht="12">
      <c r="B54" s="2">
        <v>17</v>
      </c>
      <c r="C54" s="2" t="s">
        <v>818</v>
      </c>
    </row>
    <row r="56" ht="12">
      <c r="B56" s="2" t="s">
        <v>726</v>
      </c>
    </row>
    <row r="57" spans="2:3" ht="12">
      <c r="B57" s="2">
        <v>18</v>
      </c>
      <c r="C57" s="2" t="s">
        <v>821</v>
      </c>
    </row>
    <row r="59" ht="12">
      <c r="B59" s="2" t="s">
        <v>733</v>
      </c>
    </row>
    <row r="60" spans="2:3" ht="12">
      <c r="B60" s="2">
        <v>19</v>
      </c>
      <c r="C60" s="2" t="s">
        <v>825</v>
      </c>
    </row>
    <row r="61" spans="2:3" ht="12">
      <c r="B61" s="2">
        <v>20</v>
      </c>
      <c r="C61" s="2" t="s">
        <v>734</v>
      </c>
    </row>
    <row r="63" ht="12">
      <c r="B63" s="2" t="s">
        <v>735</v>
      </c>
    </row>
    <row r="64" spans="2:3" ht="12">
      <c r="B64" s="2">
        <v>21</v>
      </c>
      <c r="C64" s="2" t="s">
        <v>736</v>
      </c>
    </row>
    <row r="65" spans="2:3" ht="12">
      <c r="B65" s="2">
        <v>22</v>
      </c>
      <c r="C65" s="2" t="s">
        <v>601</v>
      </c>
    </row>
    <row r="66" spans="2:3" ht="12">
      <c r="B66" s="2">
        <v>23</v>
      </c>
      <c r="C66" s="2" t="s">
        <v>602</v>
      </c>
    </row>
    <row r="68" ht="12">
      <c r="B68" s="2" t="s">
        <v>604</v>
      </c>
    </row>
    <row r="69" spans="2:3" ht="12">
      <c r="B69" s="2">
        <v>24</v>
      </c>
      <c r="C69" s="2" t="s">
        <v>605</v>
      </c>
    </row>
    <row r="70" spans="2:3" ht="12">
      <c r="B70" s="2">
        <v>25</v>
      </c>
      <c r="C70" s="2" t="s">
        <v>900</v>
      </c>
    </row>
    <row r="72" ht="12">
      <c r="B72" s="2" t="s">
        <v>607</v>
      </c>
    </row>
    <row r="73" spans="2:3" ht="12">
      <c r="B73" s="2">
        <v>26</v>
      </c>
      <c r="C73" s="2" t="s">
        <v>907</v>
      </c>
    </row>
    <row r="75" ht="12">
      <c r="B75" s="2" t="s">
        <v>609</v>
      </c>
    </row>
    <row r="76" spans="2:3" ht="12">
      <c r="B76" s="2">
        <v>27</v>
      </c>
      <c r="C76" s="2" t="s">
        <v>617</v>
      </c>
    </row>
    <row r="77" spans="2:3" ht="12">
      <c r="B77" s="2">
        <v>28</v>
      </c>
      <c r="C77" s="2" t="s">
        <v>915</v>
      </c>
    </row>
    <row r="79" ht="12">
      <c r="B79" s="2" t="s">
        <v>618</v>
      </c>
    </row>
    <row r="80" spans="2:3" ht="12">
      <c r="B80" s="2">
        <v>29</v>
      </c>
      <c r="C80" s="2" t="s">
        <v>841</v>
      </c>
    </row>
    <row r="82" ht="12">
      <c r="B82" s="2" t="s">
        <v>621</v>
      </c>
    </row>
    <row r="83" spans="2:3" ht="12">
      <c r="B83" s="2">
        <v>30</v>
      </c>
      <c r="C83" s="2" t="s">
        <v>846</v>
      </c>
    </row>
    <row r="84" spans="2:3" ht="12">
      <c r="B84" s="2">
        <v>31</v>
      </c>
      <c r="C84" s="2" t="s">
        <v>629</v>
      </c>
    </row>
    <row r="86" ht="12">
      <c r="B86" s="2" t="s">
        <v>634</v>
      </c>
    </row>
    <row r="87" spans="2:3" ht="12">
      <c r="B87" s="2">
        <v>32</v>
      </c>
      <c r="C87" s="2" t="s">
        <v>856</v>
      </c>
    </row>
    <row r="88" spans="2:3" ht="12">
      <c r="B88" s="2">
        <v>33</v>
      </c>
      <c r="C88" s="2" t="s">
        <v>857</v>
      </c>
    </row>
    <row r="90" ht="12">
      <c r="B90" s="2" t="s">
        <v>759</v>
      </c>
    </row>
    <row r="91" spans="2:3" ht="12">
      <c r="B91" s="2">
        <v>34</v>
      </c>
      <c r="C91" s="2" t="s">
        <v>762</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U69"/>
  <sheetViews>
    <sheetView workbookViewId="0" topLeftCell="A1">
      <selection activeCell="A1" sqref="A1"/>
    </sheetView>
  </sheetViews>
  <sheetFormatPr defaultColWidth="9.00390625" defaultRowHeight="13.5"/>
  <cols>
    <col min="1" max="2" width="2.625" style="320" customWidth="1"/>
    <col min="3" max="3" width="8.50390625" style="320" customWidth="1"/>
    <col min="4" max="4" width="10.125" style="320" bestFit="1" customWidth="1"/>
    <col min="5" max="5" width="10.125" style="320" customWidth="1"/>
    <col min="6" max="6" width="9.00390625" style="353" customWidth="1"/>
    <col min="7" max="21" width="9.625" style="320" customWidth="1"/>
    <col min="22" max="16384" width="9.00390625" style="320" customWidth="1"/>
  </cols>
  <sheetData>
    <row r="1" ht="12">
      <c r="F1" s="320"/>
    </row>
    <row r="2" spans="2:6" ht="14.25">
      <c r="B2" s="321" t="s">
        <v>102</v>
      </c>
      <c r="F2" s="320"/>
    </row>
    <row r="3" s="322" customFormat="1" ht="12" thickBot="1">
      <c r="U3" s="323" t="s">
        <v>82</v>
      </c>
    </row>
    <row r="4" spans="2:21" ht="15" customHeight="1" thickTop="1">
      <c r="B4" s="1335" t="s">
        <v>992</v>
      </c>
      <c r="C4" s="1336"/>
      <c r="D4" s="1332" t="s">
        <v>83</v>
      </c>
      <c r="E4" s="1343" t="s">
        <v>84</v>
      </c>
      <c r="F4" s="1344"/>
      <c r="G4" s="1344"/>
      <c r="H4" s="1344"/>
      <c r="I4" s="1344"/>
      <c r="J4" s="1344"/>
      <c r="K4" s="1344"/>
      <c r="L4" s="1344"/>
      <c r="M4" s="1344"/>
      <c r="N4" s="1344"/>
      <c r="O4" s="1345"/>
      <c r="P4" s="1342" t="s">
        <v>85</v>
      </c>
      <c r="Q4" s="1342"/>
      <c r="R4" s="1342"/>
      <c r="S4" s="1347" t="s">
        <v>86</v>
      </c>
      <c r="T4" s="1347" t="s">
        <v>87</v>
      </c>
      <c r="U4" s="1347" t="s">
        <v>88</v>
      </c>
    </row>
    <row r="5" spans="2:21" ht="15" customHeight="1">
      <c r="B5" s="1337"/>
      <c r="C5" s="1338"/>
      <c r="D5" s="1333"/>
      <c r="E5" s="1341" t="s">
        <v>978</v>
      </c>
      <c r="F5" s="1341" t="s">
        <v>89</v>
      </c>
      <c r="G5" s="1341"/>
      <c r="H5" s="1341"/>
      <c r="I5" s="1341"/>
      <c r="J5" s="1341"/>
      <c r="K5" s="1341"/>
      <c r="L5" s="1341"/>
      <c r="M5" s="1341"/>
      <c r="N5" s="1346" t="s">
        <v>90</v>
      </c>
      <c r="O5" s="1346" t="s">
        <v>91</v>
      </c>
      <c r="P5" s="1341" t="s">
        <v>92</v>
      </c>
      <c r="Q5" s="1341" t="s">
        <v>93</v>
      </c>
      <c r="R5" s="1341" t="s">
        <v>94</v>
      </c>
      <c r="S5" s="1348"/>
      <c r="T5" s="1348"/>
      <c r="U5" s="1348"/>
    </row>
    <row r="6" spans="2:21" ht="15" customHeight="1">
      <c r="B6" s="1337"/>
      <c r="C6" s="1338"/>
      <c r="D6" s="1333"/>
      <c r="E6" s="1341"/>
      <c r="F6" s="1341" t="s">
        <v>1000</v>
      </c>
      <c r="G6" s="1341" t="s">
        <v>95</v>
      </c>
      <c r="H6" s="1341"/>
      <c r="I6" s="1341"/>
      <c r="J6" s="1341"/>
      <c r="K6" s="1341"/>
      <c r="L6" s="1341"/>
      <c r="M6" s="1341" t="s">
        <v>96</v>
      </c>
      <c r="N6" s="1346"/>
      <c r="O6" s="1346"/>
      <c r="P6" s="1341"/>
      <c r="Q6" s="1341"/>
      <c r="R6" s="1341"/>
      <c r="S6" s="1348"/>
      <c r="T6" s="1348"/>
      <c r="U6" s="1348"/>
    </row>
    <row r="7" spans="2:21" ht="15" customHeight="1">
      <c r="B7" s="1337"/>
      <c r="C7" s="1338"/>
      <c r="D7" s="1333"/>
      <c r="E7" s="1341"/>
      <c r="F7" s="1341"/>
      <c r="G7" s="1341" t="s">
        <v>1000</v>
      </c>
      <c r="H7" s="1341"/>
      <c r="I7" s="1341" t="s">
        <v>97</v>
      </c>
      <c r="J7" s="1341"/>
      <c r="K7" s="1341" t="s">
        <v>98</v>
      </c>
      <c r="L7" s="1341"/>
      <c r="M7" s="1341"/>
      <c r="N7" s="1346"/>
      <c r="O7" s="1346"/>
      <c r="P7" s="1341"/>
      <c r="Q7" s="1341"/>
      <c r="R7" s="1341"/>
      <c r="S7" s="1348"/>
      <c r="T7" s="1348"/>
      <c r="U7" s="1348"/>
    </row>
    <row r="8" spans="2:21" ht="15" customHeight="1">
      <c r="B8" s="1339"/>
      <c r="C8" s="1340"/>
      <c r="D8" s="1334"/>
      <c r="E8" s="1341"/>
      <c r="F8" s="1341"/>
      <c r="G8" s="326" t="s">
        <v>99</v>
      </c>
      <c r="H8" s="326" t="s">
        <v>100</v>
      </c>
      <c r="I8" s="326" t="s">
        <v>99</v>
      </c>
      <c r="J8" s="326" t="s">
        <v>100</v>
      </c>
      <c r="K8" s="326" t="s">
        <v>99</v>
      </c>
      <c r="L8" s="326" t="s">
        <v>100</v>
      </c>
      <c r="M8" s="1341"/>
      <c r="N8" s="1346"/>
      <c r="O8" s="1346"/>
      <c r="P8" s="1341"/>
      <c r="Q8" s="1341"/>
      <c r="R8" s="1341"/>
      <c r="S8" s="1348"/>
      <c r="T8" s="1348"/>
      <c r="U8" s="1348"/>
    </row>
    <row r="9" spans="2:21" ht="12">
      <c r="B9" s="327"/>
      <c r="C9" s="328"/>
      <c r="D9" s="329"/>
      <c r="F9" s="320"/>
      <c r="N9" s="330"/>
      <c r="O9" s="330"/>
      <c r="P9" s="330"/>
      <c r="Q9" s="330"/>
      <c r="R9" s="330"/>
      <c r="S9" s="330"/>
      <c r="T9" s="330"/>
      <c r="U9" s="331"/>
    </row>
    <row r="10" spans="2:21" s="322" customFormat="1" ht="11.25">
      <c r="B10" s="1330" t="s">
        <v>978</v>
      </c>
      <c r="C10" s="1331"/>
      <c r="D10" s="333">
        <f>SUM(D17:D68)</f>
        <v>655825</v>
      </c>
      <c r="E10" s="95">
        <f>SUM(E17:E68)</f>
        <v>651477</v>
      </c>
      <c r="F10" s="334">
        <f>SUM(G10:H10,M10)</f>
        <v>630175</v>
      </c>
      <c r="G10" s="95">
        <f>SUM(G17:G68)</f>
        <v>151934</v>
      </c>
      <c r="H10" s="95">
        <f>SUM(H17:H68)</f>
        <v>478107</v>
      </c>
      <c r="I10" s="95">
        <f>SUM(I17:I68)</f>
        <v>138565</v>
      </c>
      <c r="J10" s="95">
        <f>SUM(J17:J68)</f>
        <v>945</v>
      </c>
      <c r="K10" s="95">
        <f>SUM(K12:K15)</f>
        <v>13369</v>
      </c>
      <c r="L10" s="95">
        <v>477162</v>
      </c>
      <c r="M10" s="95">
        <f aca="true" t="shared" si="0" ref="M10:U10">SUM(M17:M68)</f>
        <v>134</v>
      </c>
      <c r="N10" s="95">
        <f t="shared" si="0"/>
        <v>6300</v>
      </c>
      <c r="O10" s="95">
        <f t="shared" si="0"/>
        <v>15002</v>
      </c>
      <c r="P10" s="95">
        <f t="shared" si="0"/>
        <v>351841</v>
      </c>
      <c r="Q10" s="95">
        <f t="shared" si="0"/>
        <v>33673</v>
      </c>
      <c r="R10" s="95">
        <f t="shared" si="0"/>
        <v>265963</v>
      </c>
      <c r="S10" s="95">
        <f t="shared" si="0"/>
        <v>7014</v>
      </c>
      <c r="T10" s="95">
        <f t="shared" si="0"/>
        <v>16400</v>
      </c>
      <c r="U10" s="335">
        <f t="shared" si="0"/>
        <v>3061</v>
      </c>
    </row>
    <row r="11" spans="2:21" s="322" customFormat="1" ht="11.25">
      <c r="B11" s="336"/>
      <c r="C11" s="332"/>
      <c r="D11" s="333"/>
      <c r="E11" s="95"/>
      <c r="F11" s="334"/>
      <c r="G11" s="337"/>
      <c r="H11" s="337"/>
      <c r="I11" s="337"/>
      <c r="J11" s="337"/>
      <c r="K11" s="337"/>
      <c r="L11" s="337"/>
      <c r="M11" s="337"/>
      <c r="N11" s="337"/>
      <c r="O11" s="337"/>
      <c r="P11" s="337"/>
      <c r="Q11" s="337"/>
      <c r="R11" s="337"/>
      <c r="S11" s="337"/>
      <c r="T11" s="337"/>
      <c r="U11" s="338"/>
    </row>
    <row r="12" spans="2:21" s="322" customFormat="1" ht="11.25">
      <c r="B12" s="1330" t="s">
        <v>1049</v>
      </c>
      <c r="C12" s="1331"/>
      <c r="D12" s="333">
        <f>D17+D23+D24+D25+D27+D29+D30+D33+D34+D35+D36+D37+D39+D40</f>
        <v>170874</v>
      </c>
      <c r="E12" s="95">
        <f>E17+E23+E24+E25+E27+E29+E30+E33+E34+E35+E36+E37+E39+E40</f>
        <v>169729</v>
      </c>
      <c r="F12" s="334">
        <f>SUM(G12:H12,M12)</f>
        <v>165023</v>
      </c>
      <c r="G12" s="95">
        <f>G17+G23+G24+G25+G27+G29+G30+G33+G34+G35+G36+G37+G39+G40</f>
        <v>38754</v>
      </c>
      <c r="H12" s="95">
        <f>H17+H23+H24+H25+H27+H29+H30+H33+H34+H35+H36+H37+H39+H40</f>
        <v>126268</v>
      </c>
      <c r="I12" s="95">
        <f>I17+I23+I24+I25+I27+I29+I30+I33+I34+I35+I36+I37+I39+I40</f>
        <v>34860</v>
      </c>
      <c r="J12" s="95">
        <f>J17+J23+J24+J25+J27+J29+J30+J33+J34+J35+J36+J37+J39+J40</f>
        <v>183</v>
      </c>
      <c r="K12" s="95">
        <f>K17+K23+K24+K25+K27+K29+K30+K33+K34+K35+K36+K37+K39+K40</f>
        <v>3894</v>
      </c>
      <c r="L12" s="95">
        <v>126085</v>
      </c>
      <c r="M12" s="95">
        <f aca="true" t="shared" si="1" ref="M12:U12">M17+M23+M24+M25+M27+M29+M30+M33+M34+M35+M36+M37+M39+M40</f>
        <v>1</v>
      </c>
      <c r="N12" s="95">
        <f t="shared" si="1"/>
        <v>1724</v>
      </c>
      <c r="O12" s="95">
        <f t="shared" si="1"/>
        <v>2982</v>
      </c>
      <c r="P12" s="95">
        <f t="shared" si="1"/>
        <v>77478</v>
      </c>
      <c r="Q12" s="95">
        <f t="shared" si="1"/>
        <v>7864</v>
      </c>
      <c r="R12" s="95">
        <f t="shared" si="1"/>
        <v>84387</v>
      </c>
      <c r="S12" s="95">
        <f t="shared" si="1"/>
        <v>1280</v>
      </c>
      <c r="T12" s="95">
        <f t="shared" si="1"/>
        <v>2917</v>
      </c>
      <c r="U12" s="335">
        <f t="shared" si="1"/>
        <v>623</v>
      </c>
    </row>
    <row r="13" spans="2:21" s="322" customFormat="1" ht="11.25">
      <c r="B13" s="1330" t="s">
        <v>1050</v>
      </c>
      <c r="C13" s="1331"/>
      <c r="D13" s="333">
        <f>D21+D41+D42+D43+D45+D46+D47+D48</f>
        <v>141272</v>
      </c>
      <c r="E13" s="95">
        <f>E21+E41+E42+E43+E45+E46+E47+E48</f>
        <v>136917</v>
      </c>
      <c r="F13" s="334">
        <f>SUM(G13:H13,M13)</f>
        <v>133094</v>
      </c>
      <c r="G13" s="95">
        <f>G21+G41+G42+G43+G45+G46+G47+G48</f>
        <v>37550</v>
      </c>
      <c r="H13" s="95">
        <f>H21+H41+H42+H43+H45+H46+H47+H48</f>
        <v>95543</v>
      </c>
      <c r="I13" s="95">
        <f>I21+I41+I42+I43+I45+I46+I47+I48</f>
        <v>36291</v>
      </c>
      <c r="J13" s="95">
        <f>J21+J41+J42+J43+J45+J46+J47+J48</f>
        <v>346</v>
      </c>
      <c r="K13" s="95">
        <f>K21+K41+K42+K43+K45+K46+K47+K48</f>
        <v>1259</v>
      </c>
      <c r="L13" s="95">
        <v>95199</v>
      </c>
      <c r="M13" s="95">
        <f aca="true" t="shared" si="2" ref="M13:U13">M21+M41+M42+M43+M45+M46+M47+M48</f>
        <v>1</v>
      </c>
      <c r="N13" s="95">
        <f t="shared" si="2"/>
        <v>1893</v>
      </c>
      <c r="O13" s="95">
        <f t="shared" si="2"/>
        <v>1930</v>
      </c>
      <c r="P13" s="95">
        <f t="shared" si="2"/>
        <v>106161</v>
      </c>
      <c r="Q13" s="95">
        <f t="shared" si="2"/>
        <v>2615</v>
      </c>
      <c r="R13" s="95">
        <f t="shared" si="2"/>
        <v>28141</v>
      </c>
      <c r="S13" s="95">
        <f t="shared" si="2"/>
        <v>4369</v>
      </c>
      <c r="T13" s="95">
        <f t="shared" si="2"/>
        <v>2592</v>
      </c>
      <c r="U13" s="335">
        <f t="shared" si="2"/>
        <v>916</v>
      </c>
    </row>
    <row r="14" spans="2:21" s="322" customFormat="1" ht="11.25">
      <c r="B14" s="1330" t="s">
        <v>1051</v>
      </c>
      <c r="C14" s="1331"/>
      <c r="D14" s="333">
        <f>D18+D26+D31+D49+D51+D52+D53+D54</f>
        <v>189529</v>
      </c>
      <c r="E14" s="95">
        <f>E18+E26+E31+E49+E51+E52+E53+E54</f>
        <v>190521</v>
      </c>
      <c r="F14" s="334">
        <f>SUM(G14:H14,M14)</f>
        <v>184782</v>
      </c>
      <c r="G14" s="95">
        <f aca="true" t="shared" si="3" ref="G14:U14">G18+G26+G31+G49+G51+G52+G53+G54</f>
        <v>33475</v>
      </c>
      <c r="H14" s="95">
        <f t="shared" si="3"/>
        <v>151307</v>
      </c>
      <c r="I14" s="95">
        <f t="shared" si="3"/>
        <v>25901</v>
      </c>
      <c r="J14" s="95">
        <f t="shared" si="3"/>
        <v>99</v>
      </c>
      <c r="K14" s="95">
        <f t="shared" si="3"/>
        <v>7574</v>
      </c>
      <c r="L14" s="95">
        <f t="shared" si="3"/>
        <v>151208</v>
      </c>
      <c r="M14" s="339">
        <f t="shared" si="3"/>
        <v>0</v>
      </c>
      <c r="N14" s="95">
        <f t="shared" si="3"/>
        <v>967</v>
      </c>
      <c r="O14" s="95">
        <f t="shared" si="3"/>
        <v>4772</v>
      </c>
      <c r="P14" s="95">
        <f t="shared" si="3"/>
        <v>77730</v>
      </c>
      <c r="Q14" s="95">
        <f t="shared" si="3"/>
        <v>18702</v>
      </c>
      <c r="R14" s="95">
        <f t="shared" si="3"/>
        <v>94089</v>
      </c>
      <c r="S14" s="95">
        <f t="shared" si="3"/>
        <v>1000</v>
      </c>
      <c r="T14" s="95">
        <f t="shared" si="3"/>
        <v>4889</v>
      </c>
      <c r="U14" s="335">
        <f t="shared" si="3"/>
        <v>540</v>
      </c>
    </row>
    <row r="15" spans="2:21" s="322" customFormat="1" ht="11.25">
      <c r="B15" s="1330" t="s">
        <v>1052</v>
      </c>
      <c r="C15" s="1331"/>
      <c r="D15" s="333">
        <f>D19+D20+D55+D57+D58+D59+D60+D61+D63+D64+D65+D66+D67+D68</f>
        <v>154150</v>
      </c>
      <c r="E15" s="95">
        <f>E19+E20+E55+E57+E58+E59+E60+E61+E63+E64+E65+E66+E67+E68</f>
        <v>154310</v>
      </c>
      <c r="F15" s="334">
        <f>SUM(G15:H15,M15)</f>
        <v>147276</v>
      </c>
      <c r="G15" s="95">
        <f aca="true" t="shared" si="4" ref="G15:U15">G19+G20+G55+G57+G58+G59+G60+G61+G63+G64+G65+G66+G67+G68</f>
        <v>42155</v>
      </c>
      <c r="H15" s="95">
        <f t="shared" si="4"/>
        <v>104989</v>
      </c>
      <c r="I15" s="95">
        <f t="shared" si="4"/>
        <v>41513</v>
      </c>
      <c r="J15" s="95">
        <f t="shared" si="4"/>
        <v>317</v>
      </c>
      <c r="K15" s="95">
        <f t="shared" si="4"/>
        <v>642</v>
      </c>
      <c r="L15" s="95">
        <f t="shared" si="4"/>
        <v>104672</v>
      </c>
      <c r="M15" s="95">
        <f t="shared" si="4"/>
        <v>132</v>
      </c>
      <c r="N15" s="95">
        <f t="shared" si="4"/>
        <v>1716</v>
      </c>
      <c r="O15" s="95">
        <f t="shared" si="4"/>
        <v>5318</v>
      </c>
      <c r="P15" s="95">
        <f t="shared" si="4"/>
        <v>90472</v>
      </c>
      <c r="Q15" s="95">
        <f t="shared" si="4"/>
        <v>4492</v>
      </c>
      <c r="R15" s="95">
        <f t="shared" si="4"/>
        <v>59346</v>
      </c>
      <c r="S15" s="95">
        <f t="shared" si="4"/>
        <v>365</v>
      </c>
      <c r="T15" s="95">
        <f t="shared" si="4"/>
        <v>6002</v>
      </c>
      <c r="U15" s="335">
        <f t="shared" si="4"/>
        <v>982</v>
      </c>
    </row>
    <row r="16" spans="2:21" ht="12">
      <c r="B16" s="327"/>
      <c r="C16" s="340"/>
      <c r="D16" s="341"/>
      <c r="E16" s="342"/>
      <c r="F16" s="320"/>
      <c r="G16" s="343"/>
      <c r="H16" s="343"/>
      <c r="I16" s="343"/>
      <c r="J16" s="343"/>
      <c r="K16" s="343"/>
      <c r="L16" s="343"/>
      <c r="M16" s="343"/>
      <c r="N16" s="343"/>
      <c r="O16" s="343"/>
      <c r="P16" s="343"/>
      <c r="Q16" s="343"/>
      <c r="R16" s="343"/>
      <c r="S16" s="343"/>
      <c r="T16" s="343"/>
      <c r="U16" s="344"/>
    </row>
    <row r="17" spans="2:21" ht="12">
      <c r="B17" s="327"/>
      <c r="C17" s="340" t="s">
        <v>922</v>
      </c>
      <c r="D17" s="341">
        <v>20778</v>
      </c>
      <c r="E17" s="342">
        <f>SUM(G17,H17,M17,N17,O17)</f>
        <v>20573</v>
      </c>
      <c r="F17" s="320">
        <f>SUM(G17:H17,M17)</f>
        <v>20160</v>
      </c>
      <c r="G17" s="343">
        <f aca="true" t="shared" si="5" ref="G17:H21">SUM(I17,K17)</f>
        <v>4938</v>
      </c>
      <c r="H17" s="343">
        <f t="shared" si="5"/>
        <v>15222</v>
      </c>
      <c r="I17" s="343">
        <v>4185</v>
      </c>
      <c r="J17" s="343">
        <v>29</v>
      </c>
      <c r="K17" s="343">
        <v>753</v>
      </c>
      <c r="L17" s="343">
        <v>15193</v>
      </c>
      <c r="M17" s="343">
        <v>0</v>
      </c>
      <c r="N17" s="343">
        <v>176</v>
      </c>
      <c r="O17" s="343">
        <v>237</v>
      </c>
      <c r="P17" s="343">
        <v>8265</v>
      </c>
      <c r="Q17" s="343">
        <v>849</v>
      </c>
      <c r="R17" s="343">
        <v>11459</v>
      </c>
      <c r="S17" s="343">
        <v>234</v>
      </c>
      <c r="T17" s="343">
        <v>641</v>
      </c>
      <c r="U17" s="344">
        <v>234</v>
      </c>
    </row>
    <row r="18" spans="2:21" ht="12">
      <c r="B18" s="327"/>
      <c r="C18" s="340" t="s">
        <v>923</v>
      </c>
      <c r="D18" s="341">
        <v>42553</v>
      </c>
      <c r="E18" s="342">
        <f>SUM(G18,H18,M18,N18,O18)</f>
        <v>42249</v>
      </c>
      <c r="F18" s="320">
        <f>SUM(G18:H18,M18)</f>
        <v>41320</v>
      </c>
      <c r="G18" s="343">
        <f t="shared" si="5"/>
        <v>9054</v>
      </c>
      <c r="H18" s="343">
        <f t="shared" si="5"/>
        <v>32266</v>
      </c>
      <c r="I18" s="343">
        <v>5570</v>
      </c>
      <c r="J18" s="343">
        <v>56</v>
      </c>
      <c r="K18" s="343">
        <v>3484</v>
      </c>
      <c r="L18" s="343">
        <v>32210</v>
      </c>
      <c r="M18" s="343">
        <v>0</v>
      </c>
      <c r="N18" s="343">
        <v>89</v>
      </c>
      <c r="O18" s="343">
        <v>840</v>
      </c>
      <c r="P18" s="343">
        <v>9366</v>
      </c>
      <c r="Q18" s="343">
        <v>1786</v>
      </c>
      <c r="R18" s="343">
        <v>31097</v>
      </c>
      <c r="S18" s="343">
        <v>91</v>
      </c>
      <c r="T18" s="343">
        <v>793</v>
      </c>
      <c r="U18" s="344">
        <v>118</v>
      </c>
    </row>
    <row r="19" spans="2:21" ht="12">
      <c r="B19" s="327"/>
      <c r="C19" s="340" t="s">
        <v>924</v>
      </c>
      <c r="D19" s="341">
        <v>10007</v>
      </c>
      <c r="E19" s="342">
        <f>SUM(G19,H19,M19,N19,O19)</f>
        <v>10075</v>
      </c>
      <c r="F19" s="320">
        <f>SUM(G19:H19,M19)</f>
        <v>9449</v>
      </c>
      <c r="G19" s="343">
        <f t="shared" si="5"/>
        <v>5317</v>
      </c>
      <c r="H19" s="343">
        <f t="shared" si="5"/>
        <v>4093</v>
      </c>
      <c r="I19" s="343">
        <v>5276</v>
      </c>
      <c r="J19" s="343">
        <v>3</v>
      </c>
      <c r="K19" s="343">
        <v>41</v>
      </c>
      <c r="L19" s="343">
        <v>4090</v>
      </c>
      <c r="M19" s="343">
        <v>39</v>
      </c>
      <c r="N19" s="343">
        <v>98</v>
      </c>
      <c r="O19" s="343">
        <v>528</v>
      </c>
      <c r="P19" s="343">
        <v>814</v>
      </c>
      <c r="Q19" s="343">
        <v>467</v>
      </c>
      <c r="R19" s="343">
        <v>8794</v>
      </c>
      <c r="S19" s="343">
        <v>0</v>
      </c>
      <c r="T19" s="343">
        <v>129</v>
      </c>
      <c r="U19" s="344">
        <v>7</v>
      </c>
    </row>
    <row r="20" spans="2:21" ht="12">
      <c r="B20" s="327"/>
      <c r="C20" s="340" t="s">
        <v>925</v>
      </c>
      <c r="D20" s="341">
        <v>2611</v>
      </c>
      <c r="E20" s="342">
        <f>SUM(G20,H20,M20,N20,O20)</f>
        <v>2538</v>
      </c>
      <c r="F20" s="320">
        <f>SUM(G20:H20,M20)</f>
        <v>2168</v>
      </c>
      <c r="G20" s="343">
        <f t="shared" si="5"/>
        <v>1835</v>
      </c>
      <c r="H20" s="343">
        <f t="shared" si="5"/>
        <v>323</v>
      </c>
      <c r="I20" s="343">
        <v>1563</v>
      </c>
      <c r="J20" s="343">
        <v>0</v>
      </c>
      <c r="K20" s="343">
        <v>272</v>
      </c>
      <c r="L20" s="343">
        <v>323</v>
      </c>
      <c r="M20" s="343">
        <v>10</v>
      </c>
      <c r="N20" s="343">
        <v>55</v>
      </c>
      <c r="O20" s="343">
        <v>315</v>
      </c>
      <c r="P20" s="343">
        <v>577</v>
      </c>
      <c r="Q20" s="343">
        <v>206</v>
      </c>
      <c r="R20" s="343">
        <v>1755</v>
      </c>
      <c r="S20" s="343">
        <v>23</v>
      </c>
      <c r="T20" s="343">
        <v>219</v>
      </c>
      <c r="U20" s="344">
        <v>51</v>
      </c>
    </row>
    <row r="21" spans="2:21" ht="12">
      <c r="B21" s="327"/>
      <c r="C21" s="340" t="s">
        <v>926</v>
      </c>
      <c r="D21" s="341">
        <v>12877</v>
      </c>
      <c r="E21" s="342">
        <f>SUM(G21,H21,M21,N21,O21)</f>
        <v>12550</v>
      </c>
      <c r="F21" s="320">
        <f>SUM(G21:H21,M21)</f>
        <v>11936</v>
      </c>
      <c r="G21" s="343">
        <f t="shared" si="5"/>
        <v>3344</v>
      </c>
      <c r="H21" s="343">
        <f t="shared" si="5"/>
        <v>8592</v>
      </c>
      <c r="I21" s="343">
        <v>3114</v>
      </c>
      <c r="J21" s="343">
        <v>14</v>
      </c>
      <c r="K21" s="343">
        <v>230</v>
      </c>
      <c r="L21" s="343">
        <v>8578</v>
      </c>
      <c r="M21" s="343">
        <v>0</v>
      </c>
      <c r="N21" s="343">
        <v>201</v>
      </c>
      <c r="O21" s="343">
        <v>413</v>
      </c>
      <c r="P21" s="343">
        <v>8074</v>
      </c>
      <c r="Q21" s="343">
        <v>52</v>
      </c>
      <c r="R21" s="343">
        <v>4424</v>
      </c>
      <c r="S21" s="343">
        <v>304</v>
      </c>
      <c r="T21" s="343">
        <v>224</v>
      </c>
      <c r="U21" s="344">
        <v>52</v>
      </c>
    </row>
    <row r="22" spans="2:21" ht="12">
      <c r="B22" s="327"/>
      <c r="C22" s="340"/>
      <c r="D22" s="341"/>
      <c r="E22" s="342"/>
      <c r="F22" s="320"/>
      <c r="G22" s="343"/>
      <c r="H22" s="343"/>
      <c r="I22" s="343"/>
      <c r="J22" s="343"/>
      <c r="K22" s="343"/>
      <c r="L22" s="343"/>
      <c r="M22" s="343"/>
      <c r="N22" s="343"/>
      <c r="O22" s="343"/>
      <c r="P22" s="343"/>
      <c r="Q22" s="343"/>
      <c r="R22" s="343"/>
      <c r="S22" s="343"/>
      <c r="T22" s="343"/>
      <c r="U22" s="344"/>
    </row>
    <row r="23" spans="2:21" ht="12">
      <c r="B23" s="327"/>
      <c r="C23" s="340" t="s">
        <v>927</v>
      </c>
      <c r="D23" s="341">
        <v>6984</v>
      </c>
      <c r="E23" s="342">
        <f>SUM(G23,H23,M23,N23,O23)</f>
        <v>6969</v>
      </c>
      <c r="F23" s="320">
        <f>SUM(G23:H23,M23)</f>
        <v>6765</v>
      </c>
      <c r="G23" s="343">
        <f aca="true" t="shared" si="6" ref="G23:H27">SUM(I23,K23)</f>
        <v>1761</v>
      </c>
      <c r="H23" s="343">
        <f t="shared" si="6"/>
        <v>5004</v>
      </c>
      <c r="I23" s="343">
        <v>1424</v>
      </c>
      <c r="J23" s="343">
        <v>29</v>
      </c>
      <c r="K23" s="343">
        <v>337</v>
      </c>
      <c r="L23" s="343">
        <v>4975</v>
      </c>
      <c r="M23" s="343">
        <v>0</v>
      </c>
      <c r="N23" s="343">
        <v>141</v>
      </c>
      <c r="O23" s="343">
        <v>63</v>
      </c>
      <c r="P23" s="343">
        <v>2351</v>
      </c>
      <c r="Q23" s="343">
        <v>1584</v>
      </c>
      <c r="R23" s="343">
        <v>3034</v>
      </c>
      <c r="S23" s="343">
        <v>15</v>
      </c>
      <c r="T23" s="343">
        <v>116</v>
      </c>
      <c r="U23" s="344">
        <v>65</v>
      </c>
    </row>
    <row r="24" spans="2:21" ht="12">
      <c r="B24" s="327"/>
      <c r="C24" s="340" t="s">
        <v>928</v>
      </c>
      <c r="D24" s="341">
        <v>16780</v>
      </c>
      <c r="E24" s="342">
        <f>SUM(G24,H24,M24,N24,O24)</f>
        <v>16642</v>
      </c>
      <c r="F24" s="320">
        <f>SUM(G24:H24,M24)</f>
        <v>16248</v>
      </c>
      <c r="G24" s="343">
        <f t="shared" si="6"/>
        <v>4824</v>
      </c>
      <c r="H24" s="343">
        <f t="shared" si="6"/>
        <v>11423</v>
      </c>
      <c r="I24" s="343">
        <v>4273</v>
      </c>
      <c r="J24" s="343">
        <v>10</v>
      </c>
      <c r="K24" s="343">
        <v>551</v>
      </c>
      <c r="L24" s="343">
        <v>11413</v>
      </c>
      <c r="M24" s="343">
        <v>1</v>
      </c>
      <c r="N24" s="343">
        <v>124</v>
      </c>
      <c r="O24" s="343">
        <v>270</v>
      </c>
      <c r="P24" s="343">
        <v>5234</v>
      </c>
      <c r="Q24" s="343">
        <v>151</v>
      </c>
      <c r="R24" s="343">
        <v>11257</v>
      </c>
      <c r="S24" s="343">
        <v>217</v>
      </c>
      <c r="T24" s="343">
        <v>301</v>
      </c>
      <c r="U24" s="344">
        <v>24</v>
      </c>
    </row>
    <row r="25" spans="2:21" ht="12">
      <c r="B25" s="327"/>
      <c r="C25" s="340" t="s">
        <v>929</v>
      </c>
      <c r="D25" s="341">
        <v>11163</v>
      </c>
      <c r="E25" s="342">
        <f>SUM(G25,H25,M25,N25,O25)</f>
        <v>11196</v>
      </c>
      <c r="F25" s="320">
        <f>SUM(G25:H25,M25)</f>
        <v>10834</v>
      </c>
      <c r="G25" s="343">
        <f t="shared" si="6"/>
        <v>2953</v>
      </c>
      <c r="H25" s="343">
        <f t="shared" si="6"/>
        <v>7881</v>
      </c>
      <c r="I25" s="343">
        <v>2674</v>
      </c>
      <c r="J25" s="343">
        <v>10</v>
      </c>
      <c r="K25" s="343">
        <v>279</v>
      </c>
      <c r="L25" s="343">
        <v>7871</v>
      </c>
      <c r="M25" s="343">
        <v>0</v>
      </c>
      <c r="N25" s="343">
        <v>224</v>
      </c>
      <c r="O25" s="343">
        <v>138</v>
      </c>
      <c r="P25" s="343">
        <v>4779</v>
      </c>
      <c r="Q25" s="343">
        <v>454</v>
      </c>
      <c r="R25" s="343">
        <v>5963</v>
      </c>
      <c r="S25" s="343">
        <v>5</v>
      </c>
      <c r="T25" s="343">
        <v>168</v>
      </c>
      <c r="U25" s="344">
        <v>0</v>
      </c>
    </row>
    <row r="26" spans="2:21" ht="12">
      <c r="B26" s="327"/>
      <c r="C26" s="340" t="s">
        <v>930</v>
      </c>
      <c r="D26" s="341">
        <v>13920</v>
      </c>
      <c r="E26" s="342">
        <f>SUM(G26,H26,M26,N26,O26)</f>
        <v>14659</v>
      </c>
      <c r="F26" s="320">
        <f>SUM(G26:H26,M26)</f>
        <v>14471</v>
      </c>
      <c r="G26" s="343">
        <f t="shared" si="6"/>
        <v>1934</v>
      </c>
      <c r="H26" s="343">
        <f t="shared" si="6"/>
        <v>12537</v>
      </c>
      <c r="I26" s="343">
        <v>1412</v>
      </c>
      <c r="J26" s="343">
        <v>0</v>
      </c>
      <c r="K26" s="343">
        <v>522</v>
      </c>
      <c r="L26" s="343">
        <v>12537</v>
      </c>
      <c r="M26" s="343">
        <v>0</v>
      </c>
      <c r="N26" s="343">
        <v>29</v>
      </c>
      <c r="O26" s="343">
        <v>159</v>
      </c>
      <c r="P26" s="343">
        <v>8385</v>
      </c>
      <c r="Q26" s="343">
        <v>16</v>
      </c>
      <c r="R26" s="343">
        <v>6258</v>
      </c>
      <c r="S26" s="343">
        <v>153</v>
      </c>
      <c r="T26" s="343">
        <v>1159</v>
      </c>
      <c r="U26" s="344">
        <v>39</v>
      </c>
    </row>
    <row r="27" spans="2:21" ht="12">
      <c r="B27" s="327"/>
      <c r="C27" s="340" t="s">
        <v>931</v>
      </c>
      <c r="D27" s="341">
        <v>4115</v>
      </c>
      <c r="E27" s="342">
        <f>SUM(G27,H27,M27,N27,O27)</f>
        <v>3886</v>
      </c>
      <c r="F27" s="320">
        <f>SUM(G27:H27,M27)</f>
        <v>3773</v>
      </c>
      <c r="G27" s="343">
        <f t="shared" si="6"/>
        <v>1225</v>
      </c>
      <c r="H27" s="343">
        <f t="shared" si="6"/>
        <v>2548</v>
      </c>
      <c r="I27" s="343">
        <v>1056</v>
      </c>
      <c r="J27" s="343">
        <v>26</v>
      </c>
      <c r="K27" s="343">
        <v>169</v>
      </c>
      <c r="L27" s="343">
        <v>2522</v>
      </c>
      <c r="M27" s="345">
        <v>0</v>
      </c>
      <c r="N27" s="343">
        <v>22</v>
      </c>
      <c r="O27" s="343">
        <v>91</v>
      </c>
      <c r="P27" s="343">
        <v>321</v>
      </c>
      <c r="Q27" s="343">
        <v>1197</v>
      </c>
      <c r="R27" s="343">
        <v>2368</v>
      </c>
      <c r="S27" s="343">
        <v>217</v>
      </c>
      <c r="T27" s="343">
        <v>41</v>
      </c>
      <c r="U27" s="344">
        <v>17</v>
      </c>
    </row>
    <row r="28" spans="2:21" ht="12">
      <c r="B28" s="327"/>
      <c r="C28" s="340"/>
      <c r="D28" s="341"/>
      <c r="E28" s="342"/>
      <c r="F28" s="320"/>
      <c r="G28" s="343"/>
      <c r="H28" s="343"/>
      <c r="I28" s="343"/>
      <c r="J28" s="343"/>
      <c r="K28" s="343"/>
      <c r="L28" s="343"/>
      <c r="M28" s="343"/>
      <c r="N28" s="343"/>
      <c r="O28" s="343"/>
      <c r="P28" s="343"/>
      <c r="Q28" s="343"/>
      <c r="R28" s="343"/>
      <c r="S28" s="343"/>
      <c r="T28" s="343"/>
      <c r="U28" s="344"/>
    </row>
    <row r="29" spans="2:21" ht="12">
      <c r="B29" s="327"/>
      <c r="C29" s="340" t="s">
        <v>932</v>
      </c>
      <c r="D29" s="341">
        <v>13449</v>
      </c>
      <c r="E29" s="342">
        <f>SUM(G29,H29,M29,N29,O29)</f>
        <v>13281</v>
      </c>
      <c r="F29" s="320">
        <f>SUM(G29:H29,M29)</f>
        <v>12956</v>
      </c>
      <c r="G29" s="343">
        <f aca="true" t="shared" si="7" ref="G29:H31">SUM(I29,K29)</f>
        <v>2462</v>
      </c>
      <c r="H29" s="343">
        <f t="shared" si="7"/>
        <v>10494</v>
      </c>
      <c r="I29" s="343">
        <v>1938</v>
      </c>
      <c r="J29" s="343">
        <v>9</v>
      </c>
      <c r="K29" s="343">
        <v>524</v>
      </c>
      <c r="L29" s="343">
        <v>10485</v>
      </c>
      <c r="M29" s="343">
        <v>0</v>
      </c>
      <c r="N29" s="343">
        <v>121</v>
      </c>
      <c r="O29" s="343">
        <v>204</v>
      </c>
      <c r="P29" s="343">
        <v>3103</v>
      </c>
      <c r="Q29" s="343">
        <v>1893</v>
      </c>
      <c r="R29" s="343">
        <v>8285</v>
      </c>
      <c r="S29" s="343">
        <v>148</v>
      </c>
      <c r="T29" s="343">
        <v>176</v>
      </c>
      <c r="U29" s="344">
        <v>0</v>
      </c>
    </row>
    <row r="30" spans="2:21" ht="12">
      <c r="B30" s="327"/>
      <c r="C30" s="340" t="s">
        <v>933</v>
      </c>
      <c r="D30" s="341">
        <v>26521</v>
      </c>
      <c r="E30" s="342">
        <f>SUM(G30,H30,M30,N30,O30)</f>
        <v>26401</v>
      </c>
      <c r="F30" s="320">
        <f>SUM(G30:H30,M30)</f>
        <v>25914</v>
      </c>
      <c r="G30" s="343">
        <f t="shared" si="7"/>
        <v>5906</v>
      </c>
      <c r="H30" s="343">
        <f t="shared" si="7"/>
        <v>20008</v>
      </c>
      <c r="I30" s="343">
        <v>5754</v>
      </c>
      <c r="J30" s="343">
        <v>10</v>
      </c>
      <c r="K30" s="343">
        <v>152</v>
      </c>
      <c r="L30" s="343">
        <v>19998</v>
      </c>
      <c r="M30" s="343">
        <v>0</v>
      </c>
      <c r="N30" s="343">
        <v>202</v>
      </c>
      <c r="O30" s="343">
        <v>285</v>
      </c>
      <c r="P30" s="343">
        <v>16106</v>
      </c>
      <c r="Q30" s="343">
        <v>752</v>
      </c>
      <c r="R30" s="343">
        <v>9543</v>
      </c>
      <c r="S30" s="343">
        <v>135</v>
      </c>
      <c r="T30" s="343">
        <v>446</v>
      </c>
      <c r="U30" s="344">
        <v>0</v>
      </c>
    </row>
    <row r="31" spans="2:21" ht="12">
      <c r="B31" s="327"/>
      <c r="C31" s="340" t="s">
        <v>934</v>
      </c>
      <c r="D31" s="341">
        <v>9601</v>
      </c>
      <c r="E31" s="342">
        <f>SUM(G31,H31,M31,N31,O31)</f>
        <v>9642</v>
      </c>
      <c r="F31" s="320">
        <f>SUM(G31:H31,M31)</f>
        <v>9302</v>
      </c>
      <c r="G31" s="343">
        <f t="shared" si="7"/>
        <v>3662</v>
      </c>
      <c r="H31" s="343">
        <f t="shared" si="7"/>
        <v>5640</v>
      </c>
      <c r="I31" s="343">
        <v>2969</v>
      </c>
      <c r="J31" s="343">
        <v>4</v>
      </c>
      <c r="K31" s="343">
        <v>693</v>
      </c>
      <c r="L31" s="343">
        <v>5636</v>
      </c>
      <c r="M31" s="343">
        <v>0</v>
      </c>
      <c r="N31" s="343">
        <v>74</v>
      </c>
      <c r="O31" s="343">
        <v>266</v>
      </c>
      <c r="P31" s="343">
        <v>621</v>
      </c>
      <c r="Q31" s="343">
        <v>727</v>
      </c>
      <c r="R31" s="343">
        <v>8294</v>
      </c>
      <c r="S31" s="343">
        <v>52</v>
      </c>
      <c r="T31" s="343">
        <v>80</v>
      </c>
      <c r="U31" s="344">
        <v>0</v>
      </c>
    </row>
    <row r="32" spans="2:21" ht="12">
      <c r="B32" s="327"/>
      <c r="C32" s="340"/>
      <c r="D32" s="341"/>
      <c r="E32" s="342"/>
      <c r="F32" s="320"/>
      <c r="G32" s="343"/>
      <c r="H32" s="343"/>
      <c r="I32" s="343"/>
      <c r="J32" s="343"/>
      <c r="K32" s="343"/>
      <c r="L32" s="343"/>
      <c r="M32" s="343"/>
      <c r="N32" s="343"/>
      <c r="O32" s="343"/>
      <c r="P32" s="343"/>
      <c r="Q32" s="343"/>
      <c r="R32" s="343"/>
      <c r="S32" s="343"/>
      <c r="T32" s="343"/>
      <c r="U32" s="344"/>
    </row>
    <row r="33" spans="2:21" ht="12">
      <c r="B33" s="327"/>
      <c r="C33" s="340" t="s">
        <v>935</v>
      </c>
      <c r="D33" s="341">
        <v>3287</v>
      </c>
      <c r="E33" s="342">
        <f>SUM(G33,H33,M33,N33,O33)</f>
        <v>3265</v>
      </c>
      <c r="F33" s="320">
        <f>SUM(G33:H33,M33)</f>
        <v>3128</v>
      </c>
      <c r="G33" s="343">
        <f>SUM(I33,K33)</f>
        <v>1406</v>
      </c>
      <c r="H33" s="343">
        <f>SUM(J33,L33)</f>
        <v>1722</v>
      </c>
      <c r="I33" s="343">
        <v>1289</v>
      </c>
      <c r="J33" s="343">
        <v>7</v>
      </c>
      <c r="K33" s="343">
        <v>117</v>
      </c>
      <c r="L33" s="343">
        <v>1715</v>
      </c>
      <c r="M33" s="345">
        <v>0</v>
      </c>
      <c r="N33" s="343">
        <v>38</v>
      </c>
      <c r="O33" s="343">
        <v>99</v>
      </c>
      <c r="P33" s="343">
        <v>280</v>
      </c>
      <c r="Q33" s="343">
        <v>290</v>
      </c>
      <c r="R33" s="343">
        <v>2695</v>
      </c>
      <c r="S33" s="343">
        <v>64</v>
      </c>
      <c r="T33" s="343">
        <v>65</v>
      </c>
      <c r="U33" s="344">
        <v>67</v>
      </c>
    </row>
    <row r="34" spans="2:21" ht="12">
      <c r="B34" s="327"/>
      <c r="C34" s="340" t="s">
        <v>936</v>
      </c>
      <c r="D34" s="341">
        <v>1042</v>
      </c>
      <c r="E34" s="342">
        <f>SUM(G34,H34,M34,N34,O34)</f>
        <v>1022</v>
      </c>
      <c r="F34" s="320">
        <f>SUM(G34:H34,M34)</f>
        <v>986</v>
      </c>
      <c r="G34" s="343">
        <f>SUM(I34,K34)</f>
        <v>358</v>
      </c>
      <c r="H34" s="343">
        <f>SUM(J34,L34)</f>
        <v>628</v>
      </c>
      <c r="I34" s="343">
        <v>232</v>
      </c>
      <c r="J34" s="343">
        <v>2</v>
      </c>
      <c r="K34" s="343">
        <v>126</v>
      </c>
      <c r="L34" s="343">
        <v>626</v>
      </c>
      <c r="M34" s="343">
        <v>0</v>
      </c>
      <c r="N34" s="343">
        <v>13</v>
      </c>
      <c r="O34" s="343">
        <v>23</v>
      </c>
      <c r="P34" s="343">
        <v>0</v>
      </c>
      <c r="Q34" s="343">
        <v>1</v>
      </c>
      <c r="R34" s="343">
        <v>1021</v>
      </c>
      <c r="S34" s="343">
        <v>19</v>
      </c>
      <c r="T34" s="343">
        <v>3</v>
      </c>
      <c r="U34" s="344">
        <v>4</v>
      </c>
    </row>
    <row r="35" spans="2:21" ht="12">
      <c r="B35" s="327"/>
      <c r="C35" s="340" t="s">
        <v>937</v>
      </c>
      <c r="D35" s="341">
        <v>1399</v>
      </c>
      <c r="E35" s="342">
        <f>SUM(G35,H35,M35,N35,O35)</f>
        <v>1349</v>
      </c>
      <c r="F35" s="320">
        <f>SUM(G35:H35,M35)</f>
        <v>1320</v>
      </c>
      <c r="G35" s="343">
        <f>SUM(I35,K35)</f>
        <v>680</v>
      </c>
      <c r="H35" s="101">
        <v>640</v>
      </c>
      <c r="I35" s="343">
        <v>426</v>
      </c>
      <c r="J35" s="343">
        <v>1</v>
      </c>
      <c r="K35" s="343">
        <v>254</v>
      </c>
      <c r="L35" s="343">
        <v>439</v>
      </c>
      <c r="M35" s="343">
        <v>0</v>
      </c>
      <c r="N35" s="343">
        <v>11</v>
      </c>
      <c r="O35" s="343">
        <v>18</v>
      </c>
      <c r="P35" s="343">
        <v>0</v>
      </c>
      <c r="Q35" s="343">
        <v>118</v>
      </c>
      <c r="R35" s="343">
        <v>1231</v>
      </c>
      <c r="S35" s="343">
        <v>50</v>
      </c>
      <c r="T35" s="343">
        <v>1</v>
      </c>
      <c r="U35" s="344">
        <v>96</v>
      </c>
    </row>
    <row r="36" spans="2:21" ht="12">
      <c r="B36" s="327"/>
      <c r="C36" s="340" t="s">
        <v>938</v>
      </c>
      <c r="D36" s="341">
        <v>34824</v>
      </c>
      <c r="E36" s="342">
        <f>SUM(G36,H36,M36,N36,O36)</f>
        <v>34783</v>
      </c>
      <c r="F36" s="320">
        <f>SUM(G36:H36,M36)</f>
        <v>33591</v>
      </c>
      <c r="G36" s="343">
        <f>SUM(I36,K36)</f>
        <v>5907</v>
      </c>
      <c r="H36" s="343">
        <f>SUM(J36,L36)</f>
        <v>27684</v>
      </c>
      <c r="I36" s="343">
        <v>5838</v>
      </c>
      <c r="J36" s="343">
        <v>20</v>
      </c>
      <c r="K36" s="343">
        <v>69</v>
      </c>
      <c r="L36" s="343">
        <v>27664</v>
      </c>
      <c r="M36" s="343">
        <v>0</v>
      </c>
      <c r="N36" s="343">
        <v>311</v>
      </c>
      <c r="O36" s="343">
        <v>881</v>
      </c>
      <c r="P36" s="343">
        <v>22095</v>
      </c>
      <c r="Q36" s="343">
        <v>231</v>
      </c>
      <c r="R36" s="343">
        <v>12457</v>
      </c>
      <c r="S36" s="343">
        <v>31</v>
      </c>
      <c r="T36" s="343">
        <v>756</v>
      </c>
      <c r="U36" s="344">
        <v>31</v>
      </c>
    </row>
    <row r="37" spans="2:21" ht="12">
      <c r="B37" s="327"/>
      <c r="C37" s="340" t="s">
        <v>939</v>
      </c>
      <c r="D37" s="341">
        <v>14728</v>
      </c>
      <c r="E37" s="342">
        <f>SUM(G37,H37,M37,N37,O37)</f>
        <v>14679</v>
      </c>
      <c r="F37" s="320">
        <f>SUM(G37:H37,M37)</f>
        <v>14226</v>
      </c>
      <c r="G37" s="343">
        <f>SUM(I37,K37)</f>
        <v>2471</v>
      </c>
      <c r="H37" s="343">
        <f>SUM(J37,L37)</f>
        <v>11755</v>
      </c>
      <c r="I37" s="343">
        <v>2142</v>
      </c>
      <c r="J37" s="343">
        <v>15</v>
      </c>
      <c r="K37" s="343">
        <v>329</v>
      </c>
      <c r="L37" s="343">
        <v>11740</v>
      </c>
      <c r="M37" s="343">
        <v>0</v>
      </c>
      <c r="N37" s="343">
        <v>246</v>
      </c>
      <c r="O37" s="343">
        <v>207</v>
      </c>
      <c r="P37" s="343">
        <v>9183</v>
      </c>
      <c r="Q37" s="343">
        <v>105</v>
      </c>
      <c r="R37" s="343">
        <v>5391</v>
      </c>
      <c r="S37" s="343">
        <v>53</v>
      </c>
      <c r="T37" s="343">
        <v>78</v>
      </c>
      <c r="U37" s="344">
        <v>53</v>
      </c>
    </row>
    <row r="38" spans="2:21" ht="12">
      <c r="B38" s="327"/>
      <c r="C38" s="340"/>
      <c r="D38" s="341"/>
      <c r="E38" s="342"/>
      <c r="F38" s="320"/>
      <c r="G38" s="343"/>
      <c r="H38" s="343"/>
      <c r="I38" s="343"/>
      <c r="J38" s="343"/>
      <c r="K38" s="343"/>
      <c r="L38" s="343"/>
      <c r="M38" s="343"/>
      <c r="N38" s="343"/>
      <c r="O38" s="343"/>
      <c r="P38" s="343"/>
      <c r="Q38" s="343"/>
      <c r="R38" s="343"/>
      <c r="S38" s="343"/>
      <c r="T38" s="343"/>
      <c r="U38" s="344"/>
    </row>
    <row r="39" spans="2:21" ht="12">
      <c r="B39" s="327"/>
      <c r="C39" s="340" t="s">
        <v>940</v>
      </c>
      <c r="D39" s="341">
        <v>11583</v>
      </c>
      <c r="E39" s="342">
        <f>SUM(G39,H39,M39,N39,O39)</f>
        <v>11583</v>
      </c>
      <c r="F39" s="320">
        <f>SUM(G39:H39,M39)</f>
        <v>11229</v>
      </c>
      <c r="G39" s="343">
        <f aca="true" t="shared" si="8" ref="G39:H43">SUM(I39,K39)</f>
        <v>3174</v>
      </c>
      <c r="H39" s="343">
        <f t="shared" si="8"/>
        <v>8055</v>
      </c>
      <c r="I39" s="343">
        <v>2968</v>
      </c>
      <c r="J39" s="343">
        <v>10</v>
      </c>
      <c r="K39" s="343">
        <v>206</v>
      </c>
      <c r="L39" s="343">
        <v>8045</v>
      </c>
      <c r="M39" s="343">
        <v>0</v>
      </c>
      <c r="N39" s="343">
        <v>77</v>
      </c>
      <c r="O39" s="343">
        <v>277</v>
      </c>
      <c r="P39" s="343">
        <v>4382</v>
      </c>
      <c r="Q39" s="343">
        <v>217</v>
      </c>
      <c r="R39" s="343">
        <v>6984</v>
      </c>
      <c r="S39" s="343">
        <v>0</v>
      </c>
      <c r="T39" s="343">
        <v>72</v>
      </c>
      <c r="U39" s="344">
        <v>15</v>
      </c>
    </row>
    <row r="40" spans="2:21" ht="12">
      <c r="B40" s="327"/>
      <c r="C40" s="340" t="s">
        <v>941</v>
      </c>
      <c r="D40" s="341">
        <v>4221</v>
      </c>
      <c r="E40" s="342">
        <f>SUM(G40,H40,M40,N40,O40)</f>
        <v>4100</v>
      </c>
      <c r="F40" s="320">
        <f>SUM(G40:H40,M40)</f>
        <v>3893</v>
      </c>
      <c r="G40" s="343">
        <f t="shared" si="8"/>
        <v>689</v>
      </c>
      <c r="H40" s="343">
        <f t="shared" si="8"/>
        <v>3204</v>
      </c>
      <c r="I40" s="343">
        <v>661</v>
      </c>
      <c r="J40" s="343">
        <v>5</v>
      </c>
      <c r="K40" s="343">
        <v>28</v>
      </c>
      <c r="L40" s="343">
        <v>3199</v>
      </c>
      <c r="M40" s="343">
        <v>0</v>
      </c>
      <c r="N40" s="343">
        <v>18</v>
      </c>
      <c r="O40" s="343">
        <v>189</v>
      </c>
      <c r="P40" s="343">
        <v>1379</v>
      </c>
      <c r="Q40" s="343">
        <v>22</v>
      </c>
      <c r="R40" s="343">
        <v>2699</v>
      </c>
      <c r="S40" s="343">
        <v>92</v>
      </c>
      <c r="T40" s="343">
        <v>53</v>
      </c>
      <c r="U40" s="344">
        <v>17</v>
      </c>
    </row>
    <row r="41" spans="2:21" ht="12">
      <c r="B41" s="327"/>
      <c r="C41" s="340" t="s">
        <v>942</v>
      </c>
      <c r="D41" s="341">
        <v>12906</v>
      </c>
      <c r="E41" s="342">
        <f>SUM(G41,H41,M41,N41,O41)</f>
        <v>12417</v>
      </c>
      <c r="F41" s="320">
        <f>SUM(G41:H41,M41)</f>
        <v>12050</v>
      </c>
      <c r="G41" s="343">
        <f t="shared" si="8"/>
        <v>4219</v>
      </c>
      <c r="H41" s="343">
        <f t="shared" si="8"/>
        <v>7831</v>
      </c>
      <c r="I41" s="343">
        <v>4041</v>
      </c>
      <c r="J41" s="343">
        <v>18</v>
      </c>
      <c r="K41" s="343">
        <v>178</v>
      </c>
      <c r="L41" s="343">
        <v>7813</v>
      </c>
      <c r="M41" s="343">
        <v>0</v>
      </c>
      <c r="N41" s="343">
        <v>131</v>
      </c>
      <c r="O41" s="343">
        <v>236</v>
      </c>
      <c r="P41" s="343">
        <v>6901</v>
      </c>
      <c r="Q41" s="343">
        <v>18</v>
      </c>
      <c r="R41" s="343">
        <v>5498</v>
      </c>
      <c r="S41" s="343">
        <v>476</v>
      </c>
      <c r="T41" s="343">
        <v>216</v>
      </c>
      <c r="U41" s="344">
        <v>115</v>
      </c>
    </row>
    <row r="42" spans="2:21" ht="12">
      <c r="B42" s="327"/>
      <c r="C42" s="340" t="s">
        <v>943</v>
      </c>
      <c r="D42" s="341">
        <v>27600</v>
      </c>
      <c r="E42" s="342">
        <f>SUM(G42,H42,M42,N42,O42)</f>
        <v>25320</v>
      </c>
      <c r="F42" s="320">
        <f>SUM(G42:H42,M42)</f>
        <v>24615</v>
      </c>
      <c r="G42" s="343">
        <f t="shared" si="8"/>
        <v>6829</v>
      </c>
      <c r="H42" s="343">
        <f t="shared" si="8"/>
        <v>17786</v>
      </c>
      <c r="I42" s="343">
        <v>6812</v>
      </c>
      <c r="J42" s="343">
        <v>6</v>
      </c>
      <c r="K42" s="343">
        <v>17</v>
      </c>
      <c r="L42" s="343">
        <v>17780</v>
      </c>
      <c r="M42" s="343">
        <v>0</v>
      </c>
      <c r="N42" s="343">
        <v>509</v>
      </c>
      <c r="O42" s="343">
        <v>196</v>
      </c>
      <c r="P42" s="343">
        <v>21995</v>
      </c>
      <c r="Q42" s="343">
        <v>19</v>
      </c>
      <c r="R42" s="343">
        <v>3306</v>
      </c>
      <c r="S42" s="343">
        <v>2191</v>
      </c>
      <c r="T42" s="343">
        <v>373</v>
      </c>
      <c r="U42" s="344">
        <v>512</v>
      </c>
    </row>
    <row r="43" spans="2:21" ht="12">
      <c r="B43" s="327"/>
      <c r="C43" s="340" t="s">
        <v>944</v>
      </c>
      <c r="D43" s="341">
        <v>7998</v>
      </c>
      <c r="E43" s="342">
        <f>SUM(G43,H43,M43,N43,O43)</f>
        <v>7960</v>
      </c>
      <c r="F43" s="320">
        <f>SUM(G43:H43,M43)</f>
        <v>7626</v>
      </c>
      <c r="G43" s="343">
        <f t="shared" si="8"/>
        <v>2274</v>
      </c>
      <c r="H43" s="343">
        <f t="shared" si="8"/>
        <v>5352</v>
      </c>
      <c r="I43" s="343">
        <v>2134</v>
      </c>
      <c r="J43" s="343">
        <v>53</v>
      </c>
      <c r="K43" s="343">
        <v>140</v>
      </c>
      <c r="L43" s="343">
        <v>5299</v>
      </c>
      <c r="M43" s="343">
        <v>0</v>
      </c>
      <c r="N43" s="343">
        <v>187</v>
      </c>
      <c r="O43" s="343">
        <v>147</v>
      </c>
      <c r="P43" s="343">
        <v>4993</v>
      </c>
      <c r="Q43" s="343">
        <v>502</v>
      </c>
      <c r="R43" s="343">
        <v>2465</v>
      </c>
      <c r="S43" s="343">
        <v>36</v>
      </c>
      <c r="T43" s="343">
        <v>135</v>
      </c>
      <c r="U43" s="344">
        <v>0</v>
      </c>
    </row>
    <row r="44" spans="2:21" ht="12">
      <c r="B44" s="327"/>
      <c r="C44" s="340"/>
      <c r="D44" s="341"/>
      <c r="E44" s="342"/>
      <c r="F44" s="320"/>
      <c r="G44" s="343"/>
      <c r="H44" s="343"/>
      <c r="I44" s="343"/>
      <c r="J44" s="343"/>
      <c r="K44" s="343"/>
      <c r="L44" s="343"/>
      <c r="M44" s="343"/>
      <c r="N44" s="343"/>
      <c r="O44" s="343"/>
      <c r="P44" s="343"/>
      <c r="Q44" s="343"/>
      <c r="R44" s="343"/>
      <c r="S44" s="343"/>
      <c r="T44" s="343"/>
      <c r="U44" s="344"/>
    </row>
    <row r="45" spans="2:21" ht="12">
      <c r="B45" s="327"/>
      <c r="C45" s="340" t="s">
        <v>945</v>
      </c>
      <c r="D45" s="341">
        <v>32028</v>
      </c>
      <c r="E45" s="342">
        <f>SUM(G45,H45,M45,N45,O45)</f>
        <v>31771</v>
      </c>
      <c r="F45" s="320">
        <f>SUM(G45:H45,M45)</f>
        <v>31220</v>
      </c>
      <c r="G45" s="343">
        <f aca="true" t="shared" si="9" ref="G45:H49">SUM(I45,K45)</f>
        <v>10049</v>
      </c>
      <c r="H45" s="343">
        <f t="shared" si="9"/>
        <v>21171</v>
      </c>
      <c r="I45" s="343">
        <v>9683</v>
      </c>
      <c r="J45" s="343">
        <v>128</v>
      </c>
      <c r="K45" s="343">
        <v>366</v>
      </c>
      <c r="L45" s="343">
        <v>21043</v>
      </c>
      <c r="M45" s="343">
        <v>0</v>
      </c>
      <c r="N45" s="343">
        <v>365</v>
      </c>
      <c r="O45" s="343">
        <v>186</v>
      </c>
      <c r="P45" s="343">
        <v>25995</v>
      </c>
      <c r="Q45" s="343">
        <v>532</v>
      </c>
      <c r="R45" s="343">
        <v>5244</v>
      </c>
      <c r="S45" s="343">
        <v>429</v>
      </c>
      <c r="T45" s="343">
        <v>822</v>
      </c>
      <c r="U45" s="344">
        <v>136</v>
      </c>
    </row>
    <row r="46" spans="2:21" ht="12">
      <c r="B46" s="327"/>
      <c r="C46" s="340" t="s">
        <v>946</v>
      </c>
      <c r="D46" s="341">
        <v>17907</v>
      </c>
      <c r="E46" s="342">
        <f>SUM(G46,H46,M46,N46,O46)</f>
        <v>17501</v>
      </c>
      <c r="F46" s="320">
        <f>SUM(G46:H46,M46)</f>
        <v>16909</v>
      </c>
      <c r="G46" s="343">
        <f t="shared" si="9"/>
        <v>1796</v>
      </c>
      <c r="H46" s="343">
        <f t="shared" si="9"/>
        <v>15113</v>
      </c>
      <c r="I46" s="343">
        <v>1757</v>
      </c>
      <c r="J46" s="343">
        <v>3</v>
      </c>
      <c r="K46" s="343">
        <v>39</v>
      </c>
      <c r="L46" s="343">
        <v>15110</v>
      </c>
      <c r="M46" s="343">
        <v>0</v>
      </c>
      <c r="N46" s="343">
        <v>198</v>
      </c>
      <c r="O46" s="343">
        <v>394</v>
      </c>
      <c r="P46" s="343">
        <v>15079</v>
      </c>
      <c r="Q46" s="343">
        <v>723</v>
      </c>
      <c r="R46" s="343">
        <v>1699</v>
      </c>
      <c r="S46" s="343">
        <v>266</v>
      </c>
      <c r="T46" s="343">
        <v>482</v>
      </c>
      <c r="U46" s="344">
        <v>47</v>
      </c>
    </row>
    <row r="47" spans="2:21" ht="12">
      <c r="B47" s="327"/>
      <c r="C47" s="340" t="s">
        <v>947</v>
      </c>
      <c r="D47" s="341">
        <v>8290</v>
      </c>
      <c r="E47" s="342">
        <f>SUM(G47,H47,M47,N47,O47)</f>
        <v>8199</v>
      </c>
      <c r="F47" s="320">
        <f>SUM(G47:H47,M47)</f>
        <v>7951</v>
      </c>
      <c r="G47" s="343">
        <f t="shared" si="9"/>
        <v>3405</v>
      </c>
      <c r="H47" s="343">
        <f t="shared" si="9"/>
        <v>4546</v>
      </c>
      <c r="I47" s="343">
        <v>3376</v>
      </c>
      <c r="J47" s="343">
        <v>101</v>
      </c>
      <c r="K47" s="343">
        <v>29</v>
      </c>
      <c r="L47" s="343">
        <v>4445</v>
      </c>
      <c r="M47" s="343">
        <v>0</v>
      </c>
      <c r="N47" s="343">
        <v>133</v>
      </c>
      <c r="O47" s="343">
        <v>115</v>
      </c>
      <c r="P47" s="343">
        <v>5113</v>
      </c>
      <c r="Q47" s="343">
        <v>391</v>
      </c>
      <c r="R47" s="343">
        <v>2695</v>
      </c>
      <c r="S47" s="343">
        <v>117</v>
      </c>
      <c r="T47" s="343">
        <v>118</v>
      </c>
      <c r="U47" s="344">
        <v>24</v>
      </c>
    </row>
    <row r="48" spans="2:21" ht="12">
      <c r="B48" s="327"/>
      <c r="C48" s="340" t="s">
        <v>948</v>
      </c>
      <c r="D48" s="341">
        <v>21666</v>
      </c>
      <c r="E48" s="342">
        <f>SUM(G48,H48,M48,N48,O48)</f>
        <v>21199</v>
      </c>
      <c r="F48" s="320">
        <f>SUM(G48:H48,M48)</f>
        <v>20787</v>
      </c>
      <c r="G48" s="343">
        <f t="shared" si="9"/>
        <v>5634</v>
      </c>
      <c r="H48" s="343">
        <f t="shared" si="9"/>
        <v>15152</v>
      </c>
      <c r="I48" s="343">
        <v>5374</v>
      </c>
      <c r="J48" s="343">
        <v>23</v>
      </c>
      <c r="K48" s="343">
        <v>260</v>
      </c>
      <c r="L48" s="343">
        <v>15129</v>
      </c>
      <c r="M48" s="343">
        <v>1</v>
      </c>
      <c r="N48" s="343">
        <v>169</v>
      </c>
      <c r="O48" s="343">
        <v>243</v>
      </c>
      <c r="P48" s="343">
        <v>18011</v>
      </c>
      <c r="Q48" s="343">
        <v>378</v>
      </c>
      <c r="R48" s="343">
        <v>2810</v>
      </c>
      <c r="S48" s="343">
        <v>550</v>
      </c>
      <c r="T48" s="343">
        <v>222</v>
      </c>
      <c r="U48" s="344">
        <v>30</v>
      </c>
    </row>
    <row r="49" spans="2:21" ht="12">
      <c r="B49" s="327"/>
      <c r="C49" s="340" t="s">
        <v>949</v>
      </c>
      <c r="D49" s="341">
        <v>9940</v>
      </c>
      <c r="E49" s="342">
        <f>SUM(G49,H49,M49,N49,O49)</f>
        <v>9858</v>
      </c>
      <c r="F49" s="320">
        <f>SUM(G49:H49,M49)</f>
        <v>9711</v>
      </c>
      <c r="G49" s="343">
        <f t="shared" si="9"/>
        <v>3453</v>
      </c>
      <c r="H49" s="343">
        <f t="shared" si="9"/>
        <v>6258</v>
      </c>
      <c r="I49" s="343">
        <v>2847</v>
      </c>
      <c r="J49" s="343">
        <v>7</v>
      </c>
      <c r="K49" s="343">
        <v>606</v>
      </c>
      <c r="L49" s="343">
        <v>6251</v>
      </c>
      <c r="M49" s="343">
        <v>0</v>
      </c>
      <c r="N49" s="343">
        <v>43</v>
      </c>
      <c r="O49" s="343">
        <v>104</v>
      </c>
      <c r="P49" s="343">
        <v>2168</v>
      </c>
      <c r="Q49" s="343">
        <v>2485</v>
      </c>
      <c r="R49" s="343">
        <v>5205</v>
      </c>
      <c r="S49" s="343">
        <v>52</v>
      </c>
      <c r="T49" s="343">
        <v>191</v>
      </c>
      <c r="U49" s="344">
        <v>0</v>
      </c>
    </row>
    <row r="50" spans="2:21" ht="12">
      <c r="B50" s="327"/>
      <c r="C50" s="340"/>
      <c r="D50" s="341"/>
      <c r="E50" s="342"/>
      <c r="F50" s="320"/>
      <c r="G50" s="343"/>
      <c r="H50" s="343"/>
      <c r="I50" s="343"/>
      <c r="J50" s="343"/>
      <c r="K50" s="343"/>
      <c r="L50" s="343"/>
      <c r="M50" s="343"/>
      <c r="N50" s="343"/>
      <c r="O50" s="343"/>
      <c r="P50" s="343"/>
      <c r="Q50" s="343"/>
      <c r="R50" s="343"/>
      <c r="S50" s="343"/>
      <c r="T50" s="343"/>
      <c r="U50" s="344"/>
    </row>
    <row r="51" spans="2:21" ht="12">
      <c r="B51" s="327"/>
      <c r="C51" s="340" t="s">
        <v>950</v>
      </c>
      <c r="D51" s="341">
        <v>8209</v>
      </c>
      <c r="E51" s="342">
        <f>SUM(G51,H51,M51,N51,O51)</f>
        <v>8204</v>
      </c>
      <c r="F51" s="320">
        <f>SUM(G51:H51,M51)</f>
        <v>7988</v>
      </c>
      <c r="G51" s="343">
        <f aca="true" t="shared" si="10" ref="G51:H55">SUM(I51,K51)</f>
        <v>2137</v>
      </c>
      <c r="H51" s="343">
        <f t="shared" si="10"/>
        <v>5851</v>
      </c>
      <c r="I51" s="343">
        <v>796</v>
      </c>
      <c r="J51" s="343">
        <v>0</v>
      </c>
      <c r="K51" s="343">
        <v>1341</v>
      </c>
      <c r="L51" s="343">
        <v>5851</v>
      </c>
      <c r="M51" s="343">
        <v>0</v>
      </c>
      <c r="N51" s="343">
        <v>23</v>
      </c>
      <c r="O51" s="343">
        <v>193</v>
      </c>
      <c r="P51" s="343">
        <v>313</v>
      </c>
      <c r="Q51" s="343">
        <v>254</v>
      </c>
      <c r="R51" s="343">
        <v>7637</v>
      </c>
      <c r="S51" s="343">
        <v>70</v>
      </c>
      <c r="T51" s="343">
        <v>35</v>
      </c>
      <c r="U51" s="344">
        <v>0</v>
      </c>
    </row>
    <row r="52" spans="2:21" ht="12">
      <c r="B52" s="327"/>
      <c r="C52" s="340" t="s">
        <v>951</v>
      </c>
      <c r="D52" s="341">
        <v>67397</v>
      </c>
      <c r="E52" s="342">
        <f>SUM(G52,H52,M52,N52,O52)</f>
        <v>67660</v>
      </c>
      <c r="F52" s="320">
        <f>SUM(G52:H52,M52)</f>
        <v>65244</v>
      </c>
      <c r="G52" s="343">
        <f t="shared" si="10"/>
        <v>6284</v>
      </c>
      <c r="H52" s="343">
        <f t="shared" si="10"/>
        <v>58960</v>
      </c>
      <c r="I52" s="343">
        <v>6248</v>
      </c>
      <c r="J52" s="343">
        <v>17</v>
      </c>
      <c r="K52" s="343">
        <v>36</v>
      </c>
      <c r="L52" s="343">
        <v>58943</v>
      </c>
      <c r="M52" s="345">
        <v>0</v>
      </c>
      <c r="N52" s="343">
        <v>506</v>
      </c>
      <c r="O52" s="343">
        <v>1910</v>
      </c>
      <c r="P52" s="343">
        <v>49149</v>
      </c>
      <c r="Q52" s="343">
        <v>1634</v>
      </c>
      <c r="R52" s="343">
        <v>16877</v>
      </c>
      <c r="S52" s="343">
        <v>314</v>
      </c>
      <c r="T52" s="343">
        <v>1734</v>
      </c>
      <c r="U52" s="344">
        <v>247</v>
      </c>
    </row>
    <row r="53" spans="2:21" ht="12">
      <c r="B53" s="327"/>
      <c r="C53" s="340" t="s">
        <v>952</v>
      </c>
      <c r="D53" s="341">
        <v>10209</v>
      </c>
      <c r="E53" s="342">
        <f>SUM(G53,H53,M53,N53,O53)</f>
        <v>10428</v>
      </c>
      <c r="F53" s="320">
        <f>SUM(G53:H53,M53)</f>
        <v>10211</v>
      </c>
      <c r="G53" s="343">
        <f t="shared" si="10"/>
        <v>3822</v>
      </c>
      <c r="H53" s="343">
        <f t="shared" si="10"/>
        <v>6389</v>
      </c>
      <c r="I53" s="343">
        <v>3601</v>
      </c>
      <c r="J53" s="343">
        <v>1</v>
      </c>
      <c r="K53" s="343">
        <v>221</v>
      </c>
      <c r="L53" s="343">
        <v>6388</v>
      </c>
      <c r="M53" s="343">
        <v>0</v>
      </c>
      <c r="N53" s="343">
        <v>55</v>
      </c>
      <c r="O53" s="343">
        <v>162</v>
      </c>
      <c r="P53" s="343">
        <v>989</v>
      </c>
      <c r="Q53" s="343">
        <v>2202</v>
      </c>
      <c r="R53" s="343">
        <v>7237</v>
      </c>
      <c r="S53" s="343">
        <v>153</v>
      </c>
      <c r="T53" s="343">
        <v>235</v>
      </c>
      <c r="U53" s="344">
        <v>42</v>
      </c>
    </row>
    <row r="54" spans="2:21" ht="12">
      <c r="B54" s="327"/>
      <c r="C54" s="340" t="s">
        <v>953</v>
      </c>
      <c r="D54" s="341">
        <v>27700</v>
      </c>
      <c r="E54" s="342">
        <f>SUM(G54,H54,M54,N54,O54)</f>
        <v>27821</v>
      </c>
      <c r="F54" s="320">
        <f>SUM(G54:H54,M54)</f>
        <v>26535</v>
      </c>
      <c r="G54" s="343">
        <f t="shared" si="10"/>
        <v>3129</v>
      </c>
      <c r="H54" s="343">
        <f t="shared" si="10"/>
        <v>23406</v>
      </c>
      <c r="I54" s="343">
        <v>2458</v>
      </c>
      <c r="J54" s="343">
        <v>14</v>
      </c>
      <c r="K54" s="343">
        <v>671</v>
      </c>
      <c r="L54" s="343">
        <v>23392</v>
      </c>
      <c r="M54" s="343">
        <v>0</v>
      </c>
      <c r="N54" s="343">
        <v>148</v>
      </c>
      <c r="O54" s="343">
        <v>1138</v>
      </c>
      <c r="P54" s="343">
        <v>6739</v>
      </c>
      <c r="Q54" s="343">
        <v>9598</v>
      </c>
      <c r="R54" s="343">
        <v>11484</v>
      </c>
      <c r="S54" s="343">
        <v>115</v>
      </c>
      <c r="T54" s="343">
        <v>662</v>
      </c>
      <c r="U54" s="344">
        <v>94</v>
      </c>
    </row>
    <row r="55" spans="2:21" ht="12">
      <c r="B55" s="327"/>
      <c r="C55" s="340" t="s">
        <v>954</v>
      </c>
      <c r="D55" s="341">
        <v>14219</v>
      </c>
      <c r="E55" s="342">
        <f>SUM(G55,H55,M55,N55,O55)</f>
        <v>14195</v>
      </c>
      <c r="F55" s="320">
        <f>SUM(G55:H55,M55)</f>
        <v>13613</v>
      </c>
      <c r="G55" s="343">
        <f t="shared" si="10"/>
        <v>2796</v>
      </c>
      <c r="H55" s="343">
        <f t="shared" si="10"/>
        <v>10816</v>
      </c>
      <c r="I55" s="343">
        <v>2729</v>
      </c>
      <c r="J55" s="343">
        <v>37</v>
      </c>
      <c r="K55" s="343">
        <v>67</v>
      </c>
      <c r="L55" s="343">
        <v>10779</v>
      </c>
      <c r="M55" s="343">
        <v>1</v>
      </c>
      <c r="N55" s="343">
        <v>133</v>
      </c>
      <c r="O55" s="343">
        <v>449</v>
      </c>
      <c r="P55" s="343">
        <v>10672</v>
      </c>
      <c r="Q55" s="343">
        <v>190</v>
      </c>
      <c r="R55" s="343">
        <v>3333</v>
      </c>
      <c r="S55" s="343">
        <v>43</v>
      </c>
      <c r="T55" s="343">
        <v>833</v>
      </c>
      <c r="U55" s="344">
        <v>42</v>
      </c>
    </row>
    <row r="56" spans="2:21" ht="12">
      <c r="B56" s="327"/>
      <c r="C56" s="340"/>
      <c r="D56" s="341"/>
      <c r="E56" s="342"/>
      <c r="F56" s="320"/>
      <c r="G56" s="343"/>
      <c r="H56" s="343"/>
      <c r="I56" s="343"/>
      <c r="J56" s="343"/>
      <c r="K56" s="343"/>
      <c r="L56" s="343"/>
      <c r="M56" s="343"/>
      <c r="N56" s="343"/>
      <c r="O56" s="343"/>
      <c r="P56" s="343"/>
      <c r="Q56" s="343"/>
      <c r="R56" s="343"/>
      <c r="S56" s="343"/>
      <c r="T56" s="343"/>
      <c r="U56" s="344"/>
    </row>
    <row r="57" spans="2:21" ht="12">
      <c r="B57" s="327"/>
      <c r="C57" s="340" t="s">
        <v>955</v>
      </c>
      <c r="D57" s="346">
        <v>0</v>
      </c>
      <c r="E57" s="342">
        <f>SUM(G57,H57,M57,N57,O57)</f>
        <v>0</v>
      </c>
      <c r="F57" s="343">
        <f>SUM(G57:H57,M57)</f>
        <v>0</v>
      </c>
      <c r="G57" s="343">
        <f aca="true" t="shared" si="11" ref="G57:H61">SUM(I57,K57)</f>
        <v>0</v>
      </c>
      <c r="H57" s="343">
        <f t="shared" si="11"/>
        <v>0</v>
      </c>
      <c r="I57" s="343">
        <v>0</v>
      </c>
      <c r="J57" s="343">
        <v>0</v>
      </c>
      <c r="K57" s="343">
        <v>0</v>
      </c>
      <c r="L57" s="343">
        <v>0</v>
      </c>
      <c r="M57" s="343">
        <v>0</v>
      </c>
      <c r="N57" s="343">
        <v>0</v>
      </c>
      <c r="O57" s="343">
        <v>0</v>
      </c>
      <c r="P57" s="343">
        <v>0</v>
      </c>
      <c r="Q57" s="343">
        <v>0</v>
      </c>
      <c r="R57" s="343">
        <v>0</v>
      </c>
      <c r="S57" s="345">
        <v>0</v>
      </c>
      <c r="T57" s="343">
        <v>0</v>
      </c>
      <c r="U57" s="344">
        <v>59</v>
      </c>
    </row>
    <row r="58" spans="2:21" ht="12">
      <c r="B58" s="327"/>
      <c r="C58" s="340" t="s">
        <v>956</v>
      </c>
      <c r="D58" s="341">
        <v>1020</v>
      </c>
      <c r="E58" s="342">
        <f>SUM(G58,H58,M58,N58,O58)</f>
        <v>972</v>
      </c>
      <c r="F58" s="320">
        <f>SUM(G58:H58,M58)</f>
        <v>898</v>
      </c>
      <c r="G58" s="343">
        <f t="shared" si="11"/>
        <v>393</v>
      </c>
      <c r="H58" s="343">
        <f t="shared" si="11"/>
        <v>505</v>
      </c>
      <c r="I58" s="343">
        <v>388</v>
      </c>
      <c r="J58" s="343">
        <v>1</v>
      </c>
      <c r="K58" s="343">
        <v>5</v>
      </c>
      <c r="L58" s="343">
        <v>504</v>
      </c>
      <c r="M58" s="343">
        <v>0</v>
      </c>
      <c r="N58" s="343">
        <v>44</v>
      </c>
      <c r="O58" s="343">
        <v>30</v>
      </c>
      <c r="P58" s="343">
        <v>381</v>
      </c>
      <c r="Q58" s="343">
        <v>34</v>
      </c>
      <c r="R58" s="343">
        <v>557</v>
      </c>
      <c r="S58" s="343">
        <v>48</v>
      </c>
      <c r="T58" s="343">
        <v>10</v>
      </c>
      <c r="U58" s="344">
        <v>67</v>
      </c>
    </row>
    <row r="59" spans="2:21" ht="12">
      <c r="B59" s="327"/>
      <c r="C59" s="340" t="s">
        <v>957</v>
      </c>
      <c r="D59" s="341">
        <v>3699</v>
      </c>
      <c r="E59" s="342">
        <f>SUM(G59,H59,M59,N59,O59)</f>
        <v>4090</v>
      </c>
      <c r="F59" s="320">
        <f>SUM(G59:H59,M59)</f>
        <v>4087</v>
      </c>
      <c r="G59" s="343">
        <f t="shared" si="11"/>
        <v>1828</v>
      </c>
      <c r="H59" s="343">
        <f t="shared" si="11"/>
        <v>2259</v>
      </c>
      <c r="I59" s="343">
        <v>1805</v>
      </c>
      <c r="J59" s="343">
        <v>2</v>
      </c>
      <c r="K59" s="343">
        <v>23</v>
      </c>
      <c r="L59" s="343">
        <v>2257</v>
      </c>
      <c r="M59" s="343">
        <v>0</v>
      </c>
      <c r="N59" s="343">
        <v>3</v>
      </c>
      <c r="O59" s="343">
        <v>0</v>
      </c>
      <c r="P59" s="343">
        <v>2237</v>
      </c>
      <c r="Q59" s="343">
        <v>133</v>
      </c>
      <c r="R59" s="343">
        <v>1720</v>
      </c>
      <c r="S59" s="343">
        <v>0</v>
      </c>
      <c r="T59" s="343">
        <v>328</v>
      </c>
      <c r="U59" s="344">
        <v>162</v>
      </c>
    </row>
    <row r="60" spans="2:21" ht="12">
      <c r="B60" s="327"/>
      <c r="C60" s="340" t="s">
        <v>958</v>
      </c>
      <c r="D60" s="341">
        <v>3988</v>
      </c>
      <c r="E60" s="342">
        <f>SUM(G60,H60,M60,N60,O60)</f>
        <v>3989</v>
      </c>
      <c r="F60" s="320">
        <f>SUM(G60:H60,M60)</f>
        <v>3866</v>
      </c>
      <c r="G60" s="343">
        <f t="shared" si="11"/>
        <v>1160</v>
      </c>
      <c r="H60" s="343">
        <f t="shared" si="11"/>
        <v>2706</v>
      </c>
      <c r="I60" s="343">
        <v>1157</v>
      </c>
      <c r="J60" s="343">
        <v>66</v>
      </c>
      <c r="K60" s="343">
        <v>3</v>
      </c>
      <c r="L60" s="343">
        <v>2640</v>
      </c>
      <c r="M60" s="343">
        <v>0</v>
      </c>
      <c r="N60" s="343">
        <v>75</v>
      </c>
      <c r="O60" s="343">
        <v>48</v>
      </c>
      <c r="P60" s="343">
        <v>1839</v>
      </c>
      <c r="Q60" s="343">
        <v>73</v>
      </c>
      <c r="R60" s="343">
        <v>2077</v>
      </c>
      <c r="S60" s="343">
        <v>0</v>
      </c>
      <c r="T60" s="343">
        <v>18</v>
      </c>
      <c r="U60" s="344">
        <v>41</v>
      </c>
    </row>
    <row r="61" spans="2:21" ht="12">
      <c r="B61" s="327"/>
      <c r="C61" s="340" t="s">
        <v>959</v>
      </c>
      <c r="D61" s="346">
        <v>0</v>
      </c>
      <c r="E61" s="342">
        <f>SUM(G61,H61,M61,N61,O61)</f>
        <v>0</v>
      </c>
      <c r="F61" s="343">
        <f>SUM(G61:H61,M61)</f>
        <v>0</v>
      </c>
      <c r="G61" s="343">
        <f t="shared" si="11"/>
        <v>0</v>
      </c>
      <c r="H61" s="343">
        <f t="shared" si="11"/>
        <v>0</v>
      </c>
      <c r="I61" s="343">
        <v>0</v>
      </c>
      <c r="J61" s="343">
        <v>0</v>
      </c>
      <c r="K61" s="343">
        <v>0</v>
      </c>
      <c r="L61" s="343">
        <v>0</v>
      </c>
      <c r="M61" s="343">
        <v>0</v>
      </c>
      <c r="N61" s="343">
        <v>0</v>
      </c>
      <c r="O61" s="343">
        <v>0</v>
      </c>
      <c r="P61" s="343">
        <v>0</v>
      </c>
      <c r="Q61" s="343">
        <v>0</v>
      </c>
      <c r="R61" s="343">
        <v>0</v>
      </c>
      <c r="S61" s="345">
        <v>0</v>
      </c>
      <c r="T61" s="343">
        <v>0</v>
      </c>
      <c r="U61" s="344">
        <v>10</v>
      </c>
    </row>
    <row r="62" spans="2:21" ht="12">
      <c r="B62" s="327"/>
      <c r="C62" s="340"/>
      <c r="D62" s="341"/>
      <c r="E62" s="342"/>
      <c r="F62" s="320"/>
      <c r="G62" s="343"/>
      <c r="H62" s="343"/>
      <c r="I62" s="343"/>
      <c r="J62" s="343"/>
      <c r="K62" s="343"/>
      <c r="L62" s="343"/>
      <c r="M62" s="343"/>
      <c r="N62" s="343"/>
      <c r="O62" s="343"/>
      <c r="P62" s="343"/>
      <c r="Q62" s="343"/>
      <c r="R62" s="343"/>
      <c r="S62" s="343"/>
      <c r="T62" s="343"/>
      <c r="U62" s="344"/>
    </row>
    <row r="63" spans="2:21" ht="12">
      <c r="B63" s="327"/>
      <c r="C63" s="340" t="s">
        <v>960</v>
      </c>
      <c r="D63" s="341">
        <v>52652</v>
      </c>
      <c r="E63" s="342">
        <f aca="true" t="shared" si="12" ref="E63:E68">SUM(G63,H63,M63,N63,O63)</f>
        <v>52506</v>
      </c>
      <c r="F63" s="343">
        <f aca="true" t="shared" si="13" ref="F63:F68">SUM(G63:H63,M63)</f>
        <v>50787</v>
      </c>
      <c r="G63" s="343">
        <f aca="true" t="shared" si="14" ref="G63:H68">SUM(I63,K63)</f>
        <v>4275</v>
      </c>
      <c r="H63" s="343">
        <f t="shared" si="14"/>
        <v>46510</v>
      </c>
      <c r="I63" s="343">
        <v>4269</v>
      </c>
      <c r="J63" s="343">
        <v>130</v>
      </c>
      <c r="K63" s="343">
        <v>6</v>
      </c>
      <c r="L63" s="343">
        <v>46380</v>
      </c>
      <c r="M63" s="343">
        <v>2</v>
      </c>
      <c r="N63" s="343">
        <v>397</v>
      </c>
      <c r="O63" s="343">
        <v>1322</v>
      </c>
      <c r="P63" s="343">
        <v>39235</v>
      </c>
      <c r="Q63" s="343">
        <v>2309</v>
      </c>
      <c r="R63" s="343">
        <v>10962</v>
      </c>
      <c r="S63" s="343">
        <v>174</v>
      </c>
      <c r="T63" s="343">
        <v>591</v>
      </c>
      <c r="U63" s="344">
        <v>36</v>
      </c>
    </row>
    <row r="64" spans="2:21" ht="12">
      <c r="B64" s="327"/>
      <c r="C64" s="340" t="s">
        <v>961</v>
      </c>
      <c r="D64" s="341">
        <v>22709</v>
      </c>
      <c r="E64" s="342">
        <f t="shared" si="12"/>
        <v>22697</v>
      </c>
      <c r="F64" s="343">
        <f t="shared" si="13"/>
        <v>21438</v>
      </c>
      <c r="G64" s="343">
        <f t="shared" si="14"/>
        <v>7778</v>
      </c>
      <c r="H64" s="343">
        <f t="shared" si="14"/>
        <v>13631</v>
      </c>
      <c r="I64" s="343">
        <v>7768</v>
      </c>
      <c r="J64" s="343">
        <v>74</v>
      </c>
      <c r="K64" s="343">
        <v>10</v>
      </c>
      <c r="L64" s="343">
        <v>13557</v>
      </c>
      <c r="M64" s="343">
        <v>29</v>
      </c>
      <c r="N64" s="343">
        <v>260</v>
      </c>
      <c r="O64" s="343">
        <v>999</v>
      </c>
      <c r="P64" s="343">
        <v>7000</v>
      </c>
      <c r="Q64" s="343">
        <v>436</v>
      </c>
      <c r="R64" s="343">
        <v>15261</v>
      </c>
      <c r="S64" s="343">
        <v>10</v>
      </c>
      <c r="T64" s="343">
        <v>126</v>
      </c>
      <c r="U64" s="344">
        <v>308</v>
      </c>
    </row>
    <row r="65" spans="2:21" ht="12">
      <c r="B65" s="327"/>
      <c r="C65" s="340" t="s">
        <v>962</v>
      </c>
      <c r="D65" s="341">
        <v>9754</v>
      </c>
      <c r="E65" s="342">
        <f t="shared" si="12"/>
        <v>9673</v>
      </c>
      <c r="F65" s="343">
        <f t="shared" si="13"/>
        <v>9315</v>
      </c>
      <c r="G65" s="343">
        <f t="shared" si="14"/>
        <v>4454</v>
      </c>
      <c r="H65" s="343">
        <f t="shared" si="14"/>
        <v>4850</v>
      </c>
      <c r="I65" s="343">
        <v>4374</v>
      </c>
      <c r="J65" s="343">
        <v>1</v>
      </c>
      <c r="K65" s="343">
        <v>80</v>
      </c>
      <c r="L65" s="343">
        <v>4849</v>
      </c>
      <c r="M65" s="343">
        <v>11</v>
      </c>
      <c r="N65" s="343">
        <v>172</v>
      </c>
      <c r="O65" s="343">
        <v>186</v>
      </c>
      <c r="P65" s="343">
        <v>5547</v>
      </c>
      <c r="Q65" s="343">
        <v>284</v>
      </c>
      <c r="R65" s="343">
        <v>3842</v>
      </c>
      <c r="S65" s="343">
        <v>57</v>
      </c>
      <c r="T65" s="343">
        <v>3246</v>
      </c>
      <c r="U65" s="344">
        <v>173</v>
      </c>
    </row>
    <row r="66" spans="2:21" ht="12">
      <c r="B66" s="327"/>
      <c r="C66" s="340" t="s">
        <v>963</v>
      </c>
      <c r="D66" s="341">
        <v>16378</v>
      </c>
      <c r="E66" s="342">
        <f t="shared" si="12"/>
        <v>16378</v>
      </c>
      <c r="F66" s="343">
        <f t="shared" si="13"/>
        <v>15797</v>
      </c>
      <c r="G66" s="343">
        <f t="shared" si="14"/>
        <v>5552</v>
      </c>
      <c r="H66" s="343">
        <f t="shared" si="14"/>
        <v>10219</v>
      </c>
      <c r="I66" s="343">
        <v>5532</v>
      </c>
      <c r="J66" s="343">
        <v>3</v>
      </c>
      <c r="K66" s="343">
        <v>20</v>
      </c>
      <c r="L66" s="343">
        <v>10216</v>
      </c>
      <c r="M66" s="343">
        <v>26</v>
      </c>
      <c r="N66" s="343">
        <v>278</v>
      </c>
      <c r="O66" s="343">
        <v>303</v>
      </c>
      <c r="P66" s="343">
        <v>12130</v>
      </c>
      <c r="Q66" s="343">
        <v>87</v>
      </c>
      <c r="R66" s="343">
        <v>4161</v>
      </c>
      <c r="S66" s="343">
        <v>6</v>
      </c>
      <c r="T66" s="343">
        <v>391</v>
      </c>
      <c r="U66" s="344">
        <v>0</v>
      </c>
    </row>
    <row r="67" spans="2:21" ht="12">
      <c r="B67" s="327"/>
      <c r="C67" s="340" t="s">
        <v>964</v>
      </c>
      <c r="D67" s="341">
        <v>2195</v>
      </c>
      <c r="E67" s="342">
        <f t="shared" si="12"/>
        <v>2290</v>
      </c>
      <c r="F67" s="343">
        <f t="shared" si="13"/>
        <v>1989</v>
      </c>
      <c r="G67" s="343">
        <f t="shared" si="14"/>
        <v>1542</v>
      </c>
      <c r="H67" s="343">
        <f t="shared" si="14"/>
        <v>444</v>
      </c>
      <c r="I67" s="343">
        <v>1501</v>
      </c>
      <c r="J67" s="343">
        <v>0</v>
      </c>
      <c r="K67" s="343">
        <v>41</v>
      </c>
      <c r="L67" s="343">
        <v>444</v>
      </c>
      <c r="M67" s="343">
        <v>3</v>
      </c>
      <c r="N67" s="343">
        <v>29</v>
      </c>
      <c r="O67" s="343">
        <v>272</v>
      </c>
      <c r="P67" s="343">
        <v>226</v>
      </c>
      <c r="Q67" s="343">
        <v>160</v>
      </c>
      <c r="R67" s="343">
        <v>1904</v>
      </c>
      <c r="S67" s="345">
        <v>0</v>
      </c>
      <c r="T67" s="343">
        <v>10</v>
      </c>
      <c r="U67" s="344">
        <v>23</v>
      </c>
    </row>
    <row r="68" spans="2:21" ht="12">
      <c r="B68" s="347"/>
      <c r="C68" s="348" t="s">
        <v>965</v>
      </c>
      <c r="D68" s="349">
        <v>14918</v>
      </c>
      <c r="E68" s="350">
        <f t="shared" si="12"/>
        <v>14907</v>
      </c>
      <c r="F68" s="351">
        <f t="shared" si="13"/>
        <v>13869</v>
      </c>
      <c r="G68" s="351">
        <f t="shared" si="14"/>
        <v>5225</v>
      </c>
      <c r="H68" s="351">
        <f t="shared" si="14"/>
        <v>8633</v>
      </c>
      <c r="I68" s="351">
        <v>5151</v>
      </c>
      <c r="J68" s="351">
        <v>0</v>
      </c>
      <c r="K68" s="351">
        <v>74</v>
      </c>
      <c r="L68" s="351">
        <v>8633</v>
      </c>
      <c r="M68" s="351">
        <v>11</v>
      </c>
      <c r="N68" s="351">
        <v>172</v>
      </c>
      <c r="O68" s="351">
        <v>866</v>
      </c>
      <c r="P68" s="351">
        <v>9814</v>
      </c>
      <c r="Q68" s="351">
        <v>113</v>
      </c>
      <c r="R68" s="351">
        <v>4980</v>
      </c>
      <c r="S68" s="351">
        <v>4</v>
      </c>
      <c r="T68" s="351">
        <v>101</v>
      </c>
      <c r="U68" s="352">
        <v>3</v>
      </c>
    </row>
    <row r="69" s="322" customFormat="1" ht="11.25">
      <c r="C69" s="322" t="s">
        <v>101</v>
      </c>
    </row>
  </sheetData>
  <mergeCells count="25">
    <mergeCell ref="R5:R8"/>
    <mergeCell ref="U4:U8"/>
    <mergeCell ref="S4:S8"/>
    <mergeCell ref="T4:T8"/>
    <mergeCell ref="K7:L7"/>
    <mergeCell ref="G6:L6"/>
    <mergeCell ref="M6:M8"/>
    <mergeCell ref="N5:N8"/>
    <mergeCell ref="P5:P8"/>
    <mergeCell ref="P4:R4"/>
    <mergeCell ref="Q5:Q8"/>
    <mergeCell ref="F6:F8"/>
    <mergeCell ref="F5:M5"/>
    <mergeCell ref="E4:O4"/>
    <mergeCell ref="E5:E8"/>
    <mergeCell ref="O5:O8"/>
    <mergeCell ref="G7:H7"/>
    <mergeCell ref="I7:J7"/>
    <mergeCell ref="B13:C13"/>
    <mergeCell ref="B14:C14"/>
    <mergeCell ref="B15:C15"/>
    <mergeCell ref="D4:D8"/>
    <mergeCell ref="B4:C8"/>
    <mergeCell ref="B10:C10"/>
    <mergeCell ref="B12:C12"/>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J21"/>
  <sheetViews>
    <sheetView workbookViewId="0" topLeftCell="A1">
      <selection activeCell="A1" sqref="A1"/>
    </sheetView>
  </sheetViews>
  <sheetFormatPr defaultColWidth="9.00390625" defaultRowHeight="13.5"/>
  <cols>
    <col min="1" max="1" width="2.625" style="355" customWidth="1"/>
    <col min="2" max="2" width="17.375" style="355" customWidth="1"/>
    <col min="3" max="3" width="8.125" style="355" customWidth="1"/>
    <col min="4" max="4" width="8.375" style="355" customWidth="1"/>
    <col min="5" max="5" width="9.25390625" style="355" customWidth="1"/>
    <col min="6" max="6" width="9.00390625" style="355" customWidth="1"/>
    <col min="7" max="8" width="9.625" style="355" customWidth="1"/>
    <col min="9" max="10" width="8.875" style="355" customWidth="1"/>
    <col min="11" max="16384" width="9.00390625" style="355" customWidth="1"/>
  </cols>
  <sheetData>
    <row r="2" ht="18" customHeight="1">
      <c r="A2" s="354" t="s">
        <v>127</v>
      </c>
    </row>
    <row r="3" ht="18" customHeight="1"/>
    <row r="4" spans="3:10" ht="18" customHeight="1" thickBot="1">
      <c r="C4" s="356"/>
      <c r="D4" s="356"/>
      <c r="E4" s="356"/>
      <c r="F4" s="356"/>
      <c r="G4" s="356" t="s">
        <v>105</v>
      </c>
      <c r="H4" s="356"/>
      <c r="I4" s="356"/>
      <c r="J4" s="356" t="s">
        <v>966</v>
      </c>
    </row>
    <row r="5" spans="2:10" ht="18" customHeight="1" thickTop="1">
      <c r="B5" s="1349" t="s">
        <v>106</v>
      </c>
      <c r="C5" s="1353" t="s">
        <v>107</v>
      </c>
      <c r="D5" s="1353" t="s">
        <v>108</v>
      </c>
      <c r="E5" s="1349" t="s">
        <v>109</v>
      </c>
      <c r="F5" s="1349" t="s">
        <v>110</v>
      </c>
      <c r="G5" s="1353" t="s">
        <v>111</v>
      </c>
      <c r="H5" s="1353" t="s">
        <v>112</v>
      </c>
      <c r="I5" s="1349" t="s">
        <v>113</v>
      </c>
      <c r="J5" s="1351" t="s">
        <v>114</v>
      </c>
    </row>
    <row r="6" spans="2:10" ht="18" customHeight="1">
      <c r="B6" s="1350"/>
      <c r="C6" s="1354"/>
      <c r="D6" s="1354"/>
      <c r="E6" s="1350"/>
      <c r="F6" s="1350"/>
      <c r="G6" s="1354"/>
      <c r="H6" s="1354"/>
      <c r="I6" s="1350"/>
      <c r="J6" s="1352"/>
    </row>
    <row r="7" spans="1:10" s="362" customFormat="1" ht="15" customHeight="1">
      <c r="A7" s="358"/>
      <c r="B7" s="359" t="s">
        <v>1000</v>
      </c>
      <c r="C7" s="333">
        <f aca="true" t="shared" si="0" ref="C7:C13">SUM(D7:I7)</f>
        <v>786</v>
      </c>
      <c r="D7" s="360">
        <v>0</v>
      </c>
      <c r="E7" s="360">
        <f aca="true" t="shared" si="1" ref="E7:J7">SUM(E8:E20)</f>
        <v>142</v>
      </c>
      <c r="F7" s="360">
        <f t="shared" si="1"/>
        <v>112</v>
      </c>
      <c r="G7" s="360">
        <f t="shared" si="1"/>
        <v>136</v>
      </c>
      <c r="H7" s="360">
        <f t="shared" si="1"/>
        <v>156</v>
      </c>
      <c r="I7" s="360">
        <f t="shared" si="1"/>
        <v>240</v>
      </c>
      <c r="J7" s="361">
        <f t="shared" si="1"/>
        <v>2359</v>
      </c>
    </row>
    <row r="8" spans="2:10" ht="13.5" customHeight="1">
      <c r="B8" s="363" t="s">
        <v>103</v>
      </c>
      <c r="C8" s="341">
        <f t="shared" si="0"/>
        <v>88</v>
      </c>
      <c r="D8" s="102">
        <v>0</v>
      </c>
      <c r="E8" s="342">
        <v>70</v>
      </c>
      <c r="F8" s="342">
        <v>17</v>
      </c>
      <c r="G8" s="342">
        <v>1</v>
      </c>
      <c r="H8" s="342">
        <v>0</v>
      </c>
      <c r="I8" s="342">
        <v>0</v>
      </c>
      <c r="J8" s="364">
        <v>117</v>
      </c>
    </row>
    <row r="9" spans="2:10" ht="13.5" customHeight="1">
      <c r="B9" s="363" t="s">
        <v>115</v>
      </c>
      <c r="C9" s="341">
        <f t="shared" si="0"/>
        <v>14</v>
      </c>
      <c r="D9" s="342">
        <v>0</v>
      </c>
      <c r="E9" s="342">
        <v>8</v>
      </c>
      <c r="F9" s="342">
        <v>5</v>
      </c>
      <c r="G9" s="342">
        <v>1</v>
      </c>
      <c r="H9" s="342">
        <v>0</v>
      </c>
      <c r="I9" s="342">
        <v>0</v>
      </c>
      <c r="J9" s="364">
        <v>16</v>
      </c>
    </row>
    <row r="10" spans="2:10" ht="13.5" customHeight="1">
      <c r="B10" s="363" t="s">
        <v>116</v>
      </c>
      <c r="C10" s="341">
        <f t="shared" si="0"/>
        <v>113</v>
      </c>
      <c r="D10" s="342">
        <v>0</v>
      </c>
      <c r="E10" s="342">
        <v>32</v>
      </c>
      <c r="F10" s="342">
        <v>38</v>
      </c>
      <c r="G10" s="342">
        <v>22</v>
      </c>
      <c r="H10" s="342">
        <v>13</v>
      </c>
      <c r="I10" s="342">
        <v>8</v>
      </c>
      <c r="J10" s="364">
        <v>131</v>
      </c>
    </row>
    <row r="11" spans="2:10" ht="13.5" customHeight="1">
      <c r="B11" s="365" t="s">
        <v>117</v>
      </c>
      <c r="C11" s="341">
        <f t="shared" si="0"/>
        <v>431</v>
      </c>
      <c r="D11" s="342">
        <v>0</v>
      </c>
      <c r="E11" s="342">
        <v>25</v>
      </c>
      <c r="F11" s="342">
        <v>40</v>
      </c>
      <c r="G11" s="342">
        <v>84</v>
      </c>
      <c r="H11" s="342">
        <v>111</v>
      </c>
      <c r="I11" s="342">
        <v>171</v>
      </c>
      <c r="J11" s="364">
        <v>738</v>
      </c>
    </row>
    <row r="12" spans="2:10" ht="13.5" customHeight="1">
      <c r="B12" s="365" t="s">
        <v>118</v>
      </c>
      <c r="C12" s="341">
        <f t="shared" si="0"/>
        <v>30</v>
      </c>
      <c r="D12" s="342">
        <v>0</v>
      </c>
      <c r="E12" s="342">
        <v>0</v>
      </c>
      <c r="F12" s="342">
        <v>0</v>
      </c>
      <c r="G12" s="342">
        <v>9</v>
      </c>
      <c r="H12" s="342">
        <v>5</v>
      </c>
      <c r="I12" s="342">
        <v>16</v>
      </c>
      <c r="J12" s="364">
        <v>80</v>
      </c>
    </row>
    <row r="13" spans="2:10" ht="13.5" customHeight="1">
      <c r="B13" s="365" t="s">
        <v>119</v>
      </c>
      <c r="C13" s="341">
        <f t="shared" si="0"/>
        <v>21</v>
      </c>
      <c r="D13" s="342">
        <v>0</v>
      </c>
      <c r="E13" s="342">
        <v>0</v>
      </c>
      <c r="F13" s="342">
        <v>0</v>
      </c>
      <c r="G13" s="342">
        <v>4</v>
      </c>
      <c r="H13" s="366">
        <v>6</v>
      </c>
      <c r="I13" s="342">
        <v>11</v>
      </c>
      <c r="J13" s="364">
        <v>87</v>
      </c>
    </row>
    <row r="14" spans="2:10" ht="13.5" customHeight="1">
      <c r="B14" s="365" t="s">
        <v>120</v>
      </c>
      <c r="C14" s="341">
        <v>27</v>
      </c>
      <c r="D14" s="342">
        <v>0</v>
      </c>
      <c r="E14" s="342">
        <v>2</v>
      </c>
      <c r="F14" s="342">
        <v>1</v>
      </c>
      <c r="G14" s="342">
        <v>5</v>
      </c>
      <c r="H14" s="342">
        <v>8</v>
      </c>
      <c r="I14" s="342">
        <v>11</v>
      </c>
      <c r="J14" s="367">
        <v>143</v>
      </c>
    </row>
    <row r="15" spans="2:10" ht="13.5" customHeight="1">
      <c r="B15" s="365" t="s">
        <v>121</v>
      </c>
      <c r="C15" s="341">
        <f>SUM(D15:I15)</f>
        <v>32</v>
      </c>
      <c r="D15" s="342">
        <v>0</v>
      </c>
      <c r="E15" s="342">
        <v>0</v>
      </c>
      <c r="F15" s="342">
        <v>3</v>
      </c>
      <c r="G15" s="342">
        <v>4</v>
      </c>
      <c r="H15" s="342">
        <v>11</v>
      </c>
      <c r="I15" s="342">
        <v>14</v>
      </c>
      <c r="J15" s="367">
        <v>443</v>
      </c>
    </row>
    <row r="16" spans="2:10" ht="13.5" customHeight="1">
      <c r="B16" s="365" t="s">
        <v>122</v>
      </c>
      <c r="C16" s="341">
        <f>SUM(D16:I16)</f>
        <v>4</v>
      </c>
      <c r="D16" s="342">
        <v>0</v>
      </c>
      <c r="E16" s="342">
        <v>0</v>
      </c>
      <c r="F16" s="342">
        <v>0</v>
      </c>
      <c r="G16" s="342">
        <v>0</v>
      </c>
      <c r="H16" s="342">
        <v>1</v>
      </c>
      <c r="I16" s="342">
        <v>3</v>
      </c>
      <c r="J16" s="368">
        <v>113</v>
      </c>
    </row>
    <row r="17" spans="2:10" ht="13.5" customHeight="1">
      <c r="B17" s="365" t="s">
        <v>123</v>
      </c>
      <c r="C17" s="341">
        <f>SUM(D17:I17)</f>
        <v>4</v>
      </c>
      <c r="D17" s="342">
        <v>0</v>
      </c>
      <c r="E17" s="342">
        <v>0</v>
      </c>
      <c r="F17" s="342">
        <v>0</v>
      </c>
      <c r="G17" s="342">
        <v>0</v>
      </c>
      <c r="H17" s="342">
        <v>0</v>
      </c>
      <c r="I17" s="342">
        <v>4</v>
      </c>
      <c r="J17" s="367">
        <v>169</v>
      </c>
    </row>
    <row r="18" spans="2:10" ht="13.5" customHeight="1">
      <c r="B18" s="363" t="s">
        <v>124</v>
      </c>
      <c r="C18" s="341">
        <v>0</v>
      </c>
      <c r="D18" s="342">
        <v>0</v>
      </c>
      <c r="E18" s="342">
        <v>0</v>
      </c>
      <c r="F18" s="342">
        <v>0</v>
      </c>
      <c r="G18" s="342">
        <v>0</v>
      </c>
      <c r="H18" s="342">
        <v>0</v>
      </c>
      <c r="I18" s="342">
        <v>0</v>
      </c>
      <c r="J18" s="367">
        <v>0</v>
      </c>
    </row>
    <row r="19" spans="2:10" ht="13.5" customHeight="1">
      <c r="B19" s="363" t="s">
        <v>104</v>
      </c>
      <c r="C19" s="341">
        <f>SUM(D19:I19)</f>
        <v>20</v>
      </c>
      <c r="D19" s="342">
        <v>0</v>
      </c>
      <c r="E19" s="342">
        <v>4</v>
      </c>
      <c r="F19" s="342">
        <v>8</v>
      </c>
      <c r="G19" s="342">
        <v>5</v>
      </c>
      <c r="H19" s="342">
        <v>1</v>
      </c>
      <c r="I19" s="342">
        <v>2</v>
      </c>
      <c r="J19" s="364">
        <v>300</v>
      </c>
    </row>
    <row r="20" spans="2:10" ht="13.5" customHeight="1">
      <c r="B20" s="369" t="s">
        <v>125</v>
      </c>
      <c r="C20" s="349">
        <f>SUM(D20:I20)</f>
        <v>2</v>
      </c>
      <c r="D20" s="350">
        <v>0</v>
      </c>
      <c r="E20" s="350">
        <v>1</v>
      </c>
      <c r="F20" s="350">
        <v>0</v>
      </c>
      <c r="G20" s="350">
        <v>1</v>
      </c>
      <c r="H20" s="350">
        <v>0</v>
      </c>
      <c r="I20" s="350">
        <v>0</v>
      </c>
      <c r="J20" s="370">
        <v>22</v>
      </c>
    </row>
    <row r="21" spans="2:9" ht="13.5" customHeight="1">
      <c r="B21" s="355" t="s">
        <v>126</v>
      </c>
      <c r="C21" s="320"/>
      <c r="D21" s="320"/>
      <c r="E21" s="371"/>
      <c r="F21" s="371"/>
      <c r="G21" s="371"/>
      <c r="H21" s="371"/>
      <c r="I21" s="371"/>
    </row>
  </sheetData>
  <mergeCells count="9">
    <mergeCell ref="B5:B6"/>
    <mergeCell ref="J5:J6"/>
    <mergeCell ref="C5:C6"/>
    <mergeCell ref="D5:D6"/>
    <mergeCell ref="E5:E6"/>
    <mergeCell ref="F5:F6"/>
    <mergeCell ref="G5:G6"/>
    <mergeCell ref="H5:H6"/>
    <mergeCell ref="I5:I6"/>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T31"/>
  <sheetViews>
    <sheetView workbookViewId="0" topLeftCell="A1">
      <selection activeCell="A1" sqref="A1"/>
    </sheetView>
  </sheetViews>
  <sheetFormatPr defaultColWidth="9.00390625" defaultRowHeight="15" customHeight="1"/>
  <cols>
    <col min="1" max="1" width="5.125" style="374" customWidth="1"/>
    <col min="2" max="2" width="4.625" style="374" customWidth="1"/>
    <col min="3" max="3" width="10.625" style="373" customWidth="1"/>
    <col min="4" max="8" width="11.625" style="373" customWidth="1"/>
    <col min="9" max="9" width="11.625" style="374" customWidth="1"/>
    <col min="10" max="10" width="11.125" style="374" bestFit="1" customWidth="1"/>
    <col min="11" max="16384" width="9.00390625" style="374" customWidth="1"/>
  </cols>
  <sheetData>
    <row r="1" spans="1:2" ht="21.75" customHeight="1">
      <c r="A1" s="372" t="s">
        <v>166</v>
      </c>
      <c r="B1" s="372"/>
    </row>
    <row r="2" spans="1:19" ht="15" customHeight="1" thickBot="1">
      <c r="A2" s="375"/>
      <c r="B2" s="375"/>
      <c r="C2" s="375"/>
      <c r="D2" s="375"/>
      <c r="E2" s="375"/>
      <c r="F2" s="375"/>
      <c r="G2" s="375"/>
      <c r="H2" s="376"/>
      <c r="I2" s="375"/>
      <c r="J2" s="375"/>
      <c r="K2" s="375"/>
      <c r="L2" s="375"/>
      <c r="M2" s="375"/>
      <c r="N2" s="375"/>
      <c r="O2" s="375"/>
      <c r="P2" s="375"/>
      <c r="Q2" s="375"/>
      <c r="R2" s="375"/>
      <c r="S2" s="376" t="s">
        <v>128</v>
      </c>
    </row>
    <row r="3" spans="1:19" ht="15" customHeight="1" thickTop="1">
      <c r="A3" s="1364" t="s">
        <v>129</v>
      </c>
      <c r="B3" s="1365"/>
      <c r="C3" s="1366"/>
      <c r="D3" s="377" t="s">
        <v>130</v>
      </c>
      <c r="E3" s="378" t="s">
        <v>131</v>
      </c>
      <c r="F3" s="378" t="s">
        <v>132</v>
      </c>
      <c r="G3" s="378" t="s">
        <v>133</v>
      </c>
      <c r="H3" s="378" t="s">
        <v>134</v>
      </c>
      <c r="I3" s="377" t="s">
        <v>135</v>
      </c>
      <c r="J3" s="378" t="s">
        <v>136</v>
      </c>
      <c r="K3" s="378" t="s">
        <v>137</v>
      </c>
      <c r="L3" s="378" t="s">
        <v>138</v>
      </c>
      <c r="M3" s="378" t="s">
        <v>139</v>
      </c>
      <c r="N3" s="378" t="s">
        <v>140</v>
      </c>
      <c r="O3" s="378" t="s">
        <v>141</v>
      </c>
      <c r="P3" s="378" t="s">
        <v>142</v>
      </c>
      <c r="Q3" s="378" t="s">
        <v>143</v>
      </c>
      <c r="R3" s="378" t="s">
        <v>144</v>
      </c>
      <c r="S3" s="378" t="s">
        <v>145</v>
      </c>
    </row>
    <row r="4" spans="1:19" s="382" customFormat="1" ht="18" customHeight="1">
      <c r="A4" s="1367" t="s">
        <v>1000</v>
      </c>
      <c r="B4" s="1368"/>
      <c r="C4" s="1369"/>
      <c r="D4" s="379">
        <f aca="true" t="shared" si="0" ref="D4:K4">SUM(D15,D21,D25,D30)</f>
        <v>21961.9</v>
      </c>
      <c r="E4" s="379">
        <f t="shared" si="0"/>
        <v>20286.600000000002</v>
      </c>
      <c r="F4" s="379">
        <f t="shared" si="0"/>
        <v>22665.700000000004</v>
      </c>
      <c r="G4" s="380">
        <f t="shared" si="0"/>
        <v>23501.000000000004</v>
      </c>
      <c r="H4" s="380">
        <f t="shared" si="0"/>
        <v>497.6</v>
      </c>
      <c r="I4" s="380">
        <f t="shared" si="0"/>
        <v>993.3999999999999</v>
      </c>
      <c r="J4" s="380">
        <f t="shared" si="0"/>
        <v>1016.3</v>
      </c>
      <c r="K4" s="380">
        <f t="shared" si="0"/>
        <v>1654.6000000000004</v>
      </c>
      <c r="L4" s="380">
        <v>3184</v>
      </c>
      <c r="M4" s="380">
        <v>4439.7</v>
      </c>
      <c r="N4" s="380">
        <f>SUM(N15,N21,N25,N30)</f>
        <v>3065.7999999999997</v>
      </c>
      <c r="O4" s="380">
        <v>3187.7</v>
      </c>
      <c r="P4" s="380">
        <v>2678.6</v>
      </c>
      <c r="Q4" s="380">
        <v>1560.2</v>
      </c>
      <c r="R4" s="380">
        <f>SUM(R15,R21,R25,R30)</f>
        <v>900</v>
      </c>
      <c r="S4" s="381">
        <v>323.2</v>
      </c>
    </row>
    <row r="5" spans="1:19" ht="18" customHeight="1">
      <c r="A5" s="1363"/>
      <c r="B5" s="1361" t="s">
        <v>146</v>
      </c>
      <c r="C5" s="1362"/>
      <c r="D5" s="384">
        <v>2314</v>
      </c>
      <c r="E5" s="385">
        <v>6232.5</v>
      </c>
      <c r="F5" s="385">
        <v>2868.5</v>
      </c>
      <c r="G5" s="385">
        <v>2082.2</v>
      </c>
      <c r="H5" s="385">
        <v>1</v>
      </c>
      <c r="I5" s="385">
        <v>0.1</v>
      </c>
      <c r="J5" s="385">
        <v>122.7</v>
      </c>
      <c r="K5" s="385">
        <v>786.1</v>
      </c>
      <c r="L5" s="385">
        <v>588.4</v>
      </c>
      <c r="M5" s="385">
        <v>484.3</v>
      </c>
      <c r="N5" s="385">
        <v>0</v>
      </c>
      <c r="O5" s="385">
        <v>0.6</v>
      </c>
      <c r="P5" s="385">
        <v>0.2</v>
      </c>
      <c r="Q5" s="385">
        <v>4.5</v>
      </c>
      <c r="R5" s="385">
        <v>62.4</v>
      </c>
      <c r="S5" s="386">
        <v>31.9</v>
      </c>
    </row>
    <row r="6" spans="1:19" ht="18" customHeight="1">
      <c r="A6" s="1363"/>
      <c r="B6" s="1372" t="s">
        <v>147</v>
      </c>
      <c r="C6" s="1373"/>
      <c r="D6" s="387">
        <v>272.7</v>
      </c>
      <c r="E6" s="385">
        <v>254.3</v>
      </c>
      <c r="F6" s="385">
        <v>247.9</v>
      </c>
      <c r="G6" s="385">
        <v>342.8</v>
      </c>
      <c r="H6" s="385">
        <v>5.6</v>
      </c>
      <c r="I6" s="385">
        <v>3.2</v>
      </c>
      <c r="J6" s="385">
        <v>8.5</v>
      </c>
      <c r="K6" s="385">
        <v>13.2</v>
      </c>
      <c r="L6" s="385">
        <v>72.8</v>
      </c>
      <c r="M6" s="385">
        <v>83.5</v>
      </c>
      <c r="N6" s="385">
        <v>36.9</v>
      </c>
      <c r="O6" s="385">
        <v>24.2</v>
      </c>
      <c r="P6" s="385">
        <v>37.8</v>
      </c>
      <c r="Q6" s="385">
        <v>34.3</v>
      </c>
      <c r="R6" s="385">
        <v>15.4</v>
      </c>
      <c r="S6" s="386">
        <v>7.3</v>
      </c>
    </row>
    <row r="7" spans="1:19" ht="17.25" customHeight="1">
      <c r="A7" s="1363"/>
      <c r="B7" s="1370" t="s">
        <v>148</v>
      </c>
      <c r="C7" s="1371"/>
      <c r="D7" s="387">
        <v>407.9</v>
      </c>
      <c r="E7" s="385">
        <v>511.7</v>
      </c>
      <c r="F7" s="385">
        <v>428.8</v>
      </c>
      <c r="G7" s="385">
        <v>484.4</v>
      </c>
      <c r="H7" s="385">
        <v>22.9</v>
      </c>
      <c r="I7" s="385">
        <v>26.8</v>
      </c>
      <c r="J7" s="385">
        <v>64.8</v>
      </c>
      <c r="K7" s="385">
        <v>72.3</v>
      </c>
      <c r="L7" s="385">
        <v>84.8</v>
      </c>
      <c r="M7" s="385">
        <v>62.3</v>
      </c>
      <c r="N7" s="385">
        <v>15.2</v>
      </c>
      <c r="O7" s="385">
        <v>6.4</v>
      </c>
      <c r="P7" s="385">
        <v>49.5</v>
      </c>
      <c r="Q7" s="385">
        <v>40</v>
      </c>
      <c r="R7" s="385">
        <v>24.7</v>
      </c>
      <c r="S7" s="386">
        <v>14.7</v>
      </c>
    </row>
    <row r="8" spans="1:19" ht="18" customHeight="1">
      <c r="A8" s="1363"/>
      <c r="B8" s="1361" t="s">
        <v>149</v>
      </c>
      <c r="C8" s="1362"/>
      <c r="D8" s="387">
        <v>214.2</v>
      </c>
      <c r="E8" s="385">
        <v>182.7</v>
      </c>
      <c r="F8" s="385">
        <v>152.4</v>
      </c>
      <c r="G8" s="385">
        <v>172</v>
      </c>
      <c r="H8" s="385">
        <v>25.7</v>
      </c>
      <c r="I8" s="385">
        <v>45.9</v>
      </c>
      <c r="J8" s="385">
        <v>3.1</v>
      </c>
      <c r="K8" s="385">
        <v>1.4</v>
      </c>
      <c r="L8" s="385">
        <v>4.1</v>
      </c>
      <c r="M8" s="385">
        <v>1.5</v>
      </c>
      <c r="N8" s="388">
        <v>0</v>
      </c>
      <c r="O8" s="388">
        <v>0</v>
      </c>
      <c r="P8" s="385">
        <v>4.2</v>
      </c>
      <c r="Q8" s="385">
        <v>10.8</v>
      </c>
      <c r="R8" s="385">
        <v>15.6</v>
      </c>
      <c r="S8" s="386">
        <v>59.8</v>
      </c>
    </row>
    <row r="9" spans="1:19" ht="18" customHeight="1">
      <c r="A9" s="1363"/>
      <c r="B9" s="1361" t="s">
        <v>150</v>
      </c>
      <c r="C9" s="1362"/>
      <c r="D9" s="387">
        <v>536.9</v>
      </c>
      <c r="E9" s="385">
        <v>431.7</v>
      </c>
      <c r="F9" s="385">
        <v>480</v>
      </c>
      <c r="G9" s="385">
        <v>516.1</v>
      </c>
      <c r="H9" s="385">
        <v>175.2</v>
      </c>
      <c r="I9" s="385">
        <v>157.6</v>
      </c>
      <c r="J9" s="385">
        <v>160.9</v>
      </c>
      <c r="K9" s="385">
        <v>7.9</v>
      </c>
      <c r="L9" s="385">
        <v>0.2</v>
      </c>
      <c r="M9" s="388">
        <v>0</v>
      </c>
      <c r="N9" s="385">
        <v>0</v>
      </c>
      <c r="O9" s="385">
        <v>0</v>
      </c>
      <c r="P9" s="385">
        <v>0.1</v>
      </c>
      <c r="Q9" s="385">
        <v>0.1</v>
      </c>
      <c r="R9" s="385">
        <v>0</v>
      </c>
      <c r="S9" s="386">
        <v>14.1</v>
      </c>
    </row>
    <row r="10" spans="1:19" ht="14.25" customHeight="1">
      <c r="A10" s="1363"/>
      <c r="B10" s="1361" t="s">
        <v>151</v>
      </c>
      <c r="C10" s="1362"/>
      <c r="D10" s="387">
        <v>1657.9</v>
      </c>
      <c r="E10" s="385">
        <v>2587.6</v>
      </c>
      <c r="F10" s="385">
        <v>1638.8</v>
      </c>
      <c r="G10" s="385">
        <v>1283.9</v>
      </c>
      <c r="H10" s="385">
        <v>87.9</v>
      </c>
      <c r="I10" s="385">
        <v>64.1</v>
      </c>
      <c r="J10" s="385">
        <v>88.6</v>
      </c>
      <c r="K10" s="385">
        <v>90.3</v>
      </c>
      <c r="L10" s="385">
        <v>68.2</v>
      </c>
      <c r="M10" s="385">
        <v>50</v>
      </c>
      <c r="N10" s="385">
        <v>1.2</v>
      </c>
      <c r="O10" s="385">
        <v>1.5</v>
      </c>
      <c r="P10" s="385">
        <v>299.8</v>
      </c>
      <c r="Q10" s="385">
        <v>268.3</v>
      </c>
      <c r="R10" s="385">
        <v>234.8</v>
      </c>
      <c r="S10" s="386">
        <v>29.1</v>
      </c>
    </row>
    <row r="11" spans="1:19" ht="18" customHeight="1">
      <c r="A11" s="1363"/>
      <c r="B11" s="1361" t="s">
        <v>152</v>
      </c>
      <c r="C11" s="1362"/>
      <c r="D11" s="384">
        <v>27</v>
      </c>
      <c r="E11" s="385">
        <v>88.2</v>
      </c>
      <c r="F11" s="385">
        <v>87.8</v>
      </c>
      <c r="G11" s="385">
        <v>173.8</v>
      </c>
      <c r="H11" s="385">
        <v>17.8</v>
      </c>
      <c r="I11" s="385">
        <v>40.6</v>
      </c>
      <c r="J11" s="385">
        <v>43</v>
      </c>
      <c r="K11" s="385">
        <v>18.2</v>
      </c>
      <c r="L11" s="385">
        <v>12.1</v>
      </c>
      <c r="M11" s="385">
        <v>2.1</v>
      </c>
      <c r="N11" s="388">
        <v>0</v>
      </c>
      <c r="O11" s="388">
        <v>0</v>
      </c>
      <c r="P11" s="385">
        <v>8.2</v>
      </c>
      <c r="Q11" s="385">
        <v>10.3</v>
      </c>
      <c r="R11" s="385">
        <v>1.5</v>
      </c>
      <c r="S11" s="386">
        <v>20.2</v>
      </c>
    </row>
    <row r="12" spans="1:19" ht="16.5" customHeight="1">
      <c r="A12" s="1363"/>
      <c r="B12" s="1361" t="s">
        <v>153</v>
      </c>
      <c r="C12" s="1362"/>
      <c r="D12" s="387">
        <v>133.9</v>
      </c>
      <c r="E12" s="385">
        <v>373.7</v>
      </c>
      <c r="F12" s="385">
        <v>260.6</v>
      </c>
      <c r="G12" s="385">
        <v>241</v>
      </c>
      <c r="H12" s="385">
        <v>1.3</v>
      </c>
      <c r="I12" s="385">
        <v>0.2</v>
      </c>
      <c r="J12" s="388">
        <v>0</v>
      </c>
      <c r="K12" s="385">
        <v>0.3</v>
      </c>
      <c r="L12" s="385">
        <v>6.8</v>
      </c>
      <c r="M12" s="385">
        <v>44.2</v>
      </c>
      <c r="N12" s="385">
        <v>14.4</v>
      </c>
      <c r="O12" s="385">
        <v>34.5</v>
      </c>
      <c r="P12" s="385">
        <v>26.1</v>
      </c>
      <c r="Q12" s="385">
        <v>81.8</v>
      </c>
      <c r="R12" s="385">
        <v>30.2</v>
      </c>
      <c r="S12" s="386">
        <v>1</v>
      </c>
    </row>
    <row r="13" spans="1:19" ht="18" customHeight="1">
      <c r="A13" s="1363"/>
      <c r="B13" s="1361" t="s">
        <v>154</v>
      </c>
      <c r="C13" s="1362"/>
      <c r="D13" s="387">
        <v>224.2</v>
      </c>
      <c r="E13" s="385">
        <v>167.6</v>
      </c>
      <c r="F13" s="385">
        <v>188.5</v>
      </c>
      <c r="G13" s="385">
        <v>219</v>
      </c>
      <c r="H13" s="385">
        <v>6.5</v>
      </c>
      <c r="I13" s="385">
        <v>14.5</v>
      </c>
      <c r="J13" s="385">
        <v>17.5</v>
      </c>
      <c r="K13" s="385">
        <v>41.6</v>
      </c>
      <c r="L13" s="385">
        <v>55.9</v>
      </c>
      <c r="M13" s="385">
        <v>8.8</v>
      </c>
      <c r="N13" s="385">
        <v>39</v>
      </c>
      <c r="O13" s="385">
        <v>13.1</v>
      </c>
      <c r="P13" s="385">
        <v>7.3</v>
      </c>
      <c r="Q13" s="385">
        <v>11.5</v>
      </c>
      <c r="R13" s="385">
        <v>2.5</v>
      </c>
      <c r="S13" s="386">
        <v>0.8</v>
      </c>
    </row>
    <row r="14" spans="1:19" ht="15" customHeight="1">
      <c r="A14" s="1363"/>
      <c r="B14" s="1355" t="s">
        <v>155</v>
      </c>
      <c r="C14" s="1356"/>
      <c r="D14" s="384">
        <v>1705</v>
      </c>
      <c r="E14" s="385">
        <v>2032.9</v>
      </c>
      <c r="F14" s="385">
        <v>2750.9</v>
      </c>
      <c r="G14" s="385">
        <v>5382.3</v>
      </c>
      <c r="H14" s="385">
        <v>23.5</v>
      </c>
      <c r="I14" s="385">
        <v>556.5</v>
      </c>
      <c r="J14" s="385">
        <v>376</v>
      </c>
      <c r="K14" s="385">
        <v>499.1</v>
      </c>
      <c r="L14" s="385">
        <v>1602.6</v>
      </c>
      <c r="M14" s="385">
        <v>1731.8</v>
      </c>
      <c r="N14" s="385">
        <v>126.4</v>
      </c>
      <c r="O14" s="385">
        <v>40.2</v>
      </c>
      <c r="P14" s="385">
        <v>89</v>
      </c>
      <c r="Q14" s="385">
        <v>162.6</v>
      </c>
      <c r="R14" s="385">
        <v>109.4</v>
      </c>
      <c r="S14" s="386">
        <v>65.2</v>
      </c>
    </row>
    <row r="15" spans="1:19" ht="17.25" customHeight="1">
      <c r="A15" s="1363"/>
      <c r="B15" s="1361" t="s">
        <v>156</v>
      </c>
      <c r="C15" s="1362"/>
      <c r="D15" s="384">
        <v>7593.7</v>
      </c>
      <c r="E15" s="391">
        <f aca="true" t="shared" si="1" ref="E15:S15">SUM(E5:E14)</f>
        <v>12862.900000000001</v>
      </c>
      <c r="F15" s="391">
        <f t="shared" si="1"/>
        <v>9104.2</v>
      </c>
      <c r="G15" s="385">
        <f t="shared" si="1"/>
        <v>10897.5</v>
      </c>
      <c r="H15" s="385">
        <f t="shared" si="1"/>
        <v>367.4</v>
      </c>
      <c r="I15" s="385">
        <f t="shared" si="1"/>
        <v>909.5</v>
      </c>
      <c r="J15" s="385">
        <f t="shared" si="1"/>
        <v>885.1</v>
      </c>
      <c r="K15" s="385">
        <f t="shared" si="1"/>
        <v>1530.4</v>
      </c>
      <c r="L15" s="385">
        <f t="shared" si="1"/>
        <v>2495.8999999999996</v>
      </c>
      <c r="M15" s="385">
        <f t="shared" si="1"/>
        <v>2468.5</v>
      </c>
      <c r="N15" s="385">
        <f t="shared" si="1"/>
        <v>233.10000000000002</v>
      </c>
      <c r="O15" s="385">
        <f t="shared" si="1"/>
        <v>120.5</v>
      </c>
      <c r="P15" s="385">
        <f t="shared" si="1"/>
        <v>522.2</v>
      </c>
      <c r="Q15" s="385">
        <f t="shared" si="1"/>
        <v>624.2</v>
      </c>
      <c r="R15" s="385">
        <f t="shared" si="1"/>
        <v>496.5</v>
      </c>
      <c r="S15" s="386">
        <f t="shared" si="1"/>
        <v>244.09999999999997</v>
      </c>
    </row>
    <row r="16" spans="1:19" ht="3" customHeight="1" hidden="1">
      <c r="A16" s="383"/>
      <c r="B16" s="1361"/>
      <c r="C16" s="1362"/>
      <c r="D16" s="385"/>
      <c r="E16" s="385"/>
      <c r="F16" s="392"/>
      <c r="G16" s="385"/>
      <c r="H16" s="385"/>
      <c r="I16" s="385"/>
      <c r="J16" s="385"/>
      <c r="K16" s="385"/>
      <c r="L16" s="385"/>
      <c r="M16" s="385"/>
      <c r="N16" s="385"/>
      <c r="O16" s="385"/>
      <c r="P16" s="385"/>
      <c r="Q16" s="385"/>
      <c r="R16" s="385"/>
      <c r="S16" s="386"/>
    </row>
    <row r="17" spans="1:19" ht="6" customHeight="1">
      <c r="A17" s="393"/>
      <c r="B17" s="394"/>
      <c r="C17" s="395"/>
      <c r="D17" s="385"/>
      <c r="E17" s="385"/>
      <c r="F17" s="392"/>
      <c r="G17" s="385"/>
      <c r="H17" s="385"/>
      <c r="I17" s="385"/>
      <c r="J17" s="385"/>
      <c r="K17" s="385"/>
      <c r="L17" s="385"/>
      <c r="M17" s="385"/>
      <c r="N17" s="385"/>
      <c r="O17" s="385"/>
      <c r="P17" s="385"/>
      <c r="Q17" s="385"/>
      <c r="R17" s="385"/>
      <c r="S17" s="386"/>
    </row>
    <row r="18" spans="1:19" ht="18" customHeight="1">
      <c r="A18" s="1357"/>
      <c r="B18" s="1361" t="s">
        <v>157</v>
      </c>
      <c r="C18" s="1362"/>
      <c r="D18" s="385">
        <v>31.3</v>
      </c>
      <c r="E18" s="385">
        <v>17.9</v>
      </c>
      <c r="F18" s="385">
        <v>6.7</v>
      </c>
      <c r="G18" s="385">
        <v>13.8</v>
      </c>
      <c r="H18" s="385">
        <v>2.2</v>
      </c>
      <c r="I18" s="385">
        <v>0.7</v>
      </c>
      <c r="J18" s="385">
        <v>0.2</v>
      </c>
      <c r="K18" s="385">
        <v>2</v>
      </c>
      <c r="L18" s="385">
        <v>2.7</v>
      </c>
      <c r="M18" s="385">
        <v>1.3</v>
      </c>
      <c r="N18" s="385">
        <v>2.2</v>
      </c>
      <c r="O18" s="385">
        <v>2</v>
      </c>
      <c r="P18" s="385">
        <v>0.1</v>
      </c>
      <c r="Q18" s="385">
        <v>0</v>
      </c>
      <c r="R18" s="385">
        <v>0</v>
      </c>
      <c r="S18" s="386">
        <v>0.3</v>
      </c>
    </row>
    <row r="19" spans="1:19" ht="18" customHeight="1">
      <c r="A19" s="1357"/>
      <c r="B19" s="1361" t="s">
        <v>158</v>
      </c>
      <c r="C19" s="1362"/>
      <c r="D19" s="385">
        <v>20</v>
      </c>
      <c r="E19" s="385">
        <v>22.6</v>
      </c>
      <c r="F19" s="385">
        <v>80</v>
      </c>
      <c r="G19" s="385">
        <v>49</v>
      </c>
      <c r="H19" s="385">
        <v>2.1</v>
      </c>
      <c r="I19" s="385">
        <v>1.5</v>
      </c>
      <c r="J19" s="385">
        <v>0.1</v>
      </c>
      <c r="K19" s="385">
        <v>0.1</v>
      </c>
      <c r="L19" s="385">
        <v>0.9</v>
      </c>
      <c r="M19" s="385">
        <v>6.4</v>
      </c>
      <c r="N19" s="385">
        <v>15.2</v>
      </c>
      <c r="O19" s="385">
        <v>11.3</v>
      </c>
      <c r="P19" s="385">
        <v>3</v>
      </c>
      <c r="Q19" s="385">
        <v>3.8</v>
      </c>
      <c r="R19" s="385">
        <v>2.7</v>
      </c>
      <c r="S19" s="386">
        <v>2</v>
      </c>
    </row>
    <row r="20" spans="1:19" ht="15" customHeight="1">
      <c r="A20" s="1357"/>
      <c r="B20" s="1355" t="s">
        <v>155</v>
      </c>
      <c r="C20" s="1356"/>
      <c r="D20" s="385">
        <v>33.5</v>
      </c>
      <c r="E20" s="385">
        <v>24.6</v>
      </c>
      <c r="F20" s="385">
        <v>36.3</v>
      </c>
      <c r="G20" s="385">
        <v>19.8</v>
      </c>
      <c r="H20" s="385">
        <v>0.5</v>
      </c>
      <c r="I20" s="385">
        <v>0.6</v>
      </c>
      <c r="J20" s="385">
        <v>0</v>
      </c>
      <c r="K20" s="385">
        <v>1.8</v>
      </c>
      <c r="L20" s="385">
        <v>4.8</v>
      </c>
      <c r="M20" s="385">
        <v>4.5</v>
      </c>
      <c r="N20" s="385">
        <v>4.4</v>
      </c>
      <c r="O20" s="385">
        <v>1.3</v>
      </c>
      <c r="P20" s="385">
        <v>0.6</v>
      </c>
      <c r="Q20" s="385">
        <v>1.3</v>
      </c>
      <c r="R20" s="388">
        <v>0</v>
      </c>
      <c r="S20" s="396">
        <v>0</v>
      </c>
    </row>
    <row r="21" spans="1:19" ht="16.5" customHeight="1">
      <c r="A21" s="1357"/>
      <c r="B21" s="1355" t="s">
        <v>156</v>
      </c>
      <c r="C21" s="1356"/>
      <c r="D21" s="385">
        <f aca="true" t="shared" si="2" ref="D21:N21">SUM(D18:D20)</f>
        <v>84.8</v>
      </c>
      <c r="E21" s="385">
        <f t="shared" si="2"/>
        <v>65.1</v>
      </c>
      <c r="F21" s="385">
        <f t="shared" si="2"/>
        <v>123</v>
      </c>
      <c r="G21" s="385">
        <f t="shared" si="2"/>
        <v>82.6</v>
      </c>
      <c r="H21" s="385">
        <f t="shared" si="2"/>
        <v>4.800000000000001</v>
      </c>
      <c r="I21" s="385">
        <f t="shared" si="2"/>
        <v>2.8000000000000003</v>
      </c>
      <c r="J21" s="385">
        <f t="shared" si="2"/>
        <v>0.30000000000000004</v>
      </c>
      <c r="K21" s="385">
        <f t="shared" si="2"/>
        <v>3.9000000000000004</v>
      </c>
      <c r="L21" s="385">
        <f t="shared" si="2"/>
        <v>8.4</v>
      </c>
      <c r="M21" s="385">
        <f t="shared" si="2"/>
        <v>12.2</v>
      </c>
      <c r="N21" s="385">
        <f t="shared" si="2"/>
        <v>21.799999999999997</v>
      </c>
      <c r="O21" s="385">
        <v>13.6</v>
      </c>
      <c r="P21" s="385">
        <f>SUM(P18:P20)</f>
        <v>3.7</v>
      </c>
      <c r="Q21" s="385">
        <f>SUM(Q18:Q20)</f>
        <v>5.1</v>
      </c>
      <c r="R21" s="385">
        <f>SUM(R18:R20)</f>
        <v>2.7</v>
      </c>
      <c r="S21" s="386">
        <f>SUM(S18:S20)</f>
        <v>2.3</v>
      </c>
    </row>
    <row r="22" spans="1:19" ht="15" customHeight="1">
      <c r="A22" s="1357" t="s">
        <v>159</v>
      </c>
      <c r="B22" s="1355" t="s">
        <v>160</v>
      </c>
      <c r="C22" s="1356"/>
      <c r="D22" s="385">
        <v>13769.4</v>
      </c>
      <c r="E22" s="385">
        <v>6849.8</v>
      </c>
      <c r="F22" s="385">
        <v>12998.6</v>
      </c>
      <c r="G22" s="385">
        <v>11995.1</v>
      </c>
      <c r="H22" s="385">
        <v>80.3</v>
      </c>
      <c r="I22" s="385">
        <v>44.6</v>
      </c>
      <c r="J22" s="385">
        <v>21.8</v>
      </c>
      <c r="K22" s="385">
        <v>10.1</v>
      </c>
      <c r="L22" s="385">
        <v>644.8</v>
      </c>
      <c r="M22" s="385">
        <v>1926.7</v>
      </c>
      <c r="N22" s="385">
        <v>2794.6</v>
      </c>
      <c r="O22" s="385">
        <v>3032.9</v>
      </c>
      <c r="P22" s="385">
        <v>2121.4</v>
      </c>
      <c r="Q22" s="385">
        <v>893.3</v>
      </c>
      <c r="R22" s="385">
        <v>371.7</v>
      </c>
      <c r="S22" s="386">
        <v>53</v>
      </c>
    </row>
    <row r="23" spans="1:19" ht="15" customHeight="1">
      <c r="A23" s="1357"/>
      <c r="B23" s="1355" t="s">
        <v>161</v>
      </c>
      <c r="C23" s="1356"/>
      <c r="D23" s="385">
        <v>192.7</v>
      </c>
      <c r="E23" s="385">
        <v>213.7</v>
      </c>
      <c r="F23" s="385">
        <v>223.2</v>
      </c>
      <c r="G23" s="385">
        <v>252</v>
      </c>
      <c r="H23" s="385">
        <v>40.2</v>
      </c>
      <c r="I23" s="385">
        <v>29.2</v>
      </c>
      <c r="J23" s="385">
        <v>32.1</v>
      </c>
      <c r="K23" s="385">
        <v>26.5</v>
      </c>
      <c r="L23" s="385">
        <v>14.4</v>
      </c>
      <c r="M23" s="385">
        <v>7.7</v>
      </c>
      <c r="N23" s="385">
        <v>6.9</v>
      </c>
      <c r="O23" s="385">
        <v>11</v>
      </c>
      <c r="P23" s="385">
        <v>21.5</v>
      </c>
      <c r="Q23" s="385">
        <v>25.9</v>
      </c>
      <c r="R23" s="385">
        <v>14.7</v>
      </c>
      <c r="S23" s="386">
        <v>21.7</v>
      </c>
    </row>
    <row r="24" spans="1:19" ht="15" customHeight="1">
      <c r="A24" s="1357"/>
      <c r="B24" s="1355" t="s">
        <v>155</v>
      </c>
      <c r="C24" s="1356"/>
      <c r="D24" s="385">
        <v>114.2</v>
      </c>
      <c r="E24" s="385">
        <v>191.4</v>
      </c>
      <c r="F24" s="385">
        <v>126.8</v>
      </c>
      <c r="G24" s="385">
        <v>214.1</v>
      </c>
      <c r="H24" s="385">
        <v>4.9</v>
      </c>
      <c r="I24" s="385">
        <v>6</v>
      </c>
      <c r="J24" s="385">
        <v>69.6</v>
      </c>
      <c r="K24" s="385">
        <v>82.8</v>
      </c>
      <c r="L24" s="385">
        <v>6.4</v>
      </c>
      <c r="M24" s="385">
        <v>8.6</v>
      </c>
      <c r="N24" s="385">
        <v>0.2</v>
      </c>
      <c r="O24" s="385">
        <v>0</v>
      </c>
      <c r="P24" s="385">
        <v>8.7</v>
      </c>
      <c r="Q24" s="385">
        <v>11.1</v>
      </c>
      <c r="R24" s="385">
        <v>14.4</v>
      </c>
      <c r="S24" s="386">
        <v>1.4</v>
      </c>
    </row>
    <row r="25" spans="1:20" ht="15" customHeight="1">
      <c r="A25" s="1357"/>
      <c r="B25" s="1355" t="s">
        <v>156</v>
      </c>
      <c r="C25" s="1356"/>
      <c r="D25" s="385">
        <f aca="true" t="shared" si="3" ref="D25:S25">SUM(D22:D24)</f>
        <v>14076.300000000001</v>
      </c>
      <c r="E25" s="385">
        <f t="shared" si="3"/>
        <v>7254.9</v>
      </c>
      <c r="F25" s="385">
        <f t="shared" si="3"/>
        <v>13348.6</v>
      </c>
      <c r="G25" s="385">
        <f t="shared" si="3"/>
        <v>12461.2</v>
      </c>
      <c r="H25" s="385">
        <f t="shared" si="3"/>
        <v>125.4</v>
      </c>
      <c r="I25" s="385">
        <f t="shared" si="3"/>
        <v>79.8</v>
      </c>
      <c r="J25" s="385">
        <f t="shared" si="3"/>
        <v>123.5</v>
      </c>
      <c r="K25" s="385">
        <f t="shared" si="3"/>
        <v>119.4</v>
      </c>
      <c r="L25" s="385">
        <f t="shared" si="3"/>
        <v>665.5999999999999</v>
      </c>
      <c r="M25" s="385">
        <f t="shared" si="3"/>
        <v>1943</v>
      </c>
      <c r="N25" s="385">
        <f t="shared" si="3"/>
        <v>2801.7</v>
      </c>
      <c r="O25" s="385">
        <f t="shared" si="3"/>
        <v>3043.9</v>
      </c>
      <c r="P25" s="385">
        <f t="shared" si="3"/>
        <v>2151.6</v>
      </c>
      <c r="Q25" s="385">
        <f t="shared" si="3"/>
        <v>930.3</v>
      </c>
      <c r="R25" s="385">
        <f t="shared" si="3"/>
        <v>400.79999999999995</v>
      </c>
      <c r="S25" s="386">
        <f t="shared" si="3"/>
        <v>76.10000000000001</v>
      </c>
      <c r="T25" s="397"/>
    </row>
    <row r="26" spans="1:19" ht="6" customHeight="1">
      <c r="A26" s="398"/>
      <c r="B26" s="389"/>
      <c r="C26" s="390"/>
      <c r="D26" s="385"/>
      <c r="E26" s="385"/>
      <c r="F26" s="392"/>
      <c r="G26" s="385"/>
      <c r="H26" s="385"/>
      <c r="I26" s="385"/>
      <c r="J26" s="385"/>
      <c r="K26" s="385"/>
      <c r="L26" s="385"/>
      <c r="M26" s="385"/>
      <c r="N26" s="385"/>
      <c r="O26" s="385"/>
      <c r="P26" s="385"/>
      <c r="Q26" s="385"/>
      <c r="R26" s="385"/>
      <c r="S26" s="386"/>
    </row>
    <row r="27" spans="1:19" ht="15" customHeight="1">
      <c r="A27" s="1357" t="s">
        <v>162</v>
      </c>
      <c r="B27" s="1355" t="s">
        <v>163</v>
      </c>
      <c r="C27" s="1356"/>
      <c r="D27" s="385">
        <v>26.7</v>
      </c>
      <c r="E27" s="385">
        <v>29.9</v>
      </c>
      <c r="F27" s="385">
        <v>8.6</v>
      </c>
      <c r="G27" s="385">
        <v>13</v>
      </c>
      <c r="H27" s="388">
        <v>0</v>
      </c>
      <c r="I27" s="385">
        <v>0</v>
      </c>
      <c r="J27" s="388">
        <v>0</v>
      </c>
      <c r="K27" s="385">
        <v>0.2</v>
      </c>
      <c r="L27" s="385">
        <v>5.7</v>
      </c>
      <c r="M27" s="385">
        <v>2</v>
      </c>
      <c r="N27" s="385">
        <v>0.3</v>
      </c>
      <c r="O27" s="385">
        <v>4.7</v>
      </c>
      <c r="P27" s="388">
        <v>0</v>
      </c>
      <c r="Q27" s="388">
        <v>0</v>
      </c>
      <c r="R27" s="385">
        <v>0</v>
      </c>
      <c r="S27" s="386">
        <v>0</v>
      </c>
    </row>
    <row r="28" spans="1:19" ht="15" customHeight="1">
      <c r="A28" s="1357"/>
      <c r="B28" s="1355" t="s">
        <v>164</v>
      </c>
      <c r="C28" s="1356"/>
      <c r="D28" s="385">
        <v>0.8</v>
      </c>
      <c r="E28" s="385">
        <v>5.4</v>
      </c>
      <c r="F28" s="385">
        <v>2.8</v>
      </c>
      <c r="G28" s="385">
        <v>1.1</v>
      </c>
      <c r="H28" s="385">
        <v>0</v>
      </c>
      <c r="I28" s="385">
        <v>0.1</v>
      </c>
      <c r="J28" s="385">
        <v>0.4</v>
      </c>
      <c r="K28" s="385">
        <v>0</v>
      </c>
      <c r="L28" s="388">
        <v>0</v>
      </c>
      <c r="M28" s="388">
        <v>0</v>
      </c>
      <c r="N28" s="388">
        <v>0</v>
      </c>
      <c r="O28" s="388">
        <v>0</v>
      </c>
      <c r="P28" s="388">
        <v>0</v>
      </c>
      <c r="Q28" s="388">
        <v>0</v>
      </c>
      <c r="R28" s="388">
        <v>0</v>
      </c>
      <c r="S28" s="386">
        <v>0.6</v>
      </c>
    </row>
    <row r="29" spans="1:19" ht="15" customHeight="1">
      <c r="A29" s="1357"/>
      <c r="B29" s="1355" t="s">
        <v>155</v>
      </c>
      <c r="C29" s="1356"/>
      <c r="D29" s="385">
        <v>179.6</v>
      </c>
      <c r="E29" s="385">
        <v>68.4</v>
      </c>
      <c r="F29" s="385">
        <v>78.5</v>
      </c>
      <c r="G29" s="385">
        <v>45.6</v>
      </c>
      <c r="H29" s="385">
        <v>0</v>
      </c>
      <c r="I29" s="385">
        <v>1.2</v>
      </c>
      <c r="J29" s="385">
        <v>7</v>
      </c>
      <c r="K29" s="385">
        <v>0.7</v>
      </c>
      <c r="L29" s="385">
        <v>8.2</v>
      </c>
      <c r="M29" s="385">
        <v>14.1</v>
      </c>
      <c r="N29" s="385">
        <v>8.9</v>
      </c>
      <c r="O29" s="385">
        <v>3.9</v>
      </c>
      <c r="P29" s="385">
        <v>0.9</v>
      </c>
      <c r="Q29" s="385">
        <v>0.7</v>
      </c>
      <c r="R29" s="388">
        <v>0</v>
      </c>
      <c r="S29" s="396">
        <v>0</v>
      </c>
    </row>
    <row r="30" spans="1:19" ht="15" customHeight="1">
      <c r="A30" s="1358"/>
      <c r="B30" s="1359" t="s">
        <v>156</v>
      </c>
      <c r="C30" s="1360"/>
      <c r="D30" s="399">
        <f aca="true" t="shared" si="4" ref="D30:I30">SUM(D27:D29)</f>
        <v>207.1</v>
      </c>
      <c r="E30" s="399">
        <f t="shared" si="4"/>
        <v>103.7</v>
      </c>
      <c r="F30" s="399">
        <f t="shared" si="4"/>
        <v>89.9</v>
      </c>
      <c r="G30" s="399">
        <f t="shared" si="4"/>
        <v>59.7</v>
      </c>
      <c r="H30" s="399">
        <f t="shared" si="4"/>
        <v>0</v>
      </c>
      <c r="I30" s="399">
        <f t="shared" si="4"/>
        <v>1.3</v>
      </c>
      <c r="J30" s="399">
        <v>7.4</v>
      </c>
      <c r="K30" s="399">
        <f aca="true" t="shared" si="5" ref="K30:S30">SUM(K27:K29)</f>
        <v>0.8999999999999999</v>
      </c>
      <c r="L30" s="399">
        <f t="shared" si="5"/>
        <v>13.899999999999999</v>
      </c>
      <c r="M30" s="399">
        <f t="shared" si="5"/>
        <v>16.1</v>
      </c>
      <c r="N30" s="399">
        <f t="shared" si="5"/>
        <v>9.200000000000001</v>
      </c>
      <c r="O30" s="399">
        <f t="shared" si="5"/>
        <v>8.6</v>
      </c>
      <c r="P30" s="399">
        <f t="shared" si="5"/>
        <v>0.9</v>
      </c>
      <c r="Q30" s="399">
        <f t="shared" si="5"/>
        <v>0.7</v>
      </c>
      <c r="R30" s="399">
        <f t="shared" si="5"/>
        <v>0</v>
      </c>
      <c r="S30" s="400">
        <f t="shared" si="5"/>
        <v>0.6</v>
      </c>
    </row>
    <row r="31" ht="15" customHeight="1">
      <c r="A31" s="374" t="s">
        <v>165</v>
      </c>
    </row>
  </sheetData>
  <mergeCells count="30">
    <mergeCell ref="A3:C3"/>
    <mergeCell ref="A4:C4"/>
    <mergeCell ref="B8:C8"/>
    <mergeCell ref="B7:C7"/>
    <mergeCell ref="B6:C6"/>
    <mergeCell ref="B5:C5"/>
    <mergeCell ref="B15:C15"/>
    <mergeCell ref="B20:C20"/>
    <mergeCell ref="B19:C19"/>
    <mergeCell ref="B9:C9"/>
    <mergeCell ref="B10:C10"/>
    <mergeCell ref="B13:C13"/>
    <mergeCell ref="B14:C14"/>
    <mergeCell ref="B12:C12"/>
    <mergeCell ref="B11:C11"/>
    <mergeCell ref="B25:C25"/>
    <mergeCell ref="B16:C16"/>
    <mergeCell ref="B18:C18"/>
    <mergeCell ref="A5:A15"/>
    <mergeCell ref="A22:A25"/>
    <mergeCell ref="B22:C22"/>
    <mergeCell ref="B23:C23"/>
    <mergeCell ref="B24:C24"/>
    <mergeCell ref="A18:A21"/>
    <mergeCell ref="B21:C21"/>
    <mergeCell ref="B27:C27"/>
    <mergeCell ref="B28:C28"/>
    <mergeCell ref="B29:C29"/>
    <mergeCell ref="A27:A30"/>
    <mergeCell ref="B30:C30"/>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N132"/>
  <sheetViews>
    <sheetView workbookViewId="0" topLeftCell="A1">
      <selection activeCell="A1" sqref="A1"/>
    </sheetView>
  </sheetViews>
  <sheetFormatPr defaultColWidth="9.00390625" defaultRowHeight="13.5"/>
  <cols>
    <col min="1" max="2" width="3.625" style="401" customWidth="1"/>
    <col min="3" max="3" width="13.375" style="401" customWidth="1"/>
    <col min="4" max="4" width="8.125" style="403" customWidth="1"/>
    <col min="5" max="5" width="9.625" style="403" customWidth="1"/>
    <col min="6" max="7" width="8.625" style="403" customWidth="1"/>
    <col min="8" max="8" width="11.00390625" style="403" customWidth="1"/>
    <col min="9" max="9" width="12.00390625" style="403" customWidth="1"/>
    <col min="10" max="10" width="12.125" style="403" customWidth="1"/>
    <col min="11" max="11" width="11.125" style="403" customWidth="1"/>
    <col min="12" max="12" width="11.00390625" style="403" customWidth="1"/>
    <col min="13" max="13" width="11.625" style="403" customWidth="1"/>
    <col min="14" max="14" width="8.50390625" style="403" customWidth="1"/>
    <col min="15" max="16384" width="9.00390625" style="403" customWidth="1"/>
  </cols>
  <sheetData>
    <row r="1" spans="2:9" ht="18" customHeight="1">
      <c r="B1" s="402" t="s">
        <v>228</v>
      </c>
      <c r="I1" s="404"/>
    </row>
    <row r="2" spans="3:9" ht="18" customHeight="1">
      <c r="C2" s="403"/>
      <c r="I2" s="404"/>
    </row>
    <row r="3" spans="3:14" ht="18" customHeight="1" thickBot="1">
      <c r="C3" s="405" t="s">
        <v>167</v>
      </c>
      <c r="H3" s="406"/>
      <c r="I3" s="406"/>
      <c r="J3" s="406"/>
      <c r="K3" s="406"/>
      <c r="L3" s="406"/>
      <c r="N3" s="407" t="s">
        <v>168</v>
      </c>
    </row>
    <row r="4" spans="2:14" ht="13.5" customHeight="1" thickTop="1">
      <c r="B4" s="1382" t="s">
        <v>169</v>
      </c>
      <c r="C4" s="1383"/>
      <c r="D4" s="1395" t="s">
        <v>170</v>
      </c>
      <c r="E4" s="1398" t="s">
        <v>171</v>
      </c>
      <c r="F4" s="1399"/>
      <c r="G4" s="1400"/>
      <c r="H4" s="1401" t="s">
        <v>172</v>
      </c>
      <c r="I4" s="1375" t="s">
        <v>173</v>
      </c>
      <c r="J4" s="1392" t="s">
        <v>174</v>
      </c>
      <c r="K4" s="1393"/>
      <c r="L4" s="1393"/>
      <c r="M4" s="1394"/>
      <c r="N4" s="1390" t="s">
        <v>175</v>
      </c>
    </row>
    <row r="5" spans="2:14" ht="12" customHeight="1">
      <c r="B5" s="1384"/>
      <c r="C5" s="1374"/>
      <c r="D5" s="1396"/>
      <c r="E5" s="1378" t="s">
        <v>176</v>
      </c>
      <c r="F5" s="1378" t="s">
        <v>177</v>
      </c>
      <c r="G5" s="1378" t="s">
        <v>178</v>
      </c>
      <c r="H5" s="1376"/>
      <c r="I5" s="1376"/>
      <c r="J5" s="1386" t="s">
        <v>179</v>
      </c>
      <c r="K5" s="1388" t="s">
        <v>180</v>
      </c>
      <c r="L5" s="1378" t="s">
        <v>181</v>
      </c>
      <c r="M5" s="1378" t="s">
        <v>178</v>
      </c>
      <c r="N5" s="1391"/>
    </row>
    <row r="6" spans="2:14" ht="38.25" customHeight="1">
      <c r="B6" s="1380" t="s">
        <v>182</v>
      </c>
      <c r="C6" s="1381"/>
      <c r="D6" s="1397"/>
      <c r="E6" s="1379" t="s">
        <v>183</v>
      </c>
      <c r="F6" s="1379" t="s">
        <v>183</v>
      </c>
      <c r="G6" s="1379" t="s">
        <v>183</v>
      </c>
      <c r="H6" s="1377"/>
      <c r="I6" s="1377"/>
      <c r="J6" s="1387"/>
      <c r="K6" s="1389"/>
      <c r="L6" s="1379"/>
      <c r="M6" s="1379"/>
      <c r="N6" s="1387"/>
    </row>
    <row r="7" spans="1:14" s="415" customFormat="1" ht="14.25" customHeight="1">
      <c r="A7" s="408"/>
      <c r="B7" s="409"/>
      <c r="C7" s="410"/>
      <c r="D7" s="411"/>
      <c r="E7" s="412"/>
      <c r="F7" s="412"/>
      <c r="G7" s="412"/>
      <c r="H7" s="413"/>
      <c r="I7" s="413"/>
      <c r="J7" s="413"/>
      <c r="K7" s="413"/>
      <c r="L7" s="413"/>
      <c r="M7" s="413"/>
      <c r="N7" s="414"/>
    </row>
    <row r="8" spans="1:14" s="419" customFormat="1" ht="15" customHeight="1">
      <c r="A8" s="416"/>
      <c r="B8" s="1385" t="s">
        <v>133</v>
      </c>
      <c r="C8" s="1374"/>
      <c r="D8" s="339">
        <f>SUM(D10:D11)</f>
        <v>6140</v>
      </c>
      <c r="E8" s="339">
        <f>SUM(E10:E11)</f>
        <v>25891</v>
      </c>
      <c r="F8" s="339">
        <f>SUM(F10:F11)</f>
        <v>9205</v>
      </c>
      <c r="G8" s="339">
        <f>SUM(G10:G11)</f>
        <v>35096</v>
      </c>
      <c r="H8" s="417">
        <f aca="true" t="shared" si="0" ref="H8:N8">SUM(H10,H11)</f>
        <v>1860451</v>
      </c>
      <c r="I8" s="417">
        <f t="shared" si="0"/>
        <v>5462242</v>
      </c>
      <c r="J8" s="417">
        <f t="shared" si="0"/>
        <v>8931043</v>
      </c>
      <c r="K8" s="417">
        <f t="shared" si="0"/>
        <v>1079325</v>
      </c>
      <c r="L8" s="417">
        <f t="shared" si="0"/>
        <v>32558</v>
      </c>
      <c r="M8" s="417">
        <f t="shared" si="0"/>
        <v>10042926</v>
      </c>
      <c r="N8" s="418">
        <f t="shared" si="0"/>
        <v>80346</v>
      </c>
    </row>
    <row r="9" spans="1:14" s="419" customFormat="1" ht="15" customHeight="1">
      <c r="A9" s="416"/>
      <c r="B9" s="420"/>
      <c r="C9" s="421"/>
      <c r="D9" s="339"/>
      <c r="E9" s="339"/>
      <c r="F9" s="339"/>
      <c r="G9" s="339"/>
      <c r="H9" s="417"/>
      <c r="I9" s="417"/>
      <c r="J9" s="417"/>
      <c r="K9" s="417"/>
      <c r="L9" s="417"/>
      <c r="M9" s="417"/>
      <c r="N9" s="418"/>
    </row>
    <row r="10" spans="1:14" s="419" customFormat="1" ht="15" customHeight="1">
      <c r="A10" s="416"/>
      <c r="B10" s="420"/>
      <c r="C10" s="421" t="s">
        <v>1009</v>
      </c>
      <c r="D10" s="422">
        <f aca="true" t="shared" si="1" ref="D10:N10">SUM(D15:D21,D32,D43:D45,D54:D55)</f>
        <v>4597</v>
      </c>
      <c r="E10" s="339">
        <f t="shared" si="1"/>
        <v>18795</v>
      </c>
      <c r="F10" s="339">
        <f t="shared" si="1"/>
        <v>6904</v>
      </c>
      <c r="G10" s="339">
        <f t="shared" si="1"/>
        <v>25699</v>
      </c>
      <c r="H10" s="339">
        <f t="shared" si="1"/>
        <v>1480654</v>
      </c>
      <c r="I10" s="339">
        <f t="shared" si="1"/>
        <v>4060108</v>
      </c>
      <c r="J10" s="339">
        <f t="shared" si="1"/>
        <v>6637481</v>
      </c>
      <c r="K10" s="339">
        <f t="shared" si="1"/>
        <v>826450</v>
      </c>
      <c r="L10" s="339">
        <f t="shared" si="1"/>
        <v>30181</v>
      </c>
      <c r="M10" s="339">
        <f t="shared" si="1"/>
        <v>7494112</v>
      </c>
      <c r="N10" s="423">
        <f t="shared" si="1"/>
        <v>45433</v>
      </c>
    </row>
    <row r="11" spans="1:14" s="419" customFormat="1" ht="15" customHeight="1">
      <c r="A11" s="416"/>
      <c r="B11" s="420"/>
      <c r="C11" s="421" t="s">
        <v>975</v>
      </c>
      <c r="D11" s="422">
        <f aca="true" t="shared" si="2" ref="D11:N11">SUM(D22:D28,D33:D39,D46:D50,D56:D67)</f>
        <v>1543</v>
      </c>
      <c r="E11" s="339">
        <f t="shared" si="2"/>
        <v>7096</v>
      </c>
      <c r="F11" s="339">
        <f t="shared" si="2"/>
        <v>2301</v>
      </c>
      <c r="G11" s="339">
        <f t="shared" si="2"/>
        <v>9397</v>
      </c>
      <c r="H11" s="339">
        <f t="shared" si="2"/>
        <v>379797</v>
      </c>
      <c r="I11" s="339">
        <f t="shared" si="2"/>
        <v>1402134</v>
      </c>
      <c r="J11" s="339">
        <f t="shared" si="2"/>
        <v>2293562</v>
      </c>
      <c r="K11" s="339">
        <f t="shared" si="2"/>
        <v>252875</v>
      </c>
      <c r="L11" s="339">
        <f t="shared" si="2"/>
        <v>2377</v>
      </c>
      <c r="M11" s="339">
        <f t="shared" si="2"/>
        <v>2548814</v>
      </c>
      <c r="N11" s="423">
        <f t="shared" si="2"/>
        <v>34913</v>
      </c>
    </row>
    <row r="12" spans="1:14" s="419" customFormat="1" ht="12" customHeight="1">
      <c r="A12" s="416"/>
      <c r="B12" s="420"/>
      <c r="C12" s="424"/>
      <c r="D12" s="425"/>
      <c r="E12" s="425"/>
      <c r="F12" s="425"/>
      <c r="G12" s="425"/>
      <c r="H12" s="426"/>
      <c r="I12" s="426"/>
      <c r="J12" s="426"/>
      <c r="K12" s="426"/>
      <c r="L12" s="426"/>
      <c r="M12" s="426"/>
      <c r="N12" s="427"/>
    </row>
    <row r="13" spans="1:14" s="419" customFormat="1" ht="12" customHeight="1">
      <c r="A13" s="416"/>
      <c r="B13" s="1218" t="s">
        <v>1143</v>
      </c>
      <c r="C13" s="1374"/>
      <c r="D13" s="425">
        <f aca="true" t="shared" si="3" ref="D13:N13">SUM(D15:D28)</f>
        <v>3065</v>
      </c>
      <c r="E13" s="425">
        <f t="shared" si="3"/>
        <v>12153</v>
      </c>
      <c r="F13" s="425">
        <f t="shared" si="3"/>
        <v>4715</v>
      </c>
      <c r="G13" s="425">
        <f t="shared" si="3"/>
        <v>16868</v>
      </c>
      <c r="H13" s="425">
        <f t="shared" si="3"/>
        <v>1030056</v>
      </c>
      <c r="I13" s="425">
        <f t="shared" si="3"/>
        <v>2521131</v>
      </c>
      <c r="J13" s="425">
        <f t="shared" si="3"/>
        <v>4142233</v>
      </c>
      <c r="K13" s="425">
        <f t="shared" si="3"/>
        <v>629104</v>
      </c>
      <c r="L13" s="425">
        <f t="shared" si="3"/>
        <v>10702</v>
      </c>
      <c r="M13" s="425">
        <f t="shared" si="3"/>
        <v>4782039</v>
      </c>
      <c r="N13" s="428">
        <f t="shared" si="3"/>
        <v>23653</v>
      </c>
    </row>
    <row r="14" spans="1:14" s="415" customFormat="1" ht="12" customHeight="1">
      <c r="A14" s="408"/>
      <c r="B14" s="429"/>
      <c r="C14" s="151"/>
      <c r="D14" s="412"/>
      <c r="E14" s="412"/>
      <c r="F14" s="412"/>
      <c r="G14" s="412"/>
      <c r="H14" s="412"/>
      <c r="I14" s="412"/>
      <c r="J14" s="412"/>
      <c r="K14" s="412"/>
      <c r="L14" s="412"/>
      <c r="M14" s="412"/>
      <c r="N14" s="430"/>
    </row>
    <row r="15" spans="2:14" ht="12" customHeight="1">
      <c r="B15" s="431"/>
      <c r="C15" s="99" t="s">
        <v>184</v>
      </c>
      <c r="D15" s="432">
        <v>1255</v>
      </c>
      <c r="E15" s="432">
        <v>4844</v>
      </c>
      <c r="F15" s="432">
        <v>1816</v>
      </c>
      <c r="G15" s="432">
        <f aca="true" t="shared" si="4" ref="G15:G28">SUM(E15:F15)</f>
        <v>6660</v>
      </c>
      <c r="H15" s="432">
        <v>501984</v>
      </c>
      <c r="I15" s="432">
        <v>1072101</v>
      </c>
      <c r="J15" s="432">
        <v>1780718</v>
      </c>
      <c r="K15" s="432">
        <v>252889</v>
      </c>
      <c r="L15" s="432">
        <v>8312</v>
      </c>
      <c r="M15" s="412">
        <f aca="true" t="shared" si="5" ref="M15:M28">SUM(J15:L15)</f>
        <v>2041919</v>
      </c>
      <c r="N15" s="433">
        <v>9538</v>
      </c>
    </row>
    <row r="16" spans="2:14" ht="12" customHeight="1">
      <c r="B16" s="431"/>
      <c r="C16" s="99" t="s">
        <v>185</v>
      </c>
      <c r="D16" s="432">
        <v>245</v>
      </c>
      <c r="E16" s="432">
        <v>990</v>
      </c>
      <c r="F16" s="432">
        <v>400</v>
      </c>
      <c r="G16" s="432">
        <f t="shared" si="4"/>
        <v>1390</v>
      </c>
      <c r="H16" s="432">
        <v>53424</v>
      </c>
      <c r="I16" s="432">
        <v>192451</v>
      </c>
      <c r="J16" s="432">
        <v>286004</v>
      </c>
      <c r="K16" s="432">
        <v>42608</v>
      </c>
      <c r="L16" s="432">
        <v>60</v>
      </c>
      <c r="M16" s="412">
        <f t="shared" si="5"/>
        <v>328672</v>
      </c>
      <c r="N16" s="433">
        <v>22</v>
      </c>
    </row>
    <row r="17" spans="2:14" ht="12" customHeight="1">
      <c r="B17" s="431"/>
      <c r="C17" s="434" t="s">
        <v>186</v>
      </c>
      <c r="D17" s="432">
        <v>155</v>
      </c>
      <c r="E17" s="432">
        <v>706</v>
      </c>
      <c r="F17" s="432">
        <v>241</v>
      </c>
      <c r="G17" s="432">
        <f t="shared" si="4"/>
        <v>947</v>
      </c>
      <c r="H17" s="432">
        <v>157867</v>
      </c>
      <c r="I17" s="432">
        <v>144775</v>
      </c>
      <c r="J17" s="432">
        <v>219271</v>
      </c>
      <c r="K17" s="432">
        <v>42382</v>
      </c>
      <c r="L17" s="432">
        <v>102</v>
      </c>
      <c r="M17" s="412">
        <f t="shared" si="5"/>
        <v>261755</v>
      </c>
      <c r="N17" s="433">
        <v>68</v>
      </c>
    </row>
    <row r="18" spans="2:14" ht="12" customHeight="1">
      <c r="B18" s="431"/>
      <c r="C18" s="99" t="s">
        <v>187</v>
      </c>
      <c r="D18" s="432">
        <v>206</v>
      </c>
      <c r="E18" s="432">
        <v>991</v>
      </c>
      <c r="F18" s="432">
        <v>351</v>
      </c>
      <c r="G18" s="432">
        <f t="shared" si="4"/>
        <v>1342</v>
      </c>
      <c r="H18" s="432">
        <v>49896</v>
      </c>
      <c r="I18" s="432">
        <v>114400</v>
      </c>
      <c r="J18" s="432">
        <v>186410</v>
      </c>
      <c r="K18" s="432">
        <v>63440</v>
      </c>
      <c r="L18" s="432">
        <v>45</v>
      </c>
      <c r="M18" s="412">
        <f t="shared" si="5"/>
        <v>249895</v>
      </c>
      <c r="N18" s="433">
        <v>10537</v>
      </c>
    </row>
    <row r="19" spans="2:14" ht="12" customHeight="1">
      <c r="B19" s="431"/>
      <c r="C19" s="99" t="s">
        <v>188</v>
      </c>
      <c r="D19" s="432">
        <v>249</v>
      </c>
      <c r="E19" s="432">
        <v>812</v>
      </c>
      <c r="F19" s="432">
        <v>412</v>
      </c>
      <c r="G19" s="432">
        <f t="shared" si="4"/>
        <v>1224</v>
      </c>
      <c r="H19" s="432">
        <v>54919</v>
      </c>
      <c r="I19" s="432">
        <v>229296</v>
      </c>
      <c r="J19" s="432">
        <v>481841</v>
      </c>
      <c r="K19" s="432">
        <v>31139</v>
      </c>
      <c r="L19" s="432">
        <v>843</v>
      </c>
      <c r="M19" s="412">
        <f t="shared" si="5"/>
        <v>513823</v>
      </c>
      <c r="N19" s="433">
        <v>762</v>
      </c>
    </row>
    <row r="20" spans="2:14" ht="12" customHeight="1">
      <c r="B20" s="431"/>
      <c r="C20" s="99" t="s">
        <v>189</v>
      </c>
      <c r="D20" s="432">
        <v>173</v>
      </c>
      <c r="E20" s="432">
        <v>568</v>
      </c>
      <c r="F20" s="432">
        <v>284</v>
      </c>
      <c r="G20" s="432">
        <f t="shared" si="4"/>
        <v>852</v>
      </c>
      <c r="H20" s="432">
        <v>34833</v>
      </c>
      <c r="I20" s="432">
        <v>135481</v>
      </c>
      <c r="J20" s="432">
        <v>219718</v>
      </c>
      <c r="K20" s="432">
        <v>23069</v>
      </c>
      <c r="L20" s="432">
        <v>465</v>
      </c>
      <c r="M20" s="412">
        <f t="shared" si="5"/>
        <v>243252</v>
      </c>
      <c r="N20" s="433">
        <v>0</v>
      </c>
    </row>
    <row r="21" spans="2:14" ht="12" customHeight="1">
      <c r="B21" s="431"/>
      <c r="C21" s="99" t="s">
        <v>190</v>
      </c>
      <c r="D21" s="432">
        <v>78</v>
      </c>
      <c r="E21" s="432">
        <v>248</v>
      </c>
      <c r="F21" s="432">
        <v>139</v>
      </c>
      <c r="G21" s="432">
        <f t="shared" si="4"/>
        <v>387</v>
      </c>
      <c r="H21" s="432">
        <v>13231</v>
      </c>
      <c r="I21" s="432">
        <v>47265</v>
      </c>
      <c r="J21" s="432">
        <v>76574</v>
      </c>
      <c r="K21" s="432">
        <v>7051</v>
      </c>
      <c r="L21" s="432">
        <v>0</v>
      </c>
      <c r="M21" s="412">
        <f t="shared" si="5"/>
        <v>83625</v>
      </c>
      <c r="N21" s="433">
        <v>0</v>
      </c>
    </row>
    <row r="22" spans="2:14" ht="12" customHeight="1">
      <c r="B22" s="431"/>
      <c r="C22" s="99" t="s">
        <v>191</v>
      </c>
      <c r="D22" s="432">
        <v>168</v>
      </c>
      <c r="E22" s="432">
        <v>642</v>
      </c>
      <c r="F22" s="432">
        <v>263</v>
      </c>
      <c r="G22" s="432">
        <f t="shared" si="4"/>
        <v>905</v>
      </c>
      <c r="H22" s="432">
        <v>42774</v>
      </c>
      <c r="I22" s="432">
        <v>141145</v>
      </c>
      <c r="J22" s="432">
        <v>239536</v>
      </c>
      <c r="K22" s="432">
        <v>59756</v>
      </c>
      <c r="L22" s="432">
        <v>25</v>
      </c>
      <c r="M22" s="412">
        <f t="shared" si="5"/>
        <v>299317</v>
      </c>
      <c r="N22" s="433">
        <v>0</v>
      </c>
    </row>
    <row r="23" spans="2:14" ht="12" customHeight="1">
      <c r="B23" s="431"/>
      <c r="C23" s="99" t="s">
        <v>192</v>
      </c>
      <c r="D23" s="432">
        <v>119</v>
      </c>
      <c r="E23" s="432">
        <v>349</v>
      </c>
      <c r="F23" s="432">
        <v>198</v>
      </c>
      <c r="G23" s="432">
        <f t="shared" si="4"/>
        <v>547</v>
      </c>
      <c r="H23" s="432">
        <v>19129</v>
      </c>
      <c r="I23" s="432">
        <v>55937</v>
      </c>
      <c r="J23" s="432">
        <v>71612</v>
      </c>
      <c r="K23" s="432">
        <v>36768</v>
      </c>
      <c r="L23" s="432">
        <v>114</v>
      </c>
      <c r="M23" s="412">
        <f t="shared" si="5"/>
        <v>108494</v>
      </c>
      <c r="N23" s="433">
        <v>0</v>
      </c>
    </row>
    <row r="24" spans="2:14" ht="12" customHeight="1">
      <c r="B24" s="431"/>
      <c r="C24" s="99" t="s">
        <v>193</v>
      </c>
      <c r="D24" s="432">
        <v>170</v>
      </c>
      <c r="E24" s="432">
        <v>751</v>
      </c>
      <c r="F24" s="432">
        <v>262</v>
      </c>
      <c r="G24" s="432">
        <f t="shared" si="4"/>
        <v>1013</v>
      </c>
      <c r="H24" s="432">
        <v>34363</v>
      </c>
      <c r="I24" s="432">
        <v>116301</v>
      </c>
      <c r="J24" s="432">
        <v>166677</v>
      </c>
      <c r="K24" s="432">
        <v>31385</v>
      </c>
      <c r="L24" s="432">
        <v>726</v>
      </c>
      <c r="M24" s="412">
        <f t="shared" si="5"/>
        <v>198788</v>
      </c>
      <c r="N24" s="433">
        <v>1185</v>
      </c>
    </row>
    <row r="25" spans="2:14" ht="12" customHeight="1">
      <c r="B25" s="431"/>
      <c r="C25" s="99" t="s">
        <v>194</v>
      </c>
      <c r="D25" s="432">
        <v>72</v>
      </c>
      <c r="E25" s="432">
        <v>437</v>
      </c>
      <c r="F25" s="432">
        <v>85</v>
      </c>
      <c r="G25" s="432">
        <f t="shared" si="4"/>
        <v>522</v>
      </c>
      <c r="H25" s="432">
        <v>26376</v>
      </c>
      <c r="I25" s="432">
        <v>119277</v>
      </c>
      <c r="J25" s="432">
        <v>181460</v>
      </c>
      <c r="K25" s="432">
        <v>9371</v>
      </c>
      <c r="L25" s="432">
        <v>0</v>
      </c>
      <c r="M25" s="412">
        <f t="shared" si="5"/>
        <v>190831</v>
      </c>
      <c r="N25" s="433">
        <v>1541</v>
      </c>
    </row>
    <row r="26" spans="2:14" ht="12" customHeight="1">
      <c r="B26" s="431"/>
      <c r="C26" s="99" t="s">
        <v>195</v>
      </c>
      <c r="D26" s="432">
        <v>66</v>
      </c>
      <c r="E26" s="432">
        <v>275</v>
      </c>
      <c r="F26" s="432">
        <v>84</v>
      </c>
      <c r="G26" s="432">
        <f t="shared" si="4"/>
        <v>359</v>
      </c>
      <c r="H26" s="432">
        <v>11939</v>
      </c>
      <c r="I26" s="432">
        <v>35320</v>
      </c>
      <c r="J26" s="432">
        <v>58865</v>
      </c>
      <c r="K26" s="432">
        <v>12111</v>
      </c>
      <c r="L26" s="432">
        <v>0</v>
      </c>
      <c r="M26" s="412">
        <f t="shared" si="5"/>
        <v>70976</v>
      </c>
      <c r="N26" s="433">
        <v>0</v>
      </c>
    </row>
    <row r="27" spans="2:14" ht="12" customHeight="1">
      <c r="B27" s="431"/>
      <c r="C27" s="99" t="s">
        <v>196</v>
      </c>
      <c r="D27" s="432">
        <v>80</v>
      </c>
      <c r="E27" s="432">
        <v>343</v>
      </c>
      <c r="F27" s="432">
        <v>134</v>
      </c>
      <c r="G27" s="432">
        <f t="shared" si="4"/>
        <v>477</v>
      </c>
      <c r="H27" s="432">
        <v>19888</v>
      </c>
      <c r="I27" s="432">
        <v>61964</v>
      </c>
      <c r="J27" s="432">
        <v>98445</v>
      </c>
      <c r="K27" s="432">
        <v>14691</v>
      </c>
      <c r="L27" s="432">
        <v>10</v>
      </c>
      <c r="M27" s="412">
        <f t="shared" si="5"/>
        <v>113146</v>
      </c>
      <c r="N27" s="433">
        <v>0</v>
      </c>
    </row>
    <row r="28" spans="2:14" ht="12" customHeight="1">
      <c r="B28" s="431"/>
      <c r="C28" s="99" t="s">
        <v>197</v>
      </c>
      <c r="D28" s="432">
        <v>29</v>
      </c>
      <c r="E28" s="432">
        <v>197</v>
      </c>
      <c r="F28" s="432">
        <v>46</v>
      </c>
      <c r="G28" s="432">
        <f t="shared" si="4"/>
        <v>243</v>
      </c>
      <c r="H28" s="432">
        <v>9433</v>
      </c>
      <c r="I28" s="432">
        <v>55418</v>
      </c>
      <c r="J28" s="432">
        <v>75102</v>
      </c>
      <c r="K28" s="432">
        <v>2444</v>
      </c>
      <c r="L28" s="432">
        <v>0</v>
      </c>
      <c r="M28" s="412">
        <f t="shared" si="5"/>
        <v>77546</v>
      </c>
      <c r="N28" s="433">
        <v>0</v>
      </c>
    </row>
    <row r="29" spans="2:14" ht="12" customHeight="1">
      <c r="B29" s="431"/>
      <c r="C29" s="99"/>
      <c r="D29" s="432"/>
      <c r="E29" s="432"/>
      <c r="F29" s="432"/>
      <c r="G29" s="432"/>
      <c r="H29" s="432"/>
      <c r="I29" s="432"/>
      <c r="J29" s="432"/>
      <c r="K29" s="432"/>
      <c r="L29" s="432"/>
      <c r="M29" s="432"/>
      <c r="N29" s="433"/>
    </row>
    <row r="30" spans="1:14" s="436" customFormat="1" ht="11.25" customHeight="1">
      <c r="A30" s="435"/>
      <c r="B30" s="1218" t="s">
        <v>1144</v>
      </c>
      <c r="C30" s="1374"/>
      <c r="D30" s="425">
        <f aca="true" t="shared" si="6" ref="D30:N30">SUM(D32:D39)</f>
        <v>240</v>
      </c>
      <c r="E30" s="425">
        <f t="shared" si="6"/>
        <v>1236</v>
      </c>
      <c r="F30" s="425">
        <f t="shared" si="6"/>
        <v>331</v>
      </c>
      <c r="G30" s="425">
        <f t="shared" si="6"/>
        <v>1567</v>
      </c>
      <c r="H30" s="425">
        <f t="shared" si="6"/>
        <v>73346</v>
      </c>
      <c r="I30" s="425">
        <f t="shared" si="6"/>
        <v>282163</v>
      </c>
      <c r="J30" s="425">
        <f t="shared" si="6"/>
        <v>463190</v>
      </c>
      <c r="K30" s="425">
        <f t="shared" si="6"/>
        <v>28121</v>
      </c>
      <c r="L30" s="425">
        <f t="shared" si="6"/>
        <v>798</v>
      </c>
      <c r="M30" s="425">
        <f t="shared" si="6"/>
        <v>492109</v>
      </c>
      <c r="N30" s="428">
        <f t="shared" si="6"/>
        <v>2985</v>
      </c>
    </row>
    <row r="31" spans="2:14" ht="11.25" customHeight="1">
      <c r="B31" s="431"/>
      <c r="C31" s="99"/>
      <c r="D31" s="432"/>
      <c r="E31" s="432"/>
      <c r="F31" s="432"/>
      <c r="G31" s="432"/>
      <c r="H31" s="432"/>
      <c r="I31" s="432"/>
      <c r="J31" s="432"/>
      <c r="K31" s="432"/>
      <c r="L31" s="432"/>
      <c r="M31" s="432"/>
      <c r="N31" s="433"/>
    </row>
    <row r="32" spans="2:14" ht="12" customHeight="1">
      <c r="B32" s="431"/>
      <c r="C32" s="99" t="s">
        <v>198</v>
      </c>
      <c r="D32" s="432">
        <v>134</v>
      </c>
      <c r="E32" s="432">
        <v>621</v>
      </c>
      <c r="F32" s="432">
        <v>171</v>
      </c>
      <c r="G32" s="432">
        <f aca="true" t="shared" si="7" ref="G32:G39">SUM(E32:F32)</f>
        <v>792</v>
      </c>
      <c r="H32" s="432">
        <v>38458</v>
      </c>
      <c r="I32" s="432">
        <v>163120</v>
      </c>
      <c r="J32" s="432">
        <v>260853</v>
      </c>
      <c r="K32" s="432">
        <v>15105</v>
      </c>
      <c r="L32" s="432">
        <v>589</v>
      </c>
      <c r="M32" s="412">
        <f aca="true" t="shared" si="8" ref="M32:M39">SUM(J32:L32)</f>
        <v>276547</v>
      </c>
      <c r="N32" s="433">
        <v>0</v>
      </c>
    </row>
    <row r="33" spans="2:14" ht="12" customHeight="1">
      <c r="B33" s="431"/>
      <c r="C33" s="99" t="s">
        <v>199</v>
      </c>
      <c r="D33" s="432">
        <v>11</v>
      </c>
      <c r="E33" s="432">
        <v>74</v>
      </c>
      <c r="F33" s="432">
        <v>7</v>
      </c>
      <c r="G33" s="432">
        <f t="shared" si="7"/>
        <v>81</v>
      </c>
      <c r="H33" s="432">
        <v>4292</v>
      </c>
      <c r="I33" s="432">
        <v>21192</v>
      </c>
      <c r="J33" s="432">
        <v>36230</v>
      </c>
      <c r="K33" s="432">
        <v>381</v>
      </c>
      <c r="L33" s="432">
        <v>0</v>
      </c>
      <c r="M33" s="412">
        <f t="shared" si="8"/>
        <v>36611</v>
      </c>
      <c r="N33" s="433">
        <v>0</v>
      </c>
    </row>
    <row r="34" spans="2:14" ht="12" customHeight="1">
      <c r="B34" s="431"/>
      <c r="C34" s="99" t="s">
        <v>200</v>
      </c>
      <c r="D34" s="432">
        <v>23</v>
      </c>
      <c r="E34" s="432">
        <v>108</v>
      </c>
      <c r="F34" s="432">
        <v>43</v>
      </c>
      <c r="G34" s="432">
        <f t="shared" si="7"/>
        <v>151</v>
      </c>
      <c r="H34" s="432">
        <v>8472</v>
      </c>
      <c r="I34" s="432">
        <v>21464</v>
      </c>
      <c r="J34" s="432">
        <v>41945</v>
      </c>
      <c r="K34" s="432">
        <v>3358</v>
      </c>
      <c r="L34" s="432">
        <v>0</v>
      </c>
      <c r="M34" s="412">
        <f t="shared" si="8"/>
        <v>45303</v>
      </c>
      <c r="N34" s="433">
        <v>1314</v>
      </c>
    </row>
    <row r="35" spans="2:14" ht="12" customHeight="1">
      <c r="B35" s="431"/>
      <c r="C35" s="99" t="s">
        <v>201</v>
      </c>
      <c r="D35" s="432">
        <v>22</v>
      </c>
      <c r="E35" s="432">
        <v>123</v>
      </c>
      <c r="F35" s="432">
        <v>35</v>
      </c>
      <c r="G35" s="432">
        <f t="shared" si="7"/>
        <v>158</v>
      </c>
      <c r="H35" s="432">
        <v>5699</v>
      </c>
      <c r="I35" s="432">
        <v>11246</v>
      </c>
      <c r="J35" s="432">
        <v>17842</v>
      </c>
      <c r="K35" s="432">
        <v>4670</v>
      </c>
      <c r="L35" s="432">
        <v>159</v>
      </c>
      <c r="M35" s="412">
        <f t="shared" si="8"/>
        <v>22671</v>
      </c>
      <c r="N35" s="433">
        <v>0</v>
      </c>
    </row>
    <row r="36" spans="2:14" ht="12" customHeight="1">
      <c r="B36" s="431"/>
      <c r="C36" s="99" t="s">
        <v>202</v>
      </c>
      <c r="D36" s="432">
        <v>27</v>
      </c>
      <c r="E36" s="432">
        <v>156</v>
      </c>
      <c r="F36" s="432">
        <v>45</v>
      </c>
      <c r="G36" s="432">
        <f t="shared" si="7"/>
        <v>201</v>
      </c>
      <c r="H36" s="432">
        <v>9118</v>
      </c>
      <c r="I36" s="432">
        <v>38364</v>
      </c>
      <c r="J36" s="432">
        <v>61294</v>
      </c>
      <c r="K36" s="432">
        <v>3270</v>
      </c>
      <c r="L36" s="432">
        <v>0</v>
      </c>
      <c r="M36" s="412">
        <f t="shared" si="8"/>
        <v>64564</v>
      </c>
      <c r="N36" s="433">
        <v>0</v>
      </c>
    </row>
    <row r="37" spans="2:14" ht="12" customHeight="1">
      <c r="B37" s="431"/>
      <c r="C37" s="99" t="s">
        <v>203</v>
      </c>
      <c r="D37" s="432">
        <v>7</v>
      </c>
      <c r="E37" s="432">
        <v>35</v>
      </c>
      <c r="F37" s="432">
        <v>7</v>
      </c>
      <c r="G37" s="432">
        <f t="shared" si="7"/>
        <v>42</v>
      </c>
      <c r="H37" s="432">
        <v>1339</v>
      </c>
      <c r="I37" s="432">
        <v>3947</v>
      </c>
      <c r="J37" s="432">
        <v>5981</v>
      </c>
      <c r="K37" s="432">
        <v>70</v>
      </c>
      <c r="L37" s="432">
        <v>0</v>
      </c>
      <c r="M37" s="412">
        <f t="shared" si="8"/>
        <v>6051</v>
      </c>
      <c r="N37" s="433">
        <v>0</v>
      </c>
    </row>
    <row r="38" spans="2:14" ht="12" customHeight="1">
      <c r="B38" s="431"/>
      <c r="C38" s="99" t="s">
        <v>204</v>
      </c>
      <c r="D38" s="432">
        <v>8</v>
      </c>
      <c r="E38" s="432">
        <v>44</v>
      </c>
      <c r="F38" s="432">
        <v>11</v>
      </c>
      <c r="G38" s="432">
        <f t="shared" si="7"/>
        <v>55</v>
      </c>
      <c r="H38" s="432">
        <v>3000</v>
      </c>
      <c r="I38" s="432">
        <v>6119</v>
      </c>
      <c r="J38" s="432">
        <v>12526</v>
      </c>
      <c r="K38" s="432">
        <v>359</v>
      </c>
      <c r="L38" s="432">
        <v>50</v>
      </c>
      <c r="M38" s="412">
        <f t="shared" si="8"/>
        <v>12935</v>
      </c>
      <c r="N38" s="433">
        <v>0</v>
      </c>
    </row>
    <row r="39" spans="2:14" ht="12" customHeight="1">
      <c r="B39" s="431"/>
      <c r="C39" s="99" t="s">
        <v>205</v>
      </c>
      <c r="D39" s="432">
        <v>8</v>
      </c>
      <c r="E39" s="432">
        <v>75</v>
      </c>
      <c r="F39" s="432">
        <v>12</v>
      </c>
      <c r="G39" s="432">
        <f t="shared" si="7"/>
        <v>87</v>
      </c>
      <c r="H39" s="432">
        <v>2968</v>
      </c>
      <c r="I39" s="432">
        <v>16711</v>
      </c>
      <c r="J39" s="432">
        <v>26519</v>
      </c>
      <c r="K39" s="432">
        <v>908</v>
      </c>
      <c r="L39" s="432">
        <v>0</v>
      </c>
      <c r="M39" s="412">
        <f t="shared" si="8"/>
        <v>27427</v>
      </c>
      <c r="N39" s="433">
        <v>1671</v>
      </c>
    </row>
    <row r="40" spans="2:14" ht="12" customHeight="1">
      <c r="B40" s="431"/>
      <c r="C40" s="99"/>
      <c r="D40" s="432"/>
      <c r="E40" s="432"/>
      <c r="F40" s="432"/>
      <c r="G40" s="432"/>
      <c r="H40" s="432"/>
      <c r="I40" s="432"/>
      <c r="J40" s="432"/>
      <c r="K40" s="432"/>
      <c r="L40" s="432"/>
      <c r="M40" s="432"/>
      <c r="N40" s="433"/>
    </row>
    <row r="41" spans="1:14" s="419" customFormat="1" ht="12" customHeight="1">
      <c r="A41" s="416"/>
      <c r="B41" s="1218" t="s">
        <v>206</v>
      </c>
      <c r="C41" s="1374"/>
      <c r="D41" s="425">
        <f aca="true" t="shared" si="9" ref="D41:N41">SUM(D43:D50)</f>
        <v>1555</v>
      </c>
      <c r="E41" s="425">
        <f t="shared" si="9"/>
        <v>6759</v>
      </c>
      <c r="F41" s="425">
        <f t="shared" si="9"/>
        <v>2349</v>
      </c>
      <c r="G41" s="425">
        <f t="shared" si="9"/>
        <v>9108</v>
      </c>
      <c r="H41" s="425">
        <f t="shared" si="9"/>
        <v>411017</v>
      </c>
      <c r="I41" s="425">
        <f t="shared" si="9"/>
        <v>1450484</v>
      </c>
      <c r="J41" s="425">
        <f t="shared" si="9"/>
        <v>2325750</v>
      </c>
      <c r="K41" s="425">
        <f t="shared" si="9"/>
        <v>269009</v>
      </c>
      <c r="L41" s="425">
        <f t="shared" si="9"/>
        <v>5528</v>
      </c>
      <c r="M41" s="425">
        <f t="shared" si="9"/>
        <v>2600287</v>
      </c>
      <c r="N41" s="428">
        <f t="shared" si="9"/>
        <v>34272</v>
      </c>
    </row>
    <row r="42" spans="2:14" ht="12" customHeight="1">
      <c r="B42" s="431"/>
      <c r="C42" s="99"/>
      <c r="D42" s="432"/>
      <c r="E42" s="432"/>
      <c r="F42" s="432"/>
      <c r="G42" s="432"/>
      <c r="H42" s="432"/>
      <c r="I42" s="432"/>
      <c r="J42" s="432"/>
      <c r="K42" s="432"/>
      <c r="L42" s="432"/>
      <c r="M42" s="432"/>
      <c r="N42" s="433"/>
    </row>
    <row r="43" spans="2:14" ht="12" customHeight="1">
      <c r="B43" s="431"/>
      <c r="C43" s="99" t="s">
        <v>207</v>
      </c>
      <c r="D43" s="432">
        <v>827</v>
      </c>
      <c r="E43" s="432">
        <v>3758</v>
      </c>
      <c r="F43" s="432">
        <v>1238</v>
      </c>
      <c r="G43" s="432">
        <f aca="true" t="shared" si="10" ref="G43:G50">SUM(E43:F43)</f>
        <v>4996</v>
      </c>
      <c r="H43" s="432">
        <v>238016</v>
      </c>
      <c r="I43" s="432">
        <v>873745</v>
      </c>
      <c r="J43" s="432">
        <v>1317275</v>
      </c>
      <c r="K43" s="432">
        <v>182274</v>
      </c>
      <c r="L43" s="432">
        <v>4166</v>
      </c>
      <c r="M43" s="412">
        <f aca="true" t="shared" si="11" ref="M43:M50">SUM(J43:L43)</f>
        <v>1503715</v>
      </c>
      <c r="N43" s="433">
        <v>5510</v>
      </c>
    </row>
    <row r="44" spans="2:14" ht="12" customHeight="1">
      <c r="B44" s="431"/>
      <c r="C44" s="99" t="s">
        <v>208</v>
      </c>
      <c r="D44" s="432">
        <v>219</v>
      </c>
      <c r="E44" s="432">
        <v>798</v>
      </c>
      <c r="F44" s="432">
        <v>349</v>
      </c>
      <c r="G44" s="432">
        <f t="shared" si="10"/>
        <v>1147</v>
      </c>
      <c r="H44" s="432">
        <v>47941</v>
      </c>
      <c r="I44" s="432">
        <v>145120</v>
      </c>
      <c r="J44" s="432">
        <v>258397</v>
      </c>
      <c r="K44" s="432">
        <v>26309</v>
      </c>
      <c r="L44" s="432">
        <v>713</v>
      </c>
      <c r="M44" s="412">
        <f t="shared" si="11"/>
        <v>285419</v>
      </c>
      <c r="N44" s="433">
        <v>3416</v>
      </c>
    </row>
    <row r="45" spans="2:14" ht="12" customHeight="1">
      <c r="B45" s="431"/>
      <c r="C45" s="99" t="s">
        <v>1035</v>
      </c>
      <c r="D45" s="432">
        <v>220</v>
      </c>
      <c r="E45" s="432">
        <v>812</v>
      </c>
      <c r="F45" s="432">
        <v>338</v>
      </c>
      <c r="G45" s="432">
        <f t="shared" si="10"/>
        <v>1150</v>
      </c>
      <c r="H45" s="432">
        <v>53981</v>
      </c>
      <c r="I45" s="432">
        <v>172100</v>
      </c>
      <c r="J45" s="432">
        <v>288676</v>
      </c>
      <c r="K45" s="432">
        <v>20597</v>
      </c>
      <c r="L45" s="432">
        <v>518</v>
      </c>
      <c r="M45" s="412">
        <f t="shared" si="11"/>
        <v>309791</v>
      </c>
      <c r="N45" s="433">
        <v>8948</v>
      </c>
    </row>
    <row r="46" spans="2:14" ht="12" customHeight="1">
      <c r="B46" s="431"/>
      <c r="C46" s="99" t="s">
        <v>209</v>
      </c>
      <c r="D46" s="432">
        <v>122</v>
      </c>
      <c r="E46" s="432">
        <v>488</v>
      </c>
      <c r="F46" s="432">
        <v>178</v>
      </c>
      <c r="G46" s="432">
        <f t="shared" si="10"/>
        <v>666</v>
      </c>
      <c r="H46" s="432">
        <v>27736</v>
      </c>
      <c r="I46" s="432">
        <v>102660</v>
      </c>
      <c r="J46" s="432">
        <v>173830</v>
      </c>
      <c r="K46" s="432">
        <v>17682</v>
      </c>
      <c r="L46" s="432">
        <v>75</v>
      </c>
      <c r="M46" s="412">
        <f t="shared" si="11"/>
        <v>191587</v>
      </c>
      <c r="N46" s="433">
        <v>4849</v>
      </c>
    </row>
    <row r="47" spans="2:14" ht="12" customHeight="1">
      <c r="B47" s="431"/>
      <c r="C47" s="99" t="s">
        <v>1076</v>
      </c>
      <c r="D47" s="432">
        <v>56</v>
      </c>
      <c r="E47" s="432">
        <v>340</v>
      </c>
      <c r="F47" s="432">
        <v>89</v>
      </c>
      <c r="G47" s="432">
        <f t="shared" si="10"/>
        <v>429</v>
      </c>
      <c r="H47" s="432">
        <v>17052</v>
      </c>
      <c r="I47" s="432">
        <v>53615</v>
      </c>
      <c r="J47" s="432">
        <v>117552</v>
      </c>
      <c r="K47" s="432">
        <v>10826</v>
      </c>
      <c r="L47" s="432">
        <v>0</v>
      </c>
      <c r="M47" s="412">
        <f t="shared" si="11"/>
        <v>128378</v>
      </c>
      <c r="N47" s="433">
        <v>2988</v>
      </c>
    </row>
    <row r="48" spans="2:14" ht="12" customHeight="1">
      <c r="B48" s="431"/>
      <c r="C48" s="99" t="s">
        <v>210</v>
      </c>
      <c r="D48" s="432">
        <v>29</v>
      </c>
      <c r="E48" s="432">
        <v>197</v>
      </c>
      <c r="F48" s="432">
        <v>24</v>
      </c>
      <c r="G48" s="432">
        <f t="shared" si="10"/>
        <v>221</v>
      </c>
      <c r="H48" s="432">
        <v>7560</v>
      </c>
      <c r="I48" s="432">
        <v>31001</v>
      </c>
      <c r="J48" s="432">
        <v>52820</v>
      </c>
      <c r="K48" s="432">
        <v>4004</v>
      </c>
      <c r="L48" s="432">
        <v>0</v>
      </c>
      <c r="M48" s="412">
        <f t="shared" si="11"/>
        <v>56824</v>
      </c>
      <c r="N48" s="433">
        <v>2570</v>
      </c>
    </row>
    <row r="49" spans="2:14" ht="12" customHeight="1">
      <c r="B49" s="431"/>
      <c r="C49" s="99" t="s">
        <v>211</v>
      </c>
      <c r="D49" s="432">
        <v>56</v>
      </c>
      <c r="E49" s="432">
        <v>318</v>
      </c>
      <c r="F49" s="432">
        <v>96</v>
      </c>
      <c r="G49" s="432">
        <f t="shared" si="10"/>
        <v>414</v>
      </c>
      <c r="H49" s="432">
        <v>16946</v>
      </c>
      <c r="I49" s="432">
        <v>67433</v>
      </c>
      <c r="J49" s="432">
        <v>106243</v>
      </c>
      <c r="K49" s="432">
        <v>6544</v>
      </c>
      <c r="L49" s="432">
        <v>0</v>
      </c>
      <c r="M49" s="412">
        <f t="shared" si="11"/>
        <v>112787</v>
      </c>
      <c r="N49" s="433">
        <v>4813</v>
      </c>
    </row>
    <row r="50" spans="2:14" ht="12" customHeight="1">
      <c r="B50" s="431"/>
      <c r="C50" s="99" t="s">
        <v>212</v>
      </c>
      <c r="D50" s="432">
        <v>26</v>
      </c>
      <c r="E50" s="432">
        <v>48</v>
      </c>
      <c r="F50" s="432">
        <v>37</v>
      </c>
      <c r="G50" s="432">
        <f t="shared" si="10"/>
        <v>85</v>
      </c>
      <c r="H50" s="432">
        <v>1785</v>
      </c>
      <c r="I50" s="432">
        <v>4810</v>
      </c>
      <c r="J50" s="432">
        <v>10957</v>
      </c>
      <c r="K50" s="432">
        <v>773</v>
      </c>
      <c r="L50" s="432">
        <v>56</v>
      </c>
      <c r="M50" s="412">
        <f t="shared" si="11"/>
        <v>11786</v>
      </c>
      <c r="N50" s="433">
        <v>1178</v>
      </c>
    </row>
    <row r="51" spans="2:14" ht="12" customHeight="1">
      <c r="B51" s="431"/>
      <c r="C51" s="99"/>
      <c r="D51" s="432"/>
      <c r="E51" s="432"/>
      <c r="F51" s="432"/>
      <c r="G51" s="432"/>
      <c r="H51" s="432"/>
      <c r="I51" s="432"/>
      <c r="J51" s="432"/>
      <c r="K51" s="432"/>
      <c r="L51" s="432"/>
      <c r="M51" s="432"/>
      <c r="N51" s="433"/>
    </row>
    <row r="52" spans="1:14" s="419" customFormat="1" ht="12" customHeight="1">
      <c r="A52" s="416"/>
      <c r="B52" s="1218" t="s">
        <v>1146</v>
      </c>
      <c r="C52" s="1374"/>
      <c r="D52" s="425">
        <f aca="true" t="shared" si="12" ref="D52:N52">SUM(D54:D67)</f>
        <v>1280</v>
      </c>
      <c r="E52" s="425">
        <f t="shared" si="12"/>
        <v>5743</v>
      </c>
      <c r="F52" s="425">
        <f t="shared" si="12"/>
        <v>1810</v>
      </c>
      <c r="G52" s="425">
        <f t="shared" si="12"/>
        <v>7553</v>
      </c>
      <c r="H52" s="425">
        <f t="shared" si="12"/>
        <v>346032</v>
      </c>
      <c r="I52" s="425">
        <f t="shared" si="12"/>
        <v>1208464</v>
      </c>
      <c r="J52" s="425">
        <f t="shared" si="12"/>
        <v>1999870</v>
      </c>
      <c r="K52" s="425">
        <f t="shared" si="12"/>
        <v>153091</v>
      </c>
      <c r="L52" s="425">
        <f t="shared" si="12"/>
        <v>15530</v>
      </c>
      <c r="M52" s="425">
        <f t="shared" si="12"/>
        <v>2168491</v>
      </c>
      <c r="N52" s="428">
        <f t="shared" si="12"/>
        <v>19436</v>
      </c>
    </row>
    <row r="53" spans="2:14" ht="12" customHeight="1">
      <c r="B53" s="431"/>
      <c r="C53" s="99"/>
      <c r="D53" s="432"/>
      <c r="E53" s="432"/>
      <c r="F53" s="102"/>
      <c r="G53" s="102"/>
      <c r="H53" s="437"/>
      <c r="I53" s="437"/>
      <c r="J53" s="437"/>
      <c r="K53" s="437"/>
      <c r="L53" s="437"/>
      <c r="M53" s="437"/>
      <c r="N53" s="438"/>
    </row>
    <row r="54" spans="2:14" ht="12" customHeight="1">
      <c r="B54" s="431"/>
      <c r="C54" s="99" t="s">
        <v>213</v>
      </c>
      <c r="D54" s="432">
        <v>430</v>
      </c>
      <c r="E54" s="432">
        <v>1783</v>
      </c>
      <c r="F54" s="102">
        <v>619</v>
      </c>
      <c r="G54" s="432">
        <f aca="true" t="shared" si="13" ref="G54:G67">SUM(E54:F54)</f>
        <v>2402</v>
      </c>
      <c r="H54" s="437">
        <v>109788</v>
      </c>
      <c r="I54" s="437">
        <v>349173</v>
      </c>
      <c r="J54" s="432">
        <v>604975</v>
      </c>
      <c r="K54" s="437">
        <v>45217</v>
      </c>
      <c r="L54" s="437">
        <v>3745</v>
      </c>
      <c r="M54" s="412">
        <f aca="true" t="shared" si="14" ref="M54:M67">SUM(J54:L54)</f>
        <v>653937</v>
      </c>
      <c r="N54" s="438">
        <v>1905</v>
      </c>
    </row>
    <row r="55" spans="2:14" ht="12" customHeight="1">
      <c r="B55" s="431"/>
      <c r="C55" s="99" t="s">
        <v>214</v>
      </c>
      <c r="D55" s="432">
        <v>406</v>
      </c>
      <c r="E55" s="432">
        <v>1864</v>
      </c>
      <c r="F55" s="102">
        <v>546</v>
      </c>
      <c r="G55" s="432">
        <f t="shared" si="13"/>
        <v>2410</v>
      </c>
      <c r="H55" s="437">
        <v>126316</v>
      </c>
      <c r="I55" s="437">
        <v>421081</v>
      </c>
      <c r="J55" s="432">
        <v>656769</v>
      </c>
      <c r="K55" s="437">
        <v>74370</v>
      </c>
      <c r="L55" s="437">
        <v>10623</v>
      </c>
      <c r="M55" s="412">
        <f t="shared" si="14"/>
        <v>741762</v>
      </c>
      <c r="N55" s="438">
        <v>4727</v>
      </c>
    </row>
    <row r="56" spans="2:14" ht="12" customHeight="1">
      <c r="B56" s="431"/>
      <c r="C56" s="99" t="s">
        <v>215</v>
      </c>
      <c r="D56" s="432">
        <v>36</v>
      </c>
      <c r="E56" s="432">
        <v>181</v>
      </c>
      <c r="F56" s="102">
        <v>40</v>
      </c>
      <c r="G56" s="432">
        <f t="shared" si="13"/>
        <v>221</v>
      </c>
      <c r="H56" s="437">
        <v>8025</v>
      </c>
      <c r="I56" s="437">
        <v>19464</v>
      </c>
      <c r="J56" s="432">
        <v>31027</v>
      </c>
      <c r="K56" s="437">
        <v>4403</v>
      </c>
      <c r="L56" s="437">
        <v>0</v>
      </c>
      <c r="M56" s="412">
        <f t="shared" si="14"/>
        <v>35430</v>
      </c>
      <c r="N56" s="438">
        <v>194</v>
      </c>
    </row>
    <row r="57" spans="2:14" ht="12" customHeight="1">
      <c r="B57" s="431"/>
      <c r="C57" s="99" t="s">
        <v>216</v>
      </c>
      <c r="D57" s="432">
        <v>50</v>
      </c>
      <c r="E57" s="432">
        <v>266</v>
      </c>
      <c r="F57" s="102">
        <v>70</v>
      </c>
      <c r="G57" s="432">
        <f t="shared" si="13"/>
        <v>336</v>
      </c>
      <c r="H57" s="437">
        <v>14764</v>
      </c>
      <c r="I57" s="437">
        <v>67954</v>
      </c>
      <c r="J57" s="432">
        <v>117125</v>
      </c>
      <c r="K57" s="437">
        <v>4135</v>
      </c>
      <c r="L57" s="437">
        <v>815</v>
      </c>
      <c r="M57" s="412">
        <f t="shared" si="14"/>
        <v>122075</v>
      </c>
      <c r="N57" s="438">
        <v>0</v>
      </c>
    </row>
    <row r="58" spans="2:14" ht="12" customHeight="1">
      <c r="B58" s="431"/>
      <c r="C58" s="99" t="s">
        <v>217</v>
      </c>
      <c r="D58" s="432">
        <v>20</v>
      </c>
      <c r="E58" s="432">
        <v>126</v>
      </c>
      <c r="F58" s="102">
        <v>21</v>
      </c>
      <c r="G58" s="432">
        <f t="shared" si="13"/>
        <v>147</v>
      </c>
      <c r="H58" s="437">
        <v>7291</v>
      </c>
      <c r="I58" s="437">
        <v>23346</v>
      </c>
      <c r="J58" s="432">
        <v>36760</v>
      </c>
      <c r="K58" s="437">
        <v>881</v>
      </c>
      <c r="L58" s="437">
        <v>4</v>
      </c>
      <c r="M58" s="412">
        <f t="shared" si="14"/>
        <v>37645</v>
      </c>
      <c r="N58" s="438">
        <v>1609</v>
      </c>
    </row>
    <row r="59" spans="2:14" ht="12" customHeight="1">
      <c r="B59" s="431"/>
      <c r="C59" s="99" t="s">
        <v>218</v>
      </c>
      <c r="D59" s="432">
        <v>8</v>
      </c>
      <c r="E59" s="432">
        <v>41</v>
      </c>
      <c r="F59" s="102">
        <v>12</v>
      </c>
      <c r="G59" s="432">
        <f t="shared" si="13"/>
        <v>53</v>
      </c>
      <c r="H59" s="437">
        <v>2017</v>
      </c>
      <c r="I59" s="437">
        <v>5698</v>
      </c>
      <c r="J59" s="432">
        <v>14841</v>
      </c>
      <c r="K59" s="437">
        <v>401</v>
      </c>
      <c r="L59" s="437">
        <v>0</v>
      </c>
      <c r="M59" s="412">
        <f t="shared" si="14"/>
        <v>15242</v>
      </c>
      <c r="N59" s="438">
        <v>657</v>
      </c>
    </row>
    <row r="60" spans="2:14" ht="12" customHeight="1">
      <c r="B60" s="431"/>
      <c r="C60" s="99" t="s">
        <v>219</v>
      </c>
      <c r="D60" s="432">
        <v>28</v>
      </c>
      <c r="E60" s="432">
        <v>132</v>
      </c>
      <c r="F60" s="102">
        <v>43</v>
      </c>
      <c r="G60" s="432">
        <f t="shared" si="13"/>
        <v>175</v>
      </c>
      <c r="H60" s="437">
        <v>8361</v>
      </c>
      <c r="I60" s="437">
        <v>30378</v>
      </c>
      <c r="J60" s="432">
        <v>57394</v>
      </c>
      <c r="K60" s="437">
        <v>3953</v>
      </c>
      <c r="L60" s="437">
        <v>10</v>
      </c>
      <c r="M60" s="412">
        <f t="shared" si="14"/>
        <v>61357</v>
      </c>
      <c r="N60" s="438">
        <v>3017</v>
      </c>
    </row>
    <row r="61" spans="2:14" ht="12" customHeight="1">
      <c r="B61" s="431"/>
      <c r="C61" s="99" t="s">
        <v>220</v>
      </c>
      <c r="D61" s="432">
        <v>23</v>
      </c>
      <c r="E61" s="432">
        <v>109</v>
      </c>
      <c r="F61" s="102">
        <v>27</v>
      </c>
      <c r="G61" s="432">
        <f t="shared" si="13"/>
        <v>136</v>
      </c>
      <c r="H61" s="437">
        <v>5384</v>
      </c>
      <c r="I61" s="437">
        <v>29835</v>
      </c>
      <c r="J61" s="432">
        <v>45309</v>
      </c>
      <c r="K61" s="437">
        <v>2874</v>
      </c>
      <c r="L61" s="437">
        <v>25</v>
      </c>
      <c r="M61" s="412">
        <f t="shared" si="14"/>
        <v>48208</v>
      </c>
      <c r="N61" s="438">
        <v>0</v>
      </c>
    </row>
    <row r="62" spans="2:14" ht="12" customHeight="1">
      <c r="B62" s="431"/>
      <c r="C62" s="99" t="s">
        <v>221</v>
      </c>
      <c r="D62" s="432">
        <v>20</v>
      </c>
      <c r="E62" s="432">
        <v>123</v>
      </c>
      <c r="F62" s="102">
        <v>27</v>
      </c>
      <c r="G62" s="432">
        <f t="shared" si="13"/>
        <v>150</v>
      </c>
      <c r="H62" s="437">
        <v>6866</v>
      </c>
      <c r="I62" s="437">
        <v>18021</v>
      </c>
      <c r="J62" s="432">
        <v>36616</v>
      </c>
      <c r="K62" s="437">
        <v>1767</v>
      </c>
      <c r="L62" s="437">
        <v>200</v>
      </c>
      <c r="M62" s="412">
        <f t="shared" si="14"/>
        <v>38583</v>
      </c>
      <c r="N62" s="438">
        <v>0</v>
      </c>
    </row>
    <row r="63" spans="1:14" s="440" customFormat="1" ht="12" customHeight="1">
      <c r="A63" s="439"/>
      <c r="B63" s="431"/>
      <c r="C63" s="99" t="s">
        <v>222</v>
      </c>
      <c r="D63" s="432">
        <v>50</v>
      </c>
      <c r="E63" s="432">
        <v>230</v>
      </c>
      <c r="F63" s="102">
        <v>79</v>
      </c>
      <c r="G63" s="432">
        <f t="shared" si="13"/>
        <v>309</v>
      </c>
      <c r="H63" s="102">
        <v>13442</v>
      </c>
      <c r="I63" s="437">
        <v>44452</v>
      </c>
      <c r="J63" s="432">
        <v>74608</v>
      </c>
      <c r="K63" s="102">
        <v>5433</v>
      </c>
      <c r="L63" s="102">
        <v>72</v>
      </c>
      <c r="M63" s="412">
        <f t="shared" si="14"/>
        <v>80113</v>
      </c>
      <c r="N63" s="273">
        <v>1381</v>
      </c>
    </row>
    <row r="64" spans="2:14" ht="12" customHeight="1">
      <c r="B64" s="431"/>
      <c r="C64" s="434" t="s">
        <v>223</v>
      </c>
      <c r="D64" s="432">
        <v>52</v>
      </c>
      <c r="E64" s="432">
        <v>292</v>
      </c>
      <c r="F64" s="441">
        <v>58</v>
      </c>
      <c r="G64" s="432">
        <f t="shared" si="13"/>
        <v>350</v>
      </c>
      <c r="H64" s="441">
        <v>17860</v>
      </c>
      <c r="I64" s="441">
        <v>78710</v>
      </c>
      <c r="J64" s="432">
        <v>128632</v>
      </c>
      <c r="K64" s="441">
        <v>4176</v>
      </c>
      <c r="L64" s="441">
        <v>36</v>
      </c>
      <c r="M64" s="412">
        <f t="shared" si="14"/>
        <v>132844</v>
      </c>
      <c r="N64" s="442">
        <v>1083</v>
      </c>
    </row>
    <row r="65" spans="2:14" ht="12" customHeight="1">
      <c r="B65" s="431"/>
      <c r="C65" s="434" t="s">
        <v>224</v>
      </c>
      <c r="D65" s="432">
        <v>37</v>
      </c>
      <c r="E65" s="432">
        <v>230</v>
      </c>
      <c r="F65" s="441">
        <v>50</v>
      </c>
      <c r="G65" s="432">
        <f t="shared" si="13"/>
        <v>280</v>
      </c>
      <c r="H65" s="441">
        <v>10418</v>
      </c>
      <c r="I65" s="441">
        <v>58769</v>
      </c>
      <c r="J65" s="432">
        <v>94097</v>
      </c>
      <c r="K65" s="441">
        <v>2620</v>
      </c>
      <c r="L65" s="441">
        <v>0</v>
      </c>
      <c r="M65" s="412">
        <f t="shared" si="14"/>
        <v>96717</v>
      </c>
      <c r="N65" s="442">
        <v>747</v>
      </c>
    </row>
    <row r="66" spans="2:14" ht="12" customHeight="1">
      <c r="B66" s="431"/>
      <c r="C66" s="434" t="s">
        <v>225</v>
      </c>
      <c r="D66" s="432">
        <v>89</v>
      </c>
      <c r="E66" s="432">
        <v>176</v>
      </c>
      <c r="F66" s="441">
        <v>175</v>
      </c>
      <c r="G66" s="432">
        <f t="shared" si="13"/>
        <v>351</v>
      </c>
      <c r="H66" s="441">
        <v>6086</v>
      </c>
      <c r="I66" s="441">
        <v>24083</v>
      </c>
      <c r="J66" s="432">
        <v>42147</v>
      </c>
      <c r="K66" s="441">
        <v>384</v>
      </c>
      <c r="L66" s="441">
        <v>0</v>
      </c>
      <c r="M66" s="412">
        <f t="shared" si="14"/>
        <v>42531</v>
      </c>
      <c r="N66" s="442">
        <v>970</v>
      </c>
    </row>
    <row r="67" spans="2:14" ht="12">
      <c r="B67" s="443"/>
      <c r="C67" s="444" t="s">
        <v>226</v>
      </c>
      <c r="D67" s="445">
        <v>31</v>
      </c>
      <c r="E67" s="446">
        <v>190</v>
      </c>
      <c r="F67" s="447">
        <v>43</v>
      </c>
      <c r="G67" s="446">
        <f t="shared" si="13"/>
        <v>233</v>
      </c>
      <c r="H67" s="447">
        <v>9414</v>
      </c>
      <c r="I67" s="447">
        <v>37500</v>
      </c>
      <c r="J67" s="446">
        <v>59570</v>
      </c>
      <c r="K67" s="447">
        <v>2477</v>
      </c>
      <c r="L67" s="447">
        <v>0</v>
      </c>
      <c r="M67" s="448">
        <f t="shared" si="14"/>
        <v>62047</v>
      </c>
      <c r="N67" s="449">
        <v>3146</v>
      </c>
    </row>
    <row r="68" spans="3:7" ht="12">
      <c r="C68" s="450" t="s">
        <v>227</v>
      </c>
      <c r="D68" s="406"/>
      <c r="E68" s="406"/>
      <c r="F68" s="406"/>
      <c r="G68" s="406"/>
    </row>
    <row r="69" spans="3:7" ht="12">
      <c r="C69" s="451"/>
      <c r="D69" s="406"/>
      <c r="E69" s="406"/>
      <c r="F69" s="406"/>
      <c r="G69" s="406"/>
    </row>
    <row r="70" spans="3:7" ht="12">
      <c r="C70" s="452"/>
      <c r="D70" s="406"/>
      <c r="E70" s="406"/>
      <c r="F70" s="406"/>
      <c r="G70" s="406"/>
    </row>
    <row r="71" spans="3:7" ht="12">
      <c r="C71" s="452"/>
      <c r="D71" s="406"/>
      <c r="E71" s="406"/>
      <c r="F71" s="406"/>
      <c r="G71" s="406"/>
    </row>
    <row r="72" spans="3:7" ht="12">
      <c r="C72" s="453"/>
      <c r="D72" s="406"/>
      <c r="E72" s="406"/>
      <c r="F72" s="406"/>
      <c r="G72" s="406"/>
    </row>
    <row r="73" spans="4:7" ht="12">
      <c r="D73" s="406"/>
      <c r="E73" s="406"/>
      <c r="F73" s="406"/>
      <c r="G73" s="406"/>
    </row>
    <row r="74" spans="4:7" ht="12">
      <c r="D74" s="406"/>
      <c r="E74" s="406"/>
      <c r="F74" s="406"/>
      <c r="G74" s="406"/>
    </row>
    <row r="75" spans="4:7" ht="12">
      <c r="D75" s="406"/>
      <c r="E75" s="406"/>
      <c r="F75" s="406"/>
      <c r="G75" s="406"/>
    </row>
    <row r="76" spans="4:7" ht="12">
      <c r="D76" s="406"/>
      <c r="E76" s="406"/>
      <c r="F76" s="406"/>
      <c r="G76" s="406"/>
    </row>
    <row r="77" spans="4:7" ht="12">
      <c r="D77" s="406"/>
      <c r="E77" s="406"/>
      <c r="F77" s="406"/>
      <c r="G77" s="406"/>
    </row>
    <row r="78" spans="4:7" ht="12">
      <c r="D78" s="406"/>
      <c r="E78" s="406"/>
      <c r="F78" s="406"/>
      <c r="G78" s="406"/>
    </row>
    <row r="79" spans="4:7" ht="12">
      <c r="D79" s="406"/>
      <c r="E79" s="406"/>
      <c r="F79" s="406"/>
      <c r="G79" s="406"/>
    </row>
    <row r="80" spans="4:7" ht="12">
      <c r="D80" s="406"/>
      <c r="E80" s="406"/>
      <c r="F80" s="406"/>
      <c r="G80" s="406"/>
    </row>
    <row r="81" spans="4:7" ht="12">
      <c r="D81" s="406"/>
      <c r="E81" s="406"/>
      <c r="F81" s="406"/>
      <c r="G81" s="406"/>
    </row>
    <row r="82" spans="4:7" ht="12">
      <c r="D82" s="406"/>
      <c r="E82" s="406"/>
      <c r="F82" s="406"/>
      <c r="G82" s="406"/>
    </row>
    <row r="83" spans="4:7" ht="12">
      <c r="D83" s="406"/>
      <c r="E83" s="406"/>
      <c r="F83" s="406"/>
      <c r="G83" s="406"/>
    </row>
    <row r="84" spans="4:7" ht="12">
      <c r="D84" s="406"/>
      <c r="E84" s="406"/>
      <c r="F84" s="406"/>
      <c r="G84" s="406"/>
    </row>
    <row r="85" spans="4:7" ht="12">
      <c r="D85" s="406"/>
      <c r="E85" s="406"/>
      <c r="F85" s="406"/>
      <c r="G85" s="406"/>
    </row>
    <row r="86" spans="4:7" ht="12">
      <c r="D86" s="406"/>
      <c r="E86" s="406"/>
      <c r="F86" s="406"/>
      <c r="G86" s="406"/>
    </row>
    <row r="87" spans="4:7" ht="12">
      <c r="D87" s="406"/>
      <c r="E87" s="406"/>
      <c r="F87" s="406"/>
      <c r="G87" s="406"/>
    </row>
    <row r="88" spans="4:7" ht="12">
      <c r="D88" s="406"/>
      <c r="E88" s="406"/>
      <c r="F88" s="406"/>
      <c r="G88" s="406"/>
    </row>
    <row r="89" spans="4:7" ht="12">
      <c r="D89" s="406"/>
      <c r="E89" s="406"/>
      <c r="F89" s="406"/>
      <c r="G89" s="406"/>
    </row>
    <row r="90" spans="4:7" ht="12">
      <c r="D90" s="406"/>
      <c r="E90" s="406"/>
      <c r="F90" s="406"/>
      <c r="G90" s="406"/>
    </row>
    <row r="91" spans="4:7" ht="12">
      <c r="D91" s="406"/>
      <c r="E91" s="406"/>
      <c r="F91" s="406"/>
      <c r="G91" s="406"/>
    </row>
    <row r="92" spans="4:7" ht="12">
      <c r="D92" s="406"/>
      <c r="E92" s="406"/>
      <c r="F92" s="406"/>
      <c r="G92" s="406"/>
    </row>
    <row r="93" spans="4:7" ht="12">
      <c r="D93" s="406"/>
      <c r="E93" s="406"/>
      <c r="F93" s="406"/>
      <c r="G93" s="406"/>
    </row>
    <row r="94" spans="4:7" ht="12">
      <c r="D94" s="406"/>
      <c r="E94" s="406"/>
      <c r="F94" s="406"/>
      <c r="G94" s="406"/>
    </row>
    <row r="95" spans="4:7" ht="12">
      <c r="D95" s="406"/>
      <c r="E95" s="406"/>
      <c r="F95" s="406"/>
      <c r="G95" s="406"/>
    </row>
    <row r="96" spans="4:7" ht="12">
      <c r="D96" s="406"/>
      <c r="E96" s="406"/>
      <c r="F96" s="406"/>
      <c r="G96" s="406"/>
    </row>
    <row r="97" spans="4:7" ht="12">
      <c r="D97" s="406"/>
      <c r="E97" s="406"/>
      <c r="F97" s="406"/>
      <c r="G97" s="406"/>
    </row>
    <row r="98" spans="4:7" ht="12">
      <c r="D98" s="406"/>
      <c r="E98" s="406"/>
      <c r="F98" s="406"/>
      <c r="G98" s="406"/>
    </row>
    <row r="99" spans="4:7" ht="12">
      <c r="D99" s="406"/>
      <c r="E99" s="406"/>
      <c r="F99" s="406"/>
      <c r="G99" s="406"/>
    </row>
    <row r="100" spans="4:7" ht="12">
      <c r="D100" s="406"/>
      <c r="E100" s="406"/>
      <c r="F100" s="406"/>
      <c r="G100" s="406"/>
    </row>
    <row r="101" spans="4:7" ht="12">
      <c r="D101" s="406"/>
      <c r="E101" s="406"/>
      <c r="F101" s="406"/>
      <c r="G101" s="406"/>
    </row>
    <row r="102" spans="4:7" ht="12">
      <c r="D102" s="406"/>
      <c r="E102" s="406"/>
      <c r="F102" s="406"/>
      <c r="G102" s="406"/>
    </row>
    <row r="103" spans="4:7" ht="12">
      <c r="D103" s="406"/>
      <c r="E103" s="406"/>
      <c r="F103" s="406"/>
      <c r="G103" s="406"/>
    </row>
    <row r="104" spans="4:7" ht="12">
      <c r="D104" s="406"/>
      <c r="E104" s="406"/>
      <c r="F104" s="406"/>
      <c r="G104" s="406"/>
    </row>
    <row r="105" spans="4:7" ht="12">
      <c r="D105" s="406"/>
      <c r="E105" s="406"/>
      <c r="F105" s="406"/>
      <c r="G105" s="406"/>
    </row>
    <row r="106" spans="4:7" ht="12">
      <c r="D106" s="406"/>
      <c r="E106" s="406"/>
      <c r="F106" s="406"/>
      <c r="G106" s="406"/>
    </row>
    <row r="107" spans="4:7" ht="12">
      <c r="D107" s="406"/>
      <c r="E107" s="406"/>
      <c r="F107" s="406"/>
      <c r="G107" s="406"/>
    </row>
    <row r="108" spans="4:7" ht="12">
      <c r="D108" s="406"/>
      <c r="E108" s="406"/>
      <c r="F108" s="406"/>
      <c r="G108" s="406"/>
    </row>
    <row r="109" spans="4:7" ht="12">
      <c r="D109" s="406"/>
      <c r="E109" s="406"/>
      <c r="F109" s="406"/>
      <c r="G109" s="406"/>
    </row>
    <row r="110" spans="4:7" ht="12">
      <c r="D110" s="406"/>
      <c r="E110" s="406"/>
      <c r="F110" s="406"/>
      <c r="G110" s="406"/>
    </row>
    <row r="111" spans="4:7" ht="12">
      <c r="D111" s="406"/>
      <c r="E111" s="406"/>
      <c r="F111" s="406"/>
      <c r="G111" s="406"/>
    </row>
    <row r="112" spans="4:7" ht="12">
      <c r="D112" s="406"/>
      <c r="E112" s="406"/>
      <c r="F112" s="406"/>
      <c r="G112" s="406"/>
    </row>
    <row r="113" spans="4:7" ht="12">
      <c r="D113" s="406"/>
      <c r="E113" s="406"/>
      <c r="F113" s="406"/>
      <c r="G113" s="406"/>
    </row>
    <row r="114" spans="4:7" ht="12">
      <c r="D114" s="406"/>
      <c r="E114" s="406"/>
      <c r="F114" s="406"/>
      <c r="G114" s="406"/>
    </row>
    <row r="115" spans="4:7" ht="12">
      <c r="D115" s="406"/>
      <c r="E115" s="406"/>
      <c r="F115" s="406"/>
      <c r="G115" s="406"/>
    </row>
    <row r="116" spans="4:7" ht="12">
      <c r="D116" s="406"/>
      <c r="E116" s="406"/>
      <c r="F116" s="406"/>
      <c r="G116" s="406"/>
    </row>
    <row r="117" spans="4:7" ht="12">
      <c r="D117" s="406"/>
      <c r="E117" s="406"/>
      <c r="F117" s="406"/>
      <c r="G117" s="406"/>
    </row>
    <row r="118" spans="4:7" ht="12">
      <c r="D118" s="406"/>
      <c r="E118" s="406"/>
      <c r="F118" s="406"/>
      <c r="G118" s="406"/>
    </row>
    <row r="119" spans="4:7" ht="12">
      <c r="D119" s="406"/>
      <c r="E119" s="406"/>
      <c r="F119" s="406"/>
      <c r="G119" s="406"/>
    </row>
    <row r="120" spans="4:7" ht="12">
      <c r="D120" s="406"/>
      <c r="E120" s="406"/>
      <c r="F120" s="406"/>
      <c r="G120" s="406"/>
    </row>
    <row r="121" spans="4:7" ht="12">
      <c r="D121" s="406"/>
      <c r="E121" s="406"/>
      <c r="F121" s="406"/>
      <c r="G121" s="406"/>
    </row>
    <row r="122" spans="4:7" ht="12">
      <c r="D122" s="406"/>
      <c r="E122" s="406"/>
      <c r="F122" s="406"/>
      <c r="G122" s="406"/>
    </row>
    <row r="123" spans="4:7" ht="12">
      <c r="D123" s="406"/>
      <c r="E123" s="406"/>
      <c r="F123" s="406"/>
      <c r="G123" s="406"/>
    </row>
    <row r="124" spans="4:7" ht="12">
      <c r="D124" s="406"/>
      <c r="E124" s="406"/>
      <c r="F124" s="406"/>
      <c r="G124" s="406"/>
    </row>
    <row r="125" spans="4:7" ht="12">
      <c r="D125" s="406"/>
      <c r="E125" s="406"/>
      <c r="F125" s="406"/>
      <c r="G125" s="406"/>
    </row>
    <row r="126" spans="4:7" ht="12">
      <c r="D126" s="406"/>
      <c r="E126" s="406"/>
      <c r="F126" s="406"/>
      <c r="G126" s="406"/>
    </row>
    <row r="127" spans="4:7" ht="12">
      <c r="D127" s="406"/>
      <c r="E127" s="406"/>
      <c r="F127" s="406"/>
      <c r="G127" s="406"/>
    </row>
    <row r="128" spans="4:7" ht="12">
      <c r="D128" s="406"/>
      <c r="E128" s="406"/>
      <c r="F128" s="406"/>
      <c r="G128" s="406"/>
    </row>
    <row r="129" spans="4:7" ht="12">
      <c r="D129" s="406"/>
      <c r="E129" s="406"/>
      <c r="F129" s="406"/>
      <c r="G129" s="406"/>
    </row>
    <row r="130" spans="4:7" ht="12">
      <c r="D130" s="406"/>
      <c r="E130" s="406"/>
      <c r="F130" s="406"/>
      <c r="G130" s="406"/>
    </row>
    <row r="131" spans="4:7" ht="12">
      <c r="D131" s="406"/>
      <c r="E131" s="406"/>
      <c r="F131" s="406"/>
      <c r="G131" s="406"/>
    </row>
    <row r="132" spans="4:7" ht="12">
      <c r="D132" s="406"/>
      <c r="E132" s="406"/>
      <c r="F132" s="406"/>
      <c r="G132" s="406"/>
    </row>
  </sheetData>
  <mergeCells count="20">
    <mergeCell ref="D4:D6"/>
    <mergeCell ref="E4:G4"/>
    <mergeCell ref="H4:H6"/>
    <mergeCell ref="G5:G6"/>
    <mergeCell ref="J5:J6"/>
    <mergeCell ref="K5:K6"/>
    <mergeCell ref="L5:L6"/>
    <mergeCell ref="N4:N6"/>
    <mergeCell ref="M5:M6"/>
    <mergeCell ref="J4:M4"/>
    <mergeCell ref="B30:C30"/>
    <mergeCell ref="B41:C41"/>
    <mergeCell ref="B52:C52"/>
    <mergeCell ref="I4:I6"/>
    <mergeCell ref="E5:E6"/>
    <mergeCell ref="F5:F6"/>
    <mergeCell ref="B6:C6"/>
    <mergeCell ref="B4:C5"/>
    <mergeCell ref="B8:C8"/>
    <mergeCell ref="B13:C13"/>
  </mergeCells>
  <printOptions/>
  <pageMargins left="0.75" right="0.75" top="1" bottom="1" header="0.512" footer="0.512"/>
  <pageSetup orientation="portrait" paperSize="9"/>
  <drawing r:id="rId1"/>
</worksheet>
</file>

<file path=xl/worksheets/sheet14.xml><?xml version="1.0" encoding="utf-8"?>
<worksheet xmlns="http://schemas.openxmlformats.org/spreadsheetml/2006/main" xmlns:r="http://schemas.openxmlformats.org/officeDocument/2006/relationships">
  <dimension ref="B1:AR307"/>
  <sheetViews>
    <sheetView workbookViewId="0" topLeftCell="A1">
      <selection activeCell="A1" sqref="A1"/>
    </sheetView>
  </sheetViews>
  <sheetFormatPr defaultColWidth="9.00390625" defaultRowHeight="13.5"/>
  <cols>
    <col min="1" max="1" width="3.625" style="454" customWidth="1"/>
    <col min="2" max="2" width="3.625" style="455" customWidth="1"/>
    <col min="3" max="3" width="3.625" style="116" customWidth="1"/>
    <col min="4" max="4" width="18.25390625" style="454" customWidth="1"/>
    <col min="5" max="8" width="7.50390625" style="454" customWidth="1"/>
    <col min="9" max="9" width="2.50390625" style="454" customWidth="1"/>
    <col min="10" max="10" width="8.625" style="454" customWidth="1"/>
    <col min="11" max="11" width="2.375" style="454" customWidth="1"/>
    <col min="12" max="12" width="8.625" style="454" customWidth="1"/>
    <col min="13" max="13" width="2.375" style="454" customWidth="1"/>
    <col min="14" max="14" width="8.625" style="454" customWidth="1"/>
    <col min="15" max="15" width="2.25390625" style="454" customWidth="1"/>
    <col min="16" max="16" width="8.625" style="454" customWidth="1"/>
    <col min="17" max="17" width="2.25390625" style="454" customWidth="1"/>
    <col min="18" max="18" width="8.625" style="454" customWidth="1"/>
    <col min="19" max="19" width="2.125" style="454" customWidth="1"/>
    <col min="20" max="20" width="8.625" style="454" customWidth="1"/>
    <col min="21" max="21" width="2.25390625" style="454" customWidth="1"/>
    <col min="22" max="22" width="8.625" style="454" customWidth="1"/>
    <col min="23" max="23" width="2.125" style="454" customWidth="1"/>
    <col min="24" max="24" width="8.625" style="454" customWidth="1"/>
    <col min="25" max="25" width="2.125" style="454" customWidth="1"/>
    <col min="26" max="26" width="8.625" style="454" customWidth="1"/>
    <col min="27" max="27" width="2.125" style="457" customWidth="1"/>
    <col min="28" max="28" width="12.625" style="454" customWidth="1"/>
    <col min="29" max="29" width="2.125" style="454" customWidth="1"/>
    <col min="30" max="30" width="12.625" style="454" customWidth="1"/>
    <col min="31" max="31" width="2.125" style="454" customWidth="1"/>
    <col min="32" max="32" width="10.00390625" style="454" customWidth="1"/>
    <col min="33" max="33" width="2.125" style="454" customWidth="1"/>
    <col min="34" max="34" width="13.75390625" style="454" customWidth="1"/>
    <col min="35" max="35" width="2.125" style="454" customWidth="1"/>
    <col min="36" max="36" width="12.625" style="454" customWidth="1"/>
    <col min="37" max="37" width="2.125" style="454" customWidth="1"/>
    <col min="38" max="38" width="11.625" style="454" customWidth="1"/>
    <col min="39" max="39" width="2.125" style="454" customWidth="1"/>
    <col min="40" max="40" width="11.625" style="454" customWidth="1"/>
    <col min="41" max="41" width="2.125" style="454" customWidth="1"/>
    <col min="42" max="42" width="11.875" style="454" customWidth="1"/>
    <col min="43" max="43" width="2.125" style="454" customWidth="1"/>
    <col min="44" max="44" width="11.75390625" style="454" customWidth="1"/>
    <col min="45" max="16384" width="9.00390625" style="454" customWidth="1"/>
  </cols>
  <sheetData>
    <row r="1" ht="14.25">
      <c r="D1" s="456" t="s">
        <v>297</v>
      </c>
    </row>
    <row r="3" spans="4:44" ht="12" customHeight="1" thickBot="1">
      <c r="D3" s="454" t="s">
        <v>241</v>
      </c>
      <c r="AF3" s="458"/>
      <c r="AG3" s="458"/>
      <c r="AR3" s="458" t="s">
        <v>242</v>
      </c>
    </row>
    <row r="4" spans="2:44" s="459" customFormat="1" ht="12.75" thickTop="1">
      <c r="B4" s="460"/>
      <c r="C4" s="461"/>
      <c r="D4" s="462" t="s">
        <v>243</v>
      </c>
      <c r="E4" s="1429" t="s">
        <v>229</v>
      </c>
      <c r="F4" s="1430"/>
      <c r="G4" s="1430"/>
      <c r="H4" s="1431"/>
      <c r="I4" s="1429" t="s">
        <v>244</v>
      </c>
      <c r="J4" s="1430"/>
      <c r="K4" s="1430"/>
      <c r="L4" s="1430"/>
      <c r="M4" s="1430"/>
      <c r="N4" s="1430"/>
      <c r="O4" s="1430"/>
      <c r="P4" s="1430"/>
      <c r="Q4" s="1430"/>
      <c r="R4" s="1430"/>
      <c r="S4" s="1430"/>
      <c r="T4" s="1430"/>
      <c r="U4" s="1430"/>
      <c r="V4" s="1430"/>
      <c r="W4" s="1430"/>
      <c r="X4" s="1430"/>
      <c r="Y4" s="1430"/>
      <c r="Z4" s="1431"/>
      <c r="AA4" s="463"/>
      <c r="AB4" s="464" t="s">
        <v>230</v>
      </c>
      <c r="AC4" s="464"/>
      <c r="AD4" s="464"/>
      <c r="AE4" s="465"/>
      <c r="AF4" s="466"/>
      <c r="AG4" s="1436" t="s">
        <v>245</v>
      </c>
      <c r="AH4" s="1437"/>
      <c r="AI4" s="1437"/>
      <c r="AJ4" s="1437"/>
      <c r="AK4" s="1437"/>
      <c r="AL4" s="1437"/>
      <c r="AM4" s="1437"/>
      <c r="AN4" s="1437"/>
      <c r="AO4" s="1437"/>
      <c r="AP4" s="1438"/>
      <c r="AQ4" s="1412" t="s">
        <v>246</v>
      </c>
      <c r="AR4" s="1413"/>
    </row>
    <row r="5" spans="2:44" s="459" customFormat="1" ht="24.75" customHeight="1">
      <c r="B5" s="467"/>
      <c r="C5" s="103"/>
      <c r="D5" s="468" t="s">
        <v>247</v>
      </c>
      <c r="E5" s="1418" t="s">
        <v>978</v>
      </c>
      <c r="F5" s="1418" t="s">
        <v>231</v>
      </c>
      <c r="G5" s="1421" t="s">
        <v>248</v>
      </c>
      <c r="H5" s="1418" t="s">
        <v>232</v>
      </c>
      <c r="I5" s="1422" t="s">
        <v>249</v>
      </c>
      <c r="J5" s="1423"/>
      <c r="K5" s="1423"/>
      <c r="L5" s="1423"/>
      <c r="M5" s="1423"/>
      <c r="N5" s="1424"/>
      <c r="O5" s="1432" t="s">
        <v>250</v>
      </c>
      <c r="P5" s="1433"/>
      <c r="Q5" s="1433"/>
      <c r="R5" s="1433"/>
      <c r="S5" s="1433"/>
      <c r="T5" s="1434"/>
      <c r="U5" s="1432" t="s">
        <v>251</v>
      </c>
      <c r="V5" s="1433"/>
      <c r="W5" s="1433"/>
      <c r="X5" s="1433"/>
      <c r="Y5" s="1433"/>
      <c r="Z5" s="1434"/>
      <c r="AA5" s="1452" t="s">
        <v>252</v>
      </c>
      <c r="AB5" s="1453"/>
      <c r="AC5" s="1425" t="s">
        <v>233</v>
      </c>
      <c r="AD5" s="1439"/>
      <c r="AE5" s="1441" t="s">
        <v>234</v>
      </c>
      <c r="AF5" s="1442"/>
      <c r="AG5" s="1425" t="s">
        <v>253</v>
      </c>
      <c r="AH5" s="1426"/>
      <c r="AI5" s="1425" t="s">
        <v>235</v>
      </c>
      <c r="AJ5" s="1439"/>
      <c r="AK5" s="1425" t="s">
        <v>236</v>
      </c>
      <c r="AL5" s="1439"/>
      <c r="AM5" s="1425" t="s">
        <v>237</v>
      </c>
      <c r="AN5" s="1426"/>
      <c r="AO5" s="1441" t="s">
        <v>254</v>
      </c>
      <c r="AP5" s="1442"/>
      <c r="AQ5" s="1414"/>
      <c r="AR5" s="1415"/>
    </row>
    <row r="6" spans="2:44" s="459" customFormat="1" ht="13.5" customHeight="1">
      <c r="B6" s="1402" t="s">
        <v>255</v>
      </c>
      <c r="C6" s="1403"/>
      <c r="D6" s="1404"/>
      <c r="E6" s="1419"/>
      <c r="F6" s="1419"/>
      <c r="G6" s="1419"/>
      <c r="H6" s="1419"/>
      <c r="I6" s="1408" t="s">
        <v>920</v>
      </c>
      <c r="J6" s="1409"/>
      <c r="K6" s="1408" t="s">
        <v>921</v>
      </c>
      <c r="L6" s="1409"/>
      <c r="M6" s="1408" t="s">
        <v>178</v>
      </c>
      <c r="N6" s="1409"/>
      <c r="O6" s="1408" t="s">
        <v>920</v>
      </c>
      <c r="P6" s="1409"/>
      <c r="Q6" s="1408" t="s">
        <v>921</v>
      </c>
      <c r="R6" s="1409"/>
      <c r="S6" s="1408" t="s">
        <v>178</v>
      </c>
      <c r="T6" s="1409"/>
      <c r="U6" s="1435" t="s">
        <v>256</v>
      </c>
      <c r="V6" s="1409"/>
      <c r="W6" s="1435" t="s">
        <v>921</v>
      </c>
      <c r="X6" s="1409"/>
      <c r="Y6" s="1435" t="s">
        <v>178</v>
      </c>
      <c r="Z6" s="1409"/>
      <c r="AA6" s="1454"/>
      <c r="AB6" s="1455"/>
      <c r="AC6" s="469"/>
      <c r="AD6" s="470"/>
      <c r="AE6" s="1443"/>
      <c r="AF6" s="1444"/>
      <c r="AG6" s="469"/>
      <c r="AH6" s="471"/>
      <c r="AI6" s="469"/>
      <c r="AJ6" s="470"/>
      <c r="AK6" s="469"/>
      <c r="AL6" s="470"/>
      <c r="AM6" s="469"/>
      <c r="AN6" s="471"/>
      <c r="AO6" s="1447"/>
      <c r="AP6" s="1448"/>
      <c r="AQ6" s="1414"/>
      <c r="AR6" s="1415"/>
    </row>
    <row r="7" spans="2:44" s="459" customFormat="1" ht="13.5" customHeight="1">
      <c r="B7" s="1405" t="s">
        <v>257</v>
      </c>
      <c r="C7" s="1406"/>
      <c r="D7" s="1407"/>
      <c r="E7" s="1420"/>
      <c r="F7" s="1420"/>
      <c r="G7" s="1420"/>
      <c r="H7" s="1420"/>
      <c r="I7" s="1410"/>
      <c r="J7" s="1411"/>
      <c r="K7" s="1410"/>
      <c r="L7" s="1411"/>
      <c r="M7" s="1410"/>
      <c r="N7" s="1411"/>
      <c r="O7" s="1410"/>
      <c r="P7" s="1411"/>
      <c r="Q7" s="1410"/>
      <c r="R7" s="1411"/>
      <c r="S7" s="1410"/>
      <c r="T7" s="1411"/>
      <c r="U7" s="1410"/>
      <c r="V7" s="1411"/>
      <c r="W7" s="1410"/>
      <c r="X7" s="1411"/>
      <c r="Y7" s="1410"/>
      <c r="Z7" s="1411"/>
      <c r="AA7" s="1456"/>
      <c r="AB7" s="1457"/>
      <c r="AC7" s="1427" t="s">
        <v>258</v>
      </c>
      <c r="AD7" s="1440"/>
      <c r="AE7" s="1445"/>
      <c r="AF7" s="1446"/>
      <c r="AG7" s="1427" t="s">
        <v>238</v>
      </c>
      <c r="AH7" s="1428"/>
      <c r="AI7" s="1427" t="s">
        <v>238</v>
      </c>
      <c r="AJ7" s="1440"/>
      <c r="AK7" s="1427" t="s">
        <v>238</v>
      </c>
      <c r="AL7" s="1440"/>
      <c r="AM7" s="1427" t="s">
        <v>239</v>
      </c>
      <c r="AN7" s="1428"/>
      <c r="AO7" s="1449"/>
      <c r="AP7" s="1450"/>
      <c r="AQ7" s="1416"/>
      <c r="AR7" s="1417"/>
    </row>
    <row r="8" spans="2:44" s="472" customFormat="1" ht="16.5" customHeight="1">
      <c r="B8" s="473"/>
      <c r="C8" s="474"/>
      <c r="D8" s="475"/>
      <c r="E8" s="476"/>
      <c r="F8" s="477"/>
      <c r="G8" s="477"/>
      <c r="H8" s="477"/>
      <c r="I8" s="477"/>
      <c r="J8" s="477"/>
      <c r="K8" s="477"/>
      <c r="L8" s="477"/>
      <c r="M8" s="477"/>
      <c r="N8" s="477"/>
      <c r="O8" s="477"/>
      <c r="P8" s="477"/>
      <c r="Q8" s="477"/>
      <c r="R8" s="477"/>
      <c r="S8" s="477"/>
      <c r="T8" s="477"/>
      <c r="U8" s="477"/>
      <c r="V8" s="477"/>
      <c r="W8" s="477"/>
      <c r="X8" s="477"/>
      <c r="Y8" s="477"/>
      <c r="Z8" s="477"/>
      <c r="AA8" s="477"/>
      <c r="AB8" s="478"/>
      <c r="AC8" s="477"/>
      <c r="AD8" s="477"/>
      <c r="AE8" s="477"/>
      <c r="AF8" s="477"/>
      <c r="AG8" s="477"/>
      <c r="AH8" s="478"/>
      <c r="AI8" s="477"/>
      <c r="AJ8" s="477"/>
      <c r="AK8" s="477"/>
      <c r="AL8" s="477"/>
      <c r="AM8" s="477"/>
      <c r="AN8" s="477"/>
      <c r="AO8" s="477"/>
      <c r="AP8" s="477"/>
      <c r="AQ8" s="477"/>
      <c r="AR8" s="479"/>
    </row>
    <row r="9" spans="2:44" s="480" customFormat="1" ht="16.5" customHeight="1">
      <c r="B9" s="467"/>
      <c r="C9" s="481"/>
      <c r="D9" s="482" t="s">
        <v>1000</v>
      </c>
      <c r="E9" s="483">
        <f>SUM(E10,E14)</f>
        <v>7342</v>
      </c>
      <c r="F9" s="484">
        <f>SUM(F10,F14)</f>
        <v>2293</v>
      </c>
      <c r="G9" s="484">
        <f>SUM(G10,G14)</f>
        <v>76</v>
      </c>
      <c r="H9" s="484">
        <f>SUM(H10,H14)</f>
        <v>4973</v>
      </c>
      <c r="I9" s="484"/>
      <c r="J9" s="484">
        <f>SUM(J10,J14)</f>
        <v>50932</v>
      </c>
      <c r="K9" s="484"/>
      <c r="L9" s="484">
        <f>SUM(L10,L14)</f>
        <v>64721</v>
      </c>
      <c r="M9" s="484"/>
      <c r="N9" s="485">
        <f aca="true" t="shared" si="0" ref="N9:N21">SUM(J9,L9)</f>
        <v>115653</v>
      </c>
      <c r="O9" s="484"/>
      <c r="P9" s="484">
        <f>SUM(P10,P14)</f>
        <v>5693</v>
      </c>
      <c r="Q9" s="484"/>
      <c r="R9" s="484">
        <f>SUM(R10,R14)</f>
        <v>3600</v>
      </c>
      <c r="S9" s="484"/>
      <c r="T9" s="485">
        <f aca="true" t="shared" si="1" ref="T9:T22">SUM(P9,R9)</f>
        <v>9293</v>
      </c>
      <c r="U9" s="484"/>
      <c r="V9" s="485">
        <f aca="true" t="shared" si="2" ref="V9:V21">SUM(J9,P9)</f>
        <v>56625</v>
      </c>
      <c r="W9" s="485"/>
      <c r="X9" s="485">
        <f aca="true" t="shared" si="3" ref="X9:X21">SUM(L9,R9)</f>
        <v>68321</v>
      </c>
      <c r="Y9" s="485"/>
      <c r="Z9" s="485">
        <f aca="true" t="shared" si="4" ref="Z9:Z21">SUM(N9,T9)</f>
        <v>124946</v>
      </c>
      <c r="AA9" s="484"/>
      <c r="AB9" s="484">
        <v>0</v>
      </c>
      <c r="AC9" s="484"/>
      <c r="AD9" s="484">
        <v>0</v>
      </c>
      <c r="AE9" s="485"/>
      <c r="AF9" s="484">
        <v>8666230</v>
      </c>
      <c r="AG9" s="484"/>
      <c r="AH9" s="484">
        <v>0</v>
      </c>
      <c r="AI9" s="484"/>
      <c r="AJ9" s="484">
        <v>0</v>
      </c>
      <c r="AK9" s="485"/>
      <c r="AL9" s="484">
        <v>0</v>
      </c>
      <c r="AM9" s="485"/>
      <c r="AN9" s="484">
        <v>0</v>
      </c>
      <c r="AO9" s="485"/>
      <c r="AP9" s="484">
        <f>SUM(AP10,AP14)</f>
        <v>32068525</v>
      </c>
      <c r="AQ9" s="484"/>
      <c r="AR9" s="486">
        <f>SUM(AR10,AR14)</f>
        <v>398184</v>
      </c>
    </row>
    <row r="10" spans="2:44" s="480" customFormat="1" ht="16.5" customHeight="1">
      <c r="B10" s="467"/>
      <c r="C10" s="481"/>
      <c r="D10" s="482" t="s">
        <v>259</v>
      </c>
      <c r="E10" s="487">
        <f>SUM(E11:E13)</f>
        <v>6140</v>
      </c>
      <c r="F10" s="485">
        <f>SUM(F11:F13)</f>
        <v>1189</v>
      </c>
      <c r="G10" s="485">
        <f>SUM(G11:G13)</f>
        <v>56</v>
      </c>
      <c r="H10" s="485">
        <f>SUM(H11:H13)</f>
        <v>4895</v>
      </c>
      <c r="I10" s="485"/>
      <c r="J10" s="485">
        <f>SUM(J11:J13)</f>
        <v>11960</v>
      </c>
      <c r="K10" s="485"/>
      <c r="L10" s="485">
        <f>SUM(L11:L13)</f>
        <v>13931</v>
      </c>
      <c r="M10" s="485"/>
      <c r="N10" s="485">
        <f t="shared" si="0"/>
        <v>25891</v>
      </c>
      <c r="O10" s="485"/>
      <c r="P10" s="485">
        <f>SUM(P11:P13)</f>
        <v>5629</v>
      </c>
      <c r="Q10" s="485"/>
      <c r="R10" s="485">
        <f>SUM(R11:R13)</f>
        <v>3576</v>
      </c>
      <c r="S10" s="485"/>
      <c r="T10" s="485">
        <f t="shared" si="1"/>
        <v>9205</v>
      </c>
      <c r="U10" s="485"/>
      <c r="V10" s="485">
        <f t="shared" si="2"/>
        <v>17589</v>
      </c>
      <c r="W10" s="485"/>
      <c r="X10" s="485">
        <f t="shared" si="3"/>
        <v>17507</v>
      </c>
      <c r="Y10" s="485"/>
      <c r="Z10" s="485">
        <f t="shared" si="4"/>
        <v>35096</v>
      </c>
      <c r="AA10" s="485"/>
      <c r="AB10" s="485">
        <f>SUM(AB11:AB13)</f>
        <v>0</v>
      </c>
      <c r="AC10" s="485"/>
      <c r="AD10" s="485">
        <f>SUM(AD11:AD13)</f>
        <v>0</v>
      </c>
      <c r="AE10" s="485"/>
      <c r="AF10" s="485">
        <v>1860451</v>
      </c>
      <c r="AG10" s="485"/>
      <c r="AH10" s="485">
        <f>SUM(AH11:AH13)</f>
        <v>0</v>
      </c>
      <c r="AI10" s="485"/>
      <c r="AJ10" s="485">
        <f>SUM(AJ11:AJ13)</f>
        <v>0</v>
      </c>
      <c r="AK10" s="485"/>
      <c r="AL10" s="485">
        <f>SUM(AL11:AL13)</f>
        <v>0</v>
      </c>
      <c r="AM10" s="485"/>
      <c r="AN10" s="485">
        <f>SUM(AN11:AN13)</f>
        <v>0</v>
      </c>
      <c r="AO10" s="485"/>
      <c r="AP10" s="485">
        <f>SUM(AP11:AP13)</f>
        <v>5463642</v>
      </c>
      <c r="AQ10" s="485"/>
      <c r="AR10" s="488">
        <f>SUM(AR11:AR13)</f>
        <v>80346</v>
      </c>
    </row>
    <row r="11" spans="2:44" s="459" customFormat="1" ht="16.5" customHeight="1">
      <c r="B11" s="467"/>
      <c r="C11" s="489"/>
      <c r="D11" s="490" t="s">
        <v>260</v>
      </c>
      <c r="E11" s="491">
        <f>SUM(F11:H11)</f>
        <v>2731</v>
      </c>
      <c r="F11" s="492">
        <v>67</v>
      </c>
      <c r="G11" s="492">
        <v>6</v>
      </c>
      <c r="H11" s="492">
        <v>2658</v>
      </c>
      <c r="I11" s="492"/>
      <c r="J11" s="492">
        <v>631</v>
      </c>
      <c r="K11" s="492"/>
      <c r="L11" s="492">
        <v>441</v>
      </c>
      <c r="M11" s="492"/>
      <c r="N11" s="492">
        <f t="shared" si="0"/>
        <v>1072</v>
      </c>
      <c r="O11" s="492"/>
      <c r="P11" s="492">
        <v>2882</v>
      </c>
      <c r="Q11" s="492"/>
      <c r="R11" s="492">
        <v>1512</v>
      </c>
      <c r="S11" s="492"/>
      <c r="T11" s="492">
        <f t="shared" si="1"/>
        <v>4394</v>
      </c>
      <c r="U11" s="492"/>
      <c r="V11" s="492">
        <f t="shared" si="2"/>
        <v>3513</v>
      </c>
      <c r="W11" s="492"/>
      <c r="X11" s="492">
        <f t="shared" si="3"/>
        <v>1953</v>
      </c>
      <c r="Y11" s="492"/>
      <c r="Z11" s="492">
        <f t="shared" si="4"/>
        <v>5466</v>
      </c>
      <c r="AA11" s="492"/>
      <c r="AB11" s="493">
        <v>0</v>
      </c>
      <c r="AC11" s="492"/>
      <c r="AD11" s="493">
        <v>0</v>
      </c>
      <c r="AE11" s="492"/>
      <c r="AF11" s="493">
        <v>62972</v>
      </c>
      <c r="AG11" s="492"/>
      <c r="AH11" s="493">
        <v>0</v>
      </c>
      <c r="AI11" s="492"/>
      <c r="AJ11" s="493">
        <v>0</v>
      </c>
      <c r="AK11" s="492"/>
      <c r="AL11" s="493">
        <v>0</v>
      </c>
      <c r="AM11" s="492"/>
      <c r="AN11" s="493">
        <v>0</v>
      </c>
      <c r="AO11" s="492"/>
      <c r="AP11" s="493">
        <v>390612</v>
      </c>
      <c r="AQ11" s="492"/>
      <c r="AR11" s="494">
        <v>907</v>
      </c>
    </row>
    <row r="12" spans="2:44" s="459" customFormat="1" ht="16.5" customHeight="1">
      <c r="B12" s="1458" t="s">
        <v>261</v>
      </c>
      <c r="C12" s="489"/>
      <c r="D12" s="490" t="s">
        <v>262</v>
      </c>
      <c r="E12" s="491">
        <f>SUM(F12:H12)</f>
        <v>2308</v>
      </c>
      <c r="F12" s="492">
        <v>479</v>
      </c>
      <c r="G12" s="492">
        <v>29</v>
      </c>
      <c r="H12" s="492">
        <v>1800</v>
      </c>
      <c r="I12" s="492"/>
      <c r="J12" s="492">
        <v>4595</v>
      </c>
      <c r="K12" s="492"/>
      <c r="L12" s="492">
        <v>5491</v>
      </c>
      <c r="M12" s="492"/>
      <c r="N12" s="492">
        <f t="shared" si="0"/>
        <v>10086</v>
      </c>
      <c r="O12" s="492"/>
      <c r="P12" s="492">
        <v>2214</v>
      </c>
      <c r="Q12" s="492"/>
      <c r="R12" s="492">
        <v>1660</v>
      </c>
      <c r="S12" s="492"/>
      <c r="T12" s="492">
        <f t="shared" si="1"/>
        <v>3874</v>
      </c>
      <c r="U12" s="492"/>
      <c r="V12" s="492">
        <f t="shared" si="2"/>
        <v>6809</v>
      </c>
      <c r="W12" s="492"/>
      <c r="X12" s="492">
        <f t="shared" si="3"/>
        <v>7151</v>
      </c>
      <c r="Y12" s="492"/>
      <c r="Z12" s="492">
        <f t="shared" si="4"/>
        <v>13960</v>
      </c>
      <c r="AA12" s="492"/>
      <c r="AB12" s="493">
        <v>0</v>
      </c>
      <c r="AC12" s="492"/>
      <c r="AD12" s="493">
        <v>0</v>
      </c>
      <c r="AE12" s="492"/>
      <c r="AF12" s="493">
        <v>732780</v>
      </c>
      <c r="AG12" s="492"/>
      <c r="AH12" s="493">
        <v>0</v>
      </c>
      <c r="AI12" s="492"/>
      <c r="AJ12" s="493">
        <v>0</v>
      </c>
      <c r="AK12" s="492"/>
      <c r="AL12" s="493">
        <v>0</v>
      </c>
      <c r="AM12" s="492"/>
      <c r="AN12" s="493">
        <v>0</v>
      </c>
      <c r="AO12" s="492"/>
      <c r="AP12" s="493">
        <v>1832659</v>
      </c>
      <c r="AQ12" s="492"/>
      <c r="AR12" s="494">
        <v>19572</v>
      </c>
    </row>
    <row r="13" spans="2:44" s="459" customFormat="1" ht="16.5" customHeight="1">
      <c r="B13" s="1458"/>
      <c r="C13" s="489"/>
      <c r="D13" s="490" t="s">
        <v>263</v>
      </c>
      <c r="E13" s="491">
        <f>SUM(F13:H13)</f>
        <v>1101</v>
      </c>
      <c r="F13" s="492">
        <v>643</v>
      </c>
      <c r="G13" s="492">
        <v>21</v>
      </c>
      <c r="H13" s="492">
        <v>437</v>
      </c>
      <c r="I13" s="492"/>
      <c r="J13" s="492">
        <v>6734</v>
      </c>
      <c r="K13" s="492"/>
      <c r="L13" s="492">
        <v>7999</v>
      </c>
      <c r="M13" s="492"/>
      <c r="N13" s="492">
        <f t="shared" si="0"/>
        <v>14733</v>
      </c>
      <c r="O13" s="492"/>
      <c r="P13" s="492">
        <v>533</v>
      </c>
      <c r="Q13" s="492"/>
      <c r="R13" s="492">
        <v>404</v>
      </c>
      <c r="S13" s="492"/>
      <c r="T13" s="492">
        <f t="shared" si="1"/>
        <v>937</v>
      </c>
      <c r="U13" s="492"/>
      <c r="V13" s="492">
        <f t="shared" si="2"/>
        <v>7267</v>
      </c>
      <c r="W13" s="492"/>
      <c r="X13" s="492">
        <f t="shared" si="3"/>
        <v>8403</v>
      </c>
      <c r="Y13" s="492"/>
      <c r="Z13" s="492">
        <f t="shared" si="4"/>
        <v>15670</v>
      </c>
      <c r="AA13" s="492"/>
      <c r="AB13" s="493">
        <v>0</v>
      </c>
      <c r="AC13" s="492"/>
      <c r="AD13" s="493">
        <v>0</v>
      </c>
      <c r="AE13" s="492"/>
      <c r="AF13" s="493">
        <v>956676</v>
      </c>
      <c r="AG13" s="492"/>
      <c r="AH13" s="493">
        <v>0</v>
      </c>
      <c r="AI13" s="492"/>
      <c r="AJ13" s="493">
        <v>0</v>
      </c>
      <c r="AK13" s="492"/>
      <c r="AL13" s="493">
        <v>0</v>
      </c>
      <c r="AM13" s="492"/>
      <c r="AN13" s="493">
        <v>0</v>
      </c>
      <c r="AO13" s="492"/>
      <c r="AP13" s="493">
        <v>3240371</v>
      </c>
      <c r="AQ13" s="492"/>
      <c r="AR13" s="494">
        <v>59867</v>
      </c>
    </row>
    <row r="14" spans="2:44" s="480" customFormat="1" ht="16.5" customHeight="1">
      <c r="B14" s="1458"/>
      <c r="C14" s="495"/>
      <c r="D14" s="482" t="s">
        <v>264</v>
      </c>
      <c r="E14" s="487">
        <f>SUM(E15:E22)</f>
        <v>1202</v>
      </c>
      <c r="F14" s="485">
        <f>SUM(F15:F22)</f>
        <v>1104</v>
      </c>
      <c r="G14" s="485">
        <f>SUM(G15:G22)</f>
        <v>20</v>
      </c>
      <c r="H14" s="485">
        <f>SUM(H15:H22)</f>
        <v>78</v>
      </c>
      <c r="I14" s="485"/>
      <c r="J14" s="485">
        <f>SUM(J15:J22)</f>
        <v>38972</v>
      </c>
      <c r="K14" s="485"/>
      <c r="L14" s="485">
        <f>SUM(L15:L22)</f>
        <v>50790</v>
      </c>
      <c r="M14" s="485"/>
      <c r="N14" s="485">
        <f t="shared" si="0"/>
        <v>89762</v>
      </c>
      <c r="O14" s="485"/>
      <c r="P14" s="485">
        <f>SUM(P15:P22)</f>
        <v>64</v>
      </c>
      <c r="Q14" s="485"/>
      <c r="R14" s="485">
        <f>SUM(R15:R22)</f>
        <v>24</v>
      </c>
      <c r="S14" s="485"/>
      <c r="T14" s="485">
        <f t="shared" si="1"/>
        <v>88</v>
      </c>
      <c r="U14" s="485"/>
      <c r="V14" s="485">
        <f t="shared" si="2"/>
        <v>39036</v>
      </c>
      <c r="W14" s="485"/>
      <c r="X14" s="485">
        <f t="shared" si="3"/>
        <v>50814</v>
      </c>
      <c r="Y14" s="485"/>
      <c r="Z14" s="485">
        <f t="shared" si="4"/>
        <v>89850</v>
      </c>
      <c r="AA14" s="485"/>
      <c r="AB14" s="485">
        <f>SUM(AB15:AB22)</f>
        <v>6728728</v>
      </c>
      <c r="AC14" s="485"/>
      <c r="AD14" s="485">
        <f>SUM(AD15:AD22)</f>
        <v>185074</v>
      </c>
      <c r="AE14" s="485"/>
      <c r="AF14" s="484">
        <f aca="true" t="shared" si="5" ref="AF14:AF21">SUM(AB14,AD14)</f>
        <v>6913802</v>
      </c>
      <c r="AG14" s="485"/>
      <c r="AH14" s="485">
        <f>SUM(AH15:AH22)</f>
        <v>23615597</v>
      </c>
      <c r="AI14" s="485"/>
      <c r="AJ14" s="485">
        <f>SUM(AJ15:AJ22)</f>
        <v>360348</v>
      </c>
      <c r="AK14" s="485"/>
      <c r="AL14" s="485">
        <f>SUM(AL15:AL22)</f>
        <v>470385</v>
      </c>
      <c r="AM14" s="485"/>
      <c r="AN14" s="485">
        <f>SUM(AN15:AN22)</f>
        <v>2158553</v>
      </c>
      <c r="AO14" s="485"/>
      <c r="AP14" s="484">
        <f>SUM(AP15:AP22)</f>
        <v>26604883</v>
      </c>
      <c r="AQ14" s="485"/>
      <c r="AR14" s="488">
        <f>SUM(AR15:AR22)</f>
        <v>317838</v>
      </c>
    </row>
    <row r="15" spans="2:44" s="459" customFormat="1" ht="16.5" customHeight="1">
      <c r="B15" s="1458"/>
      <c r="C15" s="489"/>
      <c r="D15" s="490" t="s">
        <v>265</v>
      </c>
      <c r="E15" s="491">
        <f aca="true" t="shared" si="6" ref="E15:E22">SUM(F15:H15)</f>
        <v>354</v>
      </c>
      <c r="F15" s="492">
        <v>308</v>
      </c>
      <c r="G15" s="492">
        <v>4</v>
      </c>
      <c r="H15" s="492">
        <v>42</v>
      </c>
      <c r="I15" s="492"/>
      <c r="J15" s="492">
        <v>3853</v>
      </c>
      <c r="K15" s="492"/>
      <c r="L15" s="492">
        <v>4824</v>
      </c>
      <c r="M15" s="492"/>
      <c r="N15" s="492">
        <f t="shared" si="0"/>
        <v>8677</v>
      </c>
      <c r="O15" s="492"/>
      <c r="P15" s="492">
        <v>31</v>
      </c>
      <c r="Q15" s="492"/>
      <c r="R15" s="492">
        <v>14</v>
      </c>
      <c r="S15" s="492"/>
      <c r="T15" s="492">
        <f t="shared" si="1"/>
        <v>45</v>
      </c>
      <c r="U15" s="492"/>
      <c r="V15" s="492">
        <f t="shared" si="2"/>
        <v>3884</v>
      </c>
      <c r="W15" s="492"/>
      <c r="X15" s="492">
        <f t="shared" si="3"/>
        <v>4838</v>
      </c>
      <c r="Y15" s="492"/>
      <c r="Z15" s="492">
        <f t="shared" si="4"/>
        <v>8722</v>
      </c>
      <c r="AA15" s="492"/>
      <c r="AB15" s="493">
        <v>573656</v>
      </c>
      <c r="AC15" s="492"/>
      <c r="AD15" s="492">
        <v>14403</v>
      </c>
      <c r="AE15" s="492"/>
      <c r="AF15" s="493">
        <f t="shared" si="5"/>
        <v>588059</v>
      </c>
      <c r="AG15" s="492"/>
      <c r="AH15" s="493">
        <v>1685924</v>
      </c>
      <c r="AI15" s="492"/>
      <c r="AJ15" s="492">
        <v>48507</v>
      </c>
      <c r="AK15" s="492"/>
      <c r="AL15" s="492">
        <v>25829</v>
      </c>
      <c r="AM15" s="492"/>
      <c r="AN15" s="492">
        <v>170073</v>
      </c>
      <c r="AO15" s="492"/>
      <c r="AP15" s="493">
        <f aca="true" t="shared" si="7" ref="AP15:AP21">SUM(AH15,AJ15,AL15,AN15)</f>
        <v>1930333</v>
      </c>
      <c r="AQ15" s="492"/>
      <c r="AR15" s="494">
        <v>39686</v>
      </c>
    </row>
    <row r="16" spans="2:44" s="459" customFormat="1" ht="16.5" customHeight="1">
      <c r="B16" s="1458"/>
      <c r="C16" s="496"/>
      <c r="D16" s="490" t="s">
        <v>266</v>
      </c>
      <c r="E16" s="491">
        <f t="shared" si="6"/>
        <v>394</v>
      </c>
      <c r="F16" s="492">
        <v>356</v>
      </c>
      <c r="G16" s="492">
        <v>7</v>
      </c>
      <c r="H16" s="492">
        <v>31</v>
      </c>
      <c r="I16" s="492"/>
      <c r="J16" s="492">
        <v>6553</v>
      </c>
      <c r="K16" s="492"/>
      <c r="L16" s="492">
        <v>8704</v>
      </c>
      <c r="M16" s="492"/>
      <c r="N16" s="492">
        <f t="shared" si="0"/>
        <v>15257</v>
      </c>
      <c r="O16" s="492"/>
      <c r="P16" s="492">
        <v>29</v>
      </c>
      <c r="Q16" s="492"/>
      <c r="R16" s="492">
        <v>10</v>
      </c>
      <c r="S16" s="492"/>
      <c r="T16" s="492">
        <f t="shared" si="1"/>
        <v>39</v>
      </c>
      <c r="U16" s="492"/>
      <c r="V16" s="492">
        <f t="shared" si="2"/>
        <v>6582</v>
      </c>
      <c r="W16" s="492"/>
      <c r="X16" s="492">
        <f t="shared" si="3"/>
        <v>8714</v>
      </c>
      <c r="Y16" s="492"/>
      <c r="Z16" s="492">
        <f t="shared" si="4"/>
        <v>15296</v>
      </c>
      <c r="AA16" s="492"/>
      <c r="AB16" s="493">
        <v>999613</v>
      </c>
      <c r="AC16" s="492"/>
      <c r="AD16" s="492">
        <v>19838</v>
      </c>
      <c r="AE16" s="492"/>
      <c r="AF16" s="493">
        <f t="shared" si="5"/>
        <v>1019451</v>
      </c>
      <c r="AG16" s="492"/>
      <c r="AH16" s="493">
        <v>3806433</v>
      </c>
      <c r="AI16" s="492"/>
      <c r="AJ16" s="492">
        <v>68972</v>
      </c>
      <c r="AK16" s="492"/>
      <c r="AL16" s="492">
        <v>36393</v>
      </c>
      <c r="AM16" s="492"/>
      <c r="AN16" s="492">
        <v>448635</v>
      </c>
      <c r="AO16" s="492"/>
      <c r="AP16" s="493">
        <f t="shared" si="7"/>
        <v>4360433</v>
      </c>
      <c r="AQ16" s="492"/>
      <c r="AR16" s="494">
        <v>123028</v>
      </c>
    </row>
    <row r="17" spans="2:44" s="459" customFormat="1" ht="16.5" customHeight="1">
      <c r="B17" s="1458"/>
      <c r="C17" s="496"/>
      <c r="D17" s="490" t="s">
        <v>267</v>
      </c>
      <c r="E17" s="491">
        <f t="shared" si="6"/>
        <v>251</v>
      </c>
      <c r="F17" s="492">
        <v>239</v>
      </c>
      <c r="G17" s="492">
        <v>7</v>
      </c>
      <c r="H17" s="492">
        <v>5</v>
      </c>
      <c r="I17" s="492"/>
      <c r="J17" s="492">
        <v>7309</v>
      </c>
      <c r="K17" s="492"/>
      <c r="L17" s="492">
        <v>10505</v>
      </c>
      <c r="M17" s="492"/>
      <c r="N17" s="492">
        <f t="shared" si="0"/>
        <v>17814</v>
      </c>
      <c r="O17" s="492"/>
      <c r="P17" s="492">
        <v>4</v>
      </c>
      <c r="Q17" s="492"/>
      <c r="R17" s="492">
        <v>0</v>
      </c>
      <c r="S17" s="492"/>
      <c r="T17" s="492">
        <f t="shared" si="1"/>
        <v>4</v>
      </c>
      <c r="U17" s="492"/>
      <c r="V17" s="492">
        <f t="shared" si="2"/>
        <v>7313</v>
      </c>
      <c r="W17" s="492"/>
      <c r="X17" s="492">
        <f t="shared" si="3"/>
        <v>10505</v>
      </c>
      <c r="Y17" s="492"/>
      <c r="Z17" s="492">
        <f t="shared" si="4"/>
        <v>17818</v>
      </c>
      <c r="AA17" s="492"/>
      <c r="AB17" s="493">
        <v>1186108</v>
      </c>
      <c r="AC17" s="492"/>
      <c r="AD17" s="492">
        <v>28712</v>
      </c>
      <c r="AE17" s="492"/>
      <c r="AF17" s="493">
        <f t="shared" si="5"/>
        <v>1214820</v>
      </c>
      <c r="AG17" s="492"/>
      <c r="AH17" s="493">
        <v>3709437</v>
      </c>
      <c r="AI17" s="492"/>
      <c r="AJ17" s="492">
        <v>60120</v>
      </c>
      <c r="AK17" s="492"/>
      <c r="AL17" s="492">
        <v>42775</v>
      </c>
      <c r="AM17" s="492"/>
      <c r="AN17" s="492">
        <v>476239</v>
      </c>
      <c r="AO17" s="492"/>
      <c r="AP17" s="493">
        <f t="shared" si="7"/>
        <v>4288571</v>
      </c>
      <c r="AQ17" s="492"/>
      <c r="AR17" s="494">
        <v>133726</v>
      </c>
    </row>
    <row r="18" spans="2:44" s="459" customFormat="1" ht="16.5" customHeight="1">
      <c r="B18" s="1458"/>
      <c r="C18" s="496"/>
      <c r="D18" s="490" t="s">
        <v>268</v>
      </c>
      <c r="E18" s="491">
        <f t="shared" si="6"/>
        <v>118</v>
      </c>
      <c r="F18" s="492">
        <v>116</v>
      </c>
      <c r="G18" s="492">
        <v>2</v>
      </c>
      <c r="H18" s="492">
        <v>0</v>
      </c>
      <c r="I18" s="492"/>
      <c r="J18" s="492">
        <v>6475</v>
      </c>
      <c r="K18" s="492"/>
      <c r="L18" s="492">
        <v>10033</v>
      </c>
      <c r="M18" s="492"/>
      <c r="N18" s="492">
        <f t="shared" si="0"/>
        <v>16508</v>
      </c>
      <c r="O18" s="492"/>
      <c r="P18" s="492">
        <v>0</v>
      </c>
      <c r="Q18" s="492"/>
      <c r="R18" s="492">
        <v>0</v>
      </c>
      <c r="S18" s="492"/>
      <c r="T18" s="492">
        <f t="shared" si="1"/>
        <v>0</v>
      </c>
      <c r="U18" s="492"/>
      <c r="V18" s="492">
        <f t="shared" si="2"/>
        <v>6475</v>
      </c>
      <c r="W18" s="492"/>
      <c r="X18" s="492">
        <f t="shared" si="3"/>
        <v>10033</v>
      </c>
      <c r="Y18" s="492"/>
      <c r="Z18" s="492">
        <f t="shared" si="4"/>
        <v>16508</v>
      </c>
      <c r="AA18" s="492"/>
      <c r="AB18" s="493">
        <v>1209656</v>
      </c>
      <c r="AC18" s="492"/>
      <c r="AD18" s="492">
        <v>40351</v>
      </c>
      <c r="AE18" s="492"/>
      <c r="AF18" s="493">
        <f t="shared" si="5"/>
        <v>1250007</v>
      </c>
      <c r="AG18" s="492"/>
      <c r="AH18" s="493">
        <v>4983181</v>
      </c>
      <c r="AI18" s="492"/>
      <c r="AJ18" s="492">
        <v>56227</v>
      </c>
      <c r="AK18" s="492"/>
      <c r="AL18" s="492">
        <v>55711</v>
      </c>
      <c r="AM18" s="492"/>
      <c r="AN18" s="492">
        <v>370800</v>
      </c>
      <c r="AO18" s="492"/>
      <c r="AP18" s="493">
        <f t="shared" si="7"/>
        <v>5465919</v>
      </c>
      <c r="AQ18" s="492"/>
      <c r="AR18" s="494">
        <v>3406</v>
      </c>
    </row>
    <row r="19" spans="2:44" s="459" customFormat="1" ht="16.5" customHeight="1">
      <c r="B19" s="467"/>
      <c r="C19" s="496"/>
      <c r="D19" s="490" t="s">
        <v>269</v>
      </c>
      <c r="E19" s="491">
        <f t="shared" si="6"/>
        <v>46</v>
      </c>
      <c r="F19" s="492">
        <v>46</v>
      </c>
      <c r="G19" s="492">
        <v>0</v>
      </c>
      <c r="H19" s="492">
        <v>0</v>
      </c>
      <c r="I19" s="492"/>
      <c r="J19" s="492">
        <v>5190</v>
      </c>
      <c r="K19" s="492"/>
      <c r="L19" s="492">
        <v>6119</v>
      </c>
      <c r="M19" s="492"/>
      <c r="N19" s="492">
        <f t="shared" si="0"/>
        <v>11309</v>
      </c>
      <c r="O19" s="492"/>
      <c r="P19" s="492">
        <v>0</v>
      </c>
      <c r="Q19" s="492"/>
      <c r="R19" s="492">
        <v>0</v>
      </c>
      <c r="S19" s="492"/>
      <c r="T19" s="492">
        <f t="shared" si="1"/>
        <v>0</v>
      </c>
      <c r="U19" s="492"/>
      <c r="V19" s="492">
        <f t="shared" si="2"/>
        <v>5190</v>
      </c>
      <c r="W19" s="492"/>
      <c r="X19" s="492">
        <f t="shared" si="3"/>
        <v>6119</v>
      </c>
      <c r="Y19" s="492"/>
      <c r="Z19" s="492">
        <f t="shared" si="4"/>
        <v>11309</v>
      </c>
      <c r="AA19" s="492"/>
      <c r="AB19" s="493">
        <v>894510</v>
      </c>
      <c r="AC19" s="492"/>
      <c r="AD19" s="492">
        <v>37002</v>
      </c>
      <c r="AE19" s="492"/>
      <c r="AF19" s="493">
        <f t="shared" si="5"/>
        <v>931512</v>
      </c>
      <c r="AG19" s="492"/>
      <c r="AH19" s="493">
        <v>3025712</v>
      </c>
      <c r="AI19" s="492"/>
      <c r="AJ19" s="492">
        <v>50599</v>
      </c>
      <c r="AK19" s="492"/>
      <c r="AL19" s="492">
        <v>80016</v>
      </c>
      <c r="AM19" s="492"/>
      <c r="AN19" s="492">
        <v>325234</v>
      </c>
      <c r="AO19" s="492"/>
      <c r="AP19" s="493">
        <f t="shared" si="7"/>
        <v>3481561</v>
      </c>
      <c r="AQ19" s="492"/>
      <c r="AR19" s="494">
        <v>0</v>
      </c>
    </row>
    <row r="20" spans="2:44" s="459" customFormat="1" ht="16.5" customHeight="1">
      <c r="B20" s="467"/>
      <c r="C20" s="496"/>
      <c r="D20" s="490" t="s">
        <v>270</v>
      </c>
      <c r="E20" s="491">
        <f t="shared" si="6"/>
        <v>24</v>
      </c>
      <c r="F20" s="492">
        <v>24</v>
      </c>
      <c r="G20" s="492">
        <v>0</v>
      </c>
      <c r="H20" s="492">
        <v>0</v>
      </c>
      <c r="I20" s="492"/>
      <c r="J20" s="492">
        <v>4468</v>
      </c>
      <c r="K20" s="492"/>
      <c r="L20" s="492">
        <v>4649</v>
      </c>
      <c r="M20" s="492"/>
      <c r="N20" s="492">
        <f t="shared" si="0"/>
        <v>9117</v>
      </c>
      <c r="O20" s="492"/>
      <c r="P20" s="492">
        <v>0</v>
      </c>
      <c r="Q20" s="492"/>
      <c r="R20" s="492">
        <v>0</v>
      </c>
      <c r="S20" s="492"/>
      <c r="T20" s="492">
        <f t="shared" si="1"/>
        <v>0</v>
      </c>
      <c r="U20" s="492"/>
      <c r="V20" s="492">
        <f t="shared" si="2"/>
        <v>4468</v>
      </c>
      <c r="W20" s="492"/>
      <c r="X20" s="492">
        <f t="shared" si="3"/>
        <v>4649</v>
      </c>
      <c r="Y20" s="492"/>
      <c r="Z20" s="492">
        <f t="shared" si="4"/>
        <v>9117</v>
      </c>
      <c r="AA20" s="492"/>
      <c r="AB20" s="493">
        <v>817392</v>
      </c>
      <c r="AC20" s="492"/>
      <c r="AD20" s="492">
        <v>27630</v>
      </c>
      <c r="AE20" s="492"/>
      <c r="AF20" s="493">
        <f t="shared" si="5"/>
        <v>845022</v>
      </c>
      <c r="AG20" s="492"/>
      <c r="AH20" s="493">
        <v>2631109</v>
      </c>
      <c r="AI20" s="492"/>
      <c r="AJ20" s="492">
        <v>46202</v>
      </c>
      <c r="AK20" s="492"/>
      <c r="AL20" s="492">
        <v>95482</v>
      </c>
      <c r="AM20" s="492"/>
      <c r="AN20" s="492">
        <v>157385</v>
      </c>
      <c r="AO20" s="492"/>
      <c r="AP20" s="493">
        <f t="shared" si="7"/>
        <v>2930178</v>
      </c>
      <c r="AQ20" s="492"/>
      <c r="AR20" s="494">
        <v>0</v>
      </c>
    </row>
    <row r="21" spans="2:44" s="459" customFormat="1" ht="16.5" customHeight="1">
      <c r="B21" s="467"/>
      <c r="C21" s="496"/>
      <c r="D21" s="490" t="s">
        <v>271</v>
      </c>
      <c r="E21" s="491">
        <f t="shared" si="6"/>
        <v>14</v>
      </c>
      <c r="F21" s="492">
        <v>14</v>
      </c>
      <c r="G21" s="492">
        <v>0</v>
      </c>
      <c r="H21" s="492">
        <v>0</v>
      </c>
      <c r="I21" s="497" t="s">
        <v>272</v>
      </c>
      <c r="J21" s="492">
        <v>5124</v>
      </c>
      <c r="K21" s="497" t="s">
        <v>272</v>
      </c>
      <c r="L21" s="492">
        <v>5956</v>
      </c>
      <c r="M21" s="497" t="s">
        <v>272</v>
      </c>
      <c r="N21" s="492">
        <f t="shared" si="0"/>
        <v>11080</v>
      </c>
      <c r="O21" s="492"/>
      <c r="P21" s="492">
        <v>0</v>
      </c>
      <c r="Q21" s="492"/>
      <c r="R21" s="492">
        <v>0</v>
      </c>
      <c r="S21" s="492"/>
      <c r="T21" s="492">
        <f t="shared" si="1"/>
        <v>0</v>
      </c>
      <c r="U21" s="497" t="s">
        <v>272</v>
      </c>
      <c r="V21" s="492">
        <f t="shared" si="2"/>
        <v>5124</v>
      </c>
      <c r="W21" s="497" t="s">
        <v>272</v>
      </c>
      <c r="X21" s="492">
        <f t="shared" si="3"/>
        <v>5956</v>
      </c>
      <c r="Y21" s="497" t="s">
        <v>272</v>
      </c>
      <c r="Z21" s="492">
        <f t="shared" si="4"/>
        <v>11080</v>
      </c>
      <c r="AA21" s="497" t="s">
        <v>272</v>
      </c>
      <c r="AB21" s="493">
        <v>1047793</v>
      </c>
      <c r="AC21" s="497" t="s">
        <v>272</v>
      </c>
      <c r="AD21" s="492">
        <v>17138</v>
      </c>
      <c r="AE21" s="497" t="s">
        <v>272</v>
      </c>
      <c r="AF21" s="493">
        <f t="shared" si="5"/>
        <v>1064931</v>
      </c>
      <c r="AG21" s="497" t="s">
        <v>272</v>
      </c>
      <c r="AH21" s="493">
        <v>3773801</v>
      </c>
      <c r="AI21" s="497" t="s">
        <v>272</v>
      </c>
      <c r="AJ21" s="492">
        <v>29721</v>
      </c>
      <c r="AK21" s="497" t="s">
        <v>272</v>
      </c>
      <c r="AL21" s="492">
        <v>134179</v>
      </c>
      <c r="AM21" s="497" t="s">
        <v>272</v>
      </c>
      <c r="AN21" s="492">
        <v>210187</v>
      </c>
      <c r="AO21" s="497" t="s">
        <v>272</v>
      </c>
      <c r="AP21" s="493">
        <f t="shared" si="7"/>
        <v>4147888</v>
      </c>
      <c r="AQ21" s="492"/>
      <c r="AR21" s="494">
        <v>17992</v>
      </c>
    </row>
    <row r="22" spans="2:44" s="459" customFormat="1" ht="16.5" customHeight="1">
      <c r="B22" s="467"/>
      <c r="C22" s="496"/>
      <c r="D22" s="490" t="s">
        <v>273</v>
      </c>
      <c r="E22" s="491">
        <f t="shared" si="6"/>
        <v>1</v>
      </c>
      <c r="F22" s="492">
        <v>1</v>
      </c>
      <c r="G22" s="492">
        <v>0</v>
      </c>
      <c r="H22" s="492">
        <v>0</v>
      </c>
      <c r="I22" s="492"/>
      <c r="J22" s="492" t="s">
        <v>240</v>
      </c>
      <c r="K22" s="492"/>
      <c r="L22" s="492" t="s">
        <v>240</v>
      </c>
      <c r="M22" s="492"/>
      <c r="N22" s="492" t="s">
        <v>240</v>
      </c>
      <c r="O22" s="492"/>
      <c r="P22" s="492">
        <v>0</v>
      </c>
      <c r="Q22" s="492"/>
      <c r="R22" s="492">
        <v>0</v>
      </c>
      <c r="S22" s="492"/>
      <c r="T22" s="492">
        <f t="shared" si="1"/>
        <v>0</v>
      </c>
      <c r="U22" s="492"/>
      <c r="V22" s="492" t="s">
        <v>240</v>
      </c>
      <c r="W22" s="492"/>
      <c r="X22" s="492" t="s">
        <v>240</v>
      </c>
      <c r="Y22" s="492"/>
      <c r="Z22" s="492" t="s">
        <v>240</v>
      </c>
      <c r="AA22" s="492"/>
      <c r="AB22" s="493" t="s">
        <v>240</v>
      </c>
      <c r="AC22" s="492"/>
      <c r="AD22" s="492" t="s">
        <v>240</v>
      </c>
      <c r="AE22" s="492"/>
      <c r="AF22" s="493" t="s">
        <v>240</v>
      </c>
      <c r="AG22" s="492"/>
      <c r="AH22" s="493" t="s">
        <v>240</v>
      </c>
      <c r="AI22" s="492"/>
      <c r="AJ22" s="493" t="s">
        <v>240</v>
      </c>
      <c r="AK22" s="492"/>
      <c r="AL22" s="493" t="s">
        <v>240</v>
      </c>
      <c r="AM22" s="492"/>
      <c r="AN22" s="493" t="s">
        <v>240</v>
      </c>
      <c r="AO22" s="492"/>
      <c r="AP22" s="493" t="s">
        <v>240</v>
      </c>
      <c r="AQ22" s="492"/>
      <c r="AR22" s="494">
        <v>0</v>
      </c>
    </row>
    <row r="23" spans="2:44" ht="12">
      <c r="B23" s="498"/>
      <c r="C23" s="489"/>
      <c r="D23" s="499"/>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4"/>
    </row>
    <row r="24" spans="2:44" s="480" customFormat="1" ht="16.5" customHeight="1">
      <c r="B24" s="467"/>
      <c r="C24" s="481"/>
      <c r="D24" s="500" t="s">
        <v>1000</v>
      </c>
      <c r="E24" s="484">
        <f>SUM(E25,E29)</f>
        <v>1438</v>
      </c>
      <c r="F24" s="484">
        <f>SUM(F25,F29)</f>
        <v>381</v>
      </c>
      <c r="G24" s="484">
        <f>SUM(G25,G29)</f>
        <v>30</v>
      </c>
      <c r="H24" s="484">
        <f>SUM(H25,H29)</f>
        <v>1027</v>
      </c>
      <c r="I24" s="484"/>
      <c r="J24" s="484">
        <f>SUM(J25,J29)</f>
        <v>6077</v>
      </c>
      <c r="K24" s="484"/>
      <c r="L24" s="484">
        <f>SUM(L25,L29)</f>
        <v>9614</v>
      </c>
      <c r="M24" s="484"/>
      <c r="N24" s="485">
        <f aca="true" t="shared" si="8" ref="N24:N35">SUM(J24,L24)</f>
        <v>15691</v>
      </c>
      <c r="O24" s="484"/>
      <c r="P24" s="484">
        <f>SUM(P25,P29)</f>
        <v>1211</v>
      </c>
      <c r="Q24" s="484"/>
      <c r="R24" s="484">
        <f>SUM(R25,R29)</f>
        <v>1089</v>
      </c>
      <c r="S24" s="484"/>
      <c r="T24" s="485">
        <f aca="true" t="shared" si="9" ref="T24:T37">SUM(P24,R24)</f>
        <v>2300</v>
      </c>
      <c r="U24" s="484"/>
      <c r="V24" s="485">
        <f aca="true" t="shared" si="10" ref="V24:V35">SUM(J24,P24)</f>
        <v>7288</v>
      </c>
      <c r="W24" s="485"/>
      <c r="X24" s="485">
        <f aca="true" t="shared" si="11" ref="X24:X35">SUM(L24,R24)</f>
        <v>10703</v>
      </c>
      <c r="Y24" s="485"/>
      <c r="Z24" s="485">
        <f aca="true" t="shared" si="12" ref="Z24:Z35">SUM(N24,T24)</f>
        <v>17991</v>
      </c>
      <c r="AA24" s="484"/>
      <c r="AB24" s="484">
        <v>0</v>
      </c>
      <c r="AC24" s="484"/>
      <c r="AD24" s="484">
        <v>0</v>
      </c>
      <c r="AE24" s="485"/>
      <c r="AF24" s="484">
        <f>SUM(AF25,AF29)</f>
        <v>1073438</v>
      </c>
      <c r="AG24" s="484"/>
      <c r="AH24" s="484">
        <v>0</v>
      </c>
      <c r="AI24" s="484"/>
      <c r="AJ24" s="484">
        <v>0</v>
      </c>
      <c r="AK24" s="485"/>
      <c r="AL24" s="484">
        <v>0</v>
      </c>
      <c r="AM24" s="485"/>
      <c r="AN24" s="484">
        <v>0</v>
      </c>
      <c r="AO24" s="485"/>
      <c r="AP24" s="484">
        <f>SUM(AP25,AP29)</f>
        <v>6825909</v>
      </c>
      <c r="AQ24" s="484"/>
      <c r="AR24" s="486">
        <f>SUM(AR25,AR29)</f>
        <v>375874</v>
      </c>
    </row>
    <row r="25" spans="2:44" s="480" customFormat="1" ht="16.5" customHeight="1">
      <c r="B25" s="467"/>
      <c r="C25" s="481"/>
      <c r="D25" s="500" t="s">
        <v>259</v>
      </c>
      <c r="E25" s="485">
        <f>SUM(E26:E28)</f>
        <v>1275</v>
      </c>
      <c r="F25" s="485">
        <f>SUM(F26:F28)</f>
        <v>224</v>
      </c>
      <c r="G25" s="485">
        <f>SUM(G26:G28)</f>
        <v>28</v>
      </c>
      <c r="H25" s="485">
        <f>SUM(H26:H28)</f>
        <v>1023</v>
      </c>
      <c r="I25" s="485"/>
      <c r="J25" s="485">
        <f>SUM(J26:J28)</f>
        <v>1856</v>
      </c>
      <c r="K25" s="485"/>
      <c r="L25" s="485">
        <f>SUM(L26:L28)</f>
        <v>2332</v>
      </c>
      <c r="M25" s="485"/>
      <c r="N25" s="485">
        <f t="shared" si="8"/>
        <v>4188</v>
      </c>
      <c r="O25" s="485"/>
      <c r="P25" s="485">
        <f>SUM(P26:P28)</f>
        <v>1207</v>
      </c>
      <c r="Q25" s="485"/>
      <c r="R25" s="485">
        <f>SUM(R26:R28)</f>
        <v>1088</v>
      </c>
      <c r="S25" s="485"/>
      <c r="T25" s="485">
        <f t="shared" si="9"/>
        <v>2295</v>
      </c>
      <c r="U25" s="485"/>
      <c r="V25" s="485">
        <f t="shared" si="10"/>
        <v>3063</v>
      </c>
      <c r="W25" s="485"/>
      <c r="X25" s="485">
        <f t="shared" si="11"/>
        <v>3420</v>
      </c>
      <c r="Y25" s="485"/>
      <c r="Z25" s="485">
        <f t="shared" si="12"/>
        <v>6483</v>
      </c>
      <c r="AA25" s="485"/>
      <c r="AB25" s="485">
        <f>SUM(AB26:AB28)</f>
        <v>0</v>
      </c>
      <c r="AC25" s="485"/>
      <c r="AD25" s="485">
        <f>SUM(AD26:AD28)</f>
        <v>0</v>
      </c>
      <c r="AE25" s="485"/>
      <c r="AF25" s="485">
        <f>SUM(AF26:AF28)</f>
        <v>258842</v>
      </c>
      <c r="AG25" s="485"/>
      <c r="AH25" s="485">
        <f>SUM(AH26:AH28)</f>
        <v>0</v>
      </c>
      <c r="AI25" s="485"/>
      <c r="AJ25" s="485">
        <f>SUM(AJ26:AJ28)</f>
        <v>0</v>
      </c>
      <c r="AK25" s="485"/>
      <c r="AL25" s="485">
        <f>SUM(AL26:AL28)</f>
        <v>0</v>
      </c>
      <c r="AM25" s="485"/>
      <c r="AN25" s="485">
        <f>SUM(AN26:AN28)</f>
        <v>0</v>
      </c>
      <c r="AO25" s="485"/>
      <c r="AP25" s="485">
        <f>SUM(AP26:AP28)</f>
        <v>1113733</v>
      </c>
      <c r="AQ25" s="485"/>
      <c r="AR25" s="488">
        <f>SUM(AR26:AR28)</f>
        <v>79751</v>
      </c>
    </row>
    <row r="26" spans="2:44" s="459" customFormat="1" ht="16.5" customHeight="1">
      <c r="B26" s="467"/>
      <c r="C26" s="489"/>
      <c r="D26" s="501" t="s">
        <v>260</v>
      </c>
      <c r="E26" s="492">
        <f>SUM(F26:H26)</f>
        <v>649</v>
      </c>
      <c r="F26" s="492">
        <v>14</v>
      </c>
      <c r="G26" s="492">
        <v>4</v>
      </c>
      <c r="H26" s="492">
        <v>631</v>
      </c>
      <c r="I26" s="492"/>
      <c r="J26" s="492">
        <v>68</v>
      </c>
      <c r="K26" s="492"/>
      <c r="L26" s="492">
        <v>128</v>
      </c>
      <c r="M26" s="492"/>
      <c r="N26" s="492">
        <f t="shared" si="8"/>
        <v>196</v>
      </c>
      <c r="O26" s="492"/>
      <c r="P26" s="492">
        <v>648</v>
      </c>
      <c r="Q26" s="492"/>
      <c r="R26" s="492">
        <v>581</v>
      </c>
      <c r="S26" s="492"/>
      <c r="T26" s="492">
        <f t="shared" si="9"/>
        <v>1229</v>
      </c>
      <c r="U26" s="492"/>
      <c r="V26" s="492">
        <f t="shared" si="10"/>
        <v>716</v>
      </c>
      <c r="W26" s="492"/>
      <c r="X26" s="492">
        <f t="shared" si="11"/>
        <v>709</v>
      </c>
      <c r="Y26" s="492"/>
      <c r="Z26" s="492">
        <f t="shared" si="12"/>
        <v>1425</v>
      </c>
      <c r="AA26" s="492"/>
      <c r="AB26" s="493">
        <v>0</v>
      </c>
      <c r="AC26" s="492"/>
      <c r="AD26" s="493">
        <v>0</v>
      </c>
      <c r="AE26" s="492"/>
      <c r="AF26" s="493">
        <v>9128</v>
      </c>
      <c r="AG26" s="492"/>
      <c r="AH26" s="493">
        <v>0</v>
      </c>
      <c r="AI26" s="492"/>
      <c r="AJ26" s="493">
        <v>0</v>
      </c>
      <c r="AK26" s="492"/>
      <c r="AL26" s="493">
        <v>0</v>
      </c>
      <c r="AM26" s="492"/>
      <c r="AN26" s="493">
        <v>0</v>
      </c>
      <c r="AO26" s="492"/>
      <c r="AP26" s="493">
        <v>103008</v>
      </c>
      <c r="AQ26" s="492"/>
      <c r="AR26" s="494">
        <v>627</v>
      </c>
    </row>
    <row r="27" spans="2:44" s="459" customFormat="1" ht="16.5" customHeight="1">
      <c r="B27" s="467">
        <v>18</v>
      </c>
      <c r="C27" s="489"/>
      <c r="D27" s="501" t="s">
        <v>262</v>
      </c>
      <c r="E27" s="492">
        <f>SUM(F27:H27)</f>
        <v>458</v>
      </c>
      <c r="F27" s="492">
        <v>106</v>
      </c>
      <c r="G27" s="492">
        <v>14</v>
      </c>
      <c r="H27" s="492">
        <v>338</v>
      </c>
      <c r="I27" s="492"/>
      <c r="J27" s="492">
        <v>720</v>
      </c>
      <c r="K27" s="492"/>
      <c r="L27" s="492">
        <v>1031</v>
      </c>
      <c r="M27" s="492"/>
      <c r="N27" s="492">
        <f t="shared" si="8"/>
        <v>1751</v>
      </c>
      <c r="O27" s="492"/>
      <c r="P27" s="492">
        <v>481</v>
      </c>
      <c r="Q27" s="492"/>
      <c r="R27" s="492">
        <v>440</v>
      </c>
      <c r="S27" s="492"/>
      <c r="T27" s="492">
        <f t="shared" si="9"/>
        <v>921</v>
      </c>
      <c r="U27" s="492"/>
      <c r="V27" s="492">
        <f t="shared" si="10"/>
        <v>1201</v>
      </c>
      <c r="W27" s="492"/>
      <c r="X27" s="492">
        <f t="shared" si="11"/>
        <v>1471</v>
      </c>
      <c r="Y27" s="492"/>
      <c r="Z27" s="492">
        <f t="shared" si="12"/>
        <v>2672</v>
      </c>
      <c r="AA27" s="492"/>
      <c r="AB27" s="493">
        <v>0</v>
      </c>
      <c r="AC27" s="492"/>
      <c r="AD27" s="493">
        <v>0</v>
      </c>
      <c r="AE27" s="492"/>
      <c r="AF27" s="493">
        <v>99861</v>
      </c>
      <c r="AG27" s="492"/>
      <c r="AH27" s="493">
        <v>0</v>
      </c>
      <c r="AI27" s="492"/>
      <c r="AJ27" s="493">
        <v>0</v>
      </c>
      <c r="AK27" s="492"/>
      <c r="AL27" s="493">
        <v>0</v>
      </c>
      <c r="AM27" s="492"/>
      <c r="AN27" s="493">
        <v>0</v>
      </c>
      <c r="AO27" s="492"/>
      <c r="AP27" s="493">
        <v>372404</v>
      </c>
      <c r="AQ27" s="492"/>
      <c r="AR27" s="494">
        <v>19569</v>
      </c>
    </row>
    <row r="28" spans="2:44" s="459" customFormat="1" ht="16.5" customHeight="1">
      <c r="B28" s="467">
        <v>19</v>
      </c>
      <c r="C28" s="489"/>
      <c r="D28" s="501" t="s">
        <v>263</v>
      </c>
      <c r="E28" s="492">
        <f>SUM(F28:H28)</f>
        <v>168</v>
      </c>
      <c r="F28" s="492">
        <v>104</v>
      </c>
      <c r="G28" s="492">
        <v>10</v>
      </c>
      <c r="H28" s="492">
        <v>54</v>
      </c>
      <c r="I28" s="492"/>
      <c r="J28" s="492">
        <v>1068</v>
      </c>
      <c r="K28" s="492"/>
      <c r="L28" s="492">
        <v>1173</v>
      </c>
      <c r="M28" s="492"/>
      <c r="N28" s="492">
        <f t="shared" si="8"/>
        <v>2241</v>
      </c>
      <c r="O28" s="492"/>
      <c r="P28" s="492">
        <v>78</v>
      </c>
      <c r="Q28" s="492"/>
      <c r="R28" s="492">
        <v>67</v>
      </c>
      <c r="S28" s="492"/>
      <c r="T28" s="492">
        <f t="shared" si="9"/>
        <v>145</v>
      </c>
      <c r="U28" s="492"/>
      <c r="V28" s="492">
        <f t="shared" si="10"/>
        <v>1146</v>
      </c>
      <c r="W28" s="492"/>
      <c r="X28" s="492">
        <f t="shared" si="11"/>
        <v>1240</v>
      </c>
      <c r="Y28" s="492"/>
      <c r="Z28" s="492">
        <f t="shared" si="12"/>
        <v>2386</v>
      </c>
      <c r="AA28" s="492"/>
      <c r="AB28" s="493">
        <v>0</v>
      </c>
      <c r="AC28" s="492"/>
      <c r="AD28" s="493">
        <v>0</v>
      </c>
      <c r="AE28" s="492"/>
      <c r="AF28" s="493">
        <v>149853</v>
      </c>
      <c r="AG28" s="492"/>
      <c r="AH28" s="493">
        <v>0</v>
      </c>
      <c r="AI28" s="492"/>
      <c r="AJ28" s="493">
        <v>0</v>
      </c>
      <c r="AK28" s="492"/>
      <c r="AL28" s="493">
        <v>0</v>
      </c>
      <c r="AM28" s="492"/>
      <c r="AN28" s="493">
        <v>0</v>
      </c>
      <c r="AO28" s="492"/>
      <c r="AP28" s="493">
        <v>638321</v>
      </c>
      <c r="AQ28" s="492"/>
      <c r="AR28" s="494">
        <v>59555</v>
      </c>
    </row>
    <row r="29" spans="2:44" s="480" customFormat="1" ht="16.5" customHeight="1">
      <c r="B29" s="1451" t="s">
        <v>274</v>
      </c>
      <c r="C29" s="495"/>
      <c r="D29" s="500" t="s">
        <v>264</v>
      </c>
      <c r="E29" s="485">
        <f>SUM(E30:E37)</f>
        <v>163</v>
      </c>
      <c r="F29" s="485">
        <f>SUM(F30:F37)</f>
        <v>157</v>
      </c>
      <c r="G29" s="485">
        <f>SUM(G30:G37)</f>
        <v>2</v>
      </c>
      <c r="H29" s="485">
        <f>SUM(H30:H37)</f>
        <v>4</v>
      </c>
      <c r="I29" s="485"/>
      <c r="J29" s="485">
        <f>SUM(J30:J37)</f>
        <v>4221</v>
      </c>
      <c r="K29" s="485"/>
      <c r="L29" s="485">
        <f>SUM(L30:L37)</f>
        <v>7282</v>
      </c>
      <c r="M29" s="485"/>
      <c r="N29" s="485">
        <f t="shared" si="8"/>
        <v>11503</v>
      </c>
      <c r="O29" s="485"/>
      <c r="P29" s="485">
        <f>SUM(P30:P37)</f>
        <v>4</v>
      </c>
      <c r="Q29" s="485"/>
      <c r="R29" s="485">
        <f>SUM(R30:R37)</f>
        <v>1</v>
      </c>
      <c r="S29" s="485"/>
      <c r="T29" s="485">
        <f t="shared" si="9"/>
        <v>5</v>
      </c>
      <c r="U29" s="485"/>
      <c r="V29" s="485">
        <f t="shared" si="10"/>
        <v>4225</v>
      </c>
      <c r="W29" s="485"/>
      <c r="X29" s="485">
        <f t="shared" si="11"/>
        <v>7283</v>
      </c>
      <c r="Y29" s="485"/>
      <c r="Z29" s="485">
        <f t="shared" si="12"/>
        <v>11508</v>
      </c>
      <c r="AA29" s="485"/>
      <c r="AB29" s="485">
        <f>SUM(AB30:AB37)</f>
        <v>764493</v>
      </c>
      <c r="AC29" s="485"/>
      <c r="AD29" s="485">
        <f>SUM(AD30:AD37)</f>
        <v>50103</v>
      </c>
      <c r="AE29" s="485"/>
      <c r="AF29" s="484">
        <f aca="true" t="shared" si="13" ref="AF29:AF35">SUM(AB29,AD29)</f>
        <v>814596</v>
      </c>
      <c r="AG29" s="485"/>
      <c r="AH29" s="485">
        <f>SUM(AH30:AH37)</f>
        <v>5591238</v>
      </c>
      <c r="AI29" s="485"/>
      <c r="AJ29" s="485">
        <f>SUM(AJ30:AJ37)</f>
        <v>62571</v>
      </c>
      <c r="AK29" s="485"/>
      <c r="AL29" s="485">
        <f>SUM(AL30:AL37)</f>
        <v>30999</v>
      </c>
      <c r="AM29" s="485"/>
      <c r="AN29" s="485">
        <f>SUM(AN30:AN37)</f>
        <v>27368</v>
      </c>
      <c r="AO29" s="485"/>
      <c r="AP29" s="484">
        <f aca="true" t="shared" si="14" ref="AP29:AP35">SUM(AH29,AJ29,AL29,AN29)</f>
        <v>5712176</v>
      </c>
      <c r="AQ29" s="485"/>
      <c r="AR29" s="488">
        <f>SUM(AR30:AR37)</f>
        <v>296123</v>
      </c>
    </row>
    <row r="30" spans="2:44" s="459" customFormat="1" ht="16.5" customHeight="1">
      <c r="B30" s="1451"/>
      <c r="C30" s="489"/>
      <c r="D30" s="501" t="s">
        <v>265</v>
      </c>
      <c r="E30" s="492">
        <f aca="true" t="shared" si="15" ref="E30:E37">SUM(F30:H30)</f>
        <v>59</v>
      </c>
      <c r="F30" s="492">
        <v>57</v>
      </c>
      <c r="G30" s="492">
        <v>1</v>
      </c>
      <c r="H30" s="492">
        <v>1</v>
      </c>
      <c r="I30" s="492"/>
      <c r="J30" s="492">
        <v>697</v>
      </c>
      <c r="K30" s="492"/>
      <c r="L30" s="492">
        <v>764</v>
      </c>
      <c r="M30" s="492"/>
      <c r="N30" s="492">
        <f t="shared" si="8"/>
        <v>1461</v>
      </c>
      <c r="O30" s="492"/>
      <c r="P30" s="492">
        <v>1</v>
      </c>
      <c r="Q30" s="492"/>
      <c r="R30" s="492">
        <v>1</v>
      </c>
      <c r="S30" s="492"/>
      <c r="T30" s="492">
        <f t="shared" si="9"/>
        <v>2</v>
      </c>
      <c r="U30" s="492"/>
      <c r="V30" s="492">
        <f t="shared" si="10"/>
        <v>698</v>
      </c>
      <c r="W30" s="492"/>
      <c r="X30" s="492">
        <f t="shared" si="11"/>
        <v>765</v>
      </c>
      <c r="Y30" s="492"/>
      <c r="Z30" s="492">
        <f t="shared" si="12"/>
        <v>1463</v>
      </c>
      <c r="AA30" s="492"/>
      <c r="AB30" s="493">
        <v>94573</v>
      </c>
      <c r="AC30" s="492"/>
      <c r="AD30" s="492">
        <v>2447</v>
      </c>
      <c r="AE30" s="492"/>
      <c r="AF30" s="493">
        <f t="shared" si="13"/>
        <v>97020</v>
      </c>
      <c r="AG30" s="492"/>
      <c r="AH30" s="493">
        <v>464461</v>
      </c>
      <c r="AI30" s="492"/>
      <c r="AJ30" s="493">
        <v>11521</v>
      </c>
      <c r="AK30" s="492"/>
      <c r="AL30" s="492">
        <v>4963</v>
      </c>
      <c r="AM30" s="492"/>
      <c r="AN30" s="492">
        <v>287</v>
      </c>
      <c r="AO30" s="492"/>
      <c r="AP30" s="493">
        <f t="shared" si="14"/>
        <v>481232</v>
      </c>
      <c r="AQ30" s="492"/>
      <c r="AR30" s="494">
        <v>39685</v>
      </c>
    </row>
    <row r="31" spans="2:44" s="459" customFormat="1" ht="16.5" customHeight="1">
      <c r="B31" s="1451"/>
      <c r="C31" s="496"/>
      <c r="D31" s="501" t="s">
        <v>266</v>
      </c>
      <c r="E31" s="492">
        <f t="shared" si="15"/>
        <v>42</v>
      </c>
      <c r="F31" s="492">
        <v>38</v>
      </c>
      <c r="G31" s="492">
        <v>1</v>
      </c>
      <c r="H31" s="492">
        <v>3</v>
      </c>
      <c r="I31" s="492"/>
      <c r="J31" s="492">
        <v>797</v>
      </c>
      <c r="K31" s="492"/>
      <c r="L31" s="492">
        <v>824</v>
      </c>
      <c r="M31" s="492"/>
      <c r="N31" s="492">
        <f t="shared" si="8"/>
        <v>1621</v>
      </c>
      <c r="O31" s="492"/>
      <c r="P31" s="492">
        <v>3</v>
      </c>
      <c r="Q31" s="492"/>
      <c r="R31" s="492">
        <v>0</v>
      </c>
      <c r="S31" s="492"/>
      <c r="T31" s="492">
        <f t="shared" si="9"/>
        <v>3</v>
      </c>
      <c r="U31" s="492"/>
      <c r="V31" s="492">
        <f t="shared" si="10"/>
        <v>800</v>
      </c>
      <c r="W31" s="492"/>
      <c r="X31" s="492">
        <f t="shared" si="11"/>
        <v>824</v>
      </c>
      <c r="Y31" s="492"/>
      <c r="Z31" s="492">
        <f t="shared" si="12"/>
        <v>1624</v>
      </c>
      <c r="AA31" s="492"/>
      <c r="AB31" s="493">
        <v>117724</v>
      </c>
      <c r="AC31" s="492"/>
      <c r="AD31" s="492">
        <v>5034</v>
      </c>
      <c r="AE31" s="492"/>
      <c r="AF31" s="493">
        <f t="shared" si="13"/>
        <v>122758</v>
      </c>
      <c r="AG31" s="492"/>
      <c r="AH31" s="493">
        <v>1249331</v>
      </c>
      <c r="AI31" s="492"/>
      <c r="AJ31" s="493">
        <v>11018</v>
      </c>
      <c r="AK31" s="492"/>
      <c r="AL31" s="492">
        <v>6430</v>
      </c>
      <c r="AM31" s="492"/>
      <c r="AN31" s="492">
        <v>6760</v>
      </c>
      <c r="AO31" s="492"/>
      <c r="AP31" s="493">
        <f t="shared" si="14"/>
        <v>1273539</v>
      </c>
      <c r="AQ31" s="492"/>
      <c r="AR31" s="494">
        <v>122706</v>
      </c>
    </row>
    <row r="32" spans="2:44" s="459" customFormat="1" ht="16.5" customHeight="1">
      <c r="B32" s="1451"/>
      <c r="C32" s="496"/>
      <c r="D32" s="501" t="s">
        <v>267</v>
      </c>
      <c r="E32" s="492">
        <f t="shared" si="15"/>
        <v>29</v>
      </c>
      <c r="F32" s="492">
        <v>29</v>
      </c>
      <c r="G32" s="492">
        <v>0</v>
      </c>
      <c r="H32" s="492">
        <v>0</v>
      </c>
      <c r="I32" s="492"/>
      <c r="J32" s="492">
        <v>921</v>
      </c>
      <c r="K32" s="492"/>
      <c r="L32" s="492">
        <v>1140</v>
      </c>
      <c r="M32" s="492"/>
      <c r="N32" s="492">
        <f t="shared" si="8"/>
        <v>2061</v>
      </c>
      <c r="O32" s="492"/>
      <c r="P32" s="492">
        <v>0</v>
      </c>
      <c r="Q32" s="492"/>
      <c r="R32" s="492">
        <v>0</v>
      </c>
      <c r="S32" s="492"/>
      <c r="T32" s="492">
        <f t="shared" si="9"/>
        <v>0</v>
      </c>
      <c r="U32" s="492"/>
      <c r="V32" s="492">
        <f t="shared" si="10"/>
        <v>921</v>
      </c>
      <c r="W32" s="492"/>
      <c r="X32" s="492">
        <f t="shared" si="11"/>
        <v>1140</v>
      </c>
      <c r="Y32" s="492"/>
      <c r="Z32" s="492">
        <f t="shared" si="12"/>
        <v>2061</v>
      </c>
      <c r="AA32" s="492"/>
      <c r="AB32" s="493">
        <v>145297</v>
      </c>
      <c r="AC32" s="492"/>
      <c r="AD32" s="492">
        <v>11257</v>
      </c>
      <c r="AE32" s="492"/>
      <c r="AF32" s="493">
        <f t="shared" si="13"/>
        <v>156554</v>
      </c>
      <c r="AG32" s="492"/>
      <c r="AH32" s="493">
        <v>666118</v>
      </c>
      <c r="AI32" s="492"/>
      <c r="AJ32" s="493">
        <v>12257</v>
      </c>
      <c r="AK32" s="492"/>
      <c r="AL32" s="492">
        <v>6637</v>
      </c>
      <c r="AM32" s="492"/>
      <c r="AN32" s="492">
        <v>6363</v>
      </c>
      <c r="AO32" s="492"/>
      <c r="AP32" s="493">
        <f t="shared" si="14"/>
        <v>691375</v>
      </c>
      <c r="AQ32" s="492"/>
      <c r="AR32" s="494">
        <v>133591</v>
      </c>
    </row>
    <row r="33" spans="2:44" s="459" customFormat="1" ht="16.5" customHeight="1">
      <c r="B33" s="1451"/>
      <c r="C33" s="496"/>
      <c r="D33" s="501" t="s">
        <v>268</v>
      </c>
      <c r="E33" s="492">
        <f t="shared" si="15"/>
        <v>19</v>
      </c>
      <c r="F33" s="492">
        <v>19</v>
      </c>
      <c r="G33" s="492">
        <v>0</v>
      </c>
      <c r="H33" s="492">
        <v>0</v>
      </c>
      <c r="I33" s="492"/>
      <c r="J33" s="492">
        <v>909</v>
      </c>
      <c r="K33" s="492"/>
      <c r="L33" s="492">
        <v>1617</v>
      </c>
      <c r="M33" s="492"/>
      <c r="N33" s="492">
        <f t="shared" si="8"/>
        <v>2526</v>
      </c>
      <c r="O33" s="492"/>
      <c r="P33" s="492">
        <v>0</v>
      </c>
      <c r="Q33" s="492"/>
      <c r="R33" s="492">
        <v>0</v>
      </c>
      <c r="S33" s="492"/>
      <c r="T33" s="492">
        <f t="shared" si="9"/>
        <v>0</v>
      </c>
      <c r="U33" s="492"/>
      <c r="V33" s="492">
        <f t="shared" si="10"/>
        <v>909</v>
      </c>
      <c r="W33" s="492"/>
      <c r="X33" s="492">
        <f t="shared" si="11"/>
        <v>1617</v>
      </c>
      <c r="Y33" s="492"/>
      <c r="Z33" s="492">
        <f t="shared" si="12"/>
        <v>2526</v>
      </c>
      <c r="AA33" s="492"/>
      <c r="AB33" s="493">
        <v>174320</v>
      </c>
      <c r="AC33" s="492"/>
      <c r="AD33" s="492">
        <v>16735</v>
      </c>
      <c r="AE33" s="492"/>
      <c r="AF33" s="493">
        <f t="shared" si="13"/>
        <v>191055</v>
      </c>
      <c r="AG33" s="492"/>
      <c r="AH33" s="493">
        <v>1547144</v>
      </c>
      <c r="AI33" s="492"/>
      <c r="AJ33" s="493">
        <v>13437</v>
      </c>
      <c r="AK33" s="492"/>
      <c r="AL33" s="492">
        <v>5918</v>
      </c>
      <c r="AM33" s="492"/>
      <c r="AN33" s="492">
        <v>6924</v>
      </c>
      <c r="AO33" s="492"/>
      <c r="AP33" s="493">
        <f t="shared" si="14"/>
        <v>1573423</v>
      </c>
      <c r="AQ33" s="492"/>
      <c r="AR33" s="494">
        <v>141</v>
      </c>
    </row>
    <row r="34" spans="2:44" s="459" customFormat="1" ht="16.5" customHeight="1">
      <c r="B34" s="1451"/>
      <c r="C34" s="496"/>
      <c r="D34" s="501" t="s">
        <v>269</v>
      </c>
      <c r="E34" s="492">
        <f t="shared" si="15"/>
        <v>11</v>
      </c>
      <c r="F34" s="492">
        <v>11</v>
      </c>
      <c r="G34" s="492">
        <v>0</v>
      </c>
      <c r="H34" s="492">
        <v>0</v>
      </c>
      <c r="I34" s="492"/>
      <c r="J34" s="492">
        <v>680</v>
      </c>
      <c r="K34" s="492"/>
      <c r="L34" s="492">
        <v>1983</v>
      </c>
      <c r="M34" s="492"/>
      <c r="N34" s="492">
        <f t="shared" si="8"/>
        <v>2663</v>
      </c>
      <c r="O34" s="492"/>
      <c r="P34" s="492">
        <v>0</v>
      </c>
      <c r="Q34" s="492"/>
      <c r="R34" s="492">
        <v>0</v>
      </c>
      <c r="S34" s="492"/>
      <c r="T34" s="492">
        <f t="shared" si="9"/>
        <v>0</v>
      </c>
      <c r="U34" s="492"/>
      <c r="V34" s="492">
        <f t="shared" si="10"/>
        <v>680</v>
      </c>
      <c r="W34" s="492"/>
      <c r="X34" s="492">
        <f t="shared" si="11"/>
        <v>1983</v>
      </c>
      <c r="Y34" s="492"/>
      <c r="Z34" s="492">
        <f t="shared" si="12"/>
        <v>2663</v>
      </c>
      <c r="AA34" s="492"/>
      <c r="AB34" s="493">
        <v>154312</v>
      </c>
      <c r="AC34" s="492"/>
      <c r="AD34" s="492">
        <v>10333</v>
      </c>
      <c r="AE34" s="492"/>
      <c r="AF34" s="493">
        <f t="shared" si="13"/>
        <v>164645</v>
      </c>
      <c r="AG34" s="492"/>
      <c r="AH34" s="493">
        <v>1073542</v>
      </c>
      <c r="AI34" s="492"/>
      <c r="AJ34" s="493">
        <v>9968</v>
      </c>
      <c r="AK34" s="492"/>
      <c r="AL34" s="492">
        <v>5043</v>
      </c>
      <c r="AM34" s="492"/>
      <c r="AN34" s="492">
        <v>7034</v>
      </c>
      <c r="AO34" s="492"/>
      <c r="AP34" s="493">
        <f t="shared" si="14"/>
        <v>1095587</v>
      </c>
      <c r="AQ34" s="492"/>
      <c r="AR34" s="494">
        <v>0</v>
      </c>
    </row>
    <row r="35" spans="2:44" s="459" customFormat="1" ht="16.5" customHeight="1">
      <c r="B35" s="1451"/>
      <c r="C35" s="496"/>
      <c r="D35" s="501" t="s">
        <v>270</v>
      </c>
      <c r="E35" s="492">
        <f t="shared" si="15"/>
        <v>2</v>
      </c>
      <c r="F35" s="492">
        <v>2</v>
      </c>
      <c r="G35" s="492">
        <v>0</v>
      </c>
      <c r="H35" s="492">
        <v>0</v>
      </c>
      <c r="I35" s="497" t="s">
        <v>272</v>
      </c>
      <c r="J35" s="492">
        <v>217</v>
      </c>
      <c r="K35" s="497" t="s">
        <v>272</v>
      </c>
      <c r="L35" s="492">
        <v>954</v>
      </c>
      <c r="M35" s="497" t="s">
        <v>272</v>
      </c>
      <c r="N35" s="492">
        <f t="shared" si="8"/>
        <v>1171</v>
      </c>
      <c r="O35" s="492"/>
      <c r="P35" s="492">
        <v>0</v>
      </c>
      <c r="Q35" s="492"/>
      <c r="R35" s="492">
        <v>0</v>
      </c>
      <c r="S35" s="497"/>
      <c r="T35" s="492">
        <f t="shared" si="9"/>
        <v>0</v>
      </c>
      <c r="U35" s="497" t="s">
        <v>272</v>
      </c>
      <c r="V35" s="492">
        <f t="shared" si="10"/>
        <v>217</v>
      </c>
      <c r="W35" s="497" t="s">
        <v>272</v>
      </c>
      <c r="X35" s="492">
        <f t="shared" si="11"/>
        <v>954</v>
      </c>
      <c r="Y35" s="497" t="s">
        <v>272</v>
      </c>
      <c r="Z35" s="492">
        <f t="shared" si="12"/>
        <v>1171</v>
      </c>
      <c r="AA35" s="497" t="s">
        <v>272</v>
      </c>
      <c r="AB35" s="493">
        <v>78267</v>
      </c>
      <c r="AC35" s="497" t="s">
        <v>272</v>
      </c>
      <c r="AD35" s="493">
        <v>4297</v>
      </c>
      <c r="AE35" s="497" t="s">
        <v>272</v>
      </c>
      <c r="AF35" s="493">
        <f t="shared" si="13"/>
        <v>82564</v>
      </c>
      <c r="AG35" s="497" t="s">
        <v>272</v>
      </c>
      <c r="AH35" s="493">
        <v>590642</v>
      </c>
      <c r="AI35" s="497" t="s">
        <v>272</v>
      </c>
      <c r="AJ35" s="493">
        <v>4370</v>
      </c>
      <c r="AK35" s="497" t="s">
        <v>272</v>
      </c>
      <c r="AL35" s="493">
        <v>2008</v>
      </c>
      <c r="AM35" s="497"/>
      <c r="AN35" s="493">
        <v>0</v>
      </c>
      <c r="AO35" s="497" t="s">
        <v>272</v>
      </c>
      <c r="AP35" s="493">
        <f t="shared" si="14"/>
        <v>597020</v>
      </c>
      <c r="AQ35" s="492"/>
      <c r="AR35" s="494">
        <v>0</v>
      </c>
    </row>
    <row r="36" spans="2:44" s="459" customFormat="1" ht="16.5" customHeight="1">
      <c r="B36" s="467"/>
      <c r="C36" s="496"/>
      <c r="D36" s="501" t="s">
        <v>271</v>
      </c>
      <c r="E36" s="492">
        <f t="shared" si="15"/>
        <v>1</v>
      </c>
      <c r="F36" s="492">
        <v>1</v>
      </c>
      <c r="G36" s="492">
        <v>0</v>
      </c>
      <c r="H36" s="492">
        <v>0</v>
      </c>
      <c r="I36" s="492"/>
      <c r="J36" s="492" t="s">
        <v>275</v>
      </c>
      <c r="K36" s="492"/>
      <c r="L36" s="492" t="s">
        <v>275</v>
      </c>
      <c r="M36" s="492"/>
      <c r="N36" s="492" t="s">
        <v>275</v>
      </c>
      <c r="O36" s="492"/>
      <c r="P36" s="492">
        <v>0</v>
      </c>
      <c r="Q36" s="492"/>
      <c r="R36" s="492">
        <v>0</v>
      </c>
      <c r="S36" s="492"/>
      <c r="T36" s="492">
        <f t="shared" si="9"/>
        <v>0</v>
      </c>
      <c r="U36" s="492"/>
      <c r="V36" s="492" t="s">
        <v>275</v>
      </c>
      <c r="W36" s="492"/>
      <c r="X36" s="492" t="s">
        <v>275</v>
      </c>
      <c r="Y36" s="492"/>
      <c r="Z36" s="492" t="s">
        <v>275</v>
      </c>
      <c r="AA36" s="497"/>
      <c r="AB36" s="493" t="s">
        <v>275</v>
      </c>
      <c r="AC36" s="497"/>
      <c r="AD36" s="493" t="s">
        <v>275</v>
      </c>
      <c r="AE36" s="503"/>
      <c r="AF36" s="493" t="s">
        <v>275</v>
      </c>
      <c r="AG36" s="497"/>
      <c r="AH36" s="493" t="s">
        <v>275</v>
      </c>
      <c r="AI36" s="497"/>
      <c r="AJ36" s="493" t="s">
        <v>275</v>
      </c>
      <c r="AK36" s="497"/>
      <c r="AL36" s="493" t="s">
        <v>275</v>
      </c>
      <c r="AM36" s="497"/>
      <c r="AN36" s="493">
        <v>0</v>
      </c>
      <c r="AO36" s="503"/>
      <c r="AP36" s="493" t="s">
        <v>275</v>
      </c>
      <c r="AQ36" s="492"/>
      <c r="AR36" s="494">
        <v>0</v>
      </c>
    </row>
    <row r="37" spans="2:44" s="459" customFormat="1" ht="16.5" customHeight="1">
      <c r="B37" s="467"/>
      <c r="C37" s="496"/>
      <c r="D37" s="501" t="s">
        <v>273</v>
      </c>
      <c r="E37" s="492">
        <f t="shared" si="15"/>
        <v>0</v>
      </c>
      <c r="F37" s="492">
        <v>0</v>
      </c>
      <c r="G37" s="492">
        <v>0</v>
      </c>
      <c r="H37" s="492">
        <v>0</v>
      </c>
      <c r="I37" s="492"/>
      <c r="J37" s="492">
        <v>0</v>
      </c>
      <c r="K37" s="492"/>
      <c r="L37" s="492">
        <v>0</v>
      </c>
      <c r="M37" s="492"/>
      <c r="N37" s="492">
        <f>SUM(J37,L37)</f>
        <v>0</v>
      </c>
      <c r="O37" s="492"/>
      <c r="P37" s="492">
        <v>0</v>
      </c>
      <c r="Q37" s="492"/>
      <c r="R37" s="492">
        <v>0</v>
      </c>
      <c r="S37" s="492"/>
      <c r="T37" s="492">
        <f t="shared" si="9"/>
        <v>0</v>
      </c>
      <c r="U37" s="492"/>
      <c r="V37" s="492">
        <f>SUM(J37,P37)</f>
        <v>0</v>
      </c>
      <c r="W37" s="492"/>
      <c r="X37" s="492">
        <f>SUM(L37,R37)</f>
        <v>0</v>
      </c>
      <c r="Y37" s="492"/>
      <c r="Z37" s="492">
        <f>SUM(N37,T37)</f>
        <v>0</v>
      </c>
      <c r="AA37" s="492"/>
      <c r="AB37" s="493">
        <v>0</v>
      </c>
      <c r="AC37" s="492"/>
      <c r="AD37" s="493">
        <v>0</v>
      </c>
      <c r="AE37" s="492"/>
      <c r="AF37" s="493">
        <f>SUM(AB37,AD37)</f>
        <v>0</v>
      </c>
      <c r="AG37" s="492"/>
      <c r="AH37" s="493">
        <v>0</v>
      </c>
      <c r="AI37" s="492"/>
      <c r="AJ37" s="493">
        <v>0</v>
      </c>
      <c r="AK37" s="492"/>
      <c r="AL37" s="493">
        <v>0</v>
      </c>
      <c r="AM37" s="492"/>
      <c r="AN37" s="493">
        <v>0</v>
      </c>
      <c r="AO37" s="492"/>
      <c r="AP37" s="493">
        <f>SUM(AH37,AJ37,AL37,AN37)</f>
        <v>0</v>
      </c>
      <c r="AQ37" s="492"/>
      <c r="AR37" s="494">
        <v>0</v>
      </c>
    </row>
    <row r="38" spans="2:44" ht="12">
      <c r="B38" s="498"/>
      <c r="C38" s="489"/>
      <c r="D38" s="499"/>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4"/>
    </row>
    <row r="39" spans="2:44" s="480" customFormat="1" ht="16.5" customHeight="1">
      <c r="B39" s="467"/>
      <c r="C39" s="481"/>
      <c r="D39" s="500" t="s">
        <v>1000</v>
      </c>
      <c r="E39" s="484">
        <f>SUM(E40,E44)</f>
        <v>1268</v>
      </c>
      <c r="F39" s="484">
        <f>SUM(F40,F44)</f>
        <v>379</v>
      </c>
      <c r="G39" s="484">
        <f>SUM(G40,G44)</f>
        <v>4</v>
      </c>
      <c r="H39" s="484">
        <f>SUM(H40,H44)</f>
        <v>885</v>
      </c>
      <c r="I39" s="484"/>
      <c r="J39" s="484">
        <f>SUM(J40,J44)</f>
        <v>3768</v>
      </c>
      <c r="K39" s="484"/>
      <c r="L39" s="484">
        <f>SUM(L40,L44)</f>
        <v>12741</v>
      </c>
      <c r="M39" s="484"/>
      <c r="N39" s="485">
        <f aca="true" t="shared" si="16" ref="N39:N48">SUM(J39,L39)</f>
        <v>16509</v>
      </c>
      <c r="O39" s="484"/>
      <c r="P39" s="484">
        <f>SUM(P40,P44)</f>
        <v>897</v>
      </c>
      <c r="Q39" s="484"/>
      <c r="R39" s="484">
        <f>SUM(R40,R44)</f>
        <v>823</v>
      </c>
      <c r="S39" s="484"/>
      <c r="T39" s="485">
        <f aca="true" t="shared" si="17" ref="T39:T52">SUM(P39,R39)</f>
        <v>1720</v>
      </c>
      <c r="U39" s="484"/>
      <c r="V39" s="485">
        <f aca="true" t="shared" si="18" ref="V39:V48">SUM(J39,P39)</f>
        <v>4665</v>
      </c>
      <c r="W39" s="485"/>
      <c r="X39" s="485">
        <f aca="true" t="shared" si="19" ref="X39:X48">SUM(L39,R39)</f>
        <v>13564</v>
      </c>
      <c r="Y39" s="485"/>
      <c r="Z39" s="485">
        <f aca="true" t="shared" si="20" ref="Z39:Z48">SUM(N39,T39)</f>
        <v>18229</v>
      </c>
      <c r="AA39" s="484"/>
      <c r="AB39" s="484">
        <v>0</v>
      </c>
      <c r="AC39" s="484"/>
      <c r="AD39" s="484">
        <v>0</v>
      </c>
      <c r="AE39" s="485"/>
      <c r="AF39" s="484">
        <f>SUM(AF40,AF44)</f>
        <v>1080380</v>
      </c>
      <c r="AG39" s="484"/>
      <c r="AH39" s="484">
        <v>0</v>
      </c>
      <c r="AI39" s="484"/>
      <c r="AJ39" s="484">
        <v>0</v>
      </c>
      <c r="AK39" s="485"/>
      <c r="AL39" s="484">
        <v>0</v>
      </c>
      <c r="AM39" s="485"/>
      <c r="AN39" s="484">
        <v>0</v>
      </c>
      <c r="AO39" s="485"/>
      <c r="AP39" s="484">
        <f>SUM(AP40,AP44)</f>
        <v>4483123</v>
      </c>
      <c r="AQ39" s="484"/>
      <c r="AR39" s="486">
        <f>SUM(AR40,AR44)</f>
        <v>575</v>
      </c>
    </row>
    <row r="40" spans="2:44" s="480" customFormat="1" ht="16.5" customHeight="1">
      <c r="B40" s="467"/>
      <c r="C40" s="481"/>
      <c r="D40" s="500" t="s">
        <v>259</v>
      </c>
      <c r="E40" s="485">
        <f>SUM(E41:E43)</f>
        <v>1059</v>
      </c>
      <c r="F40" s="485">
        <f>SUM(F41:F43)</f>
        <v>184</v>
      </c>
      <c r="G40" s="485">
        <f>SUM(G41:G43)</f>
        <v>3</v>
      </c>
      <c r="H40" s="485">
        <f>SUM(H41:H43)</f>
        <v>872</v>
      </c>
      <c r="I40" s="485"/>
      <c r="J40" s="485">
        <f>SUM(J41:J43)</f>
        <v>903</v>
      </c>
      <c r="K40" s="485"/>
      <c r="L40" s="485">
        <f>SUM(L41:L43)</f>
        <v>4400</v>
      </c>
      <c r="M40" s="485"/>
      <c r="N40" s="485">
        <f t="shared" si="16"/>
        <v>5303</v>
      </c>
      <c r="O40" s="485"/>
      <c r="P40" s="485">
        <f>SUM(P41:P43)</f>
        <v>885</v>
      </c>
      <c r="Q40" s="485"/>
      <c r="R40" s="485">
        <f>SUM(R41:R43)</f>
        <v>818</v>
      </c>
      <c r="S40" s="485"/>
      <c r="T40" s="485">
        <f t="shared" si="17"/>
        <v>1703</v>
      </c>
      <c r="U40" s="485"/>
      <c r="V40" s="485">
        <f t="shared" si="18"/>
        <v>1788</v>
      </c>
      <c r="W40" s="485"/>
      <c r="X40" s="485">
        <f t="shared" si="19"/>
        <v>5218</v>
      </c>
      <c r="Y40" s="485"/>
      <c r="Z40" s="485">
        <f t="shared" si="20"/>
        <v>7006</v>
      </c>
      <c r="AA40" s="485"/>
      <c r="AB40" s="485">
        <f>SUM(AB41:AB43)</f>
        <v>0</v>
      </c>
      <c r="AC40" s="485"/>
      <c r="AD40" s="485">
        <f>SUM(AD41:AD43)</f>
        <v>0</v>
      </c>
      <c r="AE40" s="485"/>
      <c r="AF40" s="485">
        <f>SUM(AF41:AF43)</f>
        <v>298481</v>
      </c>
      <c r="AG40" s="485"/>
      <c r="AH40" s="485">
        <f>SUM(AH41:AH43)</f>
        <v>0</v>
      </c>
      <c r="AI40" s="485"/>
      <c r="AJ40" s="485">
        <f>SUM(AJ41:AJ43)</f>
        <v>0</v>
      </c>
      <c r="AK40" s="485"/>
      <c r="AL40" s="485">
        <f>SUM(AL41:AL43)</f>
        <v>0</v>
      </c>
      <c r="AM40" s="485"/>
      <c r="AN40" s="485">
        <f>SUM(AN41:AN43)</f>
        <v>0</v>
      </c>
      <c r="AO40" s="485"/>
      <c r="AP40" s="485">
        <f>SUM(AP41:AP43)</f>
        <v>922399</v>
      </c>
      <c r="AQ40" s="485"/>
      <c r="AR40" s="488">
        <f>SUM(AR41:AR43)</f>
        <v>22</v>
      </c>
    </row>
    <row r="41" spans="2:44" s="459" customFormat="1" ht="16.5" customHeight="1">
      <c r="B41" s="467"/>
      <c r="C41" s="489"/>
      <c r="D41" s="501" t="s">
        <v>260</v>
      </c>
      <c r="E41" s="492">
        <f>SUM(F41:H41)</f>
        <v>328</v>
      </c>
      <c r="F41" s="492">
        <v>13</v>
      </c>
      <c r="G41" s="492">
        <v>1</v>
      </c>
      <c r="H41" s="492">
        <v>314</v>
      </c>
      <c r="I41" s="492"/>
      <c r="J41" s="492">
        <v>38</v>
      </c>
      <c r="K41" s="492"/>
      <c r="L41" s="492">
        <v>129</v>
      </c>
      <c r="M41" s="492"/>
      <c r="N41" s="492">
        <f t="shared" si="16"/>
        <v>167</v>
      </c>
      <c r="O41" s="492"/>
      <c r="P41" s="492">
        <v>273</v>
      </c>
      <c r="Q41" s="492"/>
      <c r="R41" s="492">
        <v>273</v>
      </c>
      <c r="S41" s="492"/>
      <c r="T41" s="492">
        <f t="shared" si="17"/>
        <v>546</v>
      </c>
      <c r="U41" s="492"/>
      <c r="V41" s="492">
        <f t="shared" si="18"/>
        <v>311</v>
      </c>
      <c r="W41" s="492"/>
      <c r="X41" s="492">
        <f t="shared" si="19"/>
        <v>402</v>
      </c>
      <c r="Y41" s="492"/>
      <c r="Z41" s="492">
        <f t="shared" si="20"/>
        <v>713</v>
      </c>
      <c r="AA41" s="492"/>
      <c r="AB41" s="493">
        <v>0</v>
      </c>
      <c r="AC41" s="492"/>
      <c r="AD41" s="493">
        <v>0</v>
      </c>
      <c r="AE41" s="492"/>
      <c r="AF41" s="493">
        <v>8455</v>
      </c>
      <c r="AG41" s="492"/>
      <c r="AH41" s="493">
        <v>0</v>
      </c>
      <c r="AI41" s="492"/>
      <c r="AJ41" s="493">
        <v>0</v>
      </c>
      <c r="AK41" s="492"/>
      <c r="AL41" s="493">
        <v>0</v>
      </c>
      <c r="AM41" s="492"/>
      <c r="AN41" s="493">
        <v>0</v>
      </c>
      <c r="AO41" s="492"/>
      <c r="AP41" s="493">
        <v>35666</v>
      </c>
      <c r="AQ41" s="492"/>
      <c r="AR41" s="494">
        <v>0</v>
      </c>
    </row>
    <row r="42" spans="2:44" s="459" customFormat="1" ht="16.5" customHeight="1">
      <c r="B42" s="467"/>
      <c r="C42" s="489"/>
      <c r="D42" s="501" t="s">
        <v>262</v>
      </c>
      <c r="E42" s="492">
        <f>SUM(F42:H42)</f>
        <v>514</v>
      </c>
      <c r="F42" s="492">
        <v>71</v>
      </c>
      <c r="G42" s="492">
        <v>2</v>
      </c>
      <c r="H42" s="492">
        <v>441</v>
      </c>
      <c r="I42" s="492"/>
      <c r="J42" s="492">
        <v>322</v>
      </c>
      <c r="K42" s="492"/>
      <c r="L42" s="492">
        <v>1917</v>
      </c>
      <c r="M42" s="492"/>
      <c r="N42" s="492">
        <f t="shared" si="16"/>
        <v>2239</v>
      </c>
      <c r="O42" s="492"/>
      <c r="P42" s="492">
        <v>474</v>
      </c>
      <c r="Q42" s="492"/>
      <c r="R42" s="492">
        <v>434</v>
      </c>
      <c r="S42" s="492"/>
      <c r="T42" s="492">
        <f t="shared" si="17"/>
        <v>908</v>
      </c>
      <c r="U42" s="492"/>
      <c r="V42" s="492">
        <f t="shared" si="18"/>
        <v>796</v>
      </c>
      <c r="W42" s="492"/>
      <c r="X42" s="492">
        <f t="shared" si="19"/>
        <v>2351</v>
      </c>
      <c r="Y42" s="492"/>
      <c r="Z42" s="492">
        <f t="shared" si="20"/>
        <v>3147</v>
      </c>
      <c r="AA42" s="492"/>
      <c r="AB42" s="493">
        <v>0</v>
      </c>
      <c r="AC42" s="492"/>
      <c r="AD42" s="493">
        <v>0</v>
      </c>
      <c r="AE42" s="492"/>
      <c r="AF42" s="493">
        <v>119949</v>
      </c>
      <c r="AG42" s="492"/>
      <c r="AH42" s="493">
        <v>0</v>
      </c>
      <c r="AI42" s="492"/>
      <c r="AJ42" s="493">
        <v>0</v>
      </c>
      <c r="AK42" s="492"/>
      <c r="AL42" s="493">
        <v>0</v>
      </c>
      <c r="AM42" s="492"/>
      <c r="AN42" s="493">
        <v>0</v>
      </c>
      <c r="AO42" s="492"/>
      <c r="AP42" s="493">
        <v>299082</v>
      </c>
      <c r="AQ42" s="492"/>
      <c r="AR42" s="494">
        <v>0</v>
      </c>
    </row>
    <row r="43" spans="2:44" s="459" customFormat="1" ht="16.5" customHeight="1">
      <c r="B43" s="467">
        <v>20</v>
      </c>
      <c r="C43" s="489"/>
      <c r="D43" s="501" t="s">
        <v>263</v>
      </c>
      <c r="E43" s="492">
        <f>SUM(F43:H43)</f>
        <v>217</v>
      </c>
      <c r="F43" s="492">
        <v>100</v>
      </c>
      <c r="G43" s="492">
        <v>0</v>
      </c>
      <c r="H43" s="492">
        <v>117</v>
      </c>
      <c r="I43" s="492"/>
      <c r="J43" s="492">
        <v>543</v>
      </c>
      <c r="K43" s="492"/>
      <c r="L43" s="492">
        <v>2354</v>
      </c>
      <c r="M43" s="492"/>
      <c r="N43" s="492">
        <f t="shared" si="16"/>
        <v>2897</v>
      </c>
      <c r="O43" s="492"/>
      <c r="P43" s="492">
        <v>138</v>
      </c>
      <c r="Q43" s="492"/>
      <c r="R43" s="492">
        <v>111</v>
      </c>
      <c r="S43" s="492"/>
      <c r="T43" s="492">
        <f t="shared" si="17"/>
        <v>249</v>
      </c>
      <c r="U43" s="492"/>
      <c r="V43" s="492">
        <f t="shared" si="18"/>
        <v>681</v>
      </c>
      <c r="W43" s="492"/>
      <c r="X43" s="492">
        <f t="shared" si="19"/>
        <v>2465</v>
      </c>
      <c r="Y43" s="492"/>
      <c r="Z43" s="492">
        <f t="shared" si="20"/>
        <v>3146</v>
      </c>
      <c r="AA43" s="492"/>
      <c r="AB43" s="493">
        <v>0</v>
      </c>
      <c r="AC43" s="492"/>
      <c r="AD43" s="493">
        <v>0</v>
      </c>
      <c r="AE43" s="492"/>
      <c r="AF43" s="493">
        <v>170077</v>
      </c>
      <c r="AG43" s="492"/>
      <c r="AH43" s="493">
        <v>0</v>
      </c>
      <c r="AI43" s="492"/>
      <c r="AJ43" s="493">
        <v>0</v>
      </c>
      <c r="AK43" s="492"/>
      <c r="AL43" s="493">
        <v>0</v>
      </c>
      <c r="AM43" s="492"/>
      <c r="AN43" s="493">
        <v>0</v>
      </c>
      <c r="AO43" s="492"/>
      <c r="AP43" s="493">
        <v>587651</v>
      </c>
      <c r="AQ43" s="492"/>
      <c r="AR43" s="494">
        <v>22</v>
      </c>
    </row>
    <row r="44" spans="2:44" s="480" customFormat="1" ht="16.5" customHeight="1">
      <c r="B44" s="1451" t="s">
        <v>276</v>
      </c>
      <c r="C44" s="495"/>
      <c r="D44" s="500" t="s">
        <v>264</v>
      </c>
      <c r="E44" s="485">
        <f>SUM(E45:E52)</f>
        <v>209</v>
      </c>
      <c r="F44" s="485">
        <f>SUM(F45:F52)</f>
        <v>195</v>
      </c>
      <c r="G44" s="485">
        <f>SUM(G45:G52)</f>
        <v>1</v>
      </c>
      <c r="H44" s="485">
        <f>SUM(H45:H52)</f>
        <v>13</v>
      </c>
      <c r="I44" s="485"/>
      <c r="J44" s="485">
        <f>SUM(J45:J52)</f>
        <v>2865</v>
      </c>
      <c r="K44" s="485"/>
      <c r="L44" s="485">
        <f>SUM(L45:L52)</f>
        <v>8341</v>
      </c>
      <c r="M44" s="485"/>
      <c r="N44" s="485">
        <f t="shared" si="16"/>
        <v>11206</v>
      </c>
      <c r="O44" s="485"/>
      <c r="P44" s="485">
        <f>SUM(P45:P52)</f>
        <v>12</v>
      </c>
      <c r="Q44" s="485"/>
      <c r="R44" s="485">
        <f>SUM(R45:R52)</f>
        <v>5</v>
      </c>
      <c r="S44" s="485"/>
      <c r="T44" s="485">
        <f t="shared" si="17"/>
        <v>17</v>
      </c>
      <c r="U44" s="485"/>
      <c r="V44" s="485">
        <f t="shared" si="18"/>
        <v>2877</v>
      </c>
      <c r="W44" s="485"/>
      <c r="X44" s="485">
        <f t="shared" si="19"/>
        <v>8346</v>
      </c>
      <c r="Y44" s="485"/>
      <c r="Z44" s="485">
        <f t="shared" si="20"/>
        <v>11223</v>
      </c>
      <c r="AA44" s="485"/>
      <c r="AB44" s="485">
        <f>SUM(AB45:AB52)</f>
        <v>765643</v>
      </c>
      <c r="AC44" s="485"/>
      <c r="AD44" s="485">
        <f>SUM(AD45:AD52)</f>
        <v>16256</v>
      </c>
      <c r="AE44" s="485"/>
      <c r="AF44" s="484">
        <f>SUM(AB44,AD44)</f>
        <v>781899</v>
      </c>
      <c r="AG44" s="485"/>
      <c r="AH44" s="485">
        <f>SUM(AH45:AH52)</f>
        <v>2857341</v>
      </c>
      <c r="AI44" s="485"/>
      <c r="AJ44" s="485">
        <f>SUM(AJ45:AJ52)</f>
        <v>35921</v>
      </c>
      <c r="AK44" s="485"/>
      <c r="AL44" s="485">
        <f>SUM(AL45:AL52)</f>
        <v>26477</v>
      </c>
      <c r="AM44" s="485"/>
      <c r="AN44" s="485">
        <f>SUM(AN45:AN52)</f>
        <v>640985</v>
      </c>
      <c r="AO44" s="485"/>
      <c r="AP44" s="484">
        <f>SUM(AH44,AJ44,AL44,AN44)</f>
        <v>3560724</v>
      </c>
      <c r="AQ44" s="485"/>
      <c r="AR44" s="488">
        <f>SUM(AR45:AR52)</f>
        <v>553</v>
      </c>
    </row>
    <row r="45" spans="2:44" s="459" customFormat="1" ht="16.5" customHeight="1">
      <c r="B45" s="1451"/>
      <c r="C45" s="489"/>
      <c r="D45" s="501" t="s">
        <v>265</v>
      </c>
      <c r="E45" s="492">
        <f aca="true" t="shared" si="21" ref="E45:E52">SUM(F45:H45)</f>
        <v>65</v>
      </c>
      <c r="F45" s="492">
        <v>56</v>
      </c>
      <c r="G45" s="492">
        <v>0</v>
      </c>
      <c r="H45" s="492">
        <v>9</v>
      </c>
      <c r="I45" s="492"/>
      <c r="J45" s="492">
        <v>375</v>
      </c>
      <c r="K45" s="492"/>
      <c r="L45" s="492">
        <v>1180</v>
      </c>
      <c r="M45" s="492"/>
      <c r="N45" s="492">
        <f t="shared" si="16"/>
        <v>1555</v>
      </c>
      <c r="O45" s="492"/>
      <c r="P45" s="492">
        <v>9</v>
      </c>
      <c r="Q45" s="492"/>
      <c r="R45" s="492">
        <v>4</v>
      </c>
      <c r="S45" s="492"/>
      <c r="T45" s="492">
        <f t="shared" si="17"/>
        <v>13</v>
      </c>
      <c r="U45" s="492"/>
      <c r="V45" s="492">
        <f t="shared" si="18"/>
        <v>384</v>
      </c>
      <c r="W45" s="492"/>
      <c r="X45" s="492">
        <f t="shared" si="19"/>
        <v>1184</v>
      </c>
      <c r="Y45" s="492"/>
      <c r="Z45" s="492">
        <f t="shared" si="20"/>
        <v>1568</v>
      </c>
      <c r="AA45" s="492"/>
      <c r="AB45" s="493">
        <v>97677</v>
      </c>
      <c r="AC45" s="492"/>
      <c r="AD45" s="492">
        <v>1934</v>
      </c>
      <c r="AE45" s="492"/>
      <c r="AF45" s="493">
        <f>SUM(AB45,AD45)</f>
        <v>99611</v>
      </c>
      <c r="AG45" s="492"/>
      <c r="AH45" s="493">
        <v>314745</v>
      </c>
      <c r="AI45" s="492"/>
      <c r="AJ45" s="492">
        <v>5632</v>
      </c>
      <c r="AK45" s="492"/>
      <c r="AL45" s="492">
        <v>4801</v>
      </c>
      <c r="AM45" s="492"/>
      <c r="AN45" s="492">
        <v>84629</v>
      </c>
      <c r="AO45" s="492"/>
      <c r="AP45" s="493">
        <f>SUM(AH45,AJ45,AL45,AN45)</f>
        <v>409807</v>
      </c>
      <c r="AQ45" s="492"/>
      <c r="AR45" s="494">
        <v>0</v>
      </c>
    </row>
    <row r="46" spans="2:44" s="459" customFormat="1" ht="16.5" customHeight="1">
      <c r="B46" s="1451"/>
      <c r="C46" s="496"/>
      <c r="D46" s="501" t="s">
        <v>266</v>
      </c>
      <c r="E46" s="492">
        <f t="shared" si="21"/>
        <v>80</v>
      </c>
      <c r="F46" s="492">
        <v>75</v>
      </c>
      <c r="G46" s="492">
        <v>1</v>
      </c>
      <c r="H46" s="492">
        <v>4</v>
      </c>
      <c r="I46" s="492"/>
      <c r="J46" s="492">
        <v>802</v>
      </c>
      <c r="K46" s="492"/>
      <c r="L46" s="492">
        <v>2303</v>
      </c>
      <c r="M46" s="492"/>
      <c r="N46" s="492">
        <f t="shared" si="16"/>
        <v>3105</v>
      </c>
      <c r="O46" s="492"/>
      <c r="P46" s="492">
        <v>3</v>
      </c>
      <c r="Q46" s="492"/>
      <c r="R46" s="492">
        <v>1</v>
      </c>
      <c r="S46" s="492"/>
      <c r="T46" s="492">
        <f t="shared" si="17"/>
        <v>4</v>
      </c>
      <c r="U46" s="492"/>
      <c r="V46" s="492">
        <f t="shared" si="18"/>
        <v>805</v>
      </c>
      <c r="W46" s="492"/>
      <c r="X46" s="492">
        <f t="shared" si="19"/>
        <v>2304</v>
      </c>
      <c r="Y46" s="492"/>
      <c r="Z46" s="492">
        <f t="shared" si="20"/>
        <v>3109</v>
      </c>
      <c r="AA46" s="492"/>
      <c r="AB46" s="493">
        <v>205756</v>
      </c>
      <c r="AC46" s="492"/>
      <c r="AD46" s="492">
        <v>3629</v>
      </c>
      <c r="AE46" s="492"/>
      <c r="AF46" s="493">
        <f>SUM(AB46,AD46)</f>
        <v>209385</v>
      </c>
      <c r="AG46" s="492"/>
      <c r="AH46" s="493">
        <v>660383</v>
      </c>
      <c r="AI46" s="492"/>
      <c r="AJ46" s="492">
        <v>11319</v>
      </c>
      <c r="AK46" s="492"/>
      <c r="AL46" s="492">
        <v>6276</v>
      </c>
      <c r="AM46" s="492"/>
      <c r="AN46" s="492">
        <v>221771</v>
      </c>
      <c r="AO46" s="492"/>
      <c r="AP46" s="493">
        <f>SUM(AH46,AJ46,AL46,AN46)</f>
        <v>899749</v>
      </c>
      <c r="AQ46" s="492"/>
      <c r="AR46" s="494">
        <v>15</v>
      </c>
    </row>
    <row r="47" spans="2:44" s="459" customFormat="1" ht="16.5" customHeight="1">
      <c r="B47" s="1451"/>
      <c r="C47" s="496"/>
      <c r="D47" s="501" t="s">
        <v>267</v>
      </c>
      <c r="E47" s="492">
        <f t="shared" si="21"/>
        <v>40</v>
      </c>
      <c r="F47" s="492">
        <v>40</v>
      </c>
      <c r="G47" s="492">
        <v>0</v>
      </c>
      <c r="H47" s="492">
        <v>0</v>
      </c>
      <c r="I47" s="492"/>
      <c r="J47" s="492">
        <v>683</v>
      </c>
      <c r="K47" s="492"/>
      <c r="L47" s="492">
        <v>2101</v>
      </c>
      <c r="M47" s="492"/>
      <c r="N47" s="492">
        <f t="shared" si="16"/>
        <v>2784</v>
      </c>
      <c r="O47" s="492"/>
      <c r="P47" s="492">
        <v>0</v>
      </c>
      <c r="Q47" s="492"/>
      <c r="R47" s="492">
        <v>0</v>
      </c>
      <c r="S47" s="492"/>
      <c r="T47" s="492">
        <f t="shared" si="17"/>
        <v>0</v>
      </c>
      <c r="U47" s="492"/>
      <c r="V47" s="492">
        <f t="shared" si="18"/>
        <v>683</v>
      </c>
      <c r="W47" s="492"/>
      <c r="X47" s="492">
        <f t="shared" si="19"/>
        <v>2101</v>
      </c>
      <c r="Y47" s="492"/>
      <c r="Z47" s="492">
        <f t="shared" si="20"/>
        <v>2784</v>
      </c>
      <c r="AA47" s="492"/>
      <c r="AB47" s="493">
        <v>173517</v>
      </c>
      <c r="AC47" s="492"/>
      <c r="AD47" s="492">
        <v>4549</v>
      </c>
      <c r="AE47" s="492"/>
      <c r="AF47" s="493">
        <f>SUM(AB47,AD47)</f>
        <v>178066</v>
      </c>
      <c r="AG47" s="492"/>
      <c r="AH47" s="493">
        <v>499196</v>
      </c>
      <c r="AI47" s="492"/>
      <c r="AJ47" s="492">
        <v>8249</v>
      </c>
      <c r="AK47" s="492"/>
      <c r="AL47" s="492">
        <v>3934</v>
      </c>
      <c r="AM47" s="492"/>
      <c r="AN47" s="492">
        <v>184665</v>
      </c>
      <c r="AO47" s="492"/>
      <c r="AP47" s="493">
        <f>SUM(AH47,AJ47,AL47,AN47)</f>
        <v>696044</v>
      </c>
      <c r="AQ47" s="492"/>
      <c r="AR47" s="494">
        <v>0</v>
      </c>
    </row>
    <row r="48" spans="2:44" s="459" customFormat="1" ht="16.5" customHeight="1">
      <c r="B48" s="1451"/>
      <c r="C48" s="496"/>
      <c r="D48" s="501" t="s">
        <v>268</v>
      </c>
      <c r="E48" s="492">
        <f t="shared" si="21"/>
        <v>22</v>
      </c>
      <c r="F48" s="492">
        <v>22</v>
      </c>
      <c r="G48" s="492">
        <v>0</v>
      </c>
      <c r="H48" s="492">
        <v>0</v>
      </c>
      <c r="I48" s="497" t="s">
        <v>272</v>
      </c>
      <c r="J48" s="492">
        <v>1005</v>
      </c>
      <c r="K48" s="497" t="s">
        <v>272</v>
      </c>
      <c r="L48" s="492">
        <v>2757</v>
      </c>
      <c r="M48" s="497" t="s">
        <v>272</v>
      </c>
      <c r="N48" s="492">
        <f t="shared" si="16"/>
        <v>3762</v>
      </c>
      <c r="O48" s="492"/>
      <c r="P48" s="492">
        <v>0</v>
      </c>
      <c r="Q48" s="492"/>
      <c r="R48" s="492">
        <v>0</v>
      </c>
      <c r="S48" s="492"/>
      <c r="T48" s="492">
        <f t="shared" si="17"/>
        <v>0</v>
      </c>
      <c r="U48" s="497" t="s">
        <v>272</v>
      </c>
      <c r="V48" s="492">
        <f t="shared" si="18"/>
        <v>1005</v>
      </c>
      <c r="W48" s="497" t="s">
        <v>272</v>
      </c>
      <c r="X48" s="492">
        <f t="shared" si="19"/>
        <v>2757</v>
      </c>
      <c r="Y48" s="497" t="s">
        <v>272</v>
      </c>
      <c r="Z48" s="492">
        <f t="shared" si="20"/>
        <v>3762</v>
      </c>
      <c r="AA48" s="497" t="s">
        <v>272</v>
      </c>
      <c r="AB48" s="493">
        <v>288693</v>
      </c>
      <c r="AC48" s="492" t="s">
        <v>272</v>
      </c>
      <c r="AD48" s="492">
        <v>6144</v>
      </c>
      <c r="AE48" s="492" t="s">
        <v>272</v>
      </c>
      <c r="AF48" s="493">
        <f>SUM(AB48,AD48)</f>
        <v>294837</v>
      </c>
      <c r="AG48" s="492" t="s">
        <v>272</v>
      </c>
      <c r="AH48" s="492">
        <v>1383017</v>
      </c>
      <c r="AI48" s="492" t="s">
        <v>272</v>
      </c>
      <c r="AJ48" s="492">
        <v>10721</v>
      </c>
      <c r="AK48" s="492" t="s">
        <v>272</v>
      </c>
      <c r="AL48" s="492">
        <v>11466</v>
      </c>
      <c r="AM48" s="492" t="s">
        <v>272</v>
      </c>
      <c r="AN48" s="492">
        <v>149920</v>
      </c>
      <c r="AO48" s="492" t="s">
        <v>272</v>
      </c>
      <c r="AP48" s="493">
        <f>SUM(AH48,AJ48,AL48,AN48)</f>
        <v>1555124</v>
      </c>
      <c r="AQ48" s="492"/>
      <c r="AR48" s="494">
        <v>538</v>
      </c>
    </row>
    <row r="49" spans="2:44" s="459" customFormat="1" ht="16.5" customHeight="1">
      <c r="B49" s="1451"/>
      <c r="C49" s="496"/>
      <c r="D49" s="501" t="s">
        <v>269</v>
      </c>
      <c r="E49" s="492">
        <f t="shared" si="21"/>
        <v>1</v>
      </c>
      <c r="F49" s="492">
        <v>1</v>
      </c>
      <c r="G49" s="492">
        <v>0</v>
      </c>
      <c r="H49" s="492">
        <v>0</v>
      </c>
      <c r="I49" s="492"/>
      <c r="J49" s="492" t="s">
        <v>275</v>
      </c>
      <c r="K49" s="492"/>
      <c r="L49" s="492" t="s">
        <v>275</v>
      </c>
      <c r="M49" s="492"/>
      <c r="N49" s="492" t="s">
        <v>275</v>
      </c>
      <c r="O49" s="492"/>
      <c r="P49" s="492">
        <v>0</v>
      </c>
      <c r="Q49" s="492"/>
      <c r="R49" s="492">
        <v>0</v>
      </c>
      <c r="S49" s="492"/>
      <c r="T49" s="492">
        <f t="shared" si="17"/>
        <v>0</v>
      </c>
      <c r="U49" s="492"/>
      <c r="V49" s="492" t="s">
        <v>275</v>
      </c>
      <c r="W49" s="492"/>
      <c r="X49" s="492" t="s">
        <v>275</v>
      </c>
      <c r="Y49" s="492"/>
      <c r="Z49" s="492" t="s">
        <v>275</v>
      </c>
      <c r="AA49" s="492"/>
      <c r="AB49" s="493" t="s">
        <v>275</v>
      </c>
      <c r="AC49" s="492"/>
      <c r="AD49" s="493" t="s">
        <v>275</v>
      </c>
      <c r="AE49" s="492"/>
      <c r="AF49" s="493" t="s">
        <v>275</v>
      </c>
      <c r="AG49" s="492"/>
      <c r="AH49" s="493" t="s">
        <v>275</v>
      </c>
      <c r="AI49" s="492"/>
      <c r="AJ49" s="493" t="s">
        <v>275</v>
      </c>
      <c r="AK49" s="492"/>
      <c r="AL49" s="493" t="s">
        <v>275</v>
      </c>
      <c r="AM49" s="492"/>
      <c r="AN49" s="493" t="s">
        <v>275</v>
      </c>
      <c r="AO49" s="492"/>
      <c r="AP49" s="493" t="s">
        <v>275</v>
      </c>
      <c r="AQ49" s="492"/>
      <c r="AR49" s="494">
        <v>0</v>
      </c>
    </row>
    <row r="50" spans="2:44" s="459" customFormat="1" ht="16.5" customHeight="1">
      <c r="B50" s="1451"/>
      <c r="C50" s="496"/>
      <c r="D50" s="501" t="s">
        <v>270</v>
      </c>
      <c r="E50" s="492">
        <f t="shared" si="21"/>
        <v>1</v>
      </c>
      <c r="F50" s="492">
        <v>1</v>
      </c>
      <c r="G50" s="492">
        <v>0</v>
      </c>
      <c r="H50" s="492">
        <v>0</v>
      </c>
      <c r="I50" s="492"/>
      <c r="J50" s="492" t="s">
        <v>275</v>
      </c>
      <c r="K50" s="492"/>
      <c r="L50" s="492" t="s">
        <v>275</v>
      </c>
      <c r="M50" s="492"/>
      <c r="N50" s="492" t="s">
        <v>275</v>
      </c>
      <c r="O50" s="492"/>
      <c r="P50" s="492">
        <v>0</v>
      </c>
      <c r="Q50" s="492"/>
      <c r="R50" s="492">
        <v>0</v>
      </c>
      <c r="S50" s="492"/>
      <c r="T50" s="492">
        <f t="shared" si="17"/>
        <v>0</v>
      </c>
      <c r="U50" s="492"/>
      <c r="V50" s="492" t="s">
        <v>275</v>
      </c>
      <c r="W50" s="492"/>
      <c r="X50" s="492" t="s">
        <v>275</v>
      </c>
      <c r="Y50" s="492"/>
      <c r="Z50" s="492" t="s">
        <v>275</v>
      </c>
      <c r="AA50" s="492"/>
      <c r="AB50" s="493" t="s">
        <v>275</v>
      </c>
      <c r="AC50" s="492"/>
      <c r="AD50" s="493" t="s">
        <v>275</v>
      </c>
      <c r="AE50" s="492"/>
      <c r="AF50" s="493" t="s">
        <v>275</v>
      </c>
      <c r="AG50" s="492"/>
      <c r="AH50" s="493" t="s">
        <v>275</v>
      </c>
      <c r="AI50" s="492"/>
      <c r="AJ50" s="493" t="s">
        <v>275</v>
      </c>
      <c r="AK50" s="492"/>
      <c r="AL50" s="493" t="s">
        <v>275</v>
      </c>
      <c r="AM50" s="492"/>
      <c r="AN50" s="493" t="s">
        <v>275</v>
      </c>
      <c r="AO50" s="492"/>
      <c r="AP50" s="493" t="s">
        <v>275</v>
      </c>
      <c r="AQ50" s="492"/>
      <c r="AR50" s="494">
        <v>0</v>
      </c>
    </row>
    <row r="51" spans="2:44" s="459" customFormat="1" ht="16.5" customHeight="1">
      <c r="B51" s="467"/>
      <c r="C51" s="496"/>
      <c r="D51" s="501" t="s">
        <v>271</v>
      </c>
      <c r="E51" s="492">
        <f t="shared" si="21"/>
        <v>0</v>
      </c>
      <c r="F51" s="492">
        <v>0</v>
      </c>
      <c r="G51" s="492">
        <v>0</v>
      </c>
      <c r="H51" s="492">
        <v>0</v>
      </c>
      <c r="I51" s="492"/>
      <c r="J51" s="492">
        <v>0</v>
      </c>
      <c r="K51" s="492"/>
      <c r="L51" s="492">
        <v>0</v>
      </c>
      <c r="M51" s="492"/>
      <c r="N51" s="492">
        <f>SUM(J51,L51)</f>
        <v>0</v>
      </c>
      <c r="O51" s="492"/>
      <c r="P51" s="492">
        <v>0</v>
      </c>
      <c r="Q51" s="492"/>
      <c r="R51" s="492">
        <v>0</v>
      </c>
      <c r="S51" s="492"/>
      <c r="T51" s="492">
        <f t="shared" si="17"/>
        <v>0</v>
      </c>
      <c r="U51" s="492"/>
      <c r="V51" s="492">
        <f>SUM(J51,P51)</f>
        <v>0</v>
      </c>
      <c r="W51" s="492"/>
      <c r="X51" s="492">
        <f>SUM(L51,R51)</f>
        <v>0</v>
      </c>
      <c r="Y51" s="492"/>
      <c r="Z51" s="492">
        <f>SUM(N51,T51)</f>
        <v>0</v>
      </c>
      <c r="AA51" s="492"/>
      <c r="AB51" s="493">
        <v>0</v>
      </c>
      <c r="AC51" s="492"/>
      <c r="AD51" s="493">
        <v>0</v>
      </c>
      <c r="AE51" s="492"/>
      <c r="AF51" s="493">
        <f>SUM(AB51,AD51)</f>
        <v>0</v>
      </c>
      <c r="AG51" s="492"/>
      <c r="AH51" s="493">
        <v>0</v>
      </c>
      <c r="AI51" s="492"/>
      <c r="AJ51" s="493">
        <v>0</v>
      </c>
      <c r="AK51" s="492"/>
      <c r="AL51" s="493">
        <v>0</v>
      </c>
      <c r="AM51" s="492"/>
      <c r="AN51" s="493">
        <v>0</v>
      </c>
      <c r="AO51" s="492"/>
      <c r="AP51" s="493">
        <f>SUM(AH51,AJ51,AL51,AN51)</f>
        <v>0</v>
      </c>
      <c r="AQ51" s="492"/>
      <c r="AR51" s="494">
        <v>0</v>
      </c>
    </row>
    <row r="52" spans="2:44" s="459" customFormat="1" ht="16.5" customHeight="1">
      <c r="B52" s="467"/>
      <c r="C52" s="496"/>
      <c r="D52" s="501" t="s">
        <v>273</v>
      </c>
      <c r="E52" s="492">
        <f t="shared" si="21"/>
        <v>0</v>
      </c>
      <c r="F52" s="492">
        <v>0</v>
      </c>
      <c r="G52" s="492">
        <v>0</v>
      </c>
      <c r="H52" s="492">
        <v>0</v>
      </c>
      <c r="I52" s="492"/>
      <c r="J52" s="492">
        <v>0</v>
      </c>
      <c r="K52" s="492"/>
      <c r="L52" s="492">
        <v>0</v>
      </c>
      <c r="M52" s="492"/>
      <c r="N52" s="492">
        <f>SUM(J52,L52)</f>
        <v>0</v>
      </c>
      <c r="O52" s="492"/>
      <c r="P52" s="492">
        <v>0</v>
      </c>
      <c r="Q52" s="492"/>
      <c r="R52" s="492">
        <v>0</v>
      </c>
      <c r="S52" s="492"/>
      <c r="T52" s="492">
        <f t="shared" si="17"/>
        <v>0</v>
      </c>
      <c r="U52" s="492"/>
      <c r="V52" s="492">
        <f>SUM(J52,P52)</f>
        <v>0</v>
      </c>
      <c r="W52" s="492"/>
      <c r="X52" s="492">
        <f>SUM(L52,R52)</f>
        <v>0</v>
      </c>
      <c r="Y52" s="492"/>
      <c r="Z52" s="492">
        <f>SUM(N52,T52)</f>
        <v>0</v>
      </c>
      <c r="AA52" s="492"/>
      <c r="AB52" s="493">
        <v>0</v>
      </c>
      <c r="AC52" s="492"/>
      <c r="AD52" s="493">
        <v>0</v>
      </c>
      <c r="AE52" s="492"/>
      <c r="AF52" s="493">
        <f>SUM(AB52,AD52)</f>
        <v>0</v>
      </c>
      <c r="AG52" s="492"/>
      <c r="AH52" s="493">
        <v>0</v>
      </c>
      <c r="AI52" s="492"/>
      <c r="AJ52" s="493">
        <v>0</v>
      </c>
      <c r="AK52" s="492"/>
      <c r="AL52" s="493">
        <v>0</v>
      </c>
      <c r="AM52" s="492"/>
      <c r="AN52" s="493">
        <v>0</v>
      </c>
      <c r="AO52" s="492"/>
      <c r="AP52" s="493">
        <f>SUM(AH52,AJ52,AL52,AN52)</f>
        <v>0</v>
      </c>
      <c r="AQ52" s="492"/>
      <c r="AR52" s="494">
        <v>0</v>
      </c>
    </row>
    <row r="53" spans="2:44" ht="12">
      <c r="B53" s="498"/>
      <c r="C53" s="489"/>
      <c r="D53" s="499"/>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4"/>
    </row>
    <row r="54" spans="2:44" s="480" customFormat="1" ht="16.5" customHeight="1">
      <c r="B54" s="467"/>
      <c r="C54" s="481"/>
      <c r="D54" s="500" t="s">
        <v>1000</v>
      </c>
      <c r="E54" s="484">
        <f>SUM(E55,E59)</f>
        <v>221</v>
      </c>
      <c r="F54" s="484">
        <f>SUM(F55,F59)</f>
        <v>110</v>
      </c>
      <c r="G54" s="484">
        <f>SUM(G55,G59)</f>
        <v>2</v>
      </c>
      <c r="H54" s="484">
        <f>SUM(H55,H59)</f>
        <v>109</v>
      </c>
      <c r="I54" s="484"/>
      <c r="J54" s="484">
        <f>SUM(J55,J59)</f>
        <v>683</v>
      </c>
      <c r="K54" s="484"/>
      <c r="L54" s="484">
        <f>SUM(L55,L59)</f>
        <v>4093</v>
      </c>
      <c r="M54" s="484"/>
      <c r="N54" s="485">
        <f aca="true" t="shared" si="22" ref="N54:N63">SUM(J54,L54)</f>
        <v>4776</v>
      </c>
      <c r="O54" s="484"/>
      <c r="P54" s="484">
        <f>SUM(P55,P59)</f>
        <v>101</v>
      </c>
      <c r="Q54" s="484"/>
      <c r="R54" s="484">
        <f>SUM(R55,R59)</f>
        <v>82</v>
      </c>
      <c r="S54" s="484"/>
      <c r="T54" s="485">
        <f aca="true" t="shared" si="23" ref="T54:T67">SUM(P54,R54)</f>
        <v>183</v>
      </c>
      <c r="U54" s="484"/>
      <c r="V54" s="485">
        <f aca="true" t="shared" si="24" ref="V54:V63">SUM(J54,P54)</f>
        <v>784</v>
      </c>
      <c r="W54" s="485"/>
      <c r="X54" s="485">
        <f aca="true" t="shared" si="25" ref="X54:X63">SUM(L54,R54)</f>
        <v>4175</v>
      </c>
      <c r="Y54" s="485"/>
      <c r="Z54" s="485">
        <f aca="true" t="shared" si="26" ref="Z54:Z63">SUM(N54,T54)</f>
        <v>4959</v>
      </c>
      <c r="AA54" s="484"/>
      <c r="AB54" s="484">
        <v>0</v>
      </c>
      <c r="AC54" s="484"/>
      <c r="AD54" s="484">
        <v>0</v>
      </c>
      <c r="AE54" s="485"/>
      <c r="AF54" s="484">
        <f>SUM(AF55,AF59)</f>
        <v>192985</v>
      </c>
      <c r="AG54" s="484"/>
      <c r="AH54" s="484">
        <v>0</v>
      </c>
      <c r="AI54" s="484"/>
      <c r="AJ54" s="484">
        <v>0</v>
      </c>
      <c r="AK54" s="485"/>
      <c r="AL54" s="484">
        <v>0</v>
      </c>
      <c r="AM54" s="485"/>
      <c r="AN54" s="484">
        <v>0</v>
      </c>
      <c r="AO54" s="485"/>
      <c r="AP54" s="484">
        <f>SUM(AP55,AP59)</f>
        <v>373919</v>
      </c>
      <c r="AQ54" s="484"/>
      <c r="AR54" s="486">
        <f>SUM(AR55,AR59)</f>
        <v>0</v>
      </c>
    </row>
    <row r="55" spans="2:44" s="480" customFormat="1" ht="16.5" customHeight="1">
      <c r="B55" s="467"/>
      <c r="C55" s="481"/>
      <c r="D55" s="500" t="s">
        <v>259</v>
      </c>
      <c r="E55" s="485">
        <f>SUM(E56:E58)</f>
        <v>147</v>
      </c>
      <c r="F55" s="485">
        <f>SUM(F56:F58)</f>
        <v>42</v>
      </c>
      <c r="G55" s="485">
        <f>SUM(G56:G58)</f>
        <v>2</v>
      </c>
      <c r="H55" s="485">
        <f>SUM(H56:H58)</f>
        <v>103</v>
      </c>
      <c r="I55" s="485"/>
      <c r="J55" s="485">
        <f>SUM(J56:J58)</f>
        <v>161</v>
      </c>
      <c r="K55" s="485"/>
      <c r="L55" s="485">
        <f>SUM(L56:L58)</f>
        <v>686</v>
      </c>
      <c r="M55" s="485"/>
      <c r="N55" s="485">
        <f t="shared" si="22"/>
        <v>847</v>
      </c>
      <c r="O55" s="485"/>
      <c r="P55" s="485">
        <f>SUM(P56:P58)</f>
        <v>99</v>
      </c>
      <c r="Q55" s="485"/>
      <c r="R55" s="485">
        <f>SUM(R56:R58)</f>
        <v>81</v>
      </c>
      <c r="S55" s="485"/>
      <c r="T55" s="485">
        <f t="shared" si="23"/>
        <v>180</v>
      </c>
      <c r="U55" s="485"/>
      <c r="V55" s="485">
        <f t="shared" si="24"/>
        <v>260</v>
      </c>
      <c r="W55" s="485"/>
      <c r="X55" s="485">
        <f t="shared" si="25"/>
        <v>767</v>
      </c>
      <c r="Y55" s="485"/>
      <c r="Z55" s="485">
        <f t="shared" si="26"/>
        <v>1027</v>
      </c>
      <c r="AA55" s="485"/>
      <c r="AB55" s="485">
        <f>SUM(AB56:AB58)</f>
        <v>0</v>
      </c>
      <c r="AC55" s="485"/>
      <c r="AD55" s="485">
        <f>SUM(AD56:AD58)</f>
        <v>0</v>
      </c>
      <c r="AE55" s="485"/>
      <c r="AF55" s="485">
        <f>SUM(AF56:AF58)</f>
        <v>39811</v>
      </c>
      <c r="AG55" s="485"/>
      <c r="AH55" s="485">
        <f>SUM(AH56:AH58)</f>
        <v>0</v>
      </c>
      <c r="AI55" s="485"/>
      <c r="AJ55" s="485">
        <f>SUM(AJ56:AJ58)</f>
        <v>0</v>
      </c>
      <c r="AK55" s="485"/>
      <c r="AL55" s="485">
        <f>SUM(AL56:AL58)</f>
        <v>0</v>
      </c>
      <c r="AM55" s="485"/>
      <c r="AN55" s="485">
        <f>SUM(AN56:AN58)</f>
        <v>0</v>
      </c>
      <c r="AO55" s="485"/>
      <c r="AP55" s="485">
        <f>SUM(AP56:AP58)</f>
        <v>95904</v>
      </c>
      <c r="AQ55" s="485"/>
      <c r="AR55" s="488">
        <f>SUM(AR56:AR58)</f>
        <v>0</v>
      </c>
    </row>
    <row r="56" spans="2:44" s="459" customFormat="1" ht="16.5" customHeight="1">
      <c r="B56" s="467"/>
      <c r="C56" s="489"/>
      <c r="D56" s="501" t="s">
        <v>260</v>
      </c>
      <c r="E56" s="492">
        <f>SUM(F56:H56)</f>
        <v>52</v>
      </c>
      <c r="F56" s="492">
        <v>0</v>
      </c>
      <c r="G56" s="492">
        <v>0</v>
      </c>
      <c r="H56" s="492">
        <v>52</v>
      </c>
      <c r="I56" s="492"/>
      <c r="J56" s="492">
        <v>6</v>
      </c>
      <c r="K56" s="492"/>
      <c r="L56" s="492">
        <v>15</v>
      </c>
      <c r="M56" s="492"/>
      <c r="N56" s="492">
        <f t="shared" si="22"/>
        <v>21</v>
      </c>
      <c r="O56" s="492"/>
      <c r="P56" s="492">
        <v>55</v>
      </c>
      <c r="Q56" s="492"/>
      <c r="R56" s="492">
        <v>31</v>
      </c>
      <c r="S56" s="492"/>
      <c r="T56" s="492">
        <f t="shared" si="23"/>
        <v>86</v>
      </c>
      <c r="U56" s="492"/>
      <c r="V56" s="492">
        <f t="shared" si="24"/>
        <v>61</v>
      </c>
      <c r="W56" s="492"/>
      <c r="X56" s="492">
        <f t="shared" si="25"/>
        <v>46</v>
      </c>
      <c r="Y56" s="492"/>
      <c r="Z56" s="492">
        <f t="shared" si="26"/>
        <v>107</v>
      </c>
      <c r="AA56" s="492"/>
      <c r="AB56" s="493">
        <v>0</v>
      </c>
      <c r="AC56" s="492"/>
      <c r="AD56" s="493">
        <v>0</v>
      </c>
      <c r="AE56" s="492"/>
      <c r="AF56" s="493">
        <v>1048</v>
      </c>
      <c r="AG56" s="492"/>
      <c r="AH56" s="493">
        <v>0</v>
      </c>
      <c r="AI56" s="492"/>
      <c r="AJ56" s="493">
        <v>0</v>
      </c>
      <c r="AK56" s="492"/>
      <c r="AL56" s="493">
        <v>0</v>
      </c>
      <c r="AM56" s="492"/>
      <c r="AN56" s="493">
        <v>0</v>
      </c>
      <c r="AO56" s="492"/>
      <c r="AP56" s="493">
        <v>5870</v>
      </c>
      <c r="AQ56" s="492"/>
      <c r="AR56" s="494"/>
    </row>
    <row r="57" spans="2:44" s="459" customFormat="1" ht="16.5" customHeight="1">
      <c r="B57" s="467"/>
      <c r="C57" s="489"/>
      <c r="D57" s="501" t="s">
        <v>262</v>
      </c>
      <c r="E57" s="492">
        <f>SUM(F57:H57)</f>
        <v>53</v>
      </c>
      <c r="F57" s="492">
        <v>15</v>
      </c>
      <c r="G57" s="492">
        <v>0</v>
      </c>
      <c r="H57" s="492">
        <v>38</v>
      </c>
      <c r="I57" s="492"/>
      <c r="J57" s="492">
        <v>65</v>
      </c>
      <c r="K57" s="492"/>
      <c r="L57" s="492">
        <v>187</v>
      </c>
      <c r="M57" s="492"/>
      <c r="N57" s="492">
        <f t="shared" si="22"/>
        <v>252</v>
      </c>
      <c r="O57" s="492"/>
      <c r="P57" s="492">
        <v>33</v>
      </c>
      <c r="Q57" s="492"/>
      <c r="R57" s="492">
        <v>37</v>
      </c>
      <c r="S57" s="492"/>
      <c r="T57" s="492">
        <f t="shared" si="23"/>
        <v>70</v>
      </c>
      <c r="U57" s="492"/>
      <c r="V57" s="492">
        <f t="shared" si="24"/>
        <v>98</v>
      </c>
      <c r="W57" s="492"/>
      <c r="X57" s="492">
        <f t="shared" si="25"/>
        <v>224</v>
      </c>
      <c r="Y57" s="492"/>
      <c r="Z57" s="492">
        <f t="shared" si="26"/>
        <v>322</v>
      </c>
      <c r="AA57" s="492"/>
      <c r="AB57" s="493">
        <v>0</v>
      </c>
      <c r="AC57" s="492"/>
      <c r="AD57" s="493">
        <v>0</v>
      </c>
      <c r="AE57" s="492"/>
      <c r="AF57" s="493">
        <v>12468</v>
      </c>
      <c r="AG57" s="492"/>
      <c r="AH57" s="493">
        <v>0</v>
      </c>
      <c r="AI57" s="492"/>
      <c r="AJ57" s="493">
        <v>0</v>
      </c>
      <c r="AK57" s="492"/>
      <c r="AL57" s="493">
        <v>0</v>
      </c>
      <c r="AM57" s="492"/>
      <c r="AN57" s="493">
        <v>0</v>
      </c>
      <c r="AO57" s="492"/>
      <c r="AP57" s="493">
        <v>37521</v>
      </c>
      <c r="AQ57" s="492"/>
      <c r="AR57" s="494"/>
    </row>
    <row r="58" spans="2:44" s="459" customFormat="1" ht="16.5" customHeight="1">
      <c r="B58" s="467">
        <v>21</v>
      </c>
      <c r="C58" s="489"/>
      <c r="D58" s="501" t="s">
        <v>263</v>
      </c>
      <c r="E58" s="492">
        <f>SUM(F58:H58)</f>
        <v>42</v>
      </c>
      <c r="F58" s="492">
        <v>27</v>
      </c>
      <c r="G58" s="492">
        <v>2</v>
      </c>
      <c r="H58" s="492">
        <v>13</v>
      </c>
      <c r="I58" s="492"/>
      <c r="J58" s="492">
        <v>90</v>
      </c>
      <c r="K58" s="492"/>
      <c r="L58" s="492">
        <v>484</v>
      </c>
      <c r="M58" s="492"/>
      <c r="N58" s="492">
        <f t="shared" si="22"/>
        <v>574</v>
      </c>
      <c r="O58" s="492"/>
      <c r="P58" s="492">
        <v>11</v>
      </c>
      <c r="Q58" s="492"/>
      <c r="R58" s="492">
        <v>13</v>
      </c>
      <c r="S58" s="492"/>
      <c r="T58" s="492">
        <f t="shared" si="23"/>
        <v>24</v>
      </c>
      <c r="U58" s="492"/>
      <c r="V58" s="492">
        <f t="shared" si="24"/>
        <v>101</v>
      </c>
      <c r="W58" s="492"/>
      <c r="X58" s="492">
        <f t="shared" si="25"/>
        <v>497</v>
      </c>
      <c r="Y58" s="492"/>
      <c r="Z58" s="492">
        <f t="shared" si="26"/>
        <v>598</v>
      </c>
      <c r="AA58" s="492"/>
      <c r="AB58" s="493">
        <v>0</v>
      </c>
      <c r="AC58" s="492"/>
      <c r="AD58" s="493">
        <v>0</v>
      </c>
      <c r="AE58" s="492"/>
      <c r="AF58" s="493">
        <v>26295</v>
      </c>
      <c r="AG58" s="492"/>
      <c r="AH58" s="493">
        <v>0</v>
      </c>
      <c r="AI58" s="492"/>
      <c r="AJ58" s="493">
        <v>0</v>
      </c>
      <c r="AK58" s="492"/>
      <c r="AL58" s="493">
        <v>0</v>
      </c>
      <c r="AM58" s="492"/>
      <c r="AN58" s="493">
        <v>0</v>
      </c>
      <c r="AO58" s="492"/>
      <c r="AP58" s="493">
        <v>52513</v>
      </c>
      <c r="AQ58" s="492"/>
      <c r="AR58" s="494"/>
    </row>
    <row r="59" spans="2:44" s="480" customFormat="1" ht="16.5" customHeight="1">
      <c r="B59" s="1451" t="s">
        <v>277</v>
      </c>
      <c r="C59" s="495"/>
      <c r="D59" s="500" t="s">
        <v>264</v>
      </c>
      <c r="E59" s="485">
        <f>SUM(E60:E67)</f>
        <v>74</v>
      </c>
      <c r="F59" s="485">
        <f>SUM(F60:F67)</f>
        <v>68</v>
      </c>
      <c r="G59" s="485">
        <f>SUM(G60:G67)</f>
        <v>0</v>
      </c>
      <c r="H59" s="485">
        <f>SUM(H60:H67)</f>
        <v>6</v>
      </c>
      <c r="I59" s="485"/>
      <c r="J59" s="485">
        <f>SUM(J60:J67)</f>
        <v>522</v>
      </c>
      <c r="K59" s="485"/>
      <c r="L59" s="485">
        <f>SUM(L60:L67)</f>
        <v>3407</v>
      </c>
      <c r="M59" s="485"/>
      <c r="N59" s="485">
        <f t="shared" si="22"/>
        <v>3929</v>
      </c>
      <c r="O59" s="485"/>
      <c r="P59" s="485">
        <f>SUM(P60:P67)</f>
        <v>2</v>
      </c>
      <c r="Q59" s="485"/>
      <c r="R59" s="485">
        <f>SUM(R60:R67)</f>
        <v>1</v>
      </c>
      <c r="S59" s="485"/>
      <c r="T59" s="485">
        <f t="shared" si="23"/>
        <v>3</v>
      </c>
      <c r="U59" s="485"/>
      <c r="V59" s="485">
        <f t="shared" si="24"/>
        <v>524</v>
      </c>
      <c r="W59" s="485"/>
      <c r="X59" s="485">
        <f t="shared" si="25"/>
        <v>3408</v>
      </c>
      <c r="Y59" s="485"/>
      <c r="Z59" s="485">
        <f t="shared" si="26"/>
        <v>3932</v>
      </c>
      <c r="AA59" s="485"/>
      <c r="AB59" s="485">
        <f>SUM(AB60:AB67)</f>
        <v>152193</v>
      </c>
      <c r="AC59" s="485"/>
      <c r="AD59" s="485">
        <f>SUM(AD60:AD67)</f>
        <v>981</v>
      </c>
      <c r="AE59" s="485"/>
      <c r="AF59" s="484">
        <f>SUM(AB59,AD59)</f>
        <v>153174</v>
      </c>
      <c r="AG59" s="485"/>
      <c r="AH59" s="485">
        <f>SUM(AH60:AH67)</f>
        <v>216421</v>
      </c>
      <c r="AI59" s="485"/>
      <c r="AJ59" s="485">
        <f>SUM(AJ60:AJ67)</f>
        <v>4911</v>
      </c>
      <c r="AK59" s="485"/>
      <c r="AL59" s="485">
        <f>SUM(AL60:AL67)</f>
        <v>2620</v>
      </c>
      <c r="AM59" s="485"/>
      <c r="AN59" s="485">
        <f>SUM(AN60:AN67)</f>
        <v>54063</v>
      </c>
      <c r="AO59" s="485"/>
      <c r="AP59" s="484">
        <f>SUM(AH59,AJ59,AL59,AN59)</f>
        <v>278015</v>
      </c>
      <c r="AQ59" s="485"/>
      <c r="AR59" s="488">
        <f>SUM(AR60:AR67)</f>
        <v>0</v>
      </c>
    </row>
    <row r="60" spans="2:44" s="459" customFormat="1" ht="16.5" customHeight="1">
      <c r="B60" s="1451"/>
      <c r="C60" s="489"/>
      <c r="D60" s="501" t="s">
        <v>265</v>
      </c>
      <c r="E60" s="492">
        <f aca="true" t="shared" si="27" ref="E60:E67">SUM(F60:H60)</f>
        <v>22</v>
      </c>
      <c r="F60" s="492">
        <v>19</v>
      </c>
      <c r="G60" s="492">
        <v>0</v>
      </c>
      <c r="H60" s="492">
        <v>3</v>
      </c>
      <c r="I60" s="492"/>
      <c r="J60" s="492">
        <v>65</v>
      </c>
      <c r="K60" s="492"/>
      <c r="L60" s="492">
        <v>480</v>
      </c>
      <c r="M60" s="492"/>
      <c r="N60" s="492">
        <f t="shared" si="22"/>
        <v>545</v>
      </c>
      <c r="O60" s="492"/>
      <c r="P60" s="492">
        <v>0</v>
      </c>
      <c r="Q60" s="492"/>
      <c r="R60" s="492">
        <v>0</v>
      </c>
      <c r="S60" s="492"/>
      <c r="T60" s="492">
        <f t="shared" si="23"/>
        <v>0</v>
      </c>
      <c r="U60" s="492"/>
      <c r="V60" s="492">
        <f t="shared" si="24"/>
        <v>65</v>
      </c>
      <c r="W60" s="492"/>
      <c r="X60" s="492">
        <f t="shared" si="25"/>
        <v>480</v>
      </c>
      <c r="Y60" s="492"/>
      <c r="Z60" s="492">
        <f t="shared" si="26"/>
        <v>545</v>
      </c>
      <c r="AA60" s="492"/>
      <c r="AB60" s="493">
        <v>22422</v>
      </c>
      <c r="AC60" s="492"/>
      <c r="AD60" s="492">
        <v>146</v>
      </c>
      <c r="AE60" s="492"/>
      <c r="AF60" s="493">
        <f>SUM(AB60,AD60)</f>
        <v>22568</v>
      </c>
      <c r="AG60" s="492"/>
      <c r="AH60" s="493">
        <v>19216</v>
      </c>
      <c r="AI60" s="492"/>
      <c r="AJ60" s="492">
        <v>1574</v>
      </c>
      <c r="AK60" s="492"/>
      <c r="AL60" s="492">
        <v>601</v>
      </c>
      <c r="AM60" s="492"/>
      <c r="AN60" s="492">
        <v>6660</v>
      </c>
      <c r="AO60" s="492"/>
      <c r="AP60" s="493">
        <f>SUM(AH60,AJ60,AL60,AN60)</f>
        <v>28051</v>
      </c>
      <c r="AQ60" s="492"/>
      <c r="AR60" s="494">
        <v>0</v>
      </c>
    </row>
    <row r="61" spans="2:44" s="459" customFormat="1" ht="16.5" customHeight="1">
      <c r="B61" s="1451"/>
      <c r="C61" s="496"/>
      <c r="D61" s="501" t="s">
        <v>266</v>
      </c>
      <c r="E61" s="492">
        <f t="shared" si="27"/>
        <v>26</v>
      </c>
      <c r="F61" s="492">
        <v>23</v>
      </c>
      <c r="G61" s="492">
        <v>0</v>
      </c>
      <c r="H61" s="492">
        <v>3</v>
      </c>
      <c r="I61" s="492"/>
      <c r="J61" s="492">
        <v>118</v>
      </c>
      <c r="K61" s="492"/>
      <c r="L61" s="492">
        <v>880</v>
      </c>
      <c r="M61" s="492"/>
      <c r="N61" s="492">
        <f t="shared" si="22"/>
        <v>998</v>
      </c>
      <c r="O61" s="492"/>
      <c r="P61" s="492">
        <v>2</v>
      </c>
      <c r="Q61" s="492"/>
      <c r="R61" s="492">
        <v>1</v>
      </c>
      <c r="S61" s="492"/>
      <c r="T61" s="492">
        <f t="shared" si="23"/>
        <v>3</v>
      </c>
      <c r="U61" s="492"/>
      <c r="V61" s="492">
        <f t="shared" si="24"/>
        <v>120</v>
      </c>
      <c r="W61" s="492"/>
      <c r="X61" s="492">
        <f t="shared" si="25"/>
        <v>881</v>
      </c>
      <c r="Y61" s="492"/>
      <c r="Z61" s="492">
        <f t="shared" si="26"/>
        <v>1001</v>
      </c>
      <c r="AA61" s="492"/>
      <c r="AB61" s="493">
        <v>38869</v>
      </c>
      <c r="AC61" s="492"/>
      <c r="AD61" s="492">
        <v>394</v>
      </c>
      <c r="AE61" s="492"/>
      <c r="AF61" s="493">
        <f>SUM(AB61,AD61)</f>
        <v>39263</v>
      </c>
      <c r="AG61" s="492"/>
      <c r="AH61" s="493">
        <v>50604</v>
      </c>
      <c r="AI61" s="492"/>
      <c r="AJ61" s="492">
        <v>1188</v>
      </c>
      <c r="AK61" s="492"/>
      <c r="AL61" s="492">
        <v>571</v>
      </c>
      <c r="AM61" s="492"/>
      <c r="AN61" s="492">
        <v>24536</v>
      </c>
      <c r="AO61" s="492"/>
      <c r="AP61" s="493">
        <f>SUM(AH61,AJ61,AL61,AN61)</f>
        <v>76899</v>
      </c>
      <c r="AQ61" s="492"/>
      <c r="AR61" s="494">
        <v>0</v>
      </c>
    </row>
    <row r="62" spans="2:44" s="459" customFormat="1" ht="16.5" customHeight="1">
      <c r="B62" s="1451"/>
      <c r="C62" s="496"/>
      <c r="D62" s="501" t="s">
        <v>267</v>
      </c>
      <c r="E62" s="492">
        <f t="shared" si="27"/>
        <v>18</v>
      </c>
      <c r="F62" s="492">
        <v>18</v>
      </c>
      <c r="G62" s="492">
        <v>0</v>
      </c>
      <c r="H62" s="492">
        <v>0</v>
      </c>
      <c r="I62" s="492"/>
      <c r="J62" s="492">
        <v>212</v>
      </c>
      <c r="K62" s="492"/>
      <c r="L62" s="492">
        <v>1032</v>
      </c>
      <c r="M62" s="492"/>
      <c r="N62" s="492">
        <f t="shared" si="22"/>
        <v>1244</v>
      </c>
      <c r="O62" s="492"/>
      <c r="P62" s="492">
        <v>0</v>
      </c>
      <c r="Q62" s="492"/>
      <c r="R62" s="492">
        <v>0</v>
      </c>
      <c r="S62" s="492"/>
      <c r="T62" s="492">
        <f t="shared" si="23"/>
        <v>0</v>
      </c>
      <c r="U62" s="492"/>
      <c r="V62" s="492">
        <f t="shared" si="24"/>
        <v>212</v>
      </c>
      <c r="W62" s="492"/>
      <c r="X62" s="492">
        <f t="shared" si="25"/>
        <v>1032</v>
      </c>
      <c r="Y62" s="492"/>
      <c r="Z62" s="492">
        <f t="shared" si="26"/>
        <v>1244</v>
      </c>
      <c r="AA62" s="492"/>
      <c r="AB62" s="493">
        <v>51632</v>
      </c>
      <c r="AC62" s="492"/>
      <c r="AD62" s="492">
        <v>311</v>
      </c>
      <c r="AE62" s="492"/>
      <c r="AF62" s="493">
        <f>SUM(AB62,AD62)</f>
        <v>51943</v>
      </c>
      <c r="AG62" s="492"/>
      <c r="AH62" s="493">
        <v>106115</v>
      </c>
      <c r="AI62" s="492"/>
      <c r="AJ62" s="492">
        <v>1381</v>
      </c>
      <c r="AK62" s="492"/>
      <c r="AL62" s="492">
        <v>916</v>
      </c>
      <c r="AM62" s="492"/>
      <c r="AN62" s="492">
        <v>15324</v>
      </c>
      <c r="AO62" s="492"/>
      <c r="AP62" s="493">
        <f>SUM(AH62,AJ62,AL62,AN62)</f>
        <v>123736</v>
      </c>
      <c r="AQ62" s="492"/>
      <c r="AR62" s="494">
        <v>0</v>
      </c>
    </row>
    <row r="63" spans="2:44" s="459" customFormat="1" ht="16.5" customHeight="1">
      <c r="B63" s="1451"/>
      <c r="C63" s="496"/>
      <c r="D63" s="501" t="s">
        <v>268</v>
      </c>
      <c r="E63" s="492">
        <f t="shared" si="27"/>
        <v>7</v>
      </c>
      <c r="F63" s="492">
        <v>7</v>
      </c>
      <c r="G63" s="492">
        <v>0</v>
      </c>
      <c r="H63" s="492">
        <v>0</v>
      </c>
      <c r="I63" s="497" t="s">
        <v>272</v>
      </c>
      <c r="J63" s="492">
        <v>127</v>
      </c>
      <c r="K63" s="497" t="s">
        <v>272</v>
      </c>
      <c r="L63" s="492">
        <v>1015</v>
      </c>
      <c r="M63" s="497" t="s">
        <v>272</v>
      </c>
      <c r="N63" s="492">
        <f t="shared" si="22"/>
        <v>1142</v>
      </c>
      <c r="O63" s="492"/>
      <c r="P63" s="492">
        <v>0</v>
      </c>
      <c r="Q63" s="492"/>
      <c r="R63" s="492">
        <v>0</v>
      </c>
      <c r="S63" s="492"/>
      <c r="T63" s="492">
        <f t="shared" si="23"/>
        <v>0</v>
      </c>
      <c r="U63" s="497" t="s">
        <v>272</v>
      </c>
      <c r="V63" s="492">
        <f t="shared" si="24"/>
        <v>127</v>
      </c>
      <c r="W63" s="497" t="s">
        <v>272</v>
      </c>
      <c r="X63" s="492">
        <f t="shared" si="25"/>
        <v>1015</v>
      </c>
      <c r="Y63" s="497" t="s">
        <v>272</v>
      </c>
      <c r="Z63" s="492">
        <f t="shared" si="26"/>
        <v>1142</v>
      </c>
      <c r="AA63" s="497" t="s">
        <v>272</v>
      </c>
      <c r="AB63" s="493">
        <v>39270</v>
      </c>
      <c r="AC63" s="492"/>
      <c r="AD63" s="492">
        <v>130</v>
      </c>
      <c r="AE63" s="497" t="s">
        <v>272</v>
      </c>
      <c r="AF63" s="493">
        <f>SUM(AB63,AD63)</f>
        <v>39400</v>
      </c>
      <c r="AG63" s="497" t="s">
        <v>272</v>
      </c>
      <c r="AH63" s="493">
        <v>40486</v>
      </c>
      <c r="AI63" s="497" t="s">
        <v>272</v>
      </c>
      <c r="AJ63" s="493">
        <v>768</v>
      </c>
      <c r="AK63" s="497" t="s">
        <v>272</v>
      </c>
      <c r="AL63" s="493">
        <v>532</v>
      </c>
      <c r="AM63" s="497" t="s">
        <v>272</v>
      </c>
      <c r="AN63" s="493">
        <v>7543</v>
      </c>
      <c r="AO63" s="497" t="s">
        <v>272</v>
      </c>
      <c r="AP63" s="493">
        <f>SUM(AH63,AJ63,AL63,AN63)</f>
        <v>49329</v>
      </c>
      <c r="AQ63" s="492"/>
      <c r="AR63" s="494">
        <v>0</v>
      </c>
    </row>
    <row r="64" spans="2:44" s="459" customFormat="1" ht="16.5" customHeight="1">
      <c r="B64" s="1451"/>
      <c r="C64" s="496"/>
      <c r="D64" s="501" t="s">
        <v>269</v>
      </c>
      <c r="E64" s="492">
        <f t="shared" si="27"/>
        <v>1</v>
      </c>
      <c r="F64" s="492">
        <v>1</v>
      </c>
      <c r="G64" s="492">
        <v>0</v>
      </c>
      <c r="H64" s="492">
        <v>0</v>
      </c>
      <c r="I64" s="492"/>
      <c r="J64" s="492" t="s">
        <v>275</v>
      </c>
      <c r="K64" s="492"/>
      <c r="L64" s="492" t="s">
        <v>275</v>
      </c>
      <c r="M64" s="492"/>
      <c r="N64" s="492" t="s">
        <v>275</v>
      </c>
      <c r="O64" s="492"/>
      <c r="P64" s="492">
        <v>0</v>
      </c>
      <c r="Q64" s="492"/>
      <c r="R64" s="492">
        <v>0</v>
      </c>
      <c r="S64" s="492"/>
      <c r="T64" s="492">
        <f t="shared" si="23"/>
        <v>0</v>
      </c>
      <c r="U64" s="492"/>
      <c r="V64" s="492" t="s">
        <v>275</v>
      </c>
      <c r="W64" s="492"/>
      <c r="X64" s="492" t="s">
        <v>275</v>
      </c>
      <c r="Y64" s="492"/>
      <c r="Z64" s="492" t="s">
        <v>275</v>
      </c>
      <c r="AA64" s="492"/>
      <c r="AB64" s="493" t="s">
        <v>275</v>
      </c>
      <c r="AC64" s="492"/>
      <c r="AD64" s="492">
        <v>0</v>
      </c>
      <c r="AE64" s="492"/>
      <c r="AF64" s="493" t="s">
        <v>275</v>
      </c>
      <c r="AG64" s="492"/>
      <c r="AH64" s="493" t="s">
        <v>275</v>
      </c>
      <c r="AI64" s="492"/>
      <c r="AJ64" s="493" t="s">
        <v>275</v>
      </c>
      <c r="AK64" s="492"/>
      <c r="AL64" s="493" t="s">
        <v>275</v>
      </c>
      <c r="AM64" s="492"/>
      <c r="AN64" s="493" t="s">
        <v>275</v>
      </c>
      <c r="AO64" s="492"/>
      <c r="AP64" s="493" t="s">
        <v>275</v>
      </c>
      <c r="AQ64" s="492"/>
      <c r="AR64" s="494">
        <v>0</v>
      </c>
    </row>
    <row r="65" spans="2:44" s="459" customFormat="1" ht="16.5" customHeight="1">
      <c r="B65" s="1451"/>
      <c r="C65" s="496"/>
      <c r="D65" s="501" t="s">
        <v>270</v>
      </c>
      <c r="E65" s="492">
        <f t="shared" si="27"/>
        <v>0</v>
      </c>
      <c r="F65" s="492">
        <v>0</v>
      </c>
      <c r="G65" s="492">
        <v>0</v>
      </c>
      <c r="H65" s="492">
        <v>0</v>
      </c>
      <c r="I65" s="492"/>
      <c r="J65" s="492">
        <v>0</v>
      </c>
      <c r="K65" s="492"/>
      <c r="L65" s="492">
        <v>0</v>
      </c>
      <c r="M65" s="492"/>
      <c r="N65" s="492">
        <f>SUM(J65,L65)</f>
        <v>0</v>
      </c>
      <c r="O65" s="492"/>
      <c r="P65" s="492">
        <v>0</v>
      </c>
      <c r="Q65" s="492"/>
      <c r="R65" s="492">
        <v>0</v>
      </c>
      <c r="S65" s="492"/>
      <c r="T65" s="492">
        <f t="shared" si="23"/>
        <v>0</v>
      </c>
      <c r="U65" s="492"/>
      <c r="V65" s="492">
        <f>SUM(J65,P65)</f>
        <v>0</v>
      </c>
      <c r="W65" s="492"/>
      <c r="X65" s="492">
        <f>SUM(L65,R65)</f>
        <v>0</v>
      </c>
      <c r="Y65" s="492"/>
      <c r="Z65" s="492">
        <f>SUM(N65,T65)</f>
        <v>0</v>
      </c>
      <c r="AA65" s="492"/>
      <c r="AB65" s="493">
        <v>0</v>
      </c>
      <c r="AC65" s="492"/>
      <c r="AD65" s="492">
        <v>0</v>
      </c>
      <c r="AE65" s="492"/>
      <c r="AF65" s="493">
        <f>SUM(AB65,AD65)</f>
        <v>0</v>
      </c>
      <c r="AG65" s="492"/>
      <c r="AH65" s="492">
        <v>0</v>
      </c>
      <c r="AI65" s="492"/>
      <c r="AJ65" s="492">
        <v>0</v>
      </c>
      <c r="AK65" s="492"/>
      <c r="AL65" s="492">
        <v>0</v>
      </c>
      <c r="AM65" s="492"/>
      <c r="AN65" s="492">
        <v>0</v>
      </c>
      <c r="AO65" s="492"/>
      <c r="AP65" s="493">
        <f>SUM(AH65,AJ65,AL65,AN65)</f>
        <v>0</v>
      </c>
      <c r="AQ65" s="492"/>
      <c r="AR65" s="494">
        <v>0</v>
      </c>
    </row>
    <row r="66" spans="2:44" s="459" customFormat="1" ht="16.5" customHeight="1">
      <c r="B66" s="467"/>
      <c r="C66" s="496"/>
      <c r="D66" s="501" t="s">
        <v>271</v>
      </c>
      <c r="E66" s="492">
        <f t="shared" si="27"/>
        <v>0</v>
      </c>
      <c r="F66" s="492">
        <v>0</v>
      </c>
      <c r="G66" s="492">
        <v>0</v>
      </c>
      <c r="H66" s="492">
        <v>0</v>
      </c>
      <c r="I66" s="492"/>
      <c r="J66" s="492">
        <v>0</v>
      </c>
      <c r="K66" s="492"/>
      <c r="L66" s="492">
        <v>0</v>
      </c>
      <c r="M66" s="492"/>
      <c r="N66" s="492">
        <f>SUM(J66,L66)</f>
        <v>0</v>
      </c>
      <c r="O66" s="492"/>
      <c r="P66" s="492">
        <v>0</v>
      </c>
      <c r="Q66" s="492"/>
      <c r="R66" s="492">
        <v>0</v>
      </c>
      <c r="S66" s="492"/>
      <c r="T66" s="492">
        <f t="shared" si="23"/>
        <v>0</v>
      </c>
      <c r="U66" s="492"/>
      <c r="V66" s="492">
        <f>SUM(J66,P66)</f>
        <v>0</v>
      </c>
      <c r="W66" s="492"/>
      <c r="X66" s="492">
        <f>SUM(L66,R66)</f>
        <v>0</v>
      </c>
      <c r="Y66" s="492"/>
      <c r="Z66" s="492">
        <f>SUM(N66,T66)</f>
        <v>0</v>
      </c>
      <c r="AA66" s="492"/>
      <c r="AB66" s="493">
        <v>0</v>
      </c>
      <c r="AC66" s="492"/>
      <c r="AD66" s="492">
        <v>0</v>
      </c>
      <c r="AE66" s="492"/>
      <c r="AF66" s="493">
        <f>SUM(AB66,AD66)</f>
        <v>0</v>
      </c>
      <c r="AG66" s="492"/>
      <c r="AH66" s="492">
        <v>0</v>
      </c>
      <c r="AI66" s="492"/>
      <c r="AJ66" s="492">
        <v>0</v>
      </c>
      <c r="AK66" s="492"/>
      <c r="AL66" s="492">
        <v>0</v>
      </c>
      <c r="AM66" s="492"/>
      <c r="AN66" s="492">
        <v>0</v>
      </c>
      <c r="AO66" s="492"/>
      <c r="AP66" s="493">
        <f>SUM(AH66,AJ66,AL66,AN66)</f>
        <v>0</v>
      </c>
      <c r="AQ66" s="492"/>
      <c r="AR66" s="494">
        <v>0</v>
      </c>
    </row>
    <row r="67" spans="2:44" s="459" customFormat="1" ht="16.5" customHeight="1">
      <c r="B67" s="467"/>
      <c r="C67" s="496"/>
      <c r="D67" s="501" t="s">
        <v>273</v>
      </c>
      <c r="E67" s="492">
        <f t="shared" si="27"/>
        <v>0</v>
      </c>
      <c r="F67" s="492">
        <v>0</v>
      </c>
      <c r="G67" s="492">
        <v>0</v>
      </c>
      <c r="H67" s="492">
        <v>0</v>
      </c>
      <c r="I67" s="492"/>
      <c r="J67" s="492">
        <v>0</v>
      </c>
      <c r="K67" s="492"/>
      <c r="L67" s="492">
        <v>0</v>
      </c>
      <c r="M67" s="492"/>
      <c r="N67" s="492">
        <f>SUM(J67,L67)</f>
        <v>0</v>
      </c>
      <c r="O67" s="492"/>
      <c r="P67" s="492">
        <v>0</v>
      </c>
      <c r="Q67" s="492"/>
      <c r="R67" s="492">
        <v>0</v>
      </c>
      <c r="S67" s="492"/>
      <c r="T67" s="492">
        <f t="shared" si="23"/>
        <v>0</v>
      </c>
      <c r="U67" s="492"/>
      <c r="V67" s="492">
        <f>SUM(J67,P67)</f>
        <v>0</v>
      </c>
      <c r="W67" s="492"/>
      <c r="X67" s="492">
        <f>SUM(L67,R67)</f>
        <v>0</v>
      </c>
      <c r="Y67" s="492"/>
      <c r="Z67" s="492">
        <f>SUM(N67,T67)</f>
        <v>0</v>
      </c>
      <c r="AA67" s="492"/>
      <c r="AB67" s="493">
        <v>0</v>
      </c>
      <c r="AC67" s="492"/>
      <c r="AD67" s="492">
        <v>0</v>
      </c>
      <c r="AE67" s="492"/>
      <c r="AF67" s="493">
        <f>SUM(AB67,AD67)</f>
        <v>0</v>
      </c>
      <c r="AG67" s="492"/>
      <c r="AH67" s="493"/>
      <c r="AI67" s="492"/>
      <c r="AJ67" s="492"/>
      <c r="AK67" s="492"/>
      <c r="AL67" s="492"/>
      <c r="AM67" s="492"/>
      <c r="AN67" s="492"/>
      <c r="AO67" s="492"/>
      <c r="AP67" s="493">
        <f>SUM(AH67,AJ67,AL67,AN67)</f>
        <v>0</v>
      </c>
      <c r="AQ67" s="492"/>
      <c r="AR67" s="494"/>
    </row>
    <row r="68" spans="2:44" ht="12">
      <c r="B68" s="498"/>
      <c r="C68" s="489"/>
      <c r="D68" s="499"/>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4"/>
    </row>
    <row r="69" spans="2:44" s="480" customFormat="1" ht="16.5" customHeight="1">
      <c r="B69" s="467"/>
      <c r="C69" s="481"/>
      <c r="D69" s="500" t="s">
        <v>1000</v>
      </c>
      <c r="E69" s="484">
        <f>SUM(E70,E74)</f>
        <v>811</v>
      </c>
      <c r="F69" s="484">
        <f>SUM(F70,F74)</f>
        <v>240</v>
      </c>
      <c r="G69" s="484">
        <f>SUM(G70,G74)</f>
        <v>11</v>
      </c>
      <c r="H69" s="484">
        <f>SUM(H70,H74)</f>
        <v>560</v>
      </c>
      <c r="I69" s="484"/>
      <c r="J69" s="484">
        <f>SUM(J70,J74)</f>
        <v>3990</v>
      </c>
      <c r="K69" s="484"/>
      <c r="L69" s="484">
        <f>SUM(L70,L74)</f>
        <v>1960</v>
      </c>
      <c r="M69" s="484"/>
      <c r="N69" s="485">
        <f aca="true" t="shared" si="28" ref="N69:N77">SUM(J69,L69)</f>
        <v>5950</v>
      </c>
      <c r="O69" s="484"/>
      <c r="P69" s="484">
        <f>SUM(P70,P74)</f>
        <v>690</v>
      </c>
      <c r="Q69" s="484"/>
      <c r="R69" s="484">
        <f>SUM(R70,R74)</f>
        <v>312</v>
      </c>
      <c r="S69" s="484"/>
      <c r="T69" s="485">
        <f aca="true" t="shared" si="29" ref="T69:T82">SUM(P69,R69)</f>
        <v>1002</v>
      </c>
      <c r="U69" s="484"/>
      <c r="V69" s="485">
        <f aca="true" t="shared" si="30" ref="V69:V77">SUM(J69,P69)</f>
        <v>4680</v>
      </c>
      <c r="W69" s="485"/>
      <c r="X69" s="485">
        <f aca="true" t="shared" si="31" ref="X69:X77">SUM(L69,R69)</f>
        <v>2272</v>
      </c>
      <c r="Y69" s="485"/>
      <c r="Z69" s="485">
        <f aca="true" t="shared" si="32" ref="Z69:Z77">SUM(N69,T69)</f>
        <v>6952</v>
      </c>
      <c r="AA69" s="484"/>
      <c r="AB69" s="484">
        <v>0</v>
      </c>
      <c r="AC69" s="484"/>
      <c r="AD69" s="484">
        <v>0</v>
      </c>
      <c r="AE69" s="485"/>
      <c r="AF69" s="484">
        <f>SUM(AF70,AF74)</f>
        <v>462637</v>
      </c>
      <c r="AG69" s="484"/>
      <c r="AH69" s="484">
        <v>0</v>
      </c>
      <c r="AI69" s="484"/>
      <c r="AJ69" s="484">
        <v>0</v>
      </c>
      <c r="AK69" s="485"/>
      <c r="AL69" s="484">
        <v>0</v>
      </c>
      <c r="AM69" s="485"/>
      <c r="AN69" s="484">
        <v>0</v>
      </c>
      <c r="AO69" s="485"/>
      <c r="AP69" s="484">
        <f>SUM(AP70,AP74)</f>
        <v>2392706</v>
      </c>
      <c r="AQ69" s="484"/>
      <c r="AR69" s="486">
        <f>SUM(AR70,AR74)</f>
        <v>0</v>
      </c>
    </row>
    <row r="70" spans="2:44" s="480" customFormat="1" ht="16.5" customHeight="1">
      <c r="B70" s="467"/>
      <c r="C70" s="481"/>
      <c r="D70" s="500" t="s">
        <v>259</v>
      </c>
      <c r="E70" s="485">
        <f>SUM(E71:E73)</f>
        <v>751</v>
      </c>
      <c r="F70" s="485">
        <f>SUM(F71:F73)</f>
        <v>187</v>
      </c>
      <c r="G70" s="485">
        <f>SUM(G71:G73)</f>
        <v>9</v>
      </c>
      <c r="H70" s="485">
        <f>SUM(H71:H73)</f>
        <v>555</v>
      </c>
      <c r="I70" s="485"/>
      <c r="J70" s="485">
        <f>SUM(J71:J73)</f>
        <v>2454</v>
      </c>
      <c r="K70" s="485"/>
      <c r="L70" s="485">
        <f>SUM(L71:L73)</f>
        <v>1090</v>
      </c>
      <c r="M70" s="485"/>
      <c r="N70" s="485">
        <f t="shared" si="28"/>
        <v>3544</v>
      </c>
      <c r="O70" s="485"/>
      <c r="P70" s="485">
        <f>SUM(P71:P73)</f>
        <v>685</v>
      </c>
      <c r="Q70" s="485"/>
      <c r="R70" s="485">
        <f>SUM(R71:R73)</f>
        <v>312</v>
      </c>
      <c r="S70" s="485"/>
      <c r="T70" s="485">
        <f t="shared" si="29"/>
        <v>997</v>
      </c>
      <c r="U70" s="485"/>
      <c r="V70" s="485">
        <f t="shared" si="30"/>
        <v>3139</v>
      </c>
      <c r="W70" s="485"/>
      <c r="X70" s="485">
        <f t="shared" si="31"/>
        <v>1402</v>
      </c>
      <c r="Y70" s="485"/>
      <c r="Z70" s="485">
        <f t="shared" si="32"/>
        <v>4541</v>
      </c>
      <c r="AA70" s="485"/>
      <c r="AB70" s="485">
        <f>SUM(AB71:AB73)</f>
        <v>0</v>
      </c>
      <c r="AC70" s="485"/>
      <c r="AD70" s="485">
        <f>SUM(AD71:AD73)</f>
        <v>0</v>
      </c>
      <c r="AE70" s="485"/>
      <c r="AF70" s="485">
        <f>SUM(AF71:AF73)</f>
        <v>250579</v>
      </c>
      <c r="AG70" s="485"/>
      <c r="AH70" s="485">
        <f>SUM(AH71:AH73)</f>
        <v>0</v>
      </c>
      <c r="AI70" s="485"/>
      <c r="AJ70" s="485">
        <f>SUM(AJ71:AJ73)</f>
        <v>0</v>
      </c>
      <c r="AK70" s="485"/>
      <c r="AL70" s="485">
        <f>SUM(AL71:AL73)</f>
        <v>0</v>
      </c>
      <c r="AM70" s="485"/>
      <c r="AN70" s="485">
        <f>SUM(AN71:AN73)</f>
        <v>0</v>
      </c>
      <c r="AO70" s="485"/>
      <c r="AP70" s="485">
        <f>SUM(AP71:AP73)</f>
        <v>1347908</v>
      </c>
      <c r="AQ70" s="485"/>
      <c r="AR70" s="488">
        <f>SUM(AR71:AR73)</f>
        <v>0</v>
      </c>
    </row>
    <row r="71" spans="2:44" s="459" customFormat="1" ht="16.5" customHeight="1">
      <c r="B71" s="467"/>
      <c r="C71" s="489"/>
      <c r="D71" s="501" t="s">
        <v>260</v>
      </c>
      <c r="E71" s="492">
        <f>SUM(F71:H71)</f>
        <v>299</v>
      </c>
      <c r="F71" s="492">
        <v>13</v>
      </c>
      <c r="G71" s="492">
        <v>0</v>
      </c>
      <c r="H71" s="492">
        <v>286</v>
      </c>
      <c r="I71" s="492"/>
      <c r="J71" s="492">
        <v>123</v>
      </c>
      <c r="K71" s="492"/>
      <c r="L71" s="492">
        <v>33</v>
      </c>
      <c r="M71" s="492"/>
      <c r="N71" s="492">
        <f t="shared" si="28"/>
        <v>156</v>
      </c>
      <c r="O71" s="492"/>
      <c r="P71" s="492">
        <v>319</v>
      </c>
      <c r="Q71" s="492"/>
      <c r="R71" s="492">
        <v>122</v>
      </c>
      <c r="S71" s="492"/>
      <c r="T71" s="492">
        <f t="shared" si="29"/>
        <v>441</v>
      </c>
      <c r="U71" s="492"/>
      <c r="V71" s="492">
        <f t="shared" si="30"/>
        <v>442</v>
      </c>
      <c r="W71" s="492"/>
      <c r="X71" s="492">
        <f t="shared" si="31"/>
        <v>155</v>
      </c>
      <c r="Y71" s="492"/>
      <c r="Z71" s="492">
        <f t="shared" si="32"/>
        <v>597</v>
      </c>
      <c r="AA71" s="492"/>
      <c r="AB71" s="493">
        <v>0</v>
      </c>
      <c r="AC71" s="492"/>
      <c r="AD71" s="493">
        <v>0</v>
      </c>
      <c r="AE71" s="492"/>
      <c r="AF71" s="493">
        <v>10368</v>
      </c>
      <c r="AG71" s="492"/>
      <c r="AH71" s="493">
        <v>0</v>
      </c>
      <c r="AI71" s="492"/>
      <c r="AJ71" s="493">
        <v>0</v>
      </c>
      <c r="AK71" s="492"/>
      <c r="AL71" s="493">
        <v>0</v>
      </c>
      <c r="AM71" s="492"/>
      <c r="AN71" s="493">
        <v>0</v>
      </c>
      <c r="AO71" s="492"/>
      <c r="AP71" s="493">
        <v>59607</v>
      </c>
      <c r="AQ71" s="492"/>
      <c r="AR71" s="494">
        <v>0</v>
      </c>
    </row>
    <row r="72" spans="2:44" s="459" customFormat="1" ht="16.5" customHeight="1">
      <c r="B72" s="467"/>
      <c r="C72" s="489"/>
      <c r="D72" s="501" t="s">
        <v>262</v>
      </c>
      <c r="E72" s="492">
        <f>SUM(F72:H72)</f>
        <v>298</v>
      </c>
      <c r="F72" s="492">
        <v>78</v>
      </c>
      <c r="G72" s="492">
        <v>5</v>
      </c>
      <c r="H72" s="492">
        <v>215</v>
      </c>
      <c r="I72" s="492"/>
      <c r="J72" s="492">
        <v>1008</v>
      </c>
      <c r="K72" s="492"/>
      <c r="L72" s="492">
        <v>411</v>
      </c>
      <c r="M72" s="492"/>
      <c r="N72" s="492">
        <f t="shared" si="28"/>
        <v>1419</v>
      </c>
      <c r="O72" s="492"/>
      <c r="P72" s="492">
        <v>289</v>
      </c>
      <c r="Q72" s="492"/>
      <c r="R72" s="492">
        <v>143</v>
      </c>
      <c r="S72" s="492"/>
      <c r="T72" s="492">
        <f t="shared" si="29"/>
        <v>432</v>
      </c>
      <c r="U72" s="492"/>
      <c r="V72" s="492">
        <f t="shared" si="30"/>
        <v>1297</v>
      </c>
      <c r="W72" s="492"/>
      <c r="X72" s="492">
        <f t="shared" si="31"/>
        <v>554</v>
      </c>
      <c r="Y72" s="492"/>
      <c r="Z72" s="492">
        <f t="shared" si="32"/>
        <v>1851</v>
      </c>
      <c r="AA72" s="492"/>
      <c r="AB72" s="493">
        <v>0</v>
      </c>
      <c r="AC72" s="492"/>
      <c r="AD72" s="493">
        <v>0</v>
      </c>
      <c r="AE72" s="492"/>
      <c r="AF72" s="493">
        <v>97909</v>
      </c>
      <c r="AG72" s="492"/>
      <c r="AH72" s="493">
        <v>0</v>
      </c>
      <c r="AI72" s="492"/>
      <c r="AJ72" s="493">
        <v>0</v>
      </c>
      <c r="AK72" s="492"/>
      <c r="AL72" s="493">
        <v>0</v>
      </c>
      <c r="AM72" s="492"/>
      <c r="AN72" s="493">
        <v>0</v>
      </c>
      <c r="AO72" s="492"/>
      <c r="AP72" s="493">
        <v>462020</v>
      </c>
      <c r="AQ72" s="492"/>
      <c r="AR72" s="494">
        <v>0</v>
      </c>
    </row>
    <row r="73" spans="2:44" s="459" customFormat="1" ht="16.5" customHeight="1">
      <c r="B73" s="467">
        <v>22</v>
      </c>
      <c r="C73" s="489"/>
      <c r="D73" s="501" t="s">
        <v>263</v>
      </c>
      <c r="E73" s="492">
        <f>SUM(F73:H73)</f>
        <v>154</v>
      </c>
      <c r="F73" s="492">
        <v>96</v>
      </c>
      <c r="G73" s="492">
        <v>4</v>
      </c>
      <c r="H73" s="492">
        <v>54</v>
      </c>
      <c r="I73" s="492"/>
      <c r="J73" s="492">
        <v>1323</v>
      </c>
      <c r="K73" s="492"/>
      <c r="L73" s="492">
        <v>646</v>
      </c>
      <c r="M73" s="492"/>
      <c r="N73" s="492">
        <f t="shared" si="28"/>
        <v>1969</v>
      </c>
      <c r="O73" s="492"/>
      <c r="P73" s="492">
        <v>77</v>
      </c>
      <c r="Q73" s="492"/>
      <c r="R73" s="492">
        <v>47</v>
      </c>
      <c r="S73" s="492"/>
      <c r="T73" s="492">
        <f t="shared" si="29"/>
        <v>124</v>
      </c>
      <c r="U73" s="492"/>
      <c r="V73" s="492">
        <f t="shared" si="30"/>
        <v>1400</v>
      </c>
      <c r="W73" s="492"/>
      <c r="X73" s="492">
        <f t="shared" si="31"/>
        <v>693</v>
      </c>
      <c r="Y73" s="492"/>
      <c r="Z73" s="492">
        <f t="shared" si="32"/>
        <v>2093</v>
      </c>
      <c r="AA73" s="492"/>
      <c r="AB73" s="493">
        <v>0</v>
      </c>
      <c r="AC73" s="492"/>
      <c r="AD73" s="493">
        <v>0</v>
      </c>
      <c r="AE73" s="492"/>
      <c r="AF73" s="493">
        <v>142302</v>
      </c>
      <c r="AG73" s="492"/>
      <c r="AH73" s="493">
        <v>0</v>
      </c>
      <c r="AI73" s="492"/>
      <c r="AJ73" s="493">
        <v>0</v>
      </c>
      <c r="AK73" s="492"/>
      <c r="AL73" s="493">
        <v>0</v>
      </c>
      <c r="AM73" s="492"/>
      <c r="AN73" s="493">
        <v>0</v>
      </c>
      <c r="AO73" s="492"/>
      <c r="AP73" s="493">
        <v>826281</v>
      </c>
      <c r="AQ73" s="492"/>
      <c r="AR73" s="494">
        <v>0</v>
      </c>
    </row>
    <row r="74" spans="2:44" s="480" customFormat="1" ht="16.5" customHeight="1">
      <c r="B74" s="1451" t="s">
        <v>278</v>
      </c>
      <c r="C74" s="495"/>
      <c r="D74" s="500" t="s">
        <v>264</v>
      </c>
      <c r="E74" s="485">
        <f>SUM(E75:E82)</f>
        <v>60</v>
      </c>
      <c r="F74" s="485">
        <f>SUM(F75:F82)</f>
        <v>53</v>
      </c>
      <c r="G74" s="485">
        <f>SUM(G75:G82)</f>
        <v>2</v>
      </c>
      <c r="H74" s="485">
        <f>SUM(H75:H82)</f>
        <v>5</v>
      </c>
      <c r="I74" s="485"/>
      <c r="J74" s="485">
        <f>SUM(J75:J82)</f>
        <v>1536</v>
      </c>
      <c r="K74" s="485"/>
      <c r="L74" s="485">
        <f>SUM(L75:L82)</f>
        <v>870</v>
      </c>
      <c r="M74" s="485"/>
      <c r="N74" s="485">
        <f t="shared" si="28"/>
        <v>2406</v>
      </c>
      <c r="O74" s="485"/>
      <c r="P74" s="485">
        <f>SUM(P75:P82)</f>
        <v>5</v>
      </c>
      <c r="Q74" s="485"/>
      <c r="R74" s="485">
        <f>SUM(R75:R82)</f>
        <v>0</v>
      </c>
      <c r="S74" s="485"/>
      <c r="T74" s="485">
        <f t="shared" si="29"/>
        <v>5</v>
      </c>
      <c r="U74" s="485"/>
      <c r="V74" s="485">
        <f t="shared" si="30"/>
        <v>1541</v>
      </c>
      <c r="W74" s="485"/>
      <c r="X74" s="485">
        <f t="shared" si="31"/>
        <v>870</v>
      </c>
      <c r="Y74" s="485"/>
      <c r="Z74" s="485">
        <f t="shared" si="32"/>
        <v>2411</v>
      </c>
      <c r="AA74" s="485"/>
      <c r="AB74" s="485">
        <f>SUM(AB75:AB82)</f>
        <v>206307</v>
      </c>
      <c r="AC74" s="485"/>
      <c r="AD74" s="485">
        <f>SUM(AD75:AD82)</f>
        <v>5751</v>
      </c>
      <c r="AE74" s="485"/>
      <c r="AF74" s="484">
        <f>SUM(AB74,AD74)</f>
        <v>212058</v>
      </c>
      <c r="AG74" s="485"/>
      <c r="AH74" s="485">
        <f>SUM(AH75:AH82)</f>
        <v>1008964</v>
      </c>
      <c r="AI74" s="485"/>
      <c r="AJ74" s="485">
        <f>SUM(AJ75:AJ82)</f>
        <v>16371</v>
      </c>
      <c r="AK74" s="485"/>
      <c r="AL74" s="485">
        <f>SUM(AL75:AL82)</f>
        <v>13998</v>
      </c>
      <c r="AM74" s="485"/>
      <c r="AN74" s="485">
        <f>SUM(AN75:AN82)</f>
        <v>5465</v>
      </c>
      <c r="AO74" s="485"/>
      <c r="AP74" s="484">
        <f>SUM(AH74,AJ74,AL74,AN74)</f>
        <v>1044798</v>
      </c>
      <c r="AQ74" s="485"/>
      <c r="AR74" s="488">
        <f>SUM(AR75:AR82)</f>
        <v>0</v>
      </c>
    </row>
    <row r="75" spans="2:44" s="459" customFormat="1" ht="16.5" customHeight="1">
      <c r="B75" s="1451"/>
      <c r="C75" s="489"/>
      <c r="D75" s="501" t="s">
        <v>265</v>
      </c>
      <c r="E75" s="492">
        <f aca="true" t="shared" si="33" ref="E75:E82">SUM(F75:H75)</f>
        <v>28</v>
      </c>
      <c r="F75" s="492">
        <v>25</v>
      </c>
      <c r="G75" s="492">
        <v>0</v>
      </c>
      <c r="H75" s="492">
        <v>3</v>
      </c>
      <c r="I75" s="492"/>
      <c r="J75" s="492">
        <v>451</v>
      </c>
      <c r="K75" s="492"/>
      <c r="L75" s="492">
        <v>225</v>
      </c>
      <c r="M75" s="492"/>
      <c r="N75" s="492">
        <f t="shared" si="28"/>
        <v>676</v>
      </c>
      <c r="O75" s="492"/>
      <c r="P75" s="492">
        <v>3</v>
      </c>
      <c r="Q75" s="492"/>
      <c r="R75" s="492">
        <v>0</v>
      </c>
      <c r="S75" s="492"/>
      <c r="T75" s="492">
        <f t="shared" si="29"/>
        <v>3</v>
      </c>
      <c r="U75" s="492"/>
      <c r="V75" s="492">
        <f t="shared" si="30"/>
        <v>454</v>
      </c>
      <c r="W75" s="492"/>
      <c r="X75" s="492">
        <f t="shared" si="31"/>
        <v>225</v>
      </c>
      <c r="Y75" s="492"/>
      <c r="Z75" s="492">
        <f t="shared" si="32"/>
        <v>679</v>
      </c>
      <c r="AA75" s="492"/>
      <c r="AB75" s="493">
        <v>52692</v>
      </c>
      <c r="AC75" s="492"/>
      <c r="AD75" s="492">
        <v>1801</v>
      </c>
      <c r="AE75" s="492"/>
      <c r="AF75" s="493">
        <f>SUM(AB75,AD75)</f>
        <v>54493</v>
      </c>
      <c r="AG75" s="492"/>
      <c r="AH75" s="493">
        <v>280401</v>
      </c>
      <c r="AI75" s="492"/>
      <c r="AJ75" s="492">
        <v>4651</v>
      </c>
      <c r="AK75" s="492"/>
      <c r="AL75" s="492">
        <v>3911</v>
      </c>
      <c r="AM75" s="492"/>
      <c r="AN75" s="492">
        <v>2134</v>
      </c>
      <c r="AO75" s="492"/>
      <c r="AP75" s="493">
        <f>SUM(AH75,AJ75,AL75,AN75)</f>
        <v>291097</v>
      </c>
      <c r="AQ75" s="492"/>
      <c r="AR75" s="494">
        <v>0</v>
      </c>
    </row>
    <row r="76" spans="2:44" s="459" customFormat="1" ht="16.5" customHeight="1">
      <c r="B76" s="1451"/>
      <c r="C76" s="496"/>
      <c r="D76" s="501" t="s">
        <v>266</v>
      </c>
      <c r="E76" s="492">
        <f t="shared" si="33"/>
        <v>22</v>
      </c>
      <c r="F76" s="492">
        <v>20</v>
      </c>
      <c r="G76" s="492">
        <v>1</v>
      </c>
      <c r="H76" s="492">
        <v>1</v>
      </c>
      <c r="I76" s="492"/>
      <c r="J76" s="492">
        <v>496</v>
      </c>
      <c r="K76" s="492"/>
      <c r="L76" s="492">
        <v>342</v>
      </c>
      <c r="M76" s="492"/>
      <c r="N76" s="492">
        <f t="shared" si="28"/>
        <v>838</v>
      </c>
      <c r="O76" s="492"/>
      <c r="P76" s="492">
        <v>1</v>
      </c>
      <c r="Q76" s="492"/>
      <c r="R76" s="492">
        <v>0</v>
      </c>
      <c r="S76" s="492"/>
      <c r="T76" s="492">
        <f t="shared" si="29"/>
        <v>1</v>
      </c>
      <c r="U76" s="492"/>
      <c r="V76" s="492">
        <f t="shared" si="30"/>
        <v>497</v>
      </c>
      <c r="W76" s="492"/>
      <c r="X76" s="492">
        <f t="shared" si="31"/>
        <v>342</v>
      </c>
      <c r="Y76" s="492"/>
      <c r="Z76" s="492">
        <f t="shared" si="32"/>
        <v>839</v>
      </c>
      <c r="AA76" s="492"/>
      <c r="AB76" s="493">
        <v>65732</v>
      </c>
      <c r="AC76" s="492"/>
      <c r="AD76" s="492">
        <v>1508</v>
      </c>
      <c r="AE76" s="492"/>
      <c r="AF76" s="493">
        <f>SUM(AB76,AD76)</f>
        <v>67240</v>
      </c>
      <c r="AG76" s="492"/>
      <c r="AH76" s="493">
        <v>390388</v>
      </c>
      <c r="AI76" s="492"/>
      <c r="AJ76" s="492">
        <v>5671</v>
      </c>
      <c r="AK76" s="492"/>
      <c r="AL76" s="492">
        <v>3320</v>
      </c>
      <c r="AM76" s="492"/>
      <c r="AN76" s="492">
        <v>1445</v>
      </c>
      <c r="AO76" s="492"/>
      <c r="AP76" s="493">
        <f>SUM(AH76,AJ76,AL76,AN76)</f>
        <v>400824</v>
      </c>
      <c r="AQ76" s="492"/>
      <c r="AR76" s="494">
        <v>0</v>
      </c>
    </row>
    <row r="77" spans="2:44" s="459" customFormat="1" ht="16.5" customHeight="1">
      <c r="B77" s="1451"/>
      <c r="C77" s="496"/>
      <c r="D77" s="501" t="s">
        <v>267</v>
      </c>
      <c r="E77" s="492">
        <f t="shared" si="33"/>
        <v>8</v>
      </c>
      <c r="F77" s="492">
        <v>6</v>
      </c>
      <c r="G77" s="492">
        <v>1</v>
      </c>
      <c r="H77" s="492">
        <v>1</v>
      </c>
      <c r="I77" s="497" t="s">
        <v>272</v>
      </c>
      <c r="J77" s="492">
        <v>589</v>
      </c>
      <c r="K77" s="497" t="s">
        <v>272</v>
      </c>
      <c r="L77" s="492">
        <v>303</v>
      </c>
      <c r="M77" s="497" t="s">
        <v>272</v>
      </c>
      <c r="N77" s="492">
        <f t="shared" si="28"/>
        <v>892</v>
      </c>
      <c r="O77" s="492"/>
      <c r="P77" s="492">
        <v>1</v>
      </c>
      <c r="Q77" s="492"/>
      <c r="R77" s="492">
        <v>0</v>
      </c>
      <c r="S77" s="492"/>
      <c r="T77" s="492">
        <f t="shared" si="29"/>
        <v>1</v>
      </c>
      <c r="U77" s="497" t="s">
        <v>272</v>
      </c>
      <c r="V77" s="492">
        <f t="shared" si="30"/>
        <v>590</v>
      </c>
      <c r="W77" s="497" t="s">
        <v>272</v>
      </c>
      <c r="X77" s="492">
        <f t="shared" si="31"/>
        <v>303</v>
      </c>
      <c r="Y77" s="497" t="s">
        <v>272</v>
      </c>
      <c r="Z77" s="492">
        <f t="shared" si="32"/>
        <v>893</v>
      </c>
      <c r="AA77" s="497" t="s">
        <v>272</v>
      </c>
      <c r="AB77" s="493">
        <v>87883</v>
      </c>
      <c r="AC77" s="497" t="s">
        <v>272</v>
      </c>
      <c r="AD77" s="492">
        <v>2442</v>
      </c>
      <c r="AE77" s="497" t="s">
        <v>272</v>
      </c>
      <c r="AF77" s="493">
        <f>SUM(AB77,AD77)</f>
        <v>90325</v>
      </c>
      <c r="AG77" s="497" t="s">
        <v>272</v>
      </c>
      <c r="AH77" s="492">
        <v>338175</v>
      </c>
      <c r="AI77" s="497" t="s">
        <v>272</v>
      </c>
      <c r="AJ77" s="492">
        <v>6049</v>
      </c>
      <c r="AK77" s="497" t="s">
        <v>272</v>
      </c>
      <c r="AL77" s="492">
        <v>6767</v>
      </c>
      <c r="AM77" s="497" t="s">
        <v>272</v>
      </c>
      <c r="AN77" s="492">
        <v>1886</v>
      </c>
      <c r="AO77" s="497" t="s">
        <v>272</v>
      </c>
      <c r="AP77" s="493">
        <f>SUM(AH77,AJ77,AL77,AN77)</f>
        <v>352877</v>
      </c>
      <c r="AQ77" s="492"/>
      <c r="AR77" s="494">
        <v>0</v>
      </c>
    </row>
    <row r="78" spans="2:44" s="459" customFormat="1" ht="16.5" customHeight="1">
      <c r="B78" s="1451"/>
      <c r="C78" s="496"/>
      <c r="D78" s="501" t="s">
        <v>268</v>
      </c>
      <c r="E78" s="492">
        <f t="shared" si="33"/>
        <v>2</v>
      </c>
      <c r="F78" s="492">
        <v>2</v>
      </c>
      <c r="G78" s="492">
        <v>0</v>
      </c>
      <c r="H78" s="492">
        <v>0</v>
      </c>
      <c r="I78" s="492"/>
      <c r="J78" s="492" t="s">
        <v>275</v>
      </c>
      <c r="K78" s="492"/>
      <c r="L78" s="492" t="s">
        <v>275</v>
      </c>
      <c r="M78" s="492"/>
      <c r="N78" s="492" t="s">
        <v>275</v>
      </c>
      <c r="O78" s="492"/>
      <c r="P78" s="492">
        <v>0</v>
      </c>
      <c r="Q78" s="492"/>
      <c r="R78" s="492">
        <v>0</v>
      </c>
      <c r="S78" s="492"/>
      <c r="T78" s="492">
        <f t="shared" si="29"/>
        <v>0</v>
      </c>
      <c r="U78" s="492"/>
      <c r="V78" s="492" t="s">
        <v>275</v>
      </c>
      <c r="W78" s="492"/>
      <c r="X78" s="492" t="s">
        <v>275</v>
      </c>
      <c r="Y78" s="492"/>
      <c r="Z78" s="492" t="s">
        <v>275</v>
      </c>
      <c r="AA78" s="503"/>
      <c r="AB78" s="493" t="s">
        <v>275</v>
      </c>
      <c r="AC78" s="503"/>
      <c r="AD78" s="493" t="s">
        <v>275</v>
      </c>
      <c r="AE78" s="492"/>
      <c r="AF78" s="493" t="s">
        <v>275</v>
      </c>
      <c r="AG78" s="503"/>
      <c r="AH78" s="493" t="s">
        <v>275</v>
      </c>
      <c r="AI78" s="503"/>
      <c r="AJ78" s="493" t="s">
        <v>275</v>
      </c>
      <c r="AK78" s="503"/>
      <c r="AL78" s="493" t="s">
        <v>275</v>
      </c>
      <c r="AM78" s="503"/>
      <c r="AN78" s="493">
        <v>0</v>
      </c>
      <c r="AO78" s="492"/>
      <c r="AP78" s="493" t="s">
        <v>275</v>
      </c>
      <c r="AQ78" s="492"/>
      <c r="AR78" s="494">
        <v>0</v>
      </c>
    </row>
    <row r="79" spans="2:44" s="459" customFormat="1" ht="16.5" customHeight="1">
      <c r="B79" s="1451"/>
      <c r="C79" s="496"/>
      <c r="D79" s="501" t="s">
        <v>269</v>
      </c>
      <c r="E79" s="492">
        <f t="shared" si="33"/>
        <v>0</v>
      </c>
      <c r="F79" s="492">
        <v>0</v>
      </c>
      <c r="G79" s="492">
        <v>0</v>
      </c>
      <c r="H79" s="492">
        <v>0</v>
      </c>
      <c r="I79" s="492"/>
      <c r="J79" s="492">
        <v>0</v>
      </c>
      <c r="K79" s="492"/>
      <c r="L79" s="492">
        <v>0</v>
      </c>
      <c r="M79" s="492"/>
      <c r="N79" s="492">
        <f>SUM(J79,L79)</f>
        <v>0</v>
      </c>
      <c r="O79" s="492"/>
      <c r="P79" s="492">
        <v>0</v>
      </c>
      <c r="Q79" s="492"/>
      <c r="R79" s="492">
        <v>0</v>
      </c>
      <c r="S79" s="492"/>
      <c r="T79" s="492">
        <f t="shared" si="29"/>
        <v>0</v>
      </c>
      <c r="U79" s="492"/>
      <c r="V79" s="492">
        <f>SUM(J79,P79)</f>
        <v>0</v>
      </c>
      <c r="W79" s="492"/>
      <c r="X79" s="492">
        <f>SUM(L79,R79)</f>
        <v>0</v>
      </c>
      <c r="Y79" s="492"/>
      <c r="Z79" s="492">
        <f>SUM(N79,T79)</f>
        <v>0</v>
      </c>
      <c r="AA79" s="492"/>
      <c r="AB79" s="493">
        <v>0</v>
      </c>
      <c r="AC79" s="492"/>
      <c r="AD79" s="493">
        <v>0</v>
      </c>
      <c r="AE79" s="492"/>
      <c r="AF79" s="493">
        <f>SUM(AB79,AD79)</f>
        <v>0</v>
      </c>
      <c r="AG79" s="492"/>
      <c r="AH79" s="493">
        <v>0</v>
      </c>
      <c r="AI79" s="492"/>
      <c r="AJ79" s="493">
        <v>0</v>
      </c>
      <c r="AK79" s="492"/>
      <c r="AL79" s="493">
        <v>0</v>
      </c>
      <c r="AM79" s="492"/>
      <c r="AN79" s="493">
        <v>0</v>
      </c>
      <c r="AO79" s="492"/>
      <c r="AP79" s="493">
        <f>SUM(AH79,AJ79,AL79,AN79)</f>
        <v>0</v>
      </c>
      <c r="AQ79" s="492"/>
      <c r="AR79" s="494">
        <v>0</v>
      </c>
    </row>
    <row r="80" spans="2:44" s="459" customFormat="1" ht="16.5" customHeight="1">
      <c r="B80" s="1451"/>
      <c r="C80" s="496"/>
      <c r="D80" s="501" t="s">
        <v>270</v>
      </c>
      <c r="E80" s="492">
        <f t="shared" si="33"/>
        <v>0</v>
      </c>
      <c r="F80" s="492">
        <v>0</v>
      </c>
      <c r="G80" s="492">
        <v>0</v>
      </c>
      <c r="H80" s="492">
        <v>0</v>
      </c>
      <c r="I80" s="492"/>
      <c r="J80" s="492">
        <v>0</v>
      </c>
      <c r="K80" s="492"/>
      <c r="L80" s="492">
        <v>0</v>
      </c>
      <c r="M80" s="492"/>
      <c r="N80" s="492">
        <f>SUM(J80,L80)</f>
        <v>0</v>
      </c>
      <c r="O80" s="492"/>
      <c r="P80" s="492">
        <v>0</v>
      </c>
      <c r="Q80" s="492"/>
      <c r="R80" s="492">
        <v>0</v>
      </c>
      <c r="S80" s="492"/>
      <c r="T80" s="492">
        <f t="shared" si="29"/>
        <v>0</v>
      </c>
      <c r="U80" s="492"/>
      <c r="V80" s="492">
        <f>SUM(J80,P80)</f>
        <v>0</v>
      </c>
      <c r="W80" s="492"/>
      <c r="X80" s="492">
        <f>SUM(L80,R80)</f>
        <v>0</v>
      </c>
      <c r="Y80" s="492"/>
      <c r="Z80" s="492">
        <f>SUM(N80,T80)</f>
        <v>0</v>
      </c>
      <c r="AA80" s="492"/>
      <c r="AB80" s="493">
        <v>0</v>
      </c>
      <c r="AC80" s="492"/>
      <c r="AD80" s="493">
        <v>0</v>
      </c>
      <c r="AE80" s="492"/>
      <c r="AF80" s="493">
        <f>SUM(AB80,AD80)</f>
        <v>0</v>
      </c>
      <c r="AG80" s="492"/>
      <c r="AH80" s="493">
        <v>0</v>
      </c>
      <c r="AI80" s="492"/>
      <c r="AJ80" s="493">
        <v>0</v>
      </c>
      <c r="AK80" s="492"/>
      <c r="AL80" s="493">
        <v>0</v>
      </c>
      <c r="AM80" s="492"/>
      <c r="AN80" s="493">
        <v>0</v>
      </c>
      <c r="AO80" s="492"/>
      <c r="AP80" s="493">
        <f>SUM(AH80,AJ80,AL80,AN80)</f>
        <v>0</v>
      </c>
      <c r="AQ80" s="492"/>
      <c r="AR80" s="494">
        <v>0</v>
      </c>
    </row>
    <row r="81" spans="2:44" s="459" customFormat="1" ht="16.5" customHeight="1">
      <c r="B81" s="467"/>
      <c r="C81" s="496"/>
      <c r="D81" s="501" t="s">
        <v>271</v>
      </c>
      <c r="E81" s="492">
        <f t="shared" si="33"/>
        <v>0</v>
      </c>
      <c r="F81" s="492">
        <v>0</v>
      </c>
      <c r="G81" s="492">
        <v>0</v>
      </c>
      <c r="H81" s="492">
        <v>0</v>
      </c>
      <c r="I81" s="492"/>
      <c r="J81" s="492">
        <v>0</v>
      </c>
      <c r="K81" s="492"/>
      <c r="L81" s="492">
        <v>0</v>
      </c>
      <c r="M81" s="492"/>
      <c r="N81" s="492">
        <f>SUM(J81,L81)</f>
        <v>0</v>
      </c>
      <c r="O81" s="492"/>
      <c r="P81" s="492">
        <v>0</v>
      </c>
      <c r="Q81" s="492"/>
      <c r="R81" s="492">
        <v>0</v>
      </c>
      <c r="S81" s="492"/>
      <c r="T81" s="492">
        <f t="shared" si="29"/>
        <v>0</v>
      </c>
      <c r="U81" s="492"/>
      <c r="V81" s="492">
        <f>SUM(J81,P81)</f>
        <v>0</v>
      </c>
      <c r="W81" s="492"/>
      <c r="X81" s="492">
        <f>SUM(L81,R81)</f>
        <v>0</v>
      </c>
      <c r="Y81" s="492"/>
      <c r="Z81" s="492">
        <f>SUM(N81,T81)</f>
        <v>0</v>
      </c>
      <c r="AA81" s="492"/>
      <c r="AB81" s="493">
        <v>0</v>
      </c>
      <c r="AC81" s="492"/>
      <c r="AD81" s="493">
        <v>0</v>
      </c>
      <c r="AE81" s="492"/>
      <c r="AF81" s="493">
        <f>SUM(AB81,AD81)</f>
        <v>0</v>
      </c>
      <c r="AG81" s="492"/>
      <c r="AH81" s="493">
        <v>0</v>
      </c>
      <c r="AI81" s="492"/>
      <c r="AJ81" s="493">
        <v>0</v>
      </c>
      <c r="AK81" s="492"/>
      <c r="AL81" s="493">
        <v>0</v>
      </c>
      <c r="AM81" s="492"/>
      <c r="AN81" s="493">
        <v>0</v>
      </c>
      <c r="AO81" s="492"/>
      <c r="AP81" s="493">
        <f>SUM(AH81,AJ81,AL81,AN81)</f>
        <v>0</v>
      </c>
      <c r="AQ81" s="492"/>
      <c r="AR81" s="494">
        <v>0</v>
      </c>
    </row>
    <row r="82" spans="2:44" s="459" customFormat="1" ht="16.5" customHeight="1">
      <c r="B82" s="467"/>
      <c r="C82" s="496"/>
      <c r="D82" s="501" t="s">
        <v>273</v>
      </c>
      <c r="E82" s="492">
        <f t="shared" si="33"/>
        <v>0</v>
      </c>
      <c r="F82" s="492">
        <v>0</v>
      </c>
      <c r="G82" s="492">
        <v>0</v>
      </c>
      <c r="H82" s="492">
        <v>0</v>
      </c>
      <c r="I82" s="492"/>
      <c r="J82" s="492">
        <v>0</v>
      </c>
      <c r="K82" s="492"/>
      <c r="L82" s="492">
        <v>0</v>
      </c>
      <c r="M82" s="492"/>
      <c r="N82" s="492">
        <f>SUM(J82,L82)</f>
        <v>0</v>
      </c>
      <c r="O82" s="492"/>
      <c r="P82" s="492">
        <v>0</v>
      </c>
      <c r="Q82" s="492"/>
      <c r="R82" s="492">
        <v>0</v>
      </c>
      <c r="S82" s="492"/>
      <c r="T82" s="492">
        <f t="shared" si="29"/>
        <v>0</v>
      </c>
      <c r="U82" s="492"/>
      <c r="V82" s="492">
        <f>SUM(J82,P82)</f>
        <v>0</v>
      </c>
      <c r="W82" s="492"/>
      <c r="X82" s="492">
        <f>SUM(L82,R82)</f>
        <v>0</v>
      </c>
      <c r="Y82" s="492"/>
      <c r="Z82" s="492">
        <f>SUM(N82,T82)</f>
        <v>0</v>
      </c>
      <c r="AA82" s="492"/>
      <c r="AB82" s="493">
        <v>0</v>
      </c>
      <c r="AC82" s="492"/>
      <c r="AD82" s="493">
        <v>0</v>
      </c>
      <c r="AE82" s="492"/>
      <c r="AF82" s="493">
        <f>SUM(AB82,AD82)</f>
        <v>0</v>
      </c>
      <c r="AG82" s="492"/>
      <c r="AH82" s="493">
        <v>0</v>
      </c>
      <c r="AI82" s="492"/>
      <c r="AJ82" s="493">
        <v>0</v>
      </c>
      <c r="AK82" s="492"/>
      <c r="AL82" s="493">
        <v>0</v>
      </c>
      <c r="AM82" s="492"/>
      <c r="AN82" s="493">
        <v>0</v>
      </c>
      <c r="AO82" s="492"/>
      <c r="AP82" s="493">
        <f>SUM(AH82,AJ82,AL82,AN82)</f>
        <v>0</v>
      </c>
      <c r="AQ82" s="492"/>
      <c r="AR82" s="494">
        <v>0</v>
      </c>
    </row>
    <row r="83" spans="2:44" ht="12">
      <c r="B83" s="498"/>
      <c r="C83" s="489"/>
      <c r="D83" s="499"/>
      <c r="E83" s="504"/>
      <c r="F83" s="504"/>
      <c r="G83" s="504"/>
      <c r="H83" s="504"/>
      <c r="I83" s="504"/>
      <c r="J83" s="504"/>
      <c r="K83" s="504"/>
      <c r="L83" s="504"/>
      <c r="M83" s="504"/>
      <c r="N83" s="504"/>
      <c r="O83" s="504"/>
      <c r="P83" s="504"/>
      <c r="Q83" s="504"/>
      <c r="R83" s="504"/>
      <c r="S83" s="504"/>
      <c r="T83" s="504"/>
      <c r="U83" s="504"/>
      <c r="V83" s="504"/>
      <c r="W83" s="504"/>
      <c r="X83" s="504"/>
      <c r="Y83" s="504"/>
      <c r="Z83" s="504"/>
      <c r="AA83" s="505"/>
      <c r="AB83" s="504"/>
      <c r="AC83" s="504"/>
      <c r="AD83" s="504"/>
      <c r="AE83" s="504"/>
      <c r="AF83" s="504"/>
      <c r="AG83" s="504"/>
      <c r="AH83" s="504"/>
      <c r="AI83" s="504"/>
      <c r="AJ83" s="504"/>
      <c r="AK83" s="504"/>
      <c r="AL83" s="504"/>
      <c r="AM83" s="504"/>
      <c r="AN83" s="504"/>
      <c r="AO83" s="504"/>
      <c r="AP83" s="504"/>
      <c r="AQ83" s="504"/>
      <c r="AR83" s="499"/>
    </row>
    <row r="84" spans="2:44" s="480" customFormat="1" ht="16.5" customHeight="1">
      <c r="B84" s="467"/>
      <c r="C84" s="481"/>
      <c r="D84" s="500" t="s">
        <v>1000</v>
      </c>
      <c r="E84" s="484">
        <f>SUM(E85,E89)</f>
        <v>788</v>
      </c>
      <c r="F84" s="484">
        <f>SUM(F85,F89)</f>
        <v>99</v>
      </c>
      <c r="G84" s="484">
        <f>SUM(G85,G89)</f>
        <v>6</v>
      </c>
      <c r="H84" s="484">
        <f>SUM(H85,H89)</f>
        <v>683</v>
      </c>
      <c r="I84" s="484"/>
      <c r="J84" s="484">
        <f>SUM(J85,J89)</f>
        <v>3465</v>
      </c>
      <c r="K84" s="484"/>
      <c r="L84" s="484">
        <f>SUM(L85,L89)</f>
        <v>1761</v>
      </c>
      <c r="M84" s="484"/>
      <c r="N84" s="485">
        <f aca="true" t="shared" si="34" ref="N84:N95">SUM(J84,L84)</f>
        <v>5226</v>
      </c>
      <c r="O84" s="484"/>
      <c r="P84" s="484">
        <f>SUM(P85,P89)</f>
        <v>843</v>
      </c>
      <c r="Q84" s="484"/>
      <c r="R84" s="484">
        <f>SUM(R85,R89)</f>
        <v>213</v>
      </c>
      <c r="S84" s="484"/>
      <c r="T84" s="485">
        <f aca="true" t="shared" si="35" ref="T84:T97">SUM(P84,R84)</f>
        <v>1056</v>
      </c>
      <c r="U84" s="484"/>
      <c r="V84" s="485">
        <f aca="true" t="shared" si="36" ref="V84:V95">SUM(J84,P84)</f>
        <v>4308</v>
      </c>
      <c r="W84" s="485"/>
      <c r="X84" s="485">
        <f aca="true" t="shared" si="37" ref="X84:X95">SUM(L84,R84)</f>
        <v>1974</v>
      </c>
      <c r="Y84" s="485"/>
      <c r="Z84" s="485">
        <f aca="true" t="shared" si="38" ref="Z84:Z95">SUM(N84,T84)</f>
        <v>6282</v>
      </c>
      <c r="AA84" s="484"/>
      <c r="AB84" s="484">
        <v>0</v>
      </c>
      <c r="AC84" s="484"/>
      <c r="AD84" s="484">
        <v>0</v>
      </c>
      <c r="AE84" s="485"/>
      <c r="AF84" s="484">
        <f>SUM(AF85,AF89)</f>
        <v>393674</v>
      </c>
      <c r="AG84" s="484"/>
      <c r="AH84" s="484">
        <v>0</v>
      </c>
      <c r="AI84" s="484"/>
      <c r="AJ84" s="484">
        <v>0</v>
      </c>
      <c r="AK84" s="485"/>
      <c r="AL84" s="484">
        <v>0</v>
      </c>
      <c r="AM84" s="485"/>
      <c r="AN84" s="484">
        <v>0</v>
      </c>
      <c r="AO84" s="485"/>
      <c r="AP84" s="484">
        <f>SUM(AP85,AP89)</f>
        <v>1246925</v>
      </c>
      <c r="AQ84" s="484"/>
      <c r="AR84" s="486">
        <f>SUM(AR85,AR89)</f>
        <v>20533</v>
      </c>
    </row>
    <row r="85" spans="2:44" s="480" customFormat="1" ht="16.5" customHeight="1">
      <c r="B85" s="467"/>
      <c r="C85" s="481"/>
      <c r="D85" s="500" t="s">
        <v>259</v>
      </c>
      <c r="E85" s="485">
        <f>SUM(E86:E88)</f>
        <v>744</v>
      </c>
      <c r="F85" s="485">
        <f>SUM(F86:F88)</f>
        <v>61</v>
      </c>
      <c r="G85" s="485">
        <f>SUM(G86:G88)</f>
        <v>2</v>
      </c>
      <c r="H85" s="485">
        <f>SUM(H86:H88)</f>
        <v>681</v>
      </c>
      <c r="I85" s="485"/>
      <c r="J85" s="485">
        <f>SUM(J86:J88)</f>
        <v>1029</v>
      </c>
      <c r="K85" s="485"/>
      <c r="L85" s="485">
        <f>SUM(L86:L88)</f>
        <v>335</v>
      </c>
      <c r="M85" s="485"/>
      <c r="N85" s="485">
        <f t="shared" si="34"/>
        <v>1364</v>
      </c>
      <c r="O85" s="485"/>
      <c r="P85" s="485">
        <f>SUM(P86:P88)</f>
        <v>840</v>
      </c>
      <c r="Q85" s="485"/>
      <c r="R85" s="485">
        <f>SUM(R86:R88)</f>
        <v>212</v>
      </c>
      <c r="S85" s="485"/>
      <c r="T85" s="485">
        <f t="shared" si="35"/>
        <v>1052</v>
      </c>
      <c r="U85" s="485"/>
      <c r="V85" s="485">
        <f t="shared" si="36"/>
        <v>1869</v>
      </c>
      <c r="W85" s="485"/>
      <c r="X85" s="485">
        <f t="shared" si="37"/>
        <v>547</v>
      </c>
      <c r="Y85" s="485"/>
      <c r="Z85" s="485">
        <f t="shared" si="38"/>
        <v>2416</v>
      </c>
      <c r="AA85" s="485"/>
      <c r="AB85" s="485">
        <f>SUM(AB86:AB88)</f>
        <v>0</v>
      </c>
      <c r="AC85" s="485"/>
      <c r="AD85" s="485">
        <f>SUM(AD86:AD88)</f>
        <v>0</v>
      </c>
      <c r="AE85" s="485"/>
      <c r="AF85" s="485">
        <f>SUM(AF86:AF88)</f>
        <v>97547</v>
      </c>
      <c r="AG85" s="485"/>
      <c r="AH85" s="485">
        <f>SUM(AH86:AH88)</f>
        <v>0</v>
      </c>
      <c r="AI85" s="485"/>
      <c r="AJ85" s="485">
        <f>SUM(AJ86:AJ88)</f>
        <v>0</v>
      </c>
      <c r="AK85" s="485"/>
      <c r="AL85" s="485">
        <f>SUM(AL86:AL88)</f>
        <v>0</v>
      </c>
      <c r="AM85" s="485"/>
      <c r="AN85" s="485">
        <f>SUM(AN86:AN88)</f>
        <v>0</v>
      </c>
      <c r="AO85" s="485"/>
      <c r="AP85" s="485">
        <f>SUM(AP86:AP88)</f>
        <v>302136</v>
      </c>
      <c r="AQ85" s="485"/>
      <c r="AR85" s="488">
        <f>SUM(AR86:AR88)</f>
        <v>3</v>
      </c>
    </row>
    <row r="86" spans="2:44" s="459" customFormat="1" ht="16.5" customHeight="1">
      <c r="B86" s="467"/>
      <c r="C86" s="489"/>
      <c r="D86" s="501" t="s">
        <v>260</v>
      </c>
      <c r="E86" s="492">
        <f>SUM(F86:H86)</f>
        <v>535</v>
      </c>
      <c r="F86" s="492">
        <v>6</v>
      </c>
      <c r="G86" s="492">
        <v>0</v>
      </c>
      <c r="H86" s="492">
        <v>529</v>
      </c>
      <c r="I86" s="492"/>
      <c r="J86" s="492">
        <v>165</v>
      </c>
      <c r="K86" s="492"/>
      <c r="L86" s="492">
        <v>14</v>
      </c>
      <c r="M86" s="492"/>
      <c r="N86" s="492">
        <f t="shared" si="34"/>
        <v>179</v>
      </c>
      <c r="O86" s="492"/>
      <c r="P86" s="492">
        <v>634</v>
      </c>
      <c r="Q86" s="492"/>
      <c r="R86" s="492">
        <v>114</v>
      </c>
      <c r="S86" s="492"/>
      <c r="T86" s="492">
        <f t="shared" si="35"/>
        <v>748</v>
      </c>
      <c r="U86" s="492"/>
      <c r="V86" s="492">
        <f t="shared" si="36"/>
        <v>799</v>
      </c>
      <c r="W86" s="492"/>
      <c r="X86" s="492">
        <f t="shared" si="37"/>
        <v>128</v>
      </c>
      <c r="Y86" s="492"/>
      <c r="Z86" s="492">
        <f t="shared" si="38"/>
        <v>927</v>
      </c>
      <c r="AA86" s="492"/>
      <c r="AB86" s="493">
        <v>0</v>
      </c>
      <c r="AC86" s="492"/>
      <c r="AD86" s="493">
        <v>0</v>
      </c>
      <c r="AE86" s="492"/>
      <c r="AF86" s="493">
        <v>13114</v>
      </c>
      <c r="AG86" s="492"/>
      <c r="AH86" s="493">
        <v>0</v>
      </c>
      <c r="AI86" s="492"/>
      <c r="AJ86" s="493">
        <v>0</v>
      </c>
      <c r="AK86" s="492"/>
      <c r="AL86" s="493">
        <v>0</v>
      </c>
      <c r="AM86" s="492"/>
      <c r="AN86" s="493">
        <v>0</v>
      </c>
      <c r="AO86" s="492"/>
      <c r="AP86" s="493">
        <v>77977</v>
      </c>
      <c r="AQ86" s="492"/>
      <c r="AR86" s="494">
        <v>0</v>
      </c>
    </row>
    <row r="87" spans="2:44" s="459" customFormat="1" ht="16.5" customHeight="1">
      <c r="B87" s="467"/>
      <c r="C87" s="489"/>
      <c r="D87" s="501" t="s">
        <v>262</v>
      </c>
      <c r="E87" s="492">
        <f>SUM(F87:H87)</f>
        <v>173</v>
      </c>
      <c r="F87" s="492">
        <v>30</v>
      </c>
      <c r="G87" s="492">
        <v>1</v>
      </c>
      <c r="H87" s="492">
        <v>142</v>
      </c>
      <c r="I87" s="492"/>
      <c r="J87" s="492">
        <v>532</v>
      </c>
      <c r="K87" s="492"/>
      <c r="L87" s="492">
        <v>140</v>
      </c>
      <c r="M87" s="492"/>
      <c r="N87" s="492">
        <f t="shared" si="34"/>
        <v>672</v>
      </c>
      <c r="O87" s="492"/>
      <c r="P87" s="492">
        <v>196</v>
      </c>
      <c r="Q87" s="492"/>
      <c r="R87" s="492">
        <v>90</v>
      </c>
      <c r="S87" s="492"/>
      <c r="T87" s="492">
        <f t="shared" si="35"/>
        <v>286</v>
      </c>
      <c r="U87" s="492"/>
      <c r="V87" s="492">
        <f t="shared" si="36"/>
        <v>728</v>
      </c>
      <c r="W87" s="492"/>
      <c r="X87" s="492">
        <f t="shared" si="37"/>
        <v>230</v>
      </c>
      <c r="Y87" s="492"/>
      <c r="Z87" s="492">
        <f t="shared" si="38"/>
        <v>958</v>
      </c>
      <c r="AA87" s="492"/>
      <c r="AB87" s="493">
        <v>0</v>
      </c>
      <c r="AC87" s="492"/>
      <c r="AD87" s="493">
        <v>0</v>
      </c>
      <c r="AE87" s="492"/>
      <c r="AF87" s="493">
        <v>51413</v>
      </c>
      <c r="AG87" s="492"/>
      <c r="AH87" s="493">
        <v>0</v>
      </c>
      <c r="AI87" s="492"/>
      <c r="AJ87" s="493">
        <v>0</v>
      </c>
      <c r="AK87" s="492"/>
      <c r="AL87" s="493">
        <v>0</v>
      </c>
      <c r="AM87" s="492"/>
      <c r="AN87" s="493">
        <v>0</v>
      </c>
      <c r="AO87" s="492"/>
      <c r="AP87" s="493">
        <v>134695</v>
      </c>
      <c r="AQ87" s="492"/>
      <c r="AR87" s="494">
        <v>3</v>
      </c>
    </row>
    <row r="88" spans="2:44" s="459" customFormat="1" ht="16.5" customHeight="1">
      <c r="B88" s="467">
        <v>23</v>
      </c>
      <c r="C88" s="489"/>
      <c r="D88" s="501" t="s">
        <v>263</v>
      </c>
      <c r="E88" s="492">
        <f>SUM(F88:H88)</f>
        <v>36</v>
      </c>
      <c r="F88" s="492">
        <v>25</v>
      </c>
      <c r="G88" s="492">
        <v>1</v>
      </c>
      <c r="H88" s="492">
        <v>10</v>
      </c>
      <c r="I88" s="492"/>
      <c r="J88" s="492">
        <v>332</v>
      </c>
      <c r="K88" s="492"/>
      <c r="L88" s="492">
        <v>181</v>
      </c>
      <c r="M88" s="492"/>
      <c r="N88" s="492">
        <f t="shared" si="34"/>
        <v>513</v>
      </c>
      <c r="O88" s="492"/>
      <c r="P88" s="492">
        <v>10</v>
      </c>
      <c r="Q88" s="492"/>
      <c r="R88" s="492">
        <v>8</v>
      </c>
      <c r="S88" s="492"/>
      <c r="T88" s="492">
        <f t="shared" si="35"/>
        <v>18</v>
      </c>
      <c r="U88" s="492"/>
      <c r="V88" s="492">
        <f t="shared" si="36"/>
        <v>342</v>
      </c>
      <c r="W88" s="492"/>
      <c r="X88" s="492">
        <f t="shared" si="37"/>
        <v>189</v>
      </c>
      <c r="Y88" s="492"/>
      <c r="Z88" s="492">
        <f t="shared" si="38"/>
        <v>531</v>
      </c>
      <c r="AA88" s="492"/>
      <c r="AB88" s="493">
        <v>0</v>
      </c>
      <c r="AC88" s="492"/>
      <c r="AD88" s="493">
        <v>0</v>
      </c>
      <c r="AE88" s="492"/>
      <c r="AF88" s="493">
        <v>33020</v>
      </c>
      <c r="AG88" s="492"/>
      <c r="AH88" s="493">
        <v>0</v>
      </c>
      <c r="AI88" s="492"/>
      <c r="AJ88" s="493">
        <v>0</v>
      </c>
      <c r="AK88" s="492"/>
      <c r="AL88" s="493">
        <v>0</v>
      </c>
      <c r="AM88" s="492"/>
      <c r="AN88" s="493">
        <v>0</v>
      </c>
      <c r="AO88" s="492"/>
      <c r="AP88" s="493">
        <v>89464</v>
      </c>
      <c r="AQ88" s="492"/>
      <c r="AR88" s="494">
        <v>0</v>
      </c>
    </row>
    <row r="89" spans="2:44" s="480" customFormat="1" ht="16.5" customHeight="1">
      <c r="B89" s="1451" t="s">
        <v>279</v>
      </c>
      <c r="C89" s="495"/>
      <c r="D89" s="500" t="s">
        <v>264</v>
      </c>
      <c r="E89" s="485">
        <f>SUM(E90:E97)</f>
        <v>44</v>
      </c>
      <c r="F89" s="485">
        <f>SUM(F90:F97)</f>
        <v>38</v>
      </c>
      <c r="G89" s="485">
        <f>SUM(G90:G97)</f>
        <v>4</v>
      </c>
      <c r="H89" s="485">
        <f>SUM(H90:H97)</f>
        <v>2</v>
      </c>
      <c r="I89" s="485"/>
      <c r="J89" s="485">
        <f>SUM(J90:J97)</f>
        <v>2436</v>
      </c>
      <c r="K89" s="485"/>
      <c r="L89" s="485">
        <f>SUM(L90:L97)</f>
        <v>1426</v>
      </c>
      <c r="M89" s="485"/>
      <c r="N89" s="485">
        <f t="shared" si="34"/>
        <v>3862</v>
      </c>
      <c r="O89" s="485"/>
      <c r="P89" s="485">
        <f>SUM(P90:P97)</f>
        <v>3</v>
      </c>
      <c r="Q89" s="485"/>
      <c r="R89" s="485">
        <f>SUM(R90:R97)</f>
        <v>1</v>
      </c>
      <c r="S89" s="485"/>
      <c r="T89" s="485">
        <f t="shared" si="35"/>
        <v>4</v>
      </c>
      <c r="U89" s="485"/>
      <c r="V89" s="485">
        <f t="shared" si="36"/>
        <v>2439</v>
      </c>
      <c r="W89" s="485"/>
      <c r="X89" s="485">
        <f t="shared" si="37"/>
        <v>1427</v>
      </c>
      <c r="Y89" s="485"/>
      <c r="Z89" s="485">
        <f t="shared" si="38"/>
        <v>3866</v>
      </c>
      <c r="AA89" s="485"/>
      <c r="AB89" s="485">
        <f>SUM(AB90:AB97)</f>
        <v>294293</v>
      </c>
      <c r="AC89" s="485"/>
      <c r="AD89" s="485">
        <f>SUM(AD90:AD97)</f>
        <v>1834</v>
      </c>
      <c r="AE89" s="485"/>
      <c r="AF89" s="484">
        <f aca="true" t="shared" si="39" ref="AF89:AF95">SUM(AB89,AD89)</f>
        <v>296127</v>
      </c>
      <c r="AG89" s="485"/>
      <c r="AH89" s="485">
        <f>SUM(AH90:AH97)</f>
        <v>887399</v>
      </c>
      <c r="AI89" s="485"/>
      <c r="AJ89" s="485">
        <f>SUM(AJ90:AJ97)</f>
        <v>6452</v>
      </c>
      <c r="AK89" s="485"/>
      <c r="AL89" s="485">
        <f>SUM(AL90:AL97)</f>
        <v>8231</v>
      </c>
      <c r="AM89" s="485"/>
      <c r="AN89" s="485">
        <f>SUM(AN90:AN97)</f>
        <v>42707</v>
      </c>
      <c r="AO89" s="485"/>
      <c r="AP89" s="484">
        <f aca="true" t="shared" si="40" ref="AP89:AP95">SUM(AH89,AJ89,AL89,AN89)</f>
        <v>944789</v>
      </c>
      <c r="AQ89" s="485"/>
      <c r="AR89" s="488">
        <f>SUM(AR90:AR97)</f>
        <v>20530</v>
      </c>
    </row>
    <row r="90" spans="2:44" s="459" customFormat="1" ht="16.5" customHeight="1">
      <c r="B90" s="1451"/>
      <c r="C90" s="489"/>
      <c r="D90" s="501" t="s">
        <v>265</v>
      </c>
      <c r="E90" s="492">
        <f aca="true" t="shared" si="41" ref="E90:E97">SUM(F90:H90)</f>
        <v>14</v>
      </c>
      <c r="F90" s="492">
        <v>12</v>
      </c>
      <c r="G90" s="492">
        <v>1</v>
      </c>
      <c r="H90" s="492">
        <v>1</v>
      </c>
      <c r="I90" s="492"/>
      <c r="J90" s="492">
        <v>206</v>
      </c>
      <c r="K90" s="492"/>
      <c r="L90" s="492">
        <v>139</v>
      </c>
      <c r="M90" s="492"/>
      <c r="N90" s="492">
        <f t="shared" si="34"/>
        <v>345</v>
      </c>
      <c r="O90" s="492"/>
      <c r="P90" s="492">
        <v>1</v>
      </c>
      <c r="Q90" s="492"/>
      <c r="R90" s="492">
        <v>0</v>
      </c>
      <c r="S90" s="492"/>
      <c r="T90" s="492">
        <f t="shared" si="35"/>
        <v>1</v>
      </c>
      <c r="U90" s="492"/>
      <c r="V90" s="492">
        <f t="shared" si="36"/>
        <v>207</v>
      </c>
      <c r="W90" s="492"/>
      <c r="X90" s="492">
        <f t="shared" si="37"/>
        <v>139</v>
      </c>
      <c r="Y90" s="492"/>
      <c r="Z90" s="492">
        <f t="shared" si="38"/>
        <v>346</v>
      </c>
      <c r="AA90" s="492"/>
      <c r="AB90" s="493">
        <v>22548</v>
      </c>
      <c r="AC90" s="492"/>
      <c r="AD90" s="492">
        <v>247</v>
      </c>
      <c r="AE90" s="492"/>
      <c r="AF90" s="493">
        <f t="shared" si="39"/>
        <v>22795</v>
      </c>
      <c r="AG90" s="492"/>
      <c r="AH90" s="493">
        <v>36604</v>
      </c>
      <c r="AI90" s="492"/>
      <c r="AJ90" s="492">
        <v>848</v>
      </c>
      <c r="AK90" s="492"/>
      <c r="AL90" s="492">
        <v>536</v>
      </c>
      <c r="AM90" s="492"/>
      <c r="AN90" s="492">
        <v>1860</v>
      </c>
      <c r="AO90" s="492"/>
      <c r="AP90" s="493">
        <f t="shared" si="40"/>
        <v>39848</v>
      </c>
      <c r="AQ90" s="492"/>
      <c r="AR90" s="494">
        <v>0</v>
      </c>
    </row>
    <row r="91" spans="2:44" s="459" customFormat="1" ht="16.5" customHeight="1">
      <c r="B91" s="1451"/>
      <c r="C91" s="496"/>
      <c r="D91" s="501" t="s">
        <v>266</v>
      </c>
      <c r="E91" s="492">
        <f t="shared" si="41"/>
        <v>12</v>
      </c>
      <c r="F91" s="492">
        <v>11</v>
      </c>
      <c r="G91" s="492">
        <v>0</v>
      </c>
      <c r="H91" s="492">
        <v>1</v>
      </c>
      <c r="I91" s="492"/>
      <c r="J91" s="492">
        <v>248</v>
      </c>
      <c r="K91" s="492"/>
      <c r="L91" s="492">
        <v>200</v>
      </c>
      <c r="M91" s="492"/>
      <c r="N91" s="492">
        <f t="shared" si="34"/>
        <v>448</v>
      </c>
      <c r="O91" s="492"/>
      <c r="P91" s="492">
        <v>2</v>
      </c>
      <c r="Q91" s="492"/>
      <c r="R91" s="492">
        <v>1</v>
      </c>
      <c r="S91" s="492"/>
      <c r="T91" s="492">
        <f t="shared" si="35"/>
        <v>3</v>
      </c>
      <c r="U91" s="492"/>
      <c r="V91" s="492">
        <f t="shared" si="36"/>
        <v>250</v>
      </c>
      <c r="W91" s="492"/>
      <c r="X91" s="492">
        <f t="shared" si="37"/>
        <v>201</v>
      </c>
      <c r="Y91" s="492"/>
      <c r="Z91" s="492">
        <f t="shared" si="38"/>
        <v>451</v>
      </c>
      <c r="AA91" s="492"/>
      <c r="AB91" s="493">
        <v>27310</v>
      </c>
      <c r="AC91" s="492"/>
      <c r="AD91" s="492">
        <v>223</v>
      </c>
      <c r="AE91" s="492"/>
      <c r="AF91" s="493">
        <f t="shared" si="39"/>
        <v>27533</v>
      </c>
      <c r="AG91" s="492"/>
      <c r="AH91" s="493">
        <v>79837</v>
      </c>
      <c r="AI91" s="492"/>
      <c r="AJ91" s="492">
        <v>999</v>
      </c>
      <c r="AK91" s="492"/>
      <c r="AL91" s="492">
        <v>1005</v>
      </c>
      <c r="AM91" s="492"/>
      <c r="AN91" s="492">
        <v>4069</v>
      </c>
      <c r="AO91" s="492"/>
      <c r="AP91" s="493">
        <f t="shared" si="40"/>
        <v>85910</v>
      </c>
      <c r="AQ91" s="492"/>
      <c r="AR91" s="494">
        <v>305</v>
      </c>
    </row>
    <row r="92" spans="2:44" s="459" customFormat="1" ht="16.5" customHeight="1">
      <c r="B92" s="1451"/>
      <c r="C92" s="496"/>
      <c r="D92" s="501" t="s">
        <v>267</v>
      </c>
      <c r="E92" s="492">
        <f t="shared" si="41"/>
        <v>10</v>
      </c>
      <c r="F92" s="492">
        <v>8</v>
      </c>
      <c r="G92" s="492">
        <v>2</v>
      </c>
      <c r="H92" s="492">
        <v>0</v>
      </c>
      <c r="I92" s="492"/>
      <c r="J92" s="492">
        <v>351</v>
      </c>
      <c r="K92" s="492"/>
      <c r="L92" s="492">
        <v>358</v>
      </c>
      <c r="M92" s="492"/>
      <c r="N92" s="492">
        <f t="shared" si="34"/>
        <v>709</v>
      </c>
      <c r="O92" s="492"/>
      <c r="P92" s="492">
        <v>0</v>
      </c>
      <c r="Q92" s="492"/>
      <c r="R92" s="492">
        <v>0</v>
      </c>
      <c r="S92" s="492"/>
      <c r="T92" s="492">
        <f t="shared" si="35"/>
        <v>0</v>
      </c>
      <c r="U92" s="492"/>
      <c r="V92" s="492">
        <f t="shared" si="36"/>
        <v>351</v>
      </c>
      <c r="W92" s="492"/>
      <c r="X92" s="492">
        <f t="shared" si="37"/>
        <v>358</v>
      </c>
      <c r="Y92" s="492"/>
      <c r="Z92" s="492">
        <f t="shared" si="38"/>
        <v>709</v>
      </c>
      <c r="AA92" s="492"/>
      <c r="AB92" s="493">
        <v>48772</v>
      </c>
      <c r="AC92" s="492"/>
      <c r="AD92" s="492">
        <v>771</v>
      </c>
      <c r="AE92" s="492"/>
      <c r="AF92" s="493">
        <f t="shared" si="39"/>
        <v>49543</v>
      </c>
      <c r="AG92" s="492"/>
      <c r="AH92" s="493">
        <v>136177</v>
      </c>
      <c r="AI92" s="492"/>
      <c r="AJ92" s="492">
        <v>754</v>
      </c>
      <c r="AK92" s="492"/>
      <c r="AL92" s="492">
        <v>1428</v>
      </c>
      <c r="AM92" s="492"/>
      <c r="AN92" s="492">
        <v>5163</v>
      </c>
      <c r="AO92" s="492"/>
      <c r="AP92" s="493">
        <f t="shared" si="40"/>
        <v>143522</v>
      </c>
      <c r="AQ92" s="492"/>
      <c r="AR92" s="494">
        <v>0</v>
      </c>
    </row>
    <row r="93" spans="2:44" s="459" customFormat="1" ht="16.5" customHeight="1">
      <c r="B93" s="1451"/>
      <c r="C93" s="496"/>
      <c r="D93" s="501" t="s">
        <v>268</v>
      </c>
      <c r="E93" s="492">
        <f t="shared" si="41"/>
        <v>4</v>
      </c>
      <c r="F93" s="492">
        <v>3</v>
      </c>
      <c r="G93" s="492">
        <v>1</v>
      </c>
      <c r="H93" s="492">
        <v>0</v>
      </c>
      <c r="I93" s="492"/>
      <c r="J93" s="492">
        <v>427</v>
      </c>
      <c r="K93" s="492"/>
      <c r="L93" s="492">
        <v>201</v>
      </c>
      <c r="M93" s="492"/>
      <c r="N93" s="492">
        <f t="shared" si="34"/>
        <v>628</v>
      </c>
      <c r="O93" s="492"/>
      <c r="P93" s="492">
        <v>0</v>
      </c>
      <c r="Q93" s="492"/>
      <c r="R93" s="492">
        <v>0</v>
      </c>
      <c r="S93" s="492"/>
      <c r="T93" s="492">
        <f t="shared" si="35"/>
        <v>0</v>
      </c>
      <c r="U93" s="492"/>
      <c r="V93" s="492">
        <f t="shared" si="36"/>
        <v>427</v>
      </c>
      <c r="W93" s="492"/>
      <c r="X93" s="492">
        <f t="shared" si="37"/>
        <v>201</v>
      </c>
      <c r="Y93" s="492"/>
      <c r="Z93" s="492">
        <f t="shared" si="38"/>
        <v>628</v>
      </c>
      <c r="AA93" s="492"/>
      <c r="AB93" s="493">
        <v>45003</v>
      </c>
      <c r="AC93" s="492"/>
      <c r="AD93" s="492">
        <v>381</v>
      </c>
      <c r="AE93" s="492"/>
      <c r="AF93" s="493">
        <f t="shared" si="39"/>
        <v>45384</v>
      </c>
      <c r="AG93" s="492"/>
      <c r="AH93" s="493">
        <v>199478</v>
      </c>
      <c r="AI93" s="492"/>
      <c r="AJ93" s="492">
        <v>1498</v>
      </c>
      <c r="AK93" s="492"/>
      <c r="AL93" s="492">
        <v>1644</v>
      </c>
      <c r="AM93" s="492"/>
      <c r="AN93" s="492">
        <v>12349</v>
      </c>
      <c r="AO93" s="492"/>
      <c r="AP93" s="493">
        <f t="shared" si="40"/>
        <v>214969</v>
      </c>
      <c r="AQ93" s="497" t="s">
        <v>272</v>
      </c>
      <c r="AR93" s="494">
        <v>20225</v>
      </c>
    </row>
    <row r="94" spans="2:44" s="459" customFormat="1" ht="16.5" customHeight="1">
      <c r="B94" s="1451"/>
      <c r="C94" s="496"/>
      <c r="D94" s="501" t="s">
        <v>269</v>
      </c>
      <c r="E94" s="492">
        <f t="shared" si="41"/>
        <v>2</v>
      </c>
      <c r="F94" s="492">
        <v>2</v>
      </c>
      <c r="G94" s="492">
        <v>0</v>
      </c>
      <c r="H94" s="492">
        <v>0</v>
      </c>
      <c r="I94" s="497" t="s">
        <v>272</v>
      </c>
      <c r="J94" s="492">
        <v>1204</v>
      </c>
      <c r="K94" s="497" t="s">
        <v>272</v>
      </c>
      <c r="L94" s="492">
        <v>528</v>
      </c>
      <c r="M94" s="497" t="s">
        <v>272</v>
      </c>
      <c r="N94" s="492">
        <f t="shared" si="34"/>
        <v>1732</v>
      </c>
      <c r="O94" s="492"/>
      <c r="P94" s="492">
        <v>0</v>
      </c>
      <c r="Q94" s="492"/>
      <c r="R94" s="492">
        <v>0</v>
      </c>
      <c r="S94" s="492"/>
      <c r="T94" s="492">
        <f t="shared" si="35"/>
        <v>0</v>
      </c>
      <c r="U94" s="497" t="s">
        <v>272</v>
      </c>
      <c r="V94" s="492">
        <f t="shared" si="36"/>
        <v>1204</v>
      </c>
      <c r="W94" s="497" t="s">
        <v>272</v>
      </c>
      <c r="X94" s="492">
        <f t="shared" si="37"/>
        <v>528</v>
      </c>
      <c r="Y94" s="497" t="s">
        <v>272</v>
      </c>
      <c r="Z94" s="492">
        <f t="shared" si="38"/>
        <v>1732</v>
      </c>
      <c r="AA94" s="497" t="s">
        <v>272</v>
      </c>
      <c r="AB94" s="493">
        <v>150660</v>
      </c>
      <c r="AC94" s="497" t="s">
        <v>272</v>
      </c>
      <c r="AD94" s="492">
        <v>212</v>
      </c>
      <c r="AE94" s="497" t="s">
        <v>272</v>
      </c>
      <c r="AF94" s="493">
        <f t="shared" si="39"/>
        <v>150872</v>
      </c>
      <c r="AG94" s="497" t="s">
        <v>272</v>
      </c>
      <c r="AH94" s="492">
        <v>435303</v>
      </c>
      <c r="AI94" s="497" t="s">
        <v>272</v>
      </c>
      <c r="AJ94" s="492">
        <v>2353</v>
      </c>
      <c r="AK94" s="497" t="s">
        <v>272</v>
      </c>
      <c r="AL94" s="492">
        <v>3618</v>
      </c>
      <c r="AM94" s="497" t="s">
        <v>272</v>
      </c>
      <c r="AN94" s="492">
        <v>19266</v>
      </c>
      <c r="AO94" s="497" t="s">
        <v>272</v>
      </c>
      <c r="AP94" s="493">
        <f t="shared" si="40"/>
        <v>460540</v>
      </c>
      <c r="AQ94" s="503"/>
      <c r="AR94" s="494">
        <v>0</v>
      </c>
    </row>
    <row r="95" spans="2:44" s="459" customFormat="1" ht="16.5" customHeight="1">
      <c r="B95" s="1451"/>
      <c r="C95" s="496"/>
      <c r="D95" s="501" t="s">
        <v>270</v>
      </c>
      <c r="E95" s="492">
        <f t="shared" si="41"/>
        <v>0</v>
      </c>
      <c r="F95" s="492">
        <v>0</v>
      </c>
      <c r="G95" s="492">
        <v>0</v>
      </c>
      <c r="H95" s="492">
        <v>0</v>
      </c>
      <c r="I95" s="492"/>
      <c r="J95" s="492">
        <v>0</v>
      </c>
      <c r="K95" s="492"/>
      <c r="L95" s="492">
        <v>0</v>
      </c>
      <c r="M95" s="492"/>
      <c r="N95" s="492">
        <f t="shared" si="34"/>
        <v>0</v>
      </c>
      <c r="O95" s="492"/>
      <c r="P95" s="492">
        <v>0</v>
      </c>
      <c r="Q95" s="492"/>
      <c r="R95" s="492">
        <v>0</v>
      </c>
      <c r="S95" s="492"/>
      <c r="T95" s="492">
        <f t="shared" si="35"/>
        <v>0</v>
      </c>
      <c r="U95" s="492"/>
      <c r="V95" s="492">
        <f t="shared" si="36"/>
        <v>0</v>
      </c>
      <c r="W95" s="492"/>
      <c r="X95" s="492">
        <f t="shared" si="37"/>
        <v>0</v>
      </c>
      <c r="Y95" s="492"/>
      <c r="Z95" s="492">
        <f t="shared" si="38"/>
        <v>0</v>
      </c>
      <c r="AA95" s="492"/>
      <c r="AB95" s="493">
        <v>0</v>
      </c>
      <c r="AC95" s="492"/>
      <c r="AD95" s="492">
        <v>0</v>
      </c>
      <c r="AE95" s="492"/>
      <c r="AF95" s="493">
        <f t="shared" si="39"/>
        <v>0</v>
      </c>
      <c r="AG95" s="492"/>
      <c r="AH95" s="492">
        <v>0</v>
      </c>
      <c r="AI95" s="492"/>
      <c r="AJ95" s="492">
        <v>0</v>
      </c>
      <c r="AK95" s="492"/>
      <c r="AL95" s="492">
        <v>0</v>
      </c>
      <c r="AM95" s="492"/>
      <c r="AN95" s="492">
        <v>0</v>
      </c>
      <c r="AO95" s="492"/>
      <c r="AP95" s="493">
        <f t="shared" si="40"/>
        <v>0</v>
      </c>
      <c r="AQ95" s="492"/>
      <c r="AR95" s="494">
        <v>0</v>
      </c>
    </row>
    <row r="96" spans="2:44" s="459" customFormat="1" ht="16.5" customHeight="1">
      <c r="B96" s="467"/>
      <c r="C96" s="496"/>
      <c r="D96" s="501" t="s">
        <v>271</v>
      </c>
      <c r="E96" s="492">
        <f t="shared" si="41"/>
        <v>2</v>
      </c>
      <c r="F96" s="492">
        <v>2</v>
      </c>
      <c r="G96" s="492">
        <v>0</v>
      </c>
      <c r="H96" s="492">
        <v>0</v>
      </c>
      <c r="I96" s="492"/>
      <c r="J96" s="492" t="s">
        <v>275</v>
      </c>
      <c r="K96" s="492"/>
      <c r="L96" s="492" t="s">
        <v>275</v>
      </c>
      <c r="M96" s="492"/>
      <c r="N96" s="492" t="s">
        <v>275</v>
      </c>
      <c r="O96" s="492"/>
      <c r="P96" s="492">
        <v>0</v>
      </c>
      <c r="Q96" s="492"/>
      <c r="R96" s="492">
        <v>0</v>
      </c>
      <c r="S96" s="492"/>
      <c r="T96" s="492">
        <f t="shared" si="35"/>
        <v>0</v>
      </c>
      <c r="U96" s="492"/>
      <c r="V96" s="492" t="s">
        <v>275</v>
      </c>
      <c r="W96" s="492"/>
      <c r="X96" s="492" t="s">
        <v>275</v>
      </c>
      <c r="Y96" s="492"/>
      <c r="Z96" s="492" t="s">
        <v>275</v>
      </c>
      <c r="AA96" s="492"/>
      <c r="AB96" s="493" t="s">
        <v>275</v>
      </c>
      <c r="AC96" s="492"/>
      <c r="AD96" s="492" t="s">
        <v>275</v>
      </c>
      <c r="AE96" s="492"/>
      <c r="AF96" s="492" t="s">
        <v>275</v>
      </c>
      <c r="AG96" s="492"/>
      <c r="AH96" s="492" t="s">
        <v>275</v>
      </c>
      <c r="AI96" s="492"/>
      <c r="AJ96" s="492" t="s">
        <v>275</v>
      </c>
      <c r="AK96" s="492"/>
      <c r="AL96" s="492" t="s">
        <v>275</v>
      </c>
      <c r="AM96" s="492"/>
      <c r="AN96" s="492" t="s">
        <v>275</v>
      </c>
      <c r="AO96" s="492"/>
      <c r="AP96" s="492" t="s">
        <v>275</v>
      </c>
      <c r="AQ96" s="492"/>
      <c r="AR96" s="494" t="s">
        <v>275</v>
      </c>
    </row>
    <row r="97" spans="2:44" s="459" customFormat="1" ht="16.5" customHeight="1">
      <c r="B97" s="467"/>
      <c r="C97" s="496"/>
      <c r="D97" s="501" t="s">
        <v>273</v>
      </c>
      <c r="E97" s="492">
        <f t="shared" si="41"/>
        <v>0</v>
      </c>
      <c r="F97" s="492">
        <v>0</v>
      </c>
      <c r="G97" s="492">
        <v>0</v>
      </c>
      <c r="H97" s="492">
        <v>0</v>
      </c>
      <c r="I97" s="492"/>
      <c r="J97" s="492">
        <v>0</v>
      </c>
      <c r="K97" s="492"/>
      <c r="L97" s="492">
        <v>0</v>
      </c>
      <c r="M97" s="492"/>
      <c r="N97" s="492">
        <f>SUM(J97,L97)</f>
        <v>0</v>
      </c>
      <c r="O97" s="492"/>
      <c r="P97" s="492">
        <v>0</v>
      </c>
      <c r="Q97" s="492"/>
      <c r="R97" s="492">
        <v>0</v>
      </c>
      <c r="S97" s="492"/>
      <c r="T97" s="492">
        <f t="shared" si="35"/>
        <v>0</v>
      </c>
      <c r="U97" s="492"/>
      <c r="V97" s="492">
        <f>SUM(J97,P97)</f>
        <v>0</v>
      </c>
      <c r="W97" s="492"/>
      <c r="X97" s="492">
        <f>SUM(L97,R97)</f>
        <v>0</v>
      </c>
      <c r="Y97" s="492"/>
      <c r="Z97" s="492">
        <f>SUM(N97,T97)</f>
        <v>0</v>
      </c>
      <c r="AA97" s="492"/>
      <c r="AB97" s="493">
        <v>0</v>
      </c>
      <c r="AC97" s="492"/>
      <c r="AD97" s="492">
        <v>0</v>
      </c>
      <c r="AE97" s="492"/>
      <c r="AF97" s="493">
        <f>SUM(AB97,AD97)</f>
        <v>0</v>
      </c>
      <c r="AG97" s="492"/>
      <c r="AH97" s="492">
        <v>0</v>
      </c>
      <c r="AI97" s="492"/>
      <c r="AJ97" s="492">
        <v>0</v>
      </c>
      <c r="AK97" s="492"/>
      <c r="AL97" s="492">
        <v>0</v>
      </c>
      <c r="AM97" s="492"/>
      <c r="AN97" s="492">
        <v>0</v>
      </c>
      <c r="AO97" s="492"/>
      <c r="AP97" s="493">
        <f>SUM(AH97,AJ97,AL97,AN97)</f>
        <v>0</v>
      </c>
      <c r="AQ97" s="492"/>
      <c r="AR97" s="494">
        <v>0</v>
      </c>
    </row>
    <row r="98" spans="2:44" ht="12">
      <c r="B98" s="498"/>
      <c r="C98" s="489"/>
      <c r="D98" s="499"/>
      <c r="E98" s="504"/>
      <c r="F98" s="504"/>
      <c r="G98" s="504"/>
      <c r="H98" s="504"/>
      <c r="I98" s="504"/>
      <c r="J98" s="504"/>
      <c r="K98" s="504"/>
      <c r="L98" s="504"/>
      <c r="M98" s="504"/>
      <c r="N98" s="504"/>
      <c r="O98" s="504"/>
      <c r="P98" s="504"/>
      <c r="Q98" s="504"/>
      <c r="R98" s="504"/>
      <c r="S98" s="504"/>
      <c r="T98" s="504"/>
      <c r="U98" s="504"/>
      <c r="V98" s="504"/>
      <c r="W98" s="504"/>
      <c r="X98" s="504"/>
      <c r="Y98" s="504"/>
      <c r="Z98" s="504"/>
      <c r="AA98" s="505"/>
      <c r="AB98" s="504"/>
      <c r="AC98" s="504"/>
      <c r="AD98" s="504"/>
      <c r="AE98" s="504"/>
      <c r="AF98" s="504"/>
      <c r="AG98" s="504"/>
      <c r="AH98" s="504"/>
      <c r="AI98" s="504"/>
      <c r="AJ98" s="504"/>
      <c r="AK98" s="504"/>
      <c r="AL98" s="504"/>
      <c r="AM98" s="504"/>
      <c r="AN98" s="504"/>
      <c r="AO98" s="504"/>
      <c r="AP98" s="504"/>
      <c r="AQ98" s="504"/>
      <c r="AR98" s="499"/>
    </row>
    <row r="99" spans="2:44" s="480" customFormat="1" ht="16.5" customHeight="1">
      <c r="B99" s="467"/>
      <c r="C99" s="481"/>
      <c r="D99" s="500" t="s">
        <v>1000</v>
      </c>
      <c r="E99" s="484">
        <f>SUM(E100,E104)</f>
        <v>109</v>
      </c>
      <c r="F99" s="484">
        <f>SUM(F100,F104)</f>
        <v>45</v>
      </c>
      <c r="G99" s="484">
        <f>SUM(G100,G104)</f>
        <v>2</v>
      </c>
      <c r="H99" s="484">
        <f>SUM(H100,H104)</f>
        <v>62</v>
      </c>
      <c r="I99" s="484"/>
      <c r="J99" s="484">
        <f>SUM(J100,J104)</f>
        <v>901</v>
      </c>
      <c r="K99" s="484"/>
      <c r="L99" s="484">
        <f>SUM(L100,L104)</f>
        <v>673</v>
      </c>
      <c r="M99" s="484"/>
      <c r="N99" s="485">
        <f aca="true" t="shared" si="42" ref="N99:N107">SUM(J99,L99)</f>
        <v>1574</v>
      </c>
      <c r="O99" s="484"/>
      <c r="P99" s="484">
        <f>SUM(P100,P104)</f>
        <v>72</v>
      </c>
      <c r="Q99" s="484"/>
      <c r="R99" s="484">
        <f>SUM(R100,R104)</f>
        <v>62</v>
      </c>
      <c r="S99" s="484"/>
      <c r="T99" s="485">
        <f aca="true" t="shared" si="43" ref="T99:T112">SUM(P99,R99)</f>
        <v>134</v>
      </c>
      <c r="U99" s="484"/>
      <c r="V99" s="485">
        <f aca="true" t="shared" si="44" ref="V99:V107">SUM(J99,P99)</f>
        <v>973</v>
      </c>
      <c r="W99" s="485"/>
      <c r="X99" s="485">
        <f aca="true" t="shared" si="45" ref="X99:X107">SUM(L99,R99)</f>
        <v>735</v>
      </c>
      <c r="Y99" s="485"/>
      <c r="Z99" s="485">
        <f aca="true" t="shared" si="46" ref="Z99:Z107">SUM(N99,T99)</f>
        <v>1708</v>
      </c>
      <c r="AA99" s="484"/>
      <c r="AB99" s="484">
        <v>0</v>
      </c>
      <c r="AC99" s="484"/>
      <c r="AD99" s="484">
        <v>0</v>
      </c>
      <c r="AE99" s="485"/>
      <c r="AF99" s="484">
        <f>SUM(AF100,AF104)</f>
        <v>134853</v>
      </c>
      <c r="AG99" s="484"/>
      <c r="AH99" s="484">
        <v>0</v>
      </c>
      <c r="AI99" s="484"/>
      <c r="AJ99" s="484">
        <v>0</v>
      </c>
      <c r="AK99" s="485"/>
      <c r="AL99" s="484">
        <v>0</v>
      </c>
      <c r="AM99" s="485"/>
      <c r="AN99" s="484">
        <v>0</v>
      </c>
      <c r="AO99" s="485"/>
      <c r="AP99" s="484">
        <f>SUM(AP100,AP104)</f>
        <v>781188</v>
      </c>
      <c r="AQ99" s="484"/>
      <c r="AR99" s="486">
        <f>SUM(AR100,AR104)</f>
        <v>0</v>
      </c>
    </row>
    <row r="100" spans="2:44" s="480" customFormat="1" ht="16.5" customHeight="1">
      <c r="B100" s="467"/>
      <c r="C100" s="481"/>
      <c r="D100" s="500" t="s">
        <v>259</v>
      </c>
      <c r="E100" s="485">
        <f>SUM(E101:E103)</f>
        <v>85</v>
      </c>
      <c r="F100" s="485">
        <f>SUM(F101:F103)</f>
        <v>21</v>
      </c>
      <c r="G100" s="485">
        <f>SUM(G101:G103)</f>
        <v>2</v>
      </c>
      <c r="H100" s="485">
        <f>SUM(H101:H103)</f>
        <v>62</v>
      </c>
      <c r="I100" s="485"/>
      <c r="J100" s="485">
        <f>SUM(J101:J103)</f>
        <v>153</v>
      </c>
      <c r="K100" s="485"/>
      <c r="L100" s="485">
        <f>SUM(L101:L103)</f>
        <v>304</v>
      </c>
      <c r="M100" s="485"/>
      <c r="N100" s="485">
        <f t="shared" si="42"/>
        <v>457</v>
      </c>
      <c r="O100" s="485"/>
      <c r="P100" s="485">
        <f>SUM(P101:P103)</f>
        <v>72</v>
      </c>
      <c r="Q100" s="485"/>
      <c r="R100" s="485">
        <f>SUM(R101:R103)</f>
        <v>62</v>
      </c>
      <c r="S100" s="485"/>
      <c r="T100" s="485">
        <f t="shared" si="43"/>
        <v>134</v>
      </c>
      <c r="U100" s="485"/>
      <c r="V100" s="485">
        <f t="shared" si="44"/>
        <v>225</v>
      </c>
      <c r="W100" s="485"/>
      <c r="X100" s="485">
        <f t="shared" si="45"/>
        <v>366</v>
      </c>
      <c r="Y100" s="485"/>
      <c r="Z100" s="485">
        <f t="shared" si="46"/>
        <v>591</v>
      </c>
      <c r="AA100" s="485"/>
      <c r="AB100" s="485">
        <f>SUM(AB101:AB103)</f>
        <v>0</v>
      </c>
      <c r="AC100" s="485"/>
      <c r="AD100" s="485">
        <f>SUM(AD101:AD103)</f>
        <v>0</v>
      </c>
      <c r="AE100" s="485"/>
      <c r="AF100" s="485">
        <f>SUM(AF101:AF103)</f>
        <v>24746</v>
      </c>
      <c r="AG100" s="485"/>
      <c r="AH100" s="485">
        <f>SUM(AH101:AH103)</f>
        <v>0</v>
      </c>
      <c r="AI100" s="485"/>
      <c r="AJ100" s="485">
        <f>SUM(AJ101:AJ103)</f>
        <v>0</v>
      </c>
      <c r="AK100" s="485"/>
      <c r="AL100" s="485">
        <f>SUM(AL101:AL103)</f>
        <v>0</v>
      </c>
      <c r="AM100" s="485"/>
      <c r="AN100" s="485">
        <f>SUM(AN101:AN103)</f>
        <v>0</v>
      </c>
      <c r="AO100" s="485"/>
      <c r="AP100" s="485">
        <f>SUM(AP101:AP103)</f>
        <v>113133</v>
      </c>
      <c r="AQ100" s="485"/>
      <c r="AR100" s="488">
        <f>SUM(AR101:AR103)</f>
        <v>0</v>
      </c>
    </row>
    <row r="101" spans="2:44" s="459" customFormat="1" ht="16.5" customHeight="1">
      <c r="B101" s="467"/>
      <c r="C101" s="489"/>
      <c r="D101" s="501" t="s">
        <v>260</v>
      </c>
      <c r="E101" s="492">
        <f>SUM(F101:H101)</f>
        <v>23</v>
      </c>
      <c r="F101" s="492">
        <v>1</v>
      </c>
      <c r="G101" s="492">
        <v>0</v>
      </c>
      <c r="H101" s="492">
        <v>22</v>
      </c>
      <c r="I101" s="492"/>
      <c r="J101" s="492">
        <v>2</v>
      </c>
      <c r="K101" s="492"/>
      <c r="L101" s="492">
        <v>12</v>
      </c>
      <c r="M101" s="492"/>
      <c r="N101" s="492">
        <f t="shared" si="42"/>
        <v>14</v>
      </c>
      <c r="O101" s="492"/>
      <c r="P101" s="492">
        <v>21</v>
      </c>
      <c r="Q101" s="492"/>
      <c r="R101" s="492">
        <v>17</v>
      </c>
      <c r="S101" s="492"/>
      <c r="T101" s="492">
        <f t="shared" si="43"/>
        <v>38</v>
      </c>
      <c r="U101" s="492"/>
      <c r="V101" s="492">
        <f t="shared" si="44"/>
        <v>23</v>
      </c>
      <c r="W101" s="492"/>
      <c r="X101" s="492">
        <f t="shared" si="45"/>
        <v>29</v>
      </c>
      <c r="Y101" s="492"/>
      <c r="Z101" s="492">
        <f t="shared" si="46"/>
        <v>52</v>
      </c>
      <c r="AA101" s="492"/>
      <c r="AB101" s="493">
        <v>0</v>
      </c>
      <c r="AC101" s="492"/>
      <c r="AD101" s="493">
        <v>0</v>
      </c>
      <c r="AE101" s="492"/>
      <c r="AF101" s="493">
        <v>550</v>
      </c>
      <c r="AG101" s="492"/>
      <c r="AH101" s="493">
        <v>0</v>
      </c>
      <c r="AI101" s="492"/>
      <c r="AJ101" s="493">
        <v>0</v>
      </c>
      <c r="AK101" s="492"/>
      <c r="AL101" s="493">
        <v>0</v>
      </c>
      <c r="AM101" s="492"/>
      <c r="AN101" s="493">
        <v>0</v>
      </c>
      <c r="AO101" s="492"/>
      <c r="AP101" s="493">
        <v>2593</v>
      </c>
      <c r="AQ101" s="492"/>
      <c r="AR101" s="494">
        <v>0</v>
      </c>
    </row>
    <row r="102" spans="2:44" s="459" customFormat="1" ht="16.5" customHeight="1">
      <c r="B102" s="467"/>
      <c r="C102" s="489"/>
      <c r="D102" s="501" t="s">
        <v>262</v>
      </c>
      <c r="E102" s="492">
        <f>SUM(F102:H102)</f>
        <v>40</v>
      </c>
      <c r="F102" s="492">
        <v>10</v>
      </c>
      <c r="G102" s="492">
        <v>1</v>
      </c>
      <c r="H102" s="492">
        <v>29</v>
      </c>
      <c r="I102" s="492"/>
      <c r="J102" s="492">
        <v>54</v>
      </c>
      <c r="K102" s="492"/>
      <c r="L102" s="492">
        <v>140</v>
      </c>
      <c r="M102" s="492"/>
      <c r="N102" s="492">
        <f t="shared" si="42"/>
        <v>194</v>
      </c>
      <c r="O102" s="492"/>
      <c r="P102" s="492">
        <v>34</v>
      </c>
      <c r="Q102" s="492"/>
      <c r="R102" s="492">
        <v>31</v>
      </c>
      <c r="S102" s="492"/>
      <c r="T102" s="492">
        <f t="shared" si="43"/>
        <v>65</v>
      </c>
      <c r="U102" s="492"/>
      <c r="V102" s="492">
        <f t="shared" si="44"/>
        <v>88</v>
      </c>
      <c r="W102" s="492"/>
      <c r="X102" s="492">
        <f t="shared" si="45"/>
        <v>171</v>
      </c>
      <c r="Y102" s="492"/>
      <c r="Z102" s="492">
        <f t="shared" si="46"/>
        <v>259</v>
      </c>
      <c r="AA102" s="492"/>
      <c r="AB102" s="493">
        <v>0</v>
      </c>
      <c r="AC102" s="492"/>
      <c r="AD102" s="493">
        <v>0</v>
      </c>
      <c r="AE102" s="492"/>
      <c r="AF102" s="493">
        <v>10389</v>
      </c>
      <c r="AG102" s="492"/>
      <c r="AH102" s="493">
        <v>0</v>
      </c>
      <c r="AI102" s="492"/>
      <c r="AJ102" s="493">
        <v>0</v>
      </c>
      <c r="AK102" s="492"/>
      <c r="AL102" s="493">
        <v>0</v>
      </c>
      <c r="AM102" s="492"/>
      <c r="AN102" s="493">
        <v>0</v>
      </c>
      <c r="AO102" s="492"/>
      <c r="AP102" s="493">
        <v>25135</v>
      </c>
      <c r="AQ102" s="492"/>
      <c r="AR102" s="494">
        <v>0</v>
      </c>
    </row>
    <row r="103" spans="2:44" s="459" customFormat="1" ht="16.5" customHeight="1">
      <c r="B103" s="467">
        <v>24</v>
      </c>
      <c r="C103" s="489"/>
      <c r="D103" s="501" t="s">
        <v>263</v>
      </c>
      <c r="E103" s="492">
        <f>SUM(F103:H103)</f>
        <v>22</v>
      </c>
      <c r="F103" s="492">
        <v>10</v>
      </c>
      <c r="G103" s="492">
        <v>1</v>
      </c>
      <c r="H103" s="492">
        <v>11</v>
      </c>
      <c r="I103" s="492"/>
      <c r="J103" s="492">
        <v>97</v>
      </c>
      <c r="K103" s="492"/>
      <c r="L103" s="492">
        <v>152</v>
      </c>
      <c r="M103" s="492"/>
      <c r="N103" s="492">
        <f t="shared" si="42"/>
        <v>249</v>
      </c>
      <c r="O103" s="492"/>
      <c r="P103" s="492">
        <v>17</v>
      </c>
      <c r="Q103" s="492"/>
      <c r="R103" s="492">
        <v>14</v>
      </c>
      <c r="S103" s="492"/>
      <c r="T103" s="492">
        <f t="shared" si="43"/>
        <v>31</v>
      </c>
      <c r="U103" s="492"/>
      <c r="V103" s="492">
        <f t="shared" si="44"/>
        <v>114</v>
      </c>
      <c r="W103" s="492"/>
      <c r="X103" s="492">
        <f t="shared" si="45"/>
        <v>166</v>
      </c>
      <c r="Y103" s="492"/>
      <c r="Z103" s="492">
        <f t="shared" si="46"/>
        <v>280</v>
      </c>
      <c r="AA103" s="492"/>
      <c r="AB103" s="493">
        <v>0</v>
      </c>
      <c r="AC103" s="492"/>
      <c r="AD103" s="493">
        <v>0</v>
      </c>
      <c r="AE103" s="492"/>
      <c r="AF103" s="493">
        <v>13807</v>
      </c>
      <c r="AG103" s="492"/>
      <c r="AH103" s="493">
        <v>0</v>
      </c>
      <c r="AI103" s="492"/>
      <c r="AJ103" s="493">
        <v>0</v>
      </c>
      <c r="AK103" s="492"/>
      <c r="AL103" s="493">
        <v>0</v>
      </c>
      <c r="AM103" s="492"/>
      <c r="AN103" s="493">
        <v>0</v>
      </c>
      <c r="AO103" s="492"/>
      <c r="AP103" s="493">
        <v>85405</v>
      </c>
      <c r="AQ103" s="492"/>
      <c r="AR103" s="494">
        <v>0</v>
      </c>
    </row>
    <row r="104" spans="2:44" s="480" customFormat="1" ht="16.5" customHeight="1">
      <c r="B104" s="1451" t="s">
        <v>280</v>
      </c>
      <c r="C104" s="495"/>
      <c r="D104" s="500" t="s">
        <v>264</v>
      </c>
      <c r="E104" s="485">
        <f>SUM(E105:E112)</f>
        <v>24</v>
      </c>
      <c r="F104" s="485">
        <f>SUM(F105:F112)</f>
        <v>24</v>
      </c>
      <c r="G104" s="485">
        <f>SUM(G105:G112)</f>
        <v>0</v>
      </c>
      <c r="H104" s="485">
        <f>SUM(H105:H112)</f>
        <v>0</v>
      </c>
      <c r="I104" s="485"/>
      <c r="J104" s="485">
        <f>SUM(J105:J112)</f>
        <v>748</v>
      </c>
      <c r="K104" s="485"/>
      <c r="L104" s="485">
        <f>SUM(L105:L112)</f>
        <v>369</v>
      </c>
      <c r="M104" s="485"/>
      <c r="N104" s="485">
        <f t="shared" si="42"/>
        <v>1117</v>
      </c>
      <c r="O104" s="485"/>
      <c r="P104" s="485">
        <f>SUM(P105:P112)</f>
        <v>0</v>
      </c>
      <c r="Q104" s="485"/>
      <c r="R104" s="485">
        <f>SUM(R105:R112)</f>
        <v>0</v>
      </c>
      <c r="S104" s="485"/>
      <c r="T104" s="485">
        <f t="shared" si="43"/>
        <v>0</v>
      </c>
      <c r="U104" s="485"/>
      <c r="V104" s="485">
        <f t="shared" si="44"/>
        <v>748</v>
      </c>
      <c r="W104" s="485"/>
      <c r="X104" s="485">
        <f t="shared" si="45"/>
        <v>369</v>
      </c>
      <c r="Y104" s="485"/>
      <c r="Z104" s="485">
        <f t="shared" si="46"/>
        <v>1117</v>
      </c>
      <c r="AA104" s="485"/>
      <c r="AB104" s="485">
        <f>SUM(AB105:AB112)</f>
        <v>109026</v>
      </c>
      <c r="AC104" s="485"/>
      <c r="AD104" s="485">
        <f>SUM(AD105:AD112)</f>
        <v>1081</v>
      </c>
      <c r="AE104" s="485"/>
      <c r="AF104" s="484">
        <f>SUM(AB104,AD104)</f>
        <v>110107</v>
      </c>
      <c r="AG104" s="485"/>
      <c r="AH104" s="485">
        <f>SUM(AH105:AH112)</f>
        <v>630978</v>
      </c>
      <c r="AI104" s="485"/>
      <c r="AJ104" s="485">
        <f>SUM(AJ105:AJ112)</f>
        <v>11145</v>
      </c>
      <c r="AK104" s="485"/>
      <c r="AL104" s="485">
        <f>SUM(AL105:AL112)</f>
        <v>9737</v>
      </c>
      <c r="AM104" s="485"/>
      <c r="AN104" s="485">
        <f>SUM(AN105:AN112)</f>
        <v>16195</v>
      </c>
      <c r="AO104" s="485"/>
      <c r="AP104" s="484">
        <f>SUM(AH104,AJ104,AL104,AN104)</f>
        <v>668055</v>
      </c>
      <c r="AQ104" s="485"/>
      <c r="AR104" s="488">
        <f>SUM(AR105:AR112)</f>
        <v>0</v>
      </c>
    </row>
    <row r="105" spans="2:44" s="459" customFormat="1" ht="16.5" customHeight="1">
      <c r="B105" s="1451"/>
      <c r="C105" s="489"/>
      <c r="D105" s="501" t="s">
        <v>265</v>
      </c>
      <c r="E105" s="492">
        <f aca="true" t="shared" si="47" ref="E105:E112">SUM(F105:H105)</f>
        <v>10</v>
      </c>
      <c r="F105" s="492">
        <v>10</v>
      </c>
      <c r="G105" s="492">
        <v>0</v>
      </c>
      <c r="H105" s="492">
        <v>0</v>
      </c>
      <c r="I105" s="492"/>
      <c r="J105" s="492">
        <v>130</v>
      </c>
      <c r="K105" s="492"/>
      <c r="L105" s="492">
        <v>121</v>
      </c>
      <c r="M105" s="492"/>
      <c r="N105" s="492">
        <f t="shared" si="42"/>
        <v>251</v>
      </c>
      <c r="O105" s="492"/>
      <c r="P105" s="492">
        <v>0</v>
      </c>
      <c r="Q105" s="492"/>
      <c r="R105" s="492">
        <v>0</v>
      </c>
      <c r="S105" s="492"/>
      <c r="T105" s="492">
        <f t="shared" si="43"/>
        <v>0</v>
      </c>
      <c r="U105" s="492"/>
      <c r="V105" s="492">
        <f t="shared" si="44"/>
        <v>130</v>
      </c>
      <c r="W105" s="492"/>
      <c r="X105" s="492">
        <f t="shared" si="45"/>
        <v>121</v>
      </c>
      <c r="Y105" s="492"/>
      <c r="Z105" s="492">
        <f t="shared" si="46"/>
        <v>251</v>
      </c>
      <c r="AA105" s="492"/>
      <c r="AB105" s="493">
        <v>17581</v>
      </c>
      <c r="AC105" s="492"/>
      <c r="AD105" s="492">
        <v>309</v>
      </c>
      <c r="AE105" s="492"/>
      <c r="AF105" s="493">
        <f>SUM(AB105,AD105)</f>
        <v>17890</v>
      </c>
      <c r="AG105" s="492"/>
      <c r="AH105" s="493">
        <v>59527</v>
      </c>
      <c r="AI105" s="492"/>
      <c r="AJ105" s="492">
        <v>1571</v>
      </c>
      <c r="AK105" s="492"/>
      <c r="AL105" s="492">
        <v>627</v>
      </c>
      <c r="AM105" s="492"/>
      <c r="AN105" s="492">
        <v>3045</v>
      </c>
      <c r="AO105" s="492"/>
      <c r="AP105" s="493">
        <f>SUM(AH105,AJ105,AL105,AN105)</f>
        <v>64770</v>
      </c>
      <c r="AQ105" s="492"/>
      <c r="AR105" s="494">
        <v>0</v>
      </c>
    </row>
    <row r="106" spans="2:44" s="459" customFormat="1" ht="16.5" customHeight="1">
      <c r="B106" s="1451"/>
      <c r="C106" s="496"/>
      <c r="D106" s="501" t="s">
        <v>266</v>
      </c>
      <c r="E106" s="492">
        <f t="shared" si="47"/>
        <v>8</v>
      </c>
      <c r="F106" s="492">
        <v>8</v>
      </c>
      <c r="G106" s="492">
        <v>0</v>
      </c>
      <c r="H106" s="492">
        <v>0</v>
      </c>
      <c r="I106" s="492"/>
      <c r="J106" s="492">
        <v>186</v>
      </c>
      <c r="K106" s="492"/>
      <c r="L106" s="492">
        <v>130</v>
      </c>
      <c r="M106" s="492"/>
      <c r="N106" s="492">
        <f t="shared" si="42"/>
        <v>316</v>
      </c>
      <c r="O106" s="492"/>
      <c r="P106" s="492">
        <v>0</v>
      </c>
      <c r="Q106" s="492"/>
      <c r="R106" s="492">
        <v>0</v>
      </c>
      <c r="S106" s="492"/>
      <c r="T106" s="492">
        <f t="shared" si="43"/>
        <v>0</v>
      </c>
      <c r="U106" s="492"/>
      <c r="V106" s="492">
        <f t="shared" si="44"/>
        <v>186</v>
      </c>
      <c r="W106" s="492"/>
      <c r="X106" s="492">
        <f t="shared" si="45"/>
        <v>130</v>
      </c>
      <c r="Y106" s="492"/>
      <c r="Z106" s="492">
        <f t="shared" si="46"/>
        <v>316</v>
      </c>
      <c r="AA106" s="492"/>
      <c r="AB106" s="493">
        <v>24877</v>
      </c>
      <c r="AC106" s="492"/>
      <c r="AD106" s="492">
        <v>161</v>
      </c>
      <c r="AE106" s="492"/>
      <c r="AF106" s="493">
        <f>SUM(AB106,AD106)</f>
        <v>25038</v>
      </c>
      <c r="AG106" s="492"/>
      <c r="AH106" s="493">
        <v>156713</v>
      </c>
      <c r="AI106" s="492"/>
      <c r="AJ106" s="492">
        <v>1151</v>
      </c>
      <c r="AK106" s="492"/>
      <c r="AL106" s="492">
        <v>459</v>
      </c>
      <c r="AM106" s="492"/>
      <c r="AN106" s="492">
        <v>5688</v>
      </c>
      <c r="AO106" s="492"/>
      <c r="AP106" s="493">
        <f>SUM(AH106,AJ106,AL106,AN106)</f>
        <v>164011</v>
      </c>
      <c r="AQ106" s="492"/>
      <c r="AR106" s="494">
        <v>0</v>
      </c>
    </row>
    <row r="107" spans="2:44" s="459" customFormat="1" ht="16.5" customHeight="1">
      <c r="B107" s="1451"/>
      <c r="C107" s="496"/>
      <c r="D107" s="501" t="s">
        <v>267</v>
      </c>
      <c r="E107" s="492">
        <f t="shared" si="47"/>
        <v>5</v>
      </c>
      <c r="F107" s="492">
        <v>5</v>
      </c>
      <c r="G107" s="492">
        <v>0</v>
      </c>
      <c r="H107" s="492">
        <v>0</v>
      </c>
      <c r="I107" s="497" t="s">
        <v>272</v>
      </c>
      <c r="J107" s="492">
        <v>432</v>
      </c>
      <c r="K107" s="497" t="s">
        <v>272</v>
      </c>
      <c r="L107" s="492">
        <v>118</v>
      </c>
      <c r="M107" s="497" t="s">
        <v>272</v>
      </c>
      <c r="N107" s="492">
        <f t="shared" si="42"/>
        <v>550</v>
      </c>
      <c r="O107" s="492"/>
      <c r="P107" s="492">
        <v>0</v>
      </c>
      <c r="Q107" s="492"/>
      <c r="R107" s="492">
        <v>0</v>
      </c>
      <c r="S107" s="492"/>
      <c r="T107" s="492">
        <f t="shared" si="43"/>
        <v>0</v>
      </c>
      <c r="U107" s="497" t="s">
        <v>272</v>
      </c>
      <c r="V107" s="492">
        <f t="shared" si="44"/>
        <v>432</v>
      </c>
      <c r="W107" s="497" t="s">
        <v>272</v>
      </c>
      <c r="X107" s="492">
        <f t="shared" si="45"/>
        <v>118</v>
      </c>
      <c r="Y107" s="497" t="s">
        <v>272</v>
      </c>
      <c r="Z107" s="492">
        <f t="shared" si="46"/>
        <v>550</v>
      </c>
      <c r="AA107" s="497" t="s">
        <v>272</v>
      </c>
      <c r="AB107" s="493">
        <v>66568</v>
      </c>
      <c r="AC107" s="492"/>
      <c r="AD107" s="492">
        <v>611</v>
      </c>
      <c r="AE107" s="497" t="s">
        <v>272</v>
      </c>
      <c r="AF107" s="493">
        <f>SUM(AB107,AD107)</f>
        <v>67179</v>
      </c>
      <c r="AG107" s="497" t="s">
        <v>272</v>
      </c>
      <c r="AH107" s="493">
        <v>414738</v>
      </c>
      <c r="AI107" s="497" t="s">
        <v>272</v>
      </c>
      <c r="AJ107" s="493">
        <v>8423</v>
      </c>
      <c r="AK107" s="497" t="s">
        <v>272</v>
      </c>
      <c r="AL107" s="493">
        <v>8651</v>
      </c>
      <c r="AM107" s="497" t="s">
        <v>272</v>
      </c>
      <c r="AN107" s="493">
        <v>7462</v>
      </c>
      <c r="AO107" s="497" t="s">
        <v>272</v>
      </c>
      <c r="AP107" s="493">
        <f>SUM(AH107,AJ107,AL107,AN107)</f>
        <v>439274</v>
      </c>
      <c r="AQ107" s="492"/>
      <c r="AR107" s="494">
        <v>0</v>
      </c>
    </row>
    <row r="108" spans="2:44" s="459" customFormat="1" ht="16.5" customHeight="1">
      <c r="B108" s="1451"/>
      <c r="C108" s="496"/>
      <c r="D108" s="501" t="s">
        <v>268</v>
      </c>
      <c r="E108" s="492">
        <f t="shared" si="47"/>
        <v>1</v>
      </c>
      <c r="F108" s="492">
        <v>1</v>
      </c>
      <c r="G108" s="492">
        <v>0</v>
      </c>
      <c r="H108" s="492">
        <v>0</v>
      </c>
      <c r="I108" s="492"/>
      <c r="J108" s="492" t="s">
        <v>275</v>
      </c>
      <c r="K108" s="492"/>
      <c r="L108" s="492" t="s">
        <v>275</v>
      </c>
      <c r="M108" s="492"/>
      <c r="N108" s="492" t="s">
        <v>275</v>
      </c>
      <c r="O108" s="492"/>
      <c r="P108" s="492">
        <v>0</v>
      </c>
      <c r="Q108" s="492"/>
      <c r="R108" s="492">
        <v>0</v>
      </c>
      <c r="S108" s="492"/>
      <c r="T108" s="492">
        <f t="shared" si="43"/>
        <v>0</v>
      </c>
      <c r="U108" s="492"/>
      <c r="V108" s="492" t="s">
        <v>275</v>
      </c>
      <c r="W108" s="492"/>
      <c r="X108" s="492" t="s">
        <v>275</v>
      </c>
      <c r="Y108" s="492"/>
      <c r="Z108" s="492" t="s">
        <v>275</v>
      </c>
      <c r="AA108" s="497"/>
      <c r="AB108" s="493" t="s">
        <v>275</v>
      </c>
      <c r="AC108" s="492"/>
      <c r="AD108" s="492">
        <v>0</v>
      </c>
      <c r="AE108" s="492"/>
      <c r="AF108" s="493" t="s">
        <v>275</v>
      </c>
      <c r="AG108" s="503"/>
      <c r="AH108" s="493" t="s">
        <v>275</v>
      </c>
      <c r="AI108" s="503"/>
      <c r="AJ108" s="493" t="s">
        <v>275</v>
      </c>
      <c r="AK108" s="503"/>
      <c r="AL108" s="493" t="s">
        <v>275</v>
      </c>
      <c r="AM108" s="503"/>
      <c r="AN108" s="493" t="s">
        <v>275</v>
      </c>
      <c r="AO108" s="492"/>
      <c r="AP108" s="493" t="s">
        <v>275</v>
      </c>
      <c r="AQ108" s="492"/>
      <c r="AR108" s="494">
        <v>0</v>
      </c>
    </row>
    <row r="109" spans="2:44" s="459" customFormat="1" ht="16.5" customHeight="1">
      <c r="B109" s="1451"/>
      <c r="C109" s="496"/>
      <c r="D109" s="501" t="s">
        <v>269</v>
      </c>
      <c r="E109" s="492">
        <f t="shared" si="47"/>
        <v>0</v>
      </c>
      <c r="F109" s="492">
        <v>0</v>
      </c>
      <c r="G109" s="492">
        <v>0</v>
      </c>
      <c r="H109" s="492">
        <v>0</v>
      </c>
      <c r="I109" s="492"/>
      <c r="J109" s="492">
        <v>0</v>
      </c>
      <c r="K109" s="492"/>
      <c r="L109" s="492">
        <v>0</v>
      </c>
      <c r="M109" s="492"/>
      <c r="N109" s="492">
        <f>SUM(J109,L109)</f>
        <v>0</v>
      </c>
      <c r="O109" s="492"/>
      <c r="P109" s="492">
        <v>0</v>
      </c>
      <c r="Q109" s="492"/>
      <c r="R109" s="492">
        <v>0</v>
      </c>
      <c r="S109" s="492"/>
      <c r="T109" s="492">
        <f t="shared" si="43"/>
        <v>0</v>
      </c>
      <c r="U109" s="492"/>
      <c r="V109" s="492">
        <f>SUM(J109,P109)</f>
        <v>0</v>
      </c>
      <c r="W109" s="492"/>
      <c r="X109" s="492">
        <f>SUM(L109,R109)</f>
        <v>0</v>
      </c>
      <c r="Y109" s="492"/>
      <c r="Z109" s="492">
        <f>SUM(N109,T109)</f>
        <v>0</v>
      </c>
      <c r="AA109" s="492"/>
      <c r="AB109" s="493">
        <v>0</v>
      </c>
      <c r="AC109" s="492"/>
      <c r="AD109" s="492">
        <v>0</v>
      </c>
      <c r="AE109" s="492"/>
      <c r="AF109" s="493">
        <f>SUM(AB109,AD109)</f>
        <v>0</v>
      </c>
      <c r="AG109" s="492"/>
      <c r="AH109" s="493">
        <v>0</v>
      </c>
      <c r="AI109" s="492"/>
      <c r="AJ109" s="493">
        <v>0</v>
      </c>
      <c r="AK109" s="492"/>
      <c r="AL109" s="493">
        <v>0</v>
      </c>
      <c r="AM109" s="492"/>
      <c r="AN109" s="493">
        <v>0</v>
      </c>
      <c r="AO109" s="492"/>
      <c r="AP109" s="493">
        <f>SUM(AH109,AJ109,AL109,AN109)</f>
        <v>0</v>
      </c>
      <c r="AQ109" s="492"/>
      <c r="AR109" s="494">
        <v>0</v>
      </c>
    </row>
    <row r="110" spans="2:44" s="459" customFormat="1" ht="16.5" customHeight="1">
      <c r="B110" s="1451"/>
      <c r="C110" s="496"/>
      <c r="D110" s="501" t="s">
        <v>270</v>
      </c>
      <c r="E110" s="492">
        <f t="shared" si="47"/>
        <v>0</v>
      </c>
      <c r="F110" s="492">
        <v>0</v>
      </c>
      <c r="G110" s="492">
        <v>0</v>
      </c>
      <c r="H110" s="492">
        <v>0</v>
      </c>
      <c r="I110" s="492"/>
      <c r="J110" s="492">
        <v>0</v>
      </c>
      <c r="K110" s="492"/>
      <c r="L110" s="492">
        <v>0</v>
      </c>
      <c r="M110" s="492"/>
      <c r="N110" s="492">
        <f>SUM(J110,L110)</f>
        <v>0</v>
      </c>
      <c r="O110" s="492"/>
      <c r="P110" s="492">
        <v>0</v>
      </c>
      <c r="Q110" s="492"/>
      <c r="R110" s="492">
        <v>0</v>
      </c>
      <c r="S110" s="492"/>
      <c r="T110" s="492">
        <f t="shared" si="43"/>
        <v>0</v>
      </c>
      <c r="U110" s="492"/>
      <c r="V110" s="492">
        <f>SUM(J110,P110)</f>
        <v>0</v>
      </c>
      <c r="W110" s="492"/>
      <c r="X110" s="492">
        <f>SUM(L110,R110)</f>
        <v>0</v>
      </c>
      <c r="Y110" s="492"/>
      <c r="Z110" s="492">
        <f>SUM(N110,T110)</f>
        <v>0</v>
      </c>
      <c r="AA110" s="492"/>
      <c r="AB110" s="493">
        <v>0</v>
      </c>
      <c r="AC110" s="492"/>
      <c r="AD110" s="492">
        <v>0</v>
      </c>
      <c r="AE110" s="492"/>
      <c r="AF110" s="493">
        <f>SUM(AB110,AD110)</f>
        <v>0</v>
      </c>
      <c r="AG110" s="492"/>
      <c r="AH110" s="493">
        <v>0</v>
      </c>
      <c r="AI110" s="492"/>
      <c r="AJ110" s="493">
        <v>0</v>
      </c>
      <c r="AK110" s="492"/>
      <c r="AL110" s="493">
        <v>0</v>
      </c>
      <c r="AM110" s="492"/>
      <c r="AN110" s="493">
        <v>0</v>
      </c>
      <c r="AO110" s="492"/>
      <c r="AP110" s="493">
        <f>SUM(AH110,AJ110,AL110,AN110)</f>
        <v>0</v>
      </c>
      <c r="AQ110" s="492"/>
      <c r="AR110" s="494">
        <v>0</v>
      </c>
    </row>
    <row r="111" spans="2:44" s="459" customFormat="1" ht="16.5" customHeight="1">
      <c r="B111" s="467"/>
      <c r="C111" s="496"/>
      <c r="D111" s="501" t="s">
        <v>271</v>
      </c>
      <c r="E111" s="492">
        <f t="shared" si="47"/>
        <v>0</v>
      </c>
      <c r="F111" s="492">
        <v>0</v>
      </c>
      <c r="G111" s="492">
        <v>0</v>
      </c>
      <c r="H111" s="492">
        <v>0</v>
      </c>
      <c r="I111" s="492"/>
      <c r="J111" s="492">
        <v>0</v>
      </c>
      <c r="K111" s="492"/>
      <c r="L111" s="492">
        <v>0</v>
      </c>
      <c r="M111" s="492"/>
      <c r="N111" s="492">
        <f>SUM(J111,L111)</f>
        <v>0</v>
      </c>
      <c r="O111" s="492"/>
      <c r="P111" s="492">
        <v>0</v>
      </c>
      <c r="Q111" s="492"/>
      <c r="R111" s="492">
        <v>0</v>
      </c>
      <c r="S111" s="492"/>
      <c r="T111" s="492">
        <f t="shared" si="43"/>
        <v>0</v>
      </c>
      <c r="U111" s="492"/>
      <c r="V111" s="492">
        <f>SUM(J111,P111)</f>
        <v>0</v>
      </c>
      <c r="W111" s="492"/>
      <c r="X111" s="492">
        <f>SUM(L111,R111)</f>
        <v>0</v>
      </c>
      <c r="Y111" s="492"/>
      <c r="Z111" s="492">
        <f>SUM(N111,T111)</f>
        <v>0</v>
      </c>
      <c r="AA111" s="492"/>
      <c r="AB111" s="493">
        <v>0</v>
      </c>
      <c r="AC111" s="492"/>
      <c r="AD111" s="492">
        <v>0</v>
      </c>
      <c r="AE111" s="492"/>
      <c r="AF111" s="493">
        <f>SUM(AB111,AD111)</f>
        <v>0</v>
      </c>
      <c r="AG111" s="492"/>
      <c r="AH111" s="493">
        <v>0</v>
      </c>
      <c r="AI111" s="492"/>
      <c r="AJ111" s="493">
        <v>0</v>
      </c>
      <c r="AK111" s="492"/>
      <c r="AL111" s="493">
        <v>0</v>
      </c>
      <c r="AM111" s="492"/>
      <c r="AN111" s="493">
        <v>0</v>
      </c>
      <c r="AO111" s="492"/>
      <c r="AP111" s="493">
        <f>SUM(AH111,AJ111,AL111,AN111)</f>
        <v>0</v>
      </c>
      <c r="AQ111" s="492"/>
      <c r="AR111" s="494">
        <v>0</v>
      </c>
    </row>
    <row r="112" spans="2:44" s="459" customFormat="1" ht="16.5" customHeight="1">
      <c r="B112" s="467"/>
      <c r="C112" s="496"/>
      <c r="D112" s="501" t="s">
        <v>273</v>
      </c>
      <c r="E112" s="492">
        <f t="shared" si="47"/>
        <v>0</v>
      </c>
      <c r="F112" s="492">
        <v>0</v>
      </c>
      <c r="G112" s="492">
        <v>0</v>
      </c>
      <c r="H112" s="492">
        <v>0</v>
      </c>
      <c r="I112" s="492"/>
      <c r="J112" s="492">
        <v>0</v>
      </c>
      <c r="K112" s="492"/>
      <c r="L112" s="492">
        <v>0</v>
      </c>
      <c r="M112" s="492"/>
      <c r="N112" s="492">
        <f>SUM(J112,L112)</f>
        <v>0</v>
      </c>
      <c r="O112" s="492"/>
      <c r="P112" s="492">
        <v>0</v>
      </c>
      <c r="Q112" s="492"/>
      <c r="R112" s="492">
        <v>0</v>
      </c>
      <c r="S112" s="492"/>
      <c r="T112" s="492">
        <f t="shared" si="43"/>
        <v>0</v>
      </c>
      <c r="U112" s="492"/>
      <c r="V112" s="492">
        <f>SUM(J112,P112)</f>
        <v>0</v>
      </c>
      <c r="W112" s="492"/>
      <c r="X112" s="492">
        <f>SUM(L112,R112)</f>
        <v>0</v>
      </c>
      <c r="Y112" s="492"/>
      <c r="Z112" s="492">
        <f>SUM(N112,T112)</f>
        <v>0</v>
      </c>
      <c r="AA112" s="492"/>
      <c r="AB112" s="493">
        <v>0</v>
      </c>
      <c r="AC112" s="492"/>
      <c r="AD112" s="492">
        <v>0</v>
      </c>
      <c r="AE112" s="492"/>
      <c r="AF112" s="493">
        <f>SUM(AB112,AD112)</f>
        <v>0</v>
      </c>
      <c r="AG112" s="492"/>
      <c r="AH112" s="493">
        <v>0</v>
      </c>
      <c r="AI112" s="492"/>
      <c r="AJ112" s="493">
        <v>0</v>
      </c>
      <c r="AK112" s="492"/>
      <c r="AL112" s="493">
        <v>0</v>
      </c>
      <c r="AM112" s="492"/>
      <c r="AN112" s="493">
        <v>0</v>
      </c>
      <c r="AO112" s="492"/>
      <c r="AP112" s="493">
        <f>SUM(AH112,AJ112,AL112,AN112)</f>
        <v>0</v>
      </c>
      <c r="AQ112" s="492"/>
      <c r="AR112" s="494">
        <v>0</v>
      </c>
    </row>
    <row r="113" spans="2:44" ht="12">
      <c r="B113" s="498"/>
      <c r="C113" s="489"/>
      <c r="D113" s="499"/>
      <c r="E113" s="504"/>
      <c r="F113" s="504"/>
      <c r="G113" s="504"/>
      <c r="H113" s="504"/>
      <c r="I113" s="504"/>
      <c r="J113" s="504"/>
      <c r="K113" s="504"/>
      <c r="L113" s="504"/>
      <c r="M113" s="504"/>
      <c r="N113" s="504"/>
      <c r="O113" s="504"/>
      <c r="P113" s="504"/>
      <c r="Q113" s="504"/>
      <c r="R113" s="504"/>
      <c r="S113" s="504"/>
      <c r="T113" s="504"/>
      <c r="U113" s="504"/>
      <c r="V113" s="504"/>
      <c r="W113" s="504"/>
      <c r="X113" s="504"/>
      <c r="Y113" s="504"/>
      <c r="Z113" s="504"/>
      <c r="AA113" s="505"/>
      <c r="AB113" s="504"/>
      <c r="AC113" s="504"/>
      <c r="AD113" s="504"/>
      <c r="AE113" s="504"/>
      <c r="AF113" s="504"/>
      <c r="AG113" s="504"/>
      <c r="AH113" s="504"/>
      <c r="AI113" s="504"/>
      <c r="AJ113" s="504"/>
      <c r="AK113" s="504"/>
      <c r="AL113" s="504"/>
      <c r="AM113" s="504"/>
      <c r="AN113" s="504"/>
      <c r="AO113" s="504"/>
      <c r="AP113" s="504"/>
      <c r="AQ113" s="504"/>
      <c r="AR113" s="499"/>
    </row>
    <row r="114" spans="2:44" s="480" customFormat="1" ht="16.5" customHeight="1">
      <c r="B114" s="467"/>
      <c r="C114" s="481"/>
      <c r="D114" s="500" t="s">
        <v>1000</v>
      </c>
      <c r="E114" s="484">
        <f>SUM(E115,E119)</f>
        <v>228</v>
      </c>
      <c r="F114" s="484">
        <f>SUM(F115,F119)</f>
        <v>83</v>
      </c>
      <c r="G114" s="484">
        <f>SUM(G115,G119)</f>
        <v>2</v>
      </c>
      <c r="H114" s="484">
        <f>SUM(H115,H119)</f>
        <v>143</v>
      </c>
      <c r="I114" s="484"/>
      <c r="J114" s="484">
        <f>SUM(J115,J119)</f>
        <v>1949</v>
      </c>
      <c r="K114" s="484"/>
      <c r="L114" s="484">
        <f>SUM(L115,L119)</f>
        <v>990</v>
      </c>
      <c r="M114" s="484"/>
      <c r="N114" s="485">
        <f aca="true" t="shared" si="48" ref="N114:N124">SUM(J114,L114)</f>
        <v>2939</v>
      </c>
      <c r="O114" s="484"/>
      <c r="P114" s="484">
        <f>SUM(P115,P119)</f>
        <v>177</v>
      </c>
      <c r="Q114" s="484"/>
      <c r="R114" s="484">
        <f>SUM(R115,R119)</f>
        <v>117</v>
      </c>
      <c r="S114" s="484"/>
      <c r="T114" s="485">
        <f aca="true" t="shared" si="49" ref="T114:T127">SUM(P114,R114)</f>
        <v>294</v>
      </c>
      <c r="U114" s="484"/>
      <c r="V114" s="485">
        <f aca="true" t="shared" si="50" ref="V114:V124">SUM(J114,P114)</f>
        <v>2126</v>
      </c>
      <c r="W114" s="485"/>
      <c r="X114" s="485">
        <f aca="true" t="shared" si="51" ref="X114:X124">SUM(L114,R114)</f>
        <v>1107</v>
      </c>
      <c r="Y114" s="485"/>
      <c r="Z114" s="485">
        <f aca="true" t="shared" si="52" ref="Z114:Z124">SUM(N114,T114)</f>
        <v>3233</v>
      </c>
      <c r="AA114" s="484"/>
      <c r="AB114" s="484">
        <v>0</v>
      </c>
      <c r="AC114" s="484"/>
      <c r="AD114" s="484">
        <v>0</v>
      </c>
      <c r="AE114" s="485"/>
      <c r="AF114" s="484">
        <f>SUM(AF115,AF119)</f>
        <v>264987</v>
      </c>
      <c r="AG114" s="484"/>
      <c r="AH114" s="484">
        <v>0</v>
      </c>
      <c r="AI114" s="484"/>
      <c r="AJ114" s="484">
        <v>0</v>
      </c>
      <c r="AK114" s="485"/>
      <c r="AL114" s="484">
        <v>0</v>
      </c>
      <c r="AM114" s="485"/>
      <c r="AN114" s="484">
        <v>0</v>
      </c>
      <c r="AO114" s="485"/>
      <c r="AP114" s="484">
        <f>SUM(AP115,AP119)</f>
        <v>364985</v>
      </c>
      <c r="AQ114" s="484"/>
      <c r="AR114" s="486">
        <f>SUM(AR115,AR119)</f>
        <v>143</v>
      </c>
    </row>
    <row r="115" spans="2:44" s="480" customFormat="1" ht="16.5" customHeight="1">
      <c r="B115" s="467"/>
      <c r="C115" s="481"/>
      <c r="D115" s="500" t="s">
        <v>259</v>
      </c>
      <c r="E115" s="485">
        <f>SUM(E116:E118)</f>
        <v>188</v>
      </c>
      <c r="F115" s="485">
        <f>SUM(F116:F118)</f>
        <v>47</v>
      </c>
      <c r="G115" s="485">
        <f>SUM(G116:G118)</f>
        <v>1</v>
      </c>
      <c r="H115" s="485">
        <f>SUM(H116:H118)</f>
        <v>140</v>
      </c>
      <c r="I115" s="485"/>
      <c r="J115" s="485">
        <f>SUM(J116:J118)</f>
        <v>558</v>
      </c>
      <c r="K115" s="485"/>
      <c r="L115" s="485">
        <f>SUM(L116:L118)</f>
        <v>448</v>
      </c>
      <c r="M115" s="485"/>
      <c r="N115" s="485">
        <f t="shared" si="48"/>
        <v>1006</v>
      </c>
      <c r="O115" s="485"/>
      <c r="P115" s="485">
        <f>SUM(P116:P118)</f>
        <v>172</v>
      </c>
      <c r="Q115" s="485"/>
      <c r="R115" s="485">
        <f>SUM(R116:R118)</f>
        <v>115</v>
      </c>
      <c r="S115" s="485"/>
      <c r="T115" s="485">
        <f t="shared" si="49"/>
        <v>287</v>
      </c>
      <c r="U115" s="485"/>
      <c r="V115" s="485">
        <f t="shared" si="50"/>
        <v>730</v>
      </c>
      <c r="W115" s="485"/>
      <c r="X115" s="485">
        <f t="shared" si="51"/>
        <v>563</v>
      </c>
      <c r="Y115" s="485"/>
      <c r="Z115" s="485">
        <f t="shared" si="52"/>
        <v>1293</v>
      </c>
      <c r="AA115" s="485"/>
      <c r="AB115" s="485">
        <f>SUM(AB116:AB118)</f>
        <v>0</v>
      </c>
      <c r="AC115" s="485"/>
      <c r="AD115" s="485">
        <f>SUM(AD116:AD118)</f>
        <v>0</v>
      </c>
      <c r="AE115" s="485"/>
      <c r="AF115" s="485">
        <f>SUM(AF116:AF118)</f>
        <v>73773</v>
      </c>
      <c r="AG115" s="485"/>
      <c r="AH115" s="485">
        <f>SUM(AH116:AH118)</f>
        <v>0</v>
      </c>
      <c r="AI115" s="485"/>
      <c r="AJ115" s="485">
        <f>SUM(AJ116:AJ118)</f>
        <v>0</v>
      </c>
      <c r="AK115" s="485"/>
      <c r="AL115" s="485">
        <f>SUM(AL116:AL118)</f>
        <v>0</v>
      </c>
      <c r="AM115" s="485"/>
      <c r="AN115" s="485">
        <f>SUM(AN116:AN118)</f>
        <v>0</v>
      </c>
      <c r="AO115" s="485"/>
      <c r="AP115" s="485">
        <f>SUM(AP116:AP118)</f>
        <v>105576</v>
      </c>
      <c r="AQ115" s="485"/>
      <c r="AR115" s="488">
        <f>SUM(AR116:AR118)</f>
        <v>8</v>
      </c>
    </row>
    <row r="116" spans="2:44" s="459" customFormat="1" ht="16.5" customHeight="1">
      <c r="B116" s="467"/>
      <c r="C116" s="489"/>
      <c r="D116" s="501" t="s">
        <v>260</v>
      </c>
      <c r="E116" s="492">
        <f>SUM(F116:H116)</f>
        <v>57</v>
      </c>
      <c r="F116" s="492">
        <v>1</v>
      </c>
      <c r="G116" s="492">
        <v>0</v>
      </c>
      <c r="H116" s="492">
        <v>56</v>
      </c>
      <c r="I116" s="492"/>
      <c r="J116" s="492">
        <v>16</v>
      </c>
      <c r="K116" s="492"/>
      <c r="L116" s="492">
        <v>7</v>
      </c>
      <c r="M116" s="492"/>
      <c r="N116" s="492">
        <f t="shared" si="48"/>
        <v>23</v>
      </c>
      <c r="O116" s="492"/>
      <c r="P116" s="492">
        <v>65</v>
      </c>
      <c r="Q116" s="492"/>
      <c r="R116" s="492">
        <v>31</v>
      </c>
      <c r="S116" s="492"/>
      <c r="T116" s="492">
        <f t="shared" si="49"/>
        <v>96</v>
      </c>
      <c r="U116" s="492"/>
      <c r="V116" s="492">
        <f t="shared" si="50"/>
        <v>81</v>
      </c>
      <c r="W116" s="492"/>
      <c r="X116" s="492">
        <f t="shared" si="51"/>
        <v>38</v>
      </c>
      <c r="Y116" s="492"/>
      <c r="Z116" s="492">
        <f t="shared" si="52"/>
        <v>119</v>
      </c>
      <c r="AA116" s="492"/>
      <c r="AB116" s="493">
        <v>0</v>
      </c>
      <c r="AC116" s="492"/>
      <c r="AD116" s="493">
        <v>0</v>
      </c>
      <c r="AE116" s="492"/>
      <c r="AF116" s="493">
        <v>1179</v>
      </c>
      <c r="AG116" s="492"/>
      <c r="AH116" s="493">
        <v>0</v>
      </c>
      <c r="AI116" s="492"/>
      <c r="AJ116" s="493">
        <v>0</v>
      </c>
      <c r="AK116" s="492"/>
      <c r="AL116" s="493">
        <v>0</v>
      </c>
      <c r="AM116" s="492"/>
      <c r="AN116" s="493">
        <v>0</v>
      </c>
      <c r="AO116" s="492"/>
      <c r="AP116" s="493">
        <v>7471</v>
      </c>
      <c r="AQ116" s="492"/>
      <c r="AR116" s="494">
        <v>0</v>
      </c>
    </row>
    <row r="117" spans="2:44" s="459" customFormat="1" ht="16.5" customHeight="1">
      <c r="B117" s="467"/>
      <c r="C117" s="489"/>
      <c r="D117" s="501" t="s">
        <v>262</v>
      </c>
      <c r="E117" s="492">
        <f>SUM(F117:H117)</f>
        <v>84</v>
      </c>
      <c r="F117" s="492">
        <v>15</v>
      </c>
      <c r="G117" s="492">
        <v>0</v>
      </c>
      <c r="H117" s="492">
        <v>69</v>
      </c>
      <c r="I117" s="492"/>
      <c r="J117" s="492">
        <v>177</v>
      </c>
      <c r="K117" s="492"/>
      <c r="L117" s="492">
        <v>170</v>
      </c>
      <c r="M117" s="492"/>
      <c r="N117" s="492">
        <f t="shared" si="48"/>
        <v>347</v>
      </c>
      <c r="O117" s="492"/>
      <c r="P117" s="492">
        <v>89</v>
      </c>
      <c r="Q117" s="492"/>
      <c r="R117" s="492">
        <v>66</v>
      </c>
      <c r="S117" s="492"/>
      <c r="T117" s="492">
        <f t="shared" si="49"/>
        <v>155</v>
      </c>
      <c r="U117" s="492"/>
      <c r="V117" s="492">
        <f t="shared" si="50"/>
        <v>266</v>
      </c>
      <c r="W117" s="492"/>
      <c r="X117" s="492">
        <f t="shared" si="51"/>
        <v>236</v>
      </c>
      <c r="Y117" s="492"/>
      <c r="Z117" s="492">
        <f t="shared" si="52"/>
        <v>502</v>
      </c>
      <c r="AA117" s="492"/>
      <c r="AB117" s="493">
        <v>0</v>
      </c>
      <c r="AC117" s="492"/>
      <c r="AD117" s="493">
        <v>0</v>
      </c>
      <c r="AE117" s="492"/>
      <c r="AF117" s="493">
        <v>23524</v>
      </c>
      <c r="AG117" s="492"/>
      <c r="AH117" s="493">
        <v>0</v>
      </c>
      <c r="AI117" s="492"/>
      <c r="AJ117" s="493">
        <v>0</v>
      </c>
      <c r="AK117" s="492"/>
      <c r="AL117" s="493">
        <v>0</v>
      </c>
      <c r="AM117" s="492"/>
      <c r="AN117" s="493">
        <v>0</v>
      </c>
      <c r="AO117" s="492"/>
      <c r="AP117" s="493">
        <v>36416</v>
      </c>
      <c r="AQ117" s="492"/>
      <c r="AR117" s="494">
        <v>0</v>
      </c>
    </row>
    <row r="118" spans="2:44" s="459" customFormat="1" ht="16.5" customHeight="1">
      <c r="B118" s="467">
        <v>25</v>
      </c>
      <c r="C118" s="489"/>
      <c r="D118" s="501" t="s">
        <v>263</v>
      </c>
      <c r="E118" s="492">
        <f>SUM(F118:H118)</f>
        <v>47</v>
      </c>
      <c r="F118" s="492">
        <v>31</v>
      </c>
      <c r="G118" s="492">
        <v>1</v>
      </c>
      <c r="H118" s="492">
        <v>15</v>
      </c>
      <c r="I118" s="492"/>
      <c r="J118" s="492">
        <v>365</v>
      </c>
      <c r="K118" s="492"/>
      <c r="L118" s="492">
        <v>271</v>
      </c>
      <c r="M118" s="492"/>
      <c r="N118" s="492">
        <f t="shared" si="48"/>
        <v>636</v>
      </c>
      <c r="O118" s="492"/>
      <c r="P118" s="492">
        <v>18</v>
      </c>
      <c r="Q118" s="492"/>
      <c r="R118" s="492">
        <v>18</v>
      </c>
      <c r="S118" s="492"/>
      <c r="T118" s="492">
        <f t="shared" si="49"/>
        <v>36</v>
      </c>
      <c r="U118" s="492"/>
      <c r="V118" s="492">
        <f t="shared" si="50"/>
        <v>383</v>
      </c>
      <c r="W118" s="492"/>
      <c r="X118" s="492">
        <f t="shared" si="51"/>
        <v>289</v>
      </c>
      <c r="Y118" s="492"/>
      <c r="Z118" s="492">
        <f t="shared" si="52"/>
        <v>672</v>
      </c>
      <c r="AA118" s="492"/>
      <c r="AB118" s="493">
        <v>0</v>
      </c>
      <c r="AC118" s="492"/>
      <c r="AD118" s="493">
        <v>0</v>
      </c>
      <c r="AE118" s="492"/>
      <c r="AF118" s="493">
        <v>49070</v>
      </c>
      <c r="AG118" s="492"/>
      <c r="AH118" s="493">
        <v>0</v>
      </c>
      <c r="AI118" s="492"/>
      <c r="AJ118" s="493">
        <v>0</v>
      </c>
      <c r="AK118" s="492"/>
      <c r="AL118" s="493">
        <v>0</v>
      </c>
      <c r="AM118" s="492"/>
      <c r="AN118" s="493">
        <v>0</v>
      </c>
      <c r="AO118" s="492"/>
      <c r="AP118" s="493">
        <v>61689</v>
      </c>
      <c r="AQ118" s="492"/>
      <c r="AR118" s="494">
        <v>8</v>
      </c>
    </row>
    <row r="119" spans="2:44" s="480" customFormat="1" ht="16.5" customHeight="1">
      <c r="B119" s="1451" t="s">
        <v>281</v>
      </c>
      <c r="C119" s="495"/>
      <c r="D119" s="500" t="s">
        <v>264</v>
      </c>
      <c r="E119" s="485">
        <f>SUM(E120:E127)</f>
        <v>40</v>
      </c>
      <c r="F119" s="485">
        <f>SUM(F120:F127)</f>
        <v>36</v>
      </c>
      <c r="G119" s="485">
        <f>SUM(G120:G127)</f>
        <v>1</v>
      </c>
      <c r="H119" s="485">
        <f>SUM(H120:H127)</f>
        <v>3</v>
      </c>
      <c r="I119" s="485"/>
      <c r="J119" s="485">
        <f>SUM(J120:J127)</f>
        <v>1391</v>
      </c>
      <c r="K119" s="485"/>
      <c r="L119" s="485">
        <f>SUM(L120:L127)</f>
        <v>542</v>
      </c>
      <c r="M119" s="485"/>
      <c r="N119" s="485">
        <f t="shared" si="48"/>
        <v>1933</v>
      </c>
      <c r="O119" s="485"/>
      <c r="P119" s="485">
        <f>SUM(P120:P127)</f>
        <v>5</v>
      </c>
      <c r="Q119" s="485"/>
      <c r="R119" s="485">
        <f>SUM(R120:R127)</f>
        <v>2</v>
      </c>
      <c r="S119" s="485"/>
      <c r="T119" s="485">
        <f t="shared" si="49"/>
        <v>7</v>
      </c>
      <c r="U119" s="485"/>
      <c r="V119" s="485">
        <f t="shared" si="50"/>
        <v>1396</v>
      </c>
      <c r="W119" s="485"/>
      <c r="X119" s="485">
        <f t="shared" si="51"/>
        <v>544</v>
      </c>
      <c r="Y119" s="485"/>
      <c r="Z119" s="485">
        <f t="shared" si="52"/>
        <v>1940</v>
      </c>
      <c r="AA119" s="485"/>
      <c r="AB119" s="485">
        <f>SUM(AB120:AB127)</f>
        <v>189364</v>
      </c>
      <c r="AC119" s="485"/>
      <c r="AD119" s="485">
        <f>SUM(AD120:AD127)</f>
        <v>1850</v>
      </c>
      <c r="AE119" s="485"/>
      <c r="AF119" s="484">
        <f aca="true" t="shared" si="53" ref="AF119:AF124">SUM(AB119,AD119)</f>
        <v>191214</v>
      </c>
      <c r="AG119" s="485"/>
      <c r="AH119" s="485">
        <f>SUM(AH120:AH127)</f>
        <v>206296</v>
      </c>
      <c r="AI119" s="485"/>
      <c r="AJ119" s="485">
        <f>SUM(AJ120:AJ127)</f>
        <v>4926</v>
      </c>
      <c r="AK119" s="485"/>
      <c r="AL119" s="485">
        <f>SUM(AL120:AL127)</f>
        <v>2811</v>
      </c>
      <c r="AM119" s="485"/>
      <c r="AN119" s="485">
        <f>SUM(AN120:AN127)</f>
        <v>45376</v>
      </c>
      <c r="AO119" s="485"/>
      <c r="AP119" s="484">
        <f aca="true" t="shared" si="54" ref="AP119:AP124">SUM(AH119,AJ119,AL119,AN119)</f>
        <v>259409</v>
      </c>
      <c r="AQ119" s="485"/>
      <c r="AR119" s="488">
        <f>SUM(AR120:AR127)</f>
        <v>135</v>
      </c>
    </row>
    <row r="120" spans="2:44" s="459" customFormat="1" ht="16.5" customHeight="1">
      <c r="B120" s="1451"/>
      <c r="C120" s="489"/>
      <c r="D120" s="501" t="s">
        <v>265</v>
      </c>
      <c r="E120" s="492">
        <f aca="true" t="shared" si="55" ref="E120:E127">SUM(F120:H120)</f>
        <v>19</v>
      </c>
      <c r="F120" s="492">
        <v>17</v>
      </c>
      <c r="G120" s="492">
        <v>1</v>
      </c>
      <c r="H120" s="492">
        <v>1</v>
      </c>
      <c r="I120" s="492"/>
      <c r="J120" s="492">
        <v>267</v>
      </c>
      <c r="K120" s="492"/>
      <c r="L120" s="492">
        <v>182</v>
      </c>
      <c r="M120" s="492"/>
      <c r="N120" s="492">
        <f t="shared" si="48"/>
        <v>449</v>
      </c>
      <c r="O120" s="492"/>
      <c r="P120" s="492">
        <v>2</v>
      </c>
      <c r="Q120" s="492"/>
      <c r="R120" s="492">
        <v>1</v>
      </c>
      <c r="S120" s="492"/>
      <c r="T120" s="492">
        <f t="shared" si="49"/>
        <v>3</v>
      </c>
      <c r="U120" s="492"/>
      <c r="V120" s="492">
        <f t="shared" si="50"/>
        <v>269</v>
      </c>
      <c r="W120" s="492"/>
      <c r="X120" s="492">
        <f t="shared" si="51"/>
        <v>183</v>
      </c>
      <c r="Y120" s="492"/>
      <c r="Z120" s="492">
        <f t="shared" si="52"/>
        <v>452</v>
      </c>
      <c r="AA120" s="492"/>
      <c r="AB120" s="493">
        <v>39347</v>
      </c>
      <c r="AC120" s="492"/>
      <c r="AD120" s="492">
        <v>569</v>
      </c>
      <c r="AE120" s="492"/>
      <c r="AF120" s="493">
        <f t="shared" si="53"/>
        <v>39916</v>
      </c>
      <c r="AG120" s="492"/>
      <c r="AH120" s="493">
        <v>60092</v>
      </c>
      <c r="AI120" s="492"/>
      <c r="AJ120" s="492">
        <v>1050</v>
      </c>
      <c r="AK120" s="492"/>
      <c r="AL120" s="492">
        <v>749</v>
      </c>
      <c r="AM120" s="492"/>
      <c r="AN120" s="492">
        <v>11974</v>
      </c>
      <c r="AO120" s="492"/>
      <c r="AP120" s="493">
        <f t="shared" si="54"/>
        <v>73865</v>
      </c>
      <c r="AQ120" s="492"/>
      <c r="AR120" s="494">
        <v>0</v>
      </c>
    </row>
    <row r="121" spans="2:44" s="459" customFormat="1" ht="16.5" customHeight="1">
      <c r="B121" s="1451"/>
      <c r="C121" s="496"/>
      <c r="D121" s="501" t="s">
        <v>266</v>
      </c>
      <c r="E121" s="492">
        <f t="shared" si="55"/>
        <v>12</v>
      </c>
      <c r="F121" s="492">
        <v>10</v>
      </c>
      <c r="G121" s="492">
        <v>0</v>
      </c>
      <c r="H121" s="492">
        <v>2</v>
      </c>
      <c r="I121" s="492"/>
      <c r="J121" s="492">
        <v>304</v>
      </c>
      <c r="K121" s="492"/>
      <c r="L121" s="492">
        <v>166</v>
      </c>
      <c r="M121" s="492"/>
      <c r="N121" s="492">
        <f t="shared" si="48"/>
        <v>470</v>
      </c>
      <c r="O121" s="492"/>
      <c r="P121" s="492">
        <v>3</v>
      </c>
      <c r="Q121" s="492"/>
      <c r="R121" s="492">
        <v>1</v>
      </c>
      <c r="S121" s="492"/>
      <c r="T121" s="492">
        <f t="shared" si="49"/>
        <v>4</v>
      </c>
      <c r="U121" s="492"/>
      <c r="V121" s="492">
        <f t="shared" si="50"/>
        <v>307</v>
      </c>
      <c r="W121" s="492"/>
      <c r="X121" s="492">
        <f t="shared" si="51"/>
        <v>167</v>
      </c>
      <c r="Y121" s="492"/>
      <c r="Z121" s="492">
        <f t="shared" si="52"/>
        <v>474</v>
      </c>
      <c r="AA121" s="492"/>
      <c r="AB121" s="493">
        <v>35605</v>
      </c>
      <c r="AC121" s="492"/>
      <c r="AD121" s="492">
        <v>118</v>
      </c>
      <c r="AE121" s="492"/>
      <c r="AF121" s="493">
        <f t="shared" si="53"/>
        <v>35723</v>
      </c>
      <c r="AG121" s="492"/>
      <c r="AH121" s="493">
        <v>32777</v>
      </c>
      <c r="AI121" s="492"/>
      <c r="AJ121" s="492">
        <v>1718</v>
      </c>
      <c r="AK121" s="492"/>
      <c r="AL121" s="492">
        <v>686</v>
      </c>
      <c r="AM121" s="492"/>
      <c r="AN121" s="492">
        <v>6957</v>
      </c>
      <c r="AO121" s="492"/>
      <c r="AP121" s="493">
        <f t="shared" si="54"/>
        <v>42138</v>
      </c>
      <c r="AQ121" s="492"/>
      <c r="AR121" s="494">
        <v>0</v>
      </c>
    </row>
    <row r="122" spans="2:44" s="459" customFormat="1" ht="16.5" customHeight="1">
      <c r="B122" s="1451"/>
      <c r="C122" s="496"/>
      <c r="D122" s="501" t="s">
        <v>267</v>
      </c>
      <c r="E122" s="492">
        <f t="shared" si="55"/>
        <v>6</v>
      </c>
      <c r="F122" s="492">
        <v>6</v>
      </c>
      <c r="G122" s="492">
        <v>0</v>
      </c>
      <c r="H122" s="492">
        <v>0</v>
      </c>
      <c r="I122" s="492"/>
      <c r="J122" s="492">
        <v>299</v>
      </c>
      <c r="K122" s="492"/>
      <c r="L122" s="492">
        <v>116</v>
      </c>
      <c r="M122" s="492"/>
      <c r="N122" s="492">
        <f t="shared" si="48"/>
        <v>415</v>
      </c>
      <c r="O122" s="492"/>
      <c r="P122" s="492">
        <v>0</v>
      </c>
      <c r="Q122" s="492"/>
      <c r="R122" s="492">
        <v>0</v>
      </c>
      <c r="S122" s="492"/>
      <c r="T122" s="492">
        <f t="shared" si="49"/>
        <v>0</v>
      </c>
      <c r="U122" s="492"/>
      <c r="V122" s="492">
        <f t="shared" si="50"/>
        <v>299</v>
      </c>
      <c r="W122" s="492"/>
      <c r="X122" s="492">
        <f t="shared" si="51"/>
        <v>116</v>
      </c>
      <c r="Y122" s="492"/>
      <c r="Z122" s="492">
        <f t="shared" si="52"/>
        <v>415</v>
      </c>
      <c r="AA122" s="492"/>
      <c r="AB122" s="493">
        <v>37638</v>
      </c>
      <c r="AC122" s="492"/>
      <c r="AD122" s="492">
        <v>608</v>
      </c>
      <c r="AE122" s="492"/>
      <c r="AF122" s="493">
        <f t="shared" si="53"/>
        <v>38246</v>
      </c>
      <c r="AG122" s="492"/>
      <c r="AH122" s="493">
        <v>67769</v>
      </c>
      <c r="AI122" s="492"/>
      <c r="AJ122" s="492">
        <v>1304</v>
      </c>
      <c r="AK122" s="492"/>
      <c r="AL122" s="492">
        <v>603</v>
      </c>
      <c r="AM122" s="492"/>
      <c r="AN122" s="492">
        <v>16294</v>
      </c>
      <c r="AO122" s="492"/>
      <c r="AP122" s="493">
        <f t="shared" si="54"/>
        <v>85970</v>
      </c>
      <c r="AQ122" s="492"/>
      <c r="AR122" s="494">
        <v>135</v>
      </c>
    </row>
    <row r="123" spans="2:44" s="459" customFormat="1" ht="16.5" customHeight="1">
      <c r="B123" s="1451"/>
      <c r="C123" s="496"/>
      <c r="D123" s="501" t="s">
        <v>268</v>
      </c>
      <c r="E123" s="492">
        <f t="shared" si="55"/>
        <v>2</v>
      </c>
      <c r="F123" s="492">
        <v>2</v>
      </c>
      <c r="G123" s="492">
        <v>0</v>
      </c>
      <c r="H123" s="492">
        <v>0</v>
      </c>
      <c r="I123" s="497" t="s">
        <v>272</v>
      </c>
      <c r="J123" s="492">
        <v>521</v>
      </c>
      <c r="K123" s="497" t="s">
        <v>272</v>
      </c>
      <c r="L123" s="492">
        <v>78</v>
      </c>
      <c r="M123" s="497" t="s">
        <v>272</v>
      </c>
      <c r="N123" s="492">
        <f t="shared" si="48"/>
        <v>599</v>
      </c>
      <c r="O123" s="492"/>
      <c r="P123" s="492">
        <v>0</v>
      </c>
      <c r="Q123" s="492"/>
      <c r="R123" s="492">
        <v>0</v>
      </c>
      <c r="S123" s="492"/>
      <c r="T123" s="492">
        <f t="shared" si="49"/>
        <v>0</v>
      </c>
      <c r="U123" s="497" t="s">
        <v>272</v>
      </c>
      <c r="V123" s="492">
        <f t="shared" si="50"/>
        <v>521</v>
      </c>
      <c r="W123" s="497" t="s">
        <v>272</v>
      </c>
      <c r="X123" s="492">
        <f t="shared" si="51"/>
        <v>78</v>
      </c>
      <c r="Y123" s="497" t="s">
        <v>272</v>
      </c>
      <c r="Z123" s="492">
        <f t="shared" si="52"/>
        <v>599</v>
      </c>
      <c r="AA123" s="497" t="s">
        <v>272</v>
      </c>
      <c r="AB123" s="493">
        <v>76774</v>
      </c>
      <c r="AC123" s="497" t="s">
        <v>272</v>
      </c>
      <c r="AD123" s="492">
        <v>555</v>
      </c>
      <c r="AE123" s="492" t="s">
        <v>272</v>
      </c>
      <c r="AF123" s="493">
        <f t="shared" si="53"/>
        <v>77329</v>
      </c>
      <c r="AG123" s="497" t="s">
        <v>272</v>
      </c>
      <c r="AH123" s="493">
        <v>45658</v>
      </c>
      <c r="AI123" s="497" t="s">
        <v>272</v>
      </c>
      <c r="AJ123" s="492">
        <v>854</v>
      </c>
      <c r="AK123" s="497" t="s">
        <v>272</v>
      </c>
      <c r="AL123" s="492">
        <v>773</v>
      </c>
      <c r="AM123" s="497" t="s">
        <v>272</v>
      </c>
      <c r="AN123" s="492">
        <v>10151</v>
      </c>
      <c r="AO123" s="497" t="s">
        <v>272</v>
      </c>
      <c r="AP123" s="493">
        <f t="shared" si="54"/>
        <v>57436</v>
      </c>
      <c r="AQ123" s="492"/>
      <c r="AR123" s="494">
        <v>0</v>
      </c>
    </row>
    <row r="124" spans="2:44" s="459" customFormat="1" ht="16.5" customHeight="1">
      <c r="B124" s="1451"/>
      <c r="C124" s="496"/>
      <c r="D124" s="501" t="s">
        <v>269</v>
      </c>
      <c r="E124" s="492">
        <f t="shared" si="55"/>
        <v>0</v>
      </c>
      <c r="F124" s="492">
        <v>0</v>
      </c>
      <c r="G124" s="492">
        <v>0</v>
      </c>
      <c r="H124" s="492">
        <v>0</v>
      </c>
      <c r="I124" s="492"/>
      <c r="J124" s="492">
        <v>0</v>
      </c>
      <c r="K124" s="492"/>
      <c r="L124" s="492">
        <v>0</v>
      </c>
      <c r="M124" s="492"/>
      <c r="N124" s="492">
        <f t="shared" si="48"/>
        <v>0</v>
      </c>
      <c r="O124" s="492"/>
      <c r="P124" s="492">
        <v>0</v>
      </c>
      <c r="Q124" s="492"/>
      <c r="R124" s="492">
        <v>0</v>
      </c>
      <c r="S124" s="492"/>
      <c r="T124" s="492">
        <f t="shared" si="49"/>
        <v>0</v>
      </c>
      <c r="U124" s="492"/>
      <c r="V124" s="492">
        <f t="shared" si="50"/>
        <v>0</v>
      </c>
      <c r="W124" s="492"/>
      <c r="X124" s="492">
        <f t="shared" si="51"/>
        <v>0</v>
      </c>
      <c r="Y124" s="492"/>
      <c r="Z124" s="492">
        <f t="shared" si="52"/>
        <v>0</v>
      </c>
      <c r="AA124" s="497"/>
      <c r="AB124" s="493">
        <v>0</v>
      </c>
      <c r="AC124" s="497"/>
      <c r="AD124" s="492">
        <v>0</v>
      </c>
      <c r="AE124" s="497"/>
      <c r="AF124" s="493">
        <f t="shared" si="53"/>
        <v>0</v>
      </c>
      <c r="AG124" s="497"/>
      <c r="AH124" s="492">
        <v>0</v>
      </c>
      <c r="AI124" s="497"/>
      <c r="AJ124" s="492">
        <v>0</v>
      </c>
      <c r="AK124" s="497"/>
      <c r="AL124" s="492">
        <v>0</v>
      </c>
      <c r="AM124" s="497"/>
      <c r="AN124" s="492">
        <v>0</v>
      </c>
      <c r="AO124" s="497"/>
      <c r="AP124" s="493">
        <f t="shared" si="54"/>
        <v>0</v>
      </c>
      <c r="AQ124" s="492"/>
      <c r="AR124" s="494">
        <v>0</v>
      </c>
    </row>
    <row r="125" spans="2:44" s="459" customFormat="1" ht="16.5" customHeight="1">
      <c r="B125" s="1451"/>
      <c r="C125" s="496"/>
      <c r="D125" s="501" t="s">
        <v>270</v>
      </c>
      <c r="E125" s="492">
        <f t="shared" si="55"/>
        <v>1</v>
      </c>
      <c r="F125" s="492">
        <v>1</v>
      </c>
      <c r="G125" s="492">
        <v>0</v>
      </c>
      <c r="H125" s="492">
        <v>0</v>
      </c>
      <c r="I125" s="492"/>
      <c r="J125" s="492" t="s">
        <v>275</v>
      </c>
      <c r="K125" s="492"/>
      <c r="L125" s="492" t="s">
        <v>275</v>
      </c>
      <c r="M125" s="492"/>
      <c r="N125" s="492" t="s">
        <v>275</v>
      </c>
      <c r="O125" s="492"/>
      <c r="P125" s="492">
        <v>0</v>
      </c>
      <c r="Q125" s="492"/>
      <c r="R125" s="492">
        <v>0</v>
      </c>
      <c r="S125" s="492"/>
      <c r="T125" s="492">
        <f t="shared" si="49"/>
        <v>0</v>
      </c>
      <c r="U125" s="492"/>
      <c r="V125" s="492" t="s">
        <v>275</v>
      </c>
      <c r="W125" s="492"/>
      <c r="X125" s="492" t="s">
        <v>275</v>
      </c>
      <c r="Y125" s="492"/>
      <c r="Z125" s="492" t="s">
        <v>275</v>
      </c>
      <c r="AA125" s="492"/>
      <c r="AB125" s="493" t="s">
        <v>275</v>
      </c>
      <c r="AC125" s="492"/>
      <c r="AD125" s="492" t="s">
        <v>275</v>
      </c>
      <c r="AE125" s="492"/>
      <c r="AF125" s="492" t="s">
        <v>275</v>
      </c>
      <c r="AG125" s="492"/>
      <c r="AH125" s="492" t="s">
        <v>275</v>
      </c>
      <c r="AI125" s="492"/>
      <c r="AJ125" s="492" t="s">
        <v>275</v>
      </c>
      <c r="AK125" s="492"/>
      <c r="AL125" s="492" t="s">
        <v>275</v>
      </c>
      <c r="AM125" s="492"/>
      <c r="AN125" s="492" t="s">
        <v>275</v>
      </c>
      <c r="AO125" s="492"/>
      <c r="AP125" s="493" t="s">
        <v>275</v>
      </c>
      <c r="AQ125" s="492"/>
      <c r="AR125" s="494">
        <v>0</v>
      </c>
    </row>
    <row r="126" spans="2:44" s="459" customFormat="1" ht="16.5" customHeight="1">
      <c r="B126" s="467"/>
      <c r="C126" s="496"/>
      <c r="D126" s="501" t="s">
        <v>271</v>
      </c>
      <c r="E126" s="492">
        <f t="shared" si="55"/>
        <v>0</v>
      </c>
      <c r="F126" s="492">
        <v>0</v>
      </c>
      <c r="G126" s="492">
        <v>0</v>
      </c>
      <c r="H126" s="492">
        <v>0</v>
      </c>
      <c r="I126" s="492"/>
      <c r="J126" s="492">
        <v>0</v>
      </c>
      <c r="K126" s="492"/>
      <c r="L126" s="492">
        <v>0</v>
      </c>
      <c r="M126" s="492"/>
      <c r="N126" s="492">
        <f>SUM(J126,L126)</f>
        <v>0</v>
      </c>
      <c r="O126" s="492"/>
      <c r="P126" s="492">
        <v>0</v>
      </c>
      <c r="Q126" s="492"/>
      <c r="R126" s="492">
        <v>0</v>
      </c>
      <c r="S126" s="492"/>
      <c r="T126" s="492">
        <f t="shared" si="49"/>
        <v>0</v>
      </c>
      <c r="U126" s="492"/>
      <c r="V126" s="492">
        <f>SUM(J126,P126)</f>
        <v>0</v>
      </c>
      <c r="W126" s="492"/>
      <c r="X126" s="492">
        <f>SUM(L126,R126)</f>
        <v>0</v>
      </c>
      <c r="Y126" s="492"/>
      <c r="Z126" s="492">
        <f>SUM(N126,T126)</f>
        <v>0</v>
      </c>
      <c r="AA126" s="492"/>
      <c r="AB126" s="493">
        <v>0</v>
      </c>
      <c r="AC126" s="492"/>
      <c r="AD126" s="492">
        <v>0</v>
      </c>
      <c r="AE126" s="492"/>
      <c r="AF126" s="493">
        <f>SUM(AB126,AD126)</f>
        <v>0</v>
      </c>
      <c r="AG126" s="492"/>
      <c r="AH126" s="492">
        <v>0</v>
      </c>
      <c r="AI126" s="492"/>
      <c r="AJ126" s="492">
        <v>0</v>
      </c>
      <c r="AK126" s="492"/>
      <c r="AL126" s="492">
        <v>0</v>
      </c>
      <c r="AM126" s="492"/>
      <c r="AN126" s="492">
        <v>0</v>
      </c>
      <c r="AO126" s="492"/>
      <c r="AP126" s="493">
        <f>SUM(AH126,AJ126,AL126,AN126)</f>
        <v>0</v>
      </c>
      <c r="AQ126" s="492"/>
      <c r="AR126" s="494">
        <v>0</v>
      </c>
    </row>
    <row r="127" spans="2:44" s="459" customFormat="1" ht="16.5" customHeight="1">
      <c r="B127" s="467"/>
      <c r="C127" s="496"/>
      <c r="D127" s="501" t="s">
        <v>273</v>
      </c>
      <c r="E127" s="492">
        <f t="shared" si="55"/>
        <v>0</v>
      </c>
      <c r="F127" s="492">
        <v>0</v>
      </c>
      <c r="G127" s="492">
        <v>0</v>
      </c>
      <c r="H127" s="492">
        <v>0</v>
      </c>
      <c r="I127" s="492"/>
      <c r="J127" s="492">
        <v>0</v>
      </c>
      <c r="K127" s="492"/>
      <c r="L127" s="492">
        <v>0</v>
      </c>
      <c r="M127" s="492"/>
      <c r="N127" s="492">
        <f>SUM(J127,L127)</f>
        <v>0</v>
      </c>
      <c r="O127" s="492"/>
      <c r="P127" s="492">
        <v>0</v>
      </c>
      <c r="Q127" s="492"/>
      <c r="R127" s="492">
        <v>0</v>
      </c>
      <c r="S127" s="492"/>
      <c r="T127" s="492">
        <f t="shared" si="49"/>
        <v>0</v>
      </c>
      <c r="U127" s="492"/>
      <c r="V127" s="492">
        <f>SUM(J127,P127)</f>
        <v>0</v>
      </c>
      <c r="W127" s="492"/>
      <c r="X127" s="492">
        <f>SUM(L127,R127)</f>
        <v>0</v>
      </c>
      <c r="Y127" s="492"/>
      <c r="Z127" s="492">
        <f>SUM(N127,T127)</f>
        <v>0</v>
      </c>
      <c r="AA127" s="492"/>
      <c r="AB127" s="493">
        <v>0</v>
      </c>
      <c r="AC127" s="492"/>
      <c r="AD127" s="492">
        <v>0</v>
      </c>
      <c r="AE127" s="492"/>
      <c r="AF127" s="493">
        <f>SUM(AB127,AD127)</f>
        <v>0</v>
      </c>
      <c r="AG127" s="492"/>
      <c r="AH127" s="492">
        <v>0</v>
      </c>
      <c r="AI127" s="492"/>
      <c r="AJ127" s="492">
        <v>0</v>
      </c>
      <c r="AK127" s="492"/>
      <c r="AL127" s="492">
        <v>0</v>
      </c>
      <c r="AM127" s="492"/>
      <c r="AN127" s="492">
        <v>0</v>
      </c>
      <c r="AO127" s="492"/>
      <c r="AP127" s="493">
        <f>SUM(AH127,AJ127,AL127,AN127)</f>
        <v>0</v>
      </c>
      <c r="AQ127" s="492"/>
      <c r="AR127" s="494">
        <v>0</v>
      </c>
    </row>
    <row r="128" spans="2:44" ht="12">
      <c r="B128" s="498"/>
      <c r="C128" s="489"/>
      <c r="D128" s="499"/>
      <c r="E128" s="504"/>
      <c r="F128" s="504"/>
      <c r="G128" s="504"/>
      <c r="H128" s="504"/>
      <c r="I128" s="504"/>
      <c r="J128" s="504"/>
      <c r="K128" s="504"/>
      <c r="L128" s="504"/>
      <c r="M128" s="504"/>
      <c r="N128" s="504"/>
      <c r="O128" s="504"/>
      <c r="P128" s="504"/>
      <c r="Q128" s="504"/>
      <c r="R128" s="504"/>
      <c r="S128" s="504"/>
      <c r="T128" s="504"/>
      <c r="U128" s="504"/>
      <c r="V128" s="504"/>
      <c r="W128" s="504"/>
      <c r="X128" s="504"/>
      <c r="Y128" s="504"/>
      <c r="Z128" s="504"/>
      <c r="AA128" s="505"/>
      <c r="AB128" s="504"/>
      <c r="AC128" s="504"/>
      <c r="AD128" s="504"/>
      <c r="AE128" s="504"/>
      <c r="AF128" s="504"/>
      <c r="AG128" s="504"/>
      <c r="AH128" s="504"/>
      <c r="AI128" s="504"/>
      <c r="AJ128" s="504"/>
      <c r="AK128" s="504"/>
      <c r="AL128" s="504"/>
      <c r="AM128" s="504"/>
      <c r="AN128" s="504"/>
      <c r="AO128" s="504"/>
      <c r="AP128" s="504"/>
      <c r="AQ128" s="504"/>
      <c r="AR128" s="499"/>
    </row>
    <row r="129" spans="2:44" s="480" customFormat="1" ht="16.5" customHeight="1">
      <c r="B129" s="467"/>
      <c r="C129" s="481"/>
      <c r="D129" s="500" t="s">
        <v>1000</v>
      </c>
      <c r="E129" s="484">
        <f>SUM(E130,E134)</f>
        <v>26</v>
      </c>
      <c r="F129" s="484">
        <f>SUM(F130,F134)</f>
        <v>20</v>
      </c>
      <c r="G129" s="484">
        <f>SUM(G130,G134)</f>
        <v>0</v>
      </c>
      <c r="H129" s="484">
        <f>SUM(H130,H134)</f>
        <v>6</v>
      </c>
      <c r="I129" s="484"/>
      <c r="J129" s="484">
        <f>SUM(J130,J134)</f>
        <v>1415</v>
      </c>
      <c r="K129" s="484"/>
      <c r="L129" s="484">
        <f>SUM(L130,L134)</f>
        <v>850</v>
      </c>
      <c r="M129" s="484"/>
      <c r="N129" s="485">
        <f aca="true" t="shared" si="56" ref="N129:N140">SUM(J129,L129)</f>
        <v>2265</v>
      </c>
      <c r="O129" s="484"/>
      <c r="P129" s="484">
        <f>SUM(P130,P134)</f>
        <v>7</v>
      </c>
      <c r="Q129" s="484"/>
      <c r="R129" s="484">
        <f>SUM(R130,R134)</f>
        <v>7</v>
      </c>
      <c r="S129" s="484"/>
      <c r="T129" s="485">
        <f aca="true" t="shared" si="57" ref="T129:T140">SUM(P129,R129)</f>
        <v>14</v>
      </c>
      <c r="U129" s="484"/>
      <c r="V129" s="485">
        <f aca="true" t="shared" si="58" ref="V129:V140">SUM(J129,P129)</f>
        <v>1422</v>
      </c>
      <c r="W129" s="485"/>
      <c r="X129" s="485">
        <f aca="true" t="shared" si="59" ref="X129:X140">SUM(L129,R129)</f>
        <v>857</v>
      </c>
      <c r="Y129" s="485"/>
      <c r="Z129" s="485">
        <f aca="true" t="shared" si="60" ref="Z129:Z140">SUM(N129,T129)</f>
        <v>2279</v>
      </c>
      <c r="AA129" s="484"/>
      <c r="AB129" s="484">
        <v>0</v>
      </c>
      <c r="AC129" s="484"/>
      <c r="AD129" s="484">
        <v>0</v>
      </c>
      <c r="AE129" s="485"/>
      <c r="AF129" s="484">
        <v>542158</v>
      </c>
      <c r="AG129" s="484"/>
      <c r="AH129" s="484">
        <v>0</v>
      </c>
      <c r="AI129" s="484"/>
      <c r="AJ129" s="484">
        <v>0</v>
      </c>
      <c r="AK129" s="485"/>
      <c r="AL129" s="484">
        <v>0</v>
      </c>
      <c r="AM129" s="485"/>
      <c r="AN129" s="484">
        <v>0</v>
      </c>
      <c r="AO129" s="485"/>
      <c r="AP129" s="484">
        <f>SUM(AP130,AP134)</f>
        <v>1058267</v>
      </c>
      <c r="AQ129" s="484"/>
      <c r="AR129" s="486">
        <f>SUM(AR130,AR134)</f>
        <v>0</v>
      </c>
    </row>
    <row r="130" spans="2:44" s="480" customFormat="1" ht="16.5" customHeight="1">
      <c r="B130" s="467"/>
      <c r="C130" s="481"/>
      <c r="D130" s="500" t="s">
        <v>259</v>
      </c>
      <c r="E130" s="485">
        <f>SUM(E131:E133)</f>
        <v>12</v>
      </c>
      <c r="F130" s="485">
        <f>SUM(F131:F133)</f>
        <v>6</v>
      </c>
      <c r="G130" s="485">
        <f>SUM(G131:G133)</f>
        <v>0</v>
      </c>
      <c r="H130" s="485">
        <f>SUM(H131:H133)</f>
        <v>6</v>
      </c>
      <c r="I130" s="485"/>
      <c r="J130" s="485">
        <f>SUM(J131:J133)</f>
        <v>35</v>
      </c>
      <c r="K130" s="485"/>
      <c r="L130" s="485">
        <f>SUM(L131:L133)</f>
        <v>28</v>
      </c>
      <c r="M130" s="485"/>
      <c r="N130" s="485">
        <f t="shared" si="56"/>
        <v>63</v>
      </c>
      <c r="O130" s="485"/>
      <c r="P130" s="485">
        <f>SUM(P131:P133)</f>
        <v>7</v>
      </c>
      <c r="Q130" s="485"/>
      <c r="R130" s="485">
        <f>SUM(R131:R133)</f>
        <v>7</v>
      </c>
      <c r="S130" s="485"/>
      <c r="T130" s="485">
        <f t="shared" si="57"/>
        <v>14</v>
      </c>
      <c r="U130" s="485"/>
      <c r="V130" s="485">
        <f t="shared" si="58"/>
        <v>42</v>
      </c>
      <c r="W130" s="485"/>
      <c r="X130" s="485">
        <f t="shared" si="59"/>
        <v>35</v>
      </c>
      <c r="Y130" s="485"/>
      <c r="Z130" s="485">
        <f t="shared" si="60"/>
        <v>77</v>
      </c>
      <c r="AA130" s="485"/>
      <c r="AB130" s="485">
        <f>SUM(AB131:AB133)</f>
        <v>0</v>
      </c>
      <c r="AC130" s="485"/>
      <c r="AD130" s="485">
        <f>SUM(AD131:AD133)</f>
        <v>0</v>
      </c>
      <c r="AE130" s="485"/>
      <c r="AF130" s="485">
        <f>SUM(AF131:AF133)</f>
        <v>4446</v>
      </c>
      <c r="AG130" s="485"/>
      <c r="AH130" s="485">
        <f>SUM(AH131:AH133)</f>
        <v>0</v>
      </c>
      <c r="AI130" s="485"/>
      <c r="AJ130" s="485">
        <f>SUM(AJ131:AJ133)</f>
        <v>0</v>
      </c>
      <c r="AK130" s="485"/>
      <c r="AL130" s="485">
        <f>SUM(AL131:AL133)</f>
        <v>0</v>
      </c>
      <c r="AM130" s="485"/>
      <c r="AN130" s="485">
        <f>SUM(AN131:AN133)</f>
        <v>0</v>
      </c>
      <c r="AO130" s="485"/>
      <c r="AP130" s="485">
        <f>SUM(AP131:AP133)</f>
        <v>9602</v>
      </c>
      <c r="AQ130" s="485"/>
      <c r="AR130" s="488">
        <f>SUM(AR131:AR133)</f>
        <v>0</v>
      </c>
    </row>
    <row r="131" spans="2:44" s="459" customFormat="1" ht="16.5" customHeight="1">
      <c r="B131" s="467"/>
      <c r="C131" s="489"/>
      <c r="D131" s="501" t="s">
        <v>260</v>
      </c>
      <c r="E131" s="492">
        <f>SUM(F131:H131)</f>
        <v>3</v>
      </c>
      <c r="F131" s="492">
        <v>2</v>
      </c>
      <c r="G131" s="492">
        <v>0</v>
      </c>
      <c r="H131" s="492">
        <v>1</v>
      </c>
      <c r="I131" s="492"/>
      <c r="J131" s="492">
        <v>3</v>
      </c>
      <c r="K131" s="492"/>
      <c r="L131" s="492">
        <v>2</v>
      </c>
      <c r="M131" s="492"/>
      <c r="N131" s="492">
        <f t="shared" si="56"/>
        <v>5</v>
      </c>
      <c r="O131" s="492"/>
      <c r="P131" s="492">
        <v>1</v>
      </c>
      <c r="Q131" s="492"/>
      <c r="R131" s="492">
        <v>1</v>
      </c>
      <c r="S131" s="492"/>
      <c r="T131" s="492">
        <f t="shared" si="57"/>
        <v>2</v>
      </c>
      <c r="U131" s="492"/>
      <c r="V131" s="492">
        <f t="shared" si="58"/>
        <v>4</v>
      </c>
      <c r="W131" s="492"/>
      <c r="X131" s="492">
        <f t="shared" si="59"/>
        <v>3</v>
      </c>
      <c r="Y131" s="492"/>
      <c r="Z131" s="492">
        <f t="shared" si="60"/>
        <v>7</v>
      </c>
      <c r="AA131" s="492"/>
      <c r="AB131" s="493">
        <v>0</v>
      </c>
      <c r="AC131" s="492"/>
      <c r="AD131" s="493">
        <v>0</v>
      </c>
      <c r="AE131" s="492"/>
      <c r="AF131" s="493">
        <v>313</v>
      </c>
      <c r="AG131" s="492"/>
      <c r="AH131" s="493">
        <v>0</v>
      </c>
      <c r="AI131" s="492"/>
      <c r="AJ131" s="493">
        <v>0</v>
      </c>
      <c r="AK131" s="492"/>
      <c r="AL131" s="493">
        <v>0</v>
      </c>
      <c r="AM131" s="492"/>
      <c r="AN131" s="493">
        <v>0</v>
      </c>
      <c r="AO131" s="492"/>
      <c r="AP131" s="493">
        <v>1912</v>
      </c>
      <c r="AQ131" s="492"/>
      <c r="AR131" s="494">
        <v>0</v>
      </c>
    </row>
    <row r="132" spans="2:44" s="459" customFormat="1" ht="16.5" customHeight="1">
      <c r="B132" s="467"/>
      <c r="C132" s="489"/>
      <c r="D132" s="501" t="s">
        <v>262</v>
      </c>
      <c r="E132" s="492">
        <f>SUM(F132:H132)</f>
        <v>6</v>
      </c>
      <c r="F132" s="492">
        <v>2</v>
      </c>
      <c r="G132" s="492">
        <v>0</v>
      </c>
      <c r="H132" s="492">
        <v>4</v>
      </c>
      <c r="I132" s="492"/>
      <c r="J132" s="492">
        <v>5</v>
      </c>
      <c r="K132" s="492"/>
      <c r="L132" s="492">
        <v>13</v>
      </c>
      <c r="M132" s="492"/>
      <c r="N132" s="492">
        <f t="shared" si="56"/>
        <v>18</v>
      </c>
      <c r="O132" s="492"/>
      <c r="P132" s="492">
        <v>4</v>
      </c>
      <c r="Q132" s="492"/>
      <c r="R132" s="492">
        <v>6</v>
      </c>
      <c r="S132" s="492"/>
      <c r="T132" s="492">
        <f t="shared" si="57"/>
        <v>10</v>
      </c>
      <c r="U132" s="492"/>
      <c r="V132" s="492">
        <f t="shared" si="58"/>
        <v>9</v>
      </c>
      <c r="W132" s="492"/>
      <c r="X132" s="492">
        <f t="shared" si="59"/>
        <v>19</v>
      </c>
      <c r="Y132" s="492"/>
      <c r="Z132" s="492">
        <f t="shared" si="60"/>
        <v>28</v>
      </c>
      <c r="AA132" s="492"/>
      <c r="AB132" s="493">
        <v>0</v>
      </c>
      <c r="AC132" s="492"/>
      <c r="AD132" s="493">
        <v>0</v>
      </c>
      <c r="AE132" s="492"/>
      <c r="AF132" s="493">
        <v>1132</v>
      </c>
      <c r="AG132" s="492"/>
      <c r="AH132" s="493">
        <v>0</v>
      </c>
      <c r="AI132" s="492"/>
      <c r="AJ132" s="493">
        <v>0</v>
      </c>
      <c r="AK132" s="492"/>
      <c r="AL132" s="493">
        <v>0</v>
      </c>
      <c r="AM132" s="492"/>
      <c r="AN132" s="493">
        <v>0</v>
      </c>
      <c r="AO132" s="492"/>
      <c r="AP132" s="493">
        <v>1631</v>
      </c>
      <c r="AQ132" s="492"/>
      <c r="AR132" s="494">
        <v>0</v>
      </c>
    </row>
    <row r="133" spans="2:44" s="459" customFormat="1" ht="16.5" customHeight="1">
      <c r="B133" s="467">
        <v>26</v>
      </c>
      <c r="C133" s="489"/>
      <c r="D133" s="501" t="s">
        <v>263</v>
      </c>
      <c r="E133" s="492">
        <f>SUM(F133:H133)</f>
        <v>3</v>
      </c>
      <c r="F133" s="492">
        <v>2</v>
      </c>
      <c r="G133" s="492">
        <v>0</v>
      </c>
      <c r="H133" s="492">
        <v>1</v>
      </c>
      <c r="I133" s="492"/>
      <c r="J133" s="492">
        <v>27</v>
      </c>
      <c r="K133" s="492"/>
      <c r="L133" s="492">
        <v>13</v>
      </c>
      <c r="M133" s="492"/>
      <c r="N133" s="492">
        <f t="shared" si="56"/>
        <v>40</v>
      </c>
      <c r="O133" s="492"/>
      <c r="P133" s="492">
        <v>2</v>
      </c>
      <c r="Q133" s="492"/>
      <c r="R133" s="492">
        <v>0</v>
      </c>
      <c r="S133" s="492"/>
      <c r="T133" s="492">
        <f t="shared" si="57"/>
        <v>2</v>
      </c>
      <c r="U133" s="492"/>
      <c r="V133" s="492">
        <f t="shared" si="58"/>
        <v>29</v>
      </c>
      <c r="W133" s="492"/>
      <c r="X133" s="492">
        <f t="shared" si="59"/>
        <v>13</v>
      </c>
      <c r="Y133" s="492"/>
      <c r="Z133" s="492">
        <f t="shared" si="60"/>
        <v>42</v>
      </c>
      <c r="AA133" s="492"/>
      <c r="AB133" s="493">
        <v>0</v>
      </c>
      <c r="AC133" s="492"/>
      <c r="AD133" s="493">
        <v>0</v>
      </c>
      <c r="AE133" s="492"/>
      <c r="AF133" s="493">
        <v>3001</v>
      </c>
      <c r="AG133" s="492"/>
      <c r="AH133" s="493">
        <v>0</v>
      </c>
      <c r="AI133" s="492"/>
      <c r="AJ133" s="493">
        <v>0</v>
      </c>
      <c r="AK133" s="492"/>
      <c r="AL133" s="493">
        <v>0</v>
      </c>
      <c r="AM133" s="492"/>
      <c r="AN133" s="493">
        <v>0</v>
      </c>
      <c r="AO133" s="492"/>
      <c r="AP133" s="493">
        <v>6059</v>
      </c>
      <c r="AQ133" s="492"/>
      <c r="AR133" s="494">
        <v>0</v>
      </c>
    </row>
    <row r="134" spans="2:44" s="480" customFormat="1" ht="16.5" customHeight="1">
      <c r="B134" s="1451" t="s">
        <v>282</v>
      </c>
      <c r="C134" s="495"/>
      <c r="D134" s="500" t="s">
        <v>264</v>
      </c>
      <c r="E134" s="485">
        <f>SUM(E135:E140)</f>
        <v>14</v>
      </c>
      <c r="F134" s="485">
        <f>SUM(F135:F140)</f>
        <v>14</v>
      </c>
      <c r="G134" s="485">
        <f>SUM(G135:G140)</f>
        <v>0</v>
      </c>
      <c r="H134" s="485">
        <f>SUM(H135:H140)</f>
        <v>0</v>
      </c>
      <c r="I134" s="485"/>
      <c r="J134" s="485">
        <f>SUM(J135:J140)</f>
        <v>1380</v>
      </c>
      <c r="K134" s="485"/>
      <c r="L134" s="485">
        <f>SUM(L135:L140)</f>
        <v>822</v>
      </c>
      <c r="M134" s="485"/>
      <c r="N134" s="485">
        <f t="shared" si="56"/>
        <v>2202</v>
      </c>
      <c r="O134" s="485"/>
      <c r="P134" s="485">
        <f>SUM(P135:P140)</f>
        <v>0</v>
      </c>
      <c r="Q134" s="485"/>
      <c r="R134" s="485">
        <f>SUM(R135:R140)</f>
        <v>0</v>
      </c>
      <c r="S134" s="485"/>
      <c r="T134" s="485">
        <f t="shared" si="57"/>
        <v>0</v>
      </c>
      <c r="U134" s="485"/>
      <c r="V134" s="485">
        <f t="shared" si="58"/>
        <v>1380</v>
      </c>
      <c r="W134" s="485"/>
      <c r="X134" s="485">
        <f t="shared" si="59"/>
        <v>822</v>
      </c>
      <c r="Y134" s="485"/>
      <c r="Z134" s="485">
        <f t="shared" si="60"/>
        <v>2202</v>
      </c>
      <c r="AA134" s="485"/>
      <c r="AB134" s="485">
        <f>SUM(AB135:AB140)</f>
        <v>253330</v>
      </c>
      <c r="AC134" s="485"/>
      <c r="AD134" s="485">
        <f>SUM(AD135:AD140)</f>
        <v>13772</v>
      </c>
      <c r="AE134" s="485"/>
      <c r="AF134" s="484">
        <f aca="true" t="shared" si="61" ref="AF134:AF140">SUM(AB134,AD134)</f>
        <v>267102</v>
      </c>
      <c r="AG134" s="485"/>
      <c r="AH134" s="485">
        <f>SUM(AH135:AH140)</f>
        <v>950248</v>
      </c>
      <c r="AI134" s="485"/>
      <c r="AJ134" s="485">
        <f>SUM(AJ135:AJ140)</f>
        <v>26810</v>
      </c>
      <c r="AK134" s="485"/>
      <c r="AL134" s="485">
        <f>SUM(AL135:AL140)</f>
        <v>60607</v>
      </c>
      <c r="AM134" s="485"/>
      <c r="AN134" s="485">
        <f>SUM(AN135:AN140)</f>
        <v>11000</v>
      </c>
      <c r="AO134" s="485"/>
      <c r="AP134" s="484">
        <f aca="true" t="shared" si="62" ref="AP134:AP140">SUM(AH134,AJ134,AL134,AN134)</f>
        <v>1048665</v>
      </c>
      <c r="AQ134" s="485"/>
      <c r="AR134" s="488">
        <f>SUM(AR135:AR140)</f>
        <v>0</v>
      </c>
    </row>
    <row r="135" spans="2:44" s="459" customFormat="1" ht="16.5" customHeight="1">
      <c r="B135" s="1451"/>
      <c r="C135" s="489"/>
      <c r="D135" s="501" t="s">
        <v>265</v>
      </c>
      <c r="E135" s="492">
        <f aca="true" t="shared" si="63" ref="E135:E140">SUM(F135:H135)</f>
        <v>2</v>
      </c>
      <c r="F135" s="492">
        <v>2</v>
      </c>
      <c r="G135" s="492">
        <v>0</v>
      </c>
      <c r="H135" s="492">
        <v>0</v>
      </c>
      <c r="I135" s="497" t="s">
        <v>272</v>
      </c>
      <c r="J135" s="492">
        <v>52</v>
      </c>
      <c r="K135" s="497" t="s">
        <v>272</v>
      </c>
      <c r="L135" s="492">
        <v>81</v>
      </c>
      <c r="M135" s="497" t="s">
        <v>272</v>
      </c>
      <c r="N135" s="506">
        <f t="shared" si="56"/>
        <v>133</v>
      </c>
      <c r="O135" s="492"/>
      <c r="P135" s="492">
        <v>0</v>
      </c>
      <c r="Q135" s="492"/>
      <c r="R135" s="492">
        <v>0</v>
      </c>
      <c r="S135" s="492"/>
      <c r="T135" s="492">
        <f t="shared" si="57"/>
        <v>0</v>
      </c>
      <c r="U135" s="497" t="s">
        <v>272</v>
      </c>
      <c r="V135" s="506">
        <f t="shared" si="58"/>
        <v>52</v>
      </c>
      <c r="W135" s="507" t="s">
        <v>272</v>
      </c>
      <c r="X135" s="506">
        <f t="shared" si="59"/>
        <v>81</v>
      </c>
      <c r="Y135" s="507" t="s">
        <v>272</v>
      </c>
      <c r="Z135" s="506">
        <f t="shared" si="60"/>
        <v>133</v>
      </c>
      <c r="AA135" s="497" t="s">
        <v>272</v>
      </c>
      <c r="AB135" s="493">
        <v>7693</v>
      </c>
      <c r="AC135" s="497" t="s">
        <v>272</v>
      </c>
      <c r="AD135" s="492">
        <v>360</v>
      </c>
      <c r="AE135" s="497" t="s">
        <v>272</v>
      </c>
      <c r="AF135" s="508">
        <f t="shared" si="61"/>
        <v>8053</v>
      </c>
      <c r="AG135" s="497" t="s">
        <v>272</v>
      </c>
      <c r="AH135" s="493">
        <v>31859</v>
      </c>
      <c r="AI135" s="497" t="s">
        <v>272</v>
      </c>
      <c r="AJ135" s="492">
        <v>463</v>
      </c>
      <c r="AK135" s="497" t="s">
        <v>272</v>
      </c>
      <c r="AL135" s="492">
        <v>369</v>
      </c>
      <c r="AM135" s="497" t="s">
        <v>272</v>
      </c>
      <c r="AN135" s="492">
        <v>975</v>
      </c>
      <c r="AO135" s="497" t="s">
        <v>272</v>
      </c>
      <c r="AP135" s="508">
        <f t="shared" si="62"/>
        <v>33666</v>
      </c>
      <c r="AQ135" s="492"/>
      <c r="AR135" s="494">
        <v>0</v>
      </c>
    </row>
    <row r="136" spans="2:44" s="459" customFormat="1" ht="16.5" customHeight="1">
      <c r="B136" s="1451"/>
      <c r="C136" s="496"/>
      <c r="D136" s="501" t="s">
        <v>266</v>
      </c>
      <c r="E136" s="492">
        <f t="shared" si="63"/>
        <v>2</v>
      </c>
      <c r="F136" s="492">
        <v>2</v>
      </c>
      <c r="G136" s="492">
        <v>0</v>
      </c>
      <c r="H136" s="492">
        <v>0</v>
      </c>
      <c r="I136" s="492"/>
      <c r="J136" s="492" t="s">
        <v>275</v>
      </c>
      <c r="K136" s="492"/>
      <c r="L136" s="492" t="s">
        <v>275</v>
      </c>
      <c r="M136" s="492"/>
      <c r="N136" s="506">
        <f t="shared" si="56"/>
        <v>0</v>
      </c>
      <c r="O136" s="492"/>
      <c r="P136" s="492">
        <v>0</v>
      </c>
      <c r="Q136" s="492"/>
      <c r="R136" s="492">
        <v>0</v>
      </c>
      <c r="S136" s="492"/>
      <c r="T136" s="492">
        <f t="shared" si="57"/>
        <v>0</v>
      </c>
      <c r="U136" s="492"/>
      <c r="V136" s="506">
        <f t="shared" si="58"/>
        <v>0</v>
      </c>
      <c r="W136" s="506"/>
      <c r="X136" s="506">
        <f t="shared" si="59"/>
        <v>0</v>
      </c>
      <c r="Y136" s="506"/>
      <c r="Z136" s="506">
        <f t="shared" si="60"/>
        <v>0</v>
      </c>
      <c r="AA136" s="492"/>
      <c r="AB136" s="493" t="s">
        <v>275</v>
      </c>
      <c r="AC136" s="492"/>
      <c r="AD136" s="492" t="s">
        <v>275</v>
      </c>
      <c r="AE136" s="492"/>
      <c r="AF136" s="508">
        <f t="shared" si="61"/>
        <v>0</v>
      </c>
      <c r="AG136" s="492"/>
      <c r="AH136" s="493" t="s">
        <v>275</v>
      </c>
      <c r="AI136" s="492"/>
      <c r="AJ136" s="492" t="s">
        <v>275</v>
      </c>
      <c r="AK136" s="492"/>
      <c r="AL136" s="492" t="s">
        <v>275</v>
      </c>
      <c r="AM136" s="492"/>
      <c r="AN136" s="492" t="s">
        <v>275</v>
      </c>
      <c r="AO136" s="492"/>
      <c r="AP136" s="508">
        <f t="shared" si="62"/>
        <v>0</v>
      </c>
      <c r="AQ136" s="492"/>
      <c r="AR136" s="494">
        <v>0</v>
      </c>
    </row>
    <row r="137" spans="2:44" s="459" customFormat="1" ht="16.5" customHeight="1">
      <c r="B137" s="1451"/>
      <c r="C137" s="496"/>
      <c r="D137" s="501" t="s">
        <v>267</v>
      </c>
      <c r="E137" s="492">
        <f t="shared" si="63"/>
        <v>2</v>
      </c>
      <c r="F137" s="492">
        <v>2</v>
      </c>
      <c r="G137" s="492">
        <v>0</v>
      </c>
      <c r="H137" s="492">
        <v>0</v>
      </c>
      <c r="I137" s="497" t="s">
        <v>272</v>
      </c>
      <c r="J137" s="492">
        <v>193</v>
      </c>
      <c r="K137" s="497" t="s">
        <v>272</v>
      </c>
      <c r="L137" s="492">
        <v>87</v>
      </c>
      <c r="M137" s="497" t="s">
        <v>272</v>
      </c>
      <c r="N137" s="506">
        <f t="shared" si="56"/>
        <v>280</v>
      </c>
      <c r="O137" s="492"/>
      <c r="P137" s="492">
        <v>0</v>
      </c>
      <c r="Q137" s="492"/>
      <c r="R137" s="492">
        <v>0</v>
      </c>
      <c r="S137" s="492"/>
      <c r="T137" s="492">
        <f t="shared" si="57"/>
        <v>0</v>
      </c>
      <c r="U137" s="497" t="s">
        <v>272</v>
      </c>
      <c r="V137" s="506">
        <f t="shared" si="58"/>
        <v>193</v>
      </c>
      <c r="W137" s="507" t="s">
        <v>272</v>
      </c>
      <c r="X137" s="506">
        <f t="shared" si="59"/>
        <v>87</v>
      </c>
      <c r="Y137" s="507" t="s">
        <v>272</v>
      </c>
      <c r="Z137" s="506">
        <f t="shared" si="60"/>
        <v>280</v>
      </c>
      <c r="AA137" s="497" t="s">
        <v>272</v>
      </c>
      <c r="AB137" s="493">
        <v>31406</v>
      </c>
      <c r="AC137" s="497" t="s">
        <v>272</v>
      </c>
      <c r="AD137" s="492">
        <v>188</v>
      </c>
      <c r="AE137" s="497" t="s">
        <v>272</v>
      </c>
      <c r="AF137" s="508">
        <f t="shared" si="61"/>
        <v>31594</v>
      </c>
      <c r="AG137" s="497" t="s">
        <v>272</v>
      </c>
      <c r="AH137" s="493">
        <v>107150</v>
      </c>
      <c r="AI137" s="497" t="s">
        <v>272</v>
      </c>
      <c r="AJ137" s="492">
        <v>1775</v>
      </c>
      <c r="AK137" s="497" t="s">
        <v>272</v>
      </c>
      <c r="AL137" s="492">
        <v>1468</v>
      </c>
      <c r="AM137" s="497" t="s">
        <v>272</v>
      </c>
      <c r="AN137" s="492">
        <v>4259</v>
      </c>
      <c r="AO137" s="497" t="s">
        <v>272</v>
      </c>
      <c r="AP137" s="508">
        <f t="shared" si="62"/>
        <v>114652</v>
      </c>
      <c r="AQ137" s="492"/>
      <c r="AR137" s="494">
        <v>0</v>
      </c>
    </row>
    <row r="138" spans="2:44" s="459" customFormat="1" ht="16.5" customHeight="1">
      <c r="B138" s="1451"/>
      <c r="C138" s="496"/>
      <c r="D138" s="501" t="s">
        <v>268</v>
      </c>
      <c r="E138" s="492">
        <f t="shared" si="63"/>
        <v>1</v>
      </c>
      <c r="F138" s="492">
        <v>1</v>
      </c>
      <c r="G138" s="492">
        <v>0</v>
      </c>
      <c r="H138" s="492">
        <v>0</v>
      </c>
      <c r="I138" s="492"/>
      <c r="J138" s="492" t="s">
        <v>275</v>
      </c>
      <c r="K138" s="492"/>
      <c r="L138" s="492" t="s">
        <v>275</v>
      </c>
      <c r="M138" s="492"/>
      <c r="N138" s="506">
        <f t="shared" si="56"/>
        <v>0</v>
      </c>
      <c r="O138" s="492"/>
      <c r="P138" s="492">
        <v>0</v>
      </c>
      <c r="Q138" s="492"/>
      <c r="R138" s="492">
        <v>0</v>
      </c>
      <c r="S138" s="492"/>
      <c r="T138" s="492">
        <f t="shared" si="57"/>
        <v>0</v>
      </c>
      <c r="U138" s="492"/>
      <c r="V138" s="506">
        <f t="shared" si="58"/>
        <v>0</v>
      </c>
      <c r="W138" s="506"/>
      <c r="X138" s="506">
        <f t="shared" si="59"/>
        <v>0</v>
      </c>
      <c r="Y138" s="506"/>
      <c r="Z138" s="506">
        <f t="shared" si="60"/>
        <v>0</v>
      </c>
      <c r="AA138" s="492"/>
      <c r="AB138" s="493" t="s">
        <v>275</v>
      </c>
      <c r="AC138" s="492"/>
      <c r="AD138" s="492" t="s">
        <v>275</v>
      </c>
      <c r="AE138" s="492"/>
      <c r="AF138" s="508">
        <f t="shared" si="61"/>
        <v>0</v>
      </c>
      <c r="AG138" s="492"/>
      <c r="AH138" s="493" t="s">
        <v>275</v>
      </c>
      <c r="AI138" s="492"/>
      <c r="AJ138" s="492" t="s">
        <v>275</v>
      </c>
      <c r="AK138" s="492"/>
      <c r="AL138" s="492" t="s">
        <v>275</v>
      </c>
      <c r="AM138" s="492"/>
      <c r="AN138" s="492" t="s">
        <v>275</v>
      </c>
      <c r="AO138" s="492"/>
      <c r="AP138" s="508">
        <f t="shared" si="62"/>
        <v>0</v>
      </c>
      <c r="AQ138" s="492"/>
      <c r="AR138" s="494">
        <v>0</v>
      </c>
    </row>
    <row r="139" spans="2:44" s="459" customFormat="1" ht="16.5" customHeight="1">
      <c r="B139" s="1451"/>
      <c r="C139" s="496"/>
      <c r="D139" s="501" t="s">
        <v>269</v>
      </c>
      <c r="E139" s="492">
        <f t="shared" si="63"/>
        <v>6</v>
      </c>
      <c r="F139" s="492">
        <v>6</v>
      </c>
      <c r="G139" s="492">
        <v>0</v>
      </c>
      <c r="H139" s="492">
        <v>0</v>
      </c>
      <c r="I139" s="497" t="s">
        <v>272</v>
      </c>
      <c r="J139" s="492">
        <v>1135</v>
      </c>
      <c r="K139" s="497" t="s">
        <v>272</v>
      </c>
      <c r="L139" s="492">
        <v>654</v>
      </c>
      <c r="M139" s="497" t="s">
        <v>272</v>
      </c>
      <c r="N139" s="506">
        <f t="shared" si="56"/>
        <v>1789</v>
      </c>
      <c r="O139" s="492"/>
      <c r="P139" s="492">
        <v>0</v>
      </c>
      <c r="Q139" s="492"/>
      <c r="R139" s="492">
        <v>0</v>
      </c>
      <c r="S139" s="492"/>
      <c r="T139" s="492">
        <f t="shared" si="57"/>
        <v>0</v>
      </c>
      <c r="U139" s="497" t="s">
        <v>272</v>
      </c>
      <c r="V139" s="506">
        <f t="shared" si="58"/>
        <v>1135</v>
      </c>
      <c r="W139" s="507" t="s">
        <v>272</v>
      </c>
      <c r="X139" s="506">
        <f t="shared" si="59"/>
        <v>654</v>
      </c>
      <c r="Y139" s="507" t="s">
        <v>272</v>
      </c>
      <c r="Z139" s="506">
        <f t="shared" si="60"/>
        <v>1789</v>
      </c>
      <c r="AA139" s="497" t="s">
        <v>272</v>
      </c>
      <c r="AB139" s="493">
        <v>214231</v>
      </c>
      <c r="AC139" s="497" t="s">
        <v>272</v>
      </c>
      <c r="AD139" s="492">
        <v>13224</v>
      </c>
      <c r="AE139" s="497" t="s">
        <v>272</v>
      </c>
      <c r="AF139" s="508">
        <f t="shared" si="61"/>
        <v>227455</v>
      </c>
      <c r="AG139" s="497" t="s">
        <v>272</v>
      </c>
      <c r="AH139" s="493">
        <v>811239</v>
      </c>
      <c r="AI139" s="497" t="s">
        <v>272</v>
      </c>
      <c r="AJ139" s="492">
        <v>24572</v>
      </c>
      <c r="AK139" s="497" t="s">
        <v>272</v>
      </c>
      <c r="AL139" s="492">
        <v>58770</v>
      </c>
      <c r="AM139" s="497" t="s">
        <v>272</v>
      </c>
      <c r="AN139" s="492">
        <v>5766</v>
      </c>
      <c r="AO139" s="497" t="s">
        <v>272</v>
      </c>
      <c r="AP139" s="508">
        <f t="shared" si="62"/>
        <v>900347</v>
      </c>
      <c r="AQ139" s="492"/>
      <c r="AR139" s="494">
        <v>0</v>
      </c>
    </row>
    <row r="140" spans="2:44" s="459" customFormat="1" ht="16.5" customHeight="1">
      <c r="B140" s="1451"/>
      <c r="C140" s="496"/>
      <c r="D140" s="501" t="s">
        <v>270</v>
      </c>
      <c r="E140" s="492">
        <f t="shared" si="63"/>
        <v>1</v>
      </c>
      <c r="F140" s="492">
        <v>1</v>
      </c>
      <c r="G140" s="492">
        <v>0</v>
      </c>
      <c r="H140" s="492">
        <v>0</v>
      </c>
      <c r="I140" s="492"/>
      <c r="J140" s="492" t="s">
        <v>275</v>
      </c>
      <c r="K140" s="492"/>
      <c r="L140" s="492" t="s">
        <v>275</v>
      </c>
      <c r="M140" s="492"/>
      <c r="N140" s="506">
        <f t="shared" si="56"/>
        <v>0</v>
      </c>
      <c r="O140" s="492"/>
      <c r="P140" s="492">
        <v>0</v>
      </c>
      <c r="Q140" s="492"/>
      <c r="R140" s="492">
        <v>0</v>
      </c>
      <c r="S140" s="492"/>
      <c r="T140" s="492">
        <f t="shared" si="57"/>
        <v>0</v>
      </c>
      <c r="U140" s="492"/>
      <c r="V140" s="506">
        <f t="shared" si="58"/>
        <v>0</v>
      </c>
      <c r="W140" s="506"/>
      <c r="X140" s="506">
        <f t="shared" si="59"/>
        <v>0</v>
      </c>
      <c r="Y140" s="506"/>
      <c r="Z140" s="506">
        <f t="shared" si="60"/>
        <v>0</v>
      </c>
      <c r="AA140" s="492"/>
      <c r="AB140" s="493" t="s">
        <v>275</v>
      </c>
      <c r="AC140" s="492"/>
      <c r="AD140" s="492" t="s">
        <v>275</v>
      </c>
      <c r="AE140" s="492"/>
      <c r="AF140" s="508">
        <f t="shared" si="61"/>
        <v>0</v>
      </c>
      <c r="AG140" s="492"/>
      <c r="AH140" s="493" t="s">
        <v>275</v>
      </c>
      <c r="AI140" s="492"/>
      <c r="AJ140" s="492" t="s">
        <v>275</v>
      </c>
      <c r="AK140" s="492"/>
      <c r="AL140" s="492" t="s">
        <v>275</v>
      </c>
      <c r="AM140" s="492"/>
      <c r="AN140" s="492" t="s">
        <v>275</v>
      </c>
      <c r="AO140" s="492"/>
      <c r="AP140" s="508">
        <f t="shared" si="62"/>
        <v>0</v>
      </c>
      <c r="AQ140" s="492"/>
      <c r="AR140" s="494">
        <v>0</v>
      </c>
    </row>
    <row r="141" spans="2:44" ht="12">
      <c r="B141" s="498"/>
      <c r="C141" s="489"/>
      <c r="D141" s="499"/>
      <c r="E141" s="504"/>
      <c r="F141" s="504"/>
      <c r="G141" s="504"/>
      <c r="H141" s="504"/>
      <c r="I141" s="504"/>
      <c r="J141" s="504"/>
      <c r="K141" s="504"/>
      <c r="L141" s="504"/>
      <c r="M141" s="504"/>
      <c r="N141" s="504"/>
      <c r="O141" s="504"/>
      <c r="P141" s="504"/>
      <c r="Q141" s="504"/>
      <c r="R141" s="504"/>
      <c r="S141" s="504"/>
      <c r="T141" s="504"/>
      <c r="U141" s="504"/>
      <c r="V141" s="504"/>
      <c r="W141" s="504"/>
      <c r="X141" s="504"/>
      <c r="Y141" s="504"/>
      <c r="Z141" s="504"/>
      <c r="AA141" s="505"/>
      <c r="AB141" s="504"/>
      <c r="AC141" s="504"/>
      <c r="AD141" s="504"/>
      <c r="AE141" s="504"/>
      <c r="AF141" s="504"/>
      <c r="AG141" s="504"/>
      <c r="AH141" s="504"/>
      <c r="AI141" s="504"/>
      <c r="AJ141" s="504"/>
      <c r="AK141" s="504"/>
      <c r="AL141" s="504"/>
      <c r="AM141" s="504"/>
      <c r="AN141" s="504"/>
      <c r="AO141" s="504"/>
      <c r="AP141" s="509"/>
      <c r="AQ141" s="504"/>
      <c r="AR141" s="494"/>
    </row>
    <row r="142" spans="2:44" s="480" customFormat="1" ht="16.5" customHeight="1">
      <c r="B142" s="467"/>
      <c r="C142" s="481"/>
      <c r="D142" s="500" t="s">
        <v>1000</v>
      </c>
      <c r="E142" s="484">
        <f>SUM(E143,E147)</f>
        <v>8</v>
      </c>
      <c r="F142" s="484">
        <f>SUM(F143,F147)</f>
        <v>7</v>
      </c>
      <c r="G142" s="484">
        <f>SUM(G143,G147)</f>
        <v>0</v>
      </c>
      <c r="H142" s="484">
        <f>SUM(H143,H147)</f>
        <v>1</v>
      </c>
      <c r="I142" s="484"/>
      <c r="J142" s="484">
        <v>118</v>
      </c>
      <c r="K142" s="484"/>
      <c r="L142" s="484">
        <v>33</v>
      </c>
      <c r="M142" s="484"/>
      <c r="N142" s="485">
        <f>SUM(J142,L142)</f>
        <v>151</v>
      </c>
      <c r="O142" s="484"/>
      <c r="P142" s="484">
        <v>2</v>
      </c>
      <c r="Q142" s="484"/>
      <c r="R142" s="484">
        <f>SUM(R143,R147)</f>
        <v>0</v>
      </c>
      <c r="S142" s="484"/>
      <c r="T142" s="485">
        <f>SUM(P142,R142)</f>
        <v>2</v>
      </c>
      <c r="U142" s="484"/>
      <c r="V142" s="485">
        <f>SUM(J142,P142)</f>
        <v>120</v>
      </c>
      <c r="W142" s="485"/>
      <c r="X142" s="485">
        <f>SUM(L142,R142)</f>
        <v>33</v>
      </c>
      <c r="Y142" s="485"/>
      <c r="Z142" s="485">
        <f>SUM(N142,T142)</f>
        <v>153</v>
      </c>
      <c r="AA142" s="484"/>
      <c r="AB142" s="484">
        <v>0</v>
      </c>
      <c r="AC142" s="484"/>
      <c r="AD142" s="484">
        <v>0</v>
      </c>
      <c r="AE142" s="485"/>
      <c r="AF142" s="484">
        <v>15079</v>
      </c>
      <c r="AG142" s="484"/>
      <c r="AH142" s="484">
        <v>0</v>
      </c>
      <c r="AI142" s="484"/>
      <c r="AJ142" s="484">
        <v>0</v>
      </c>
      <c r="AK142" s="485"/>
      <c r="AL142" s="484">
        <v>0</v>
      </c>
      <c r="AM142" s="485"/>
      <c r="AN142" s="484">
        <v>0</v>
      </c>
      <c r="AO142" s="485"/>
      <c r="AP142" s="484">
        <v>59935</v>
      </c>
      <c r="AQ142" s="484"/>
      <c r="AR142" s="486">
        <f>SUM(AR143,AR147)</f>
        <v>0</v>
      </c>
    </row>
    <row r="143" spans="2:44" s="480" customFormat="1" ht="16.5" customHeight="1">
      <c r="B143" s="467">
        <v>27</v>
      </c>
      <c r="C143" s="481"/>
      <c r="D143" s="500" t="s">
        <v>259</v>
      </c>
      <c r="E143" s="485">
        <f>SUM(E144:E146)</f>
        <v>7</v>
      </c>
      <c r="F143" s="485">
        <f>SUM(F144:F146)</f>
        <v>6</v>
      </c>
      <c r="G143" s="485">
        <f>SUM(G144:G146)</f>
        <v>0</v>
      </c>
      <c r="H143" s="485">
        <f>SUM(H144:H146)</f>
        <v>1</v>
      </c>
      <c r="I143" s="485"/>
      <c r="J143" s="510">
        <f>SUM(J144:J146)</f>
        <v>0</v>
      </c>
      <c r="K143" s="510"/>
      <c r="L143" s="510">
        <f>SUM(L144:L146)</f>
        <v>0</v>
      </c>
      <c r="M143" s="510"/>
      <c r="N143" s="510">
        <f>SUM(J143,L143)</f>
        <v>0</v>
      </c>
      <c r="O143" s="485"/>
      <c r="P143" s="510">
        <f>SUM(P144:P146)</f>
        <v>0</v>
      </c>
      <c r="Q143" s="485"/>
      <c r="R143" s="485">
        <f>SUM(R144:R146)</f>
        <v>0</v>
      </c>
      <c r="S143" s="485"/>
      <c r="T143" s="510">
        <f>SUM(T144:T146)</f>
        <v>0</v>
      </c>
      <c r="U143" s="485"/>
      <c r="V143" s="485" t="s">
        <v>240</v>
      </c>
      <c r="W143" s="485"/>
      <c r="X143" s="485" t="s">
        <v>240</v>
      </c>
      <c r="Y143" s="485"/>
      <c r="Z143" s="485" t="s">
        <v>240</v>
      </c>
      <c r="AA143" s="485"/>
      <c r="AB143" s="485">
        <f>SUM(AB144:AB146)</f>
        <v>0</v>
      </c>
      <c r="AC143" s="485"/>
      <c r="AD143" s="485">
        <f>SUM(AD144:AD146)</f>
        <v>0</v>
      </c>
      <c r="AE143" s="485"/>
      <c r="AF143" s="485" t="s">
        <v>240</v>
      </c>
      <c r="AG143" s="485"/>
      <c r="AH143" s="485">
        <f>SUM(AH144:AH146)</f>
        <v>0</v>
      </c>
      <c r="AI143" s="485"/>
      <c r="AJ143" s="485">
        <f>SUM(AJ144:AJ146)</f>
        <v>0</v>
      </c>
      <c r="AK143" s="485"/>
      <c r="AL143" s="485">
        <f>SUM(AL144:AL146)</f>
        <v>0</v>
      </c>
      <c r="AM143" s="485"/>
      <c r="AN143" s="485">
        <f>SUM(AN144:AN146)</f>
        <v>0</v>
      </c>
      <c r="AO143" s="485"/>
      <c r="AP143" s="485" t="s">
        <v>240</v>
      </c>
      <c r="AQ143" s="485"/>
      <c r="AR143" s="488">
        <f>SUM(AR144:AR146)</f>
        <v>0</v>
      </c>
    </row>
    <row r="144" spans="2:44" s="459" customFormat="1" ht="16.5" customHeight="1">
      <c r="B144" s="467"/>
      <c r="C144" s="489"/>
      <c r="D144" s="501" t="s">
        <v>260</v>
      </c>
      <c r="E144" s="492">
        <f>SUM(F144:H144)</f>
        <v>1</v>
      </c>
      <c r="F144" s="492">
        <v>0</v>
      </c>
      <c r="G144" s="492">
        <v>0</v>
      </c>
      <c r="H144" s="492">
        <v>1</v>
      </c>
      <c r="I144" s="492"/>
      <c r="J144" s="492">
        <v>0</v>
      </c>
      <c r="K144" s="492"/>
      <c r="L144" s="492">
        <v>0</v>
      </c>
      <c r="M144" s="492"/>
      <c r="N144" s="492">
        <f>SUM(J144,L144)</f>
        <v>0</v>
      </c>
      <c r="O144" s="492"/>
      <c r="P144" s="492" t="s">
        <v>283</v>
      </c>
      <c r="Q144" s="492"/>
      <c r="R144" s="492">
        <v>0</v>
      </c>
      <c r="S144" s="492"/>
      <c r="T144" s="492" t="s">
        <v>283</v>
      </c>
      <c r="U144" s="492"/>
      <c r="V144" s="492" t="s">
        <v>283</v>
      </c>
      <c r="W144" s="492"/>
      <c r="X144" s="492">
        <v>0</v>
      </c>
      <c r="Y144" s="492"/>
      <c r="Z144" s="492" t="s">
        <v>283</v>
      </c>
      <c r="AA144" s="492"/>
      <c r="AB144" s="493">
        <v>0</v>
      </c>
      <c r="AC144" s="492"/>
      <c r="AD144" s="493">
        <v>0</v>
      </c>
      <c r="AE144" s="492"/>
      <c r="AF144" s="493">
        <v>0</v>
      </c>
      <c r="AG144" s="492"/>
      <c r="AH144" s="493">
        <v>0</v>
      </c>
      <c r="AI144" s="492"/>
      <c r="AJ144" s="493">
        <v>0</v>
      </c>
      <c r="AK144" s="492"/>
      <c r="AL144" s="493">
        <v>0</v>
      </c>
      <c r="AM144" s="492"/>
      <c r="AN144" s="493">
        <v>0</v>
      </c>
      <c r="AO144" s="492"/>
      <c r="AP144" s="493" t="s">
        <v>283</v>
      </c>
      <c r="AQ144" s="492"/>
      <c r="AR144" s="494">
        <v>0</v>
      </c>
    </row>
    <row r="145" spans="2:44" s="459" customFormat="1" ht="16.5" customHeight="1">
      <c r="B145" s="1451" t="s">
        <v>284</v>
      </c>
      <c r="C145" s="489"/>
      <c r="D145" s="501" t="s">
        <v>262</v>
      </c>
      <c r="E145" s="492">
        <f>SUM(F145:H145)</f>
        <v>3</v>
      </c>
      <c r="F145" s="492">
        <v>3</v>
      </c>
      <c r="G145" s="492">
        <v>0</v>
      </c>
      <c r="H145" s="492">
        <v>0</v>
      </c>
      <c r="I145" s="492"/>
      <c r="J145" s="492" t="s">
        <v>275</v>
      </c>
      <c r="K145" s="492"/>
      <c r="L145" s="492" t="s">
        <v>275</v>
      </c>
      <c r="M145" s="492"/>
      <c r="N145" s="492" t="s">
        <v>275</v>
      </c>
      <c r="O145" s="492"/>
      <c r="P145" s="492">
        <v>0</v>
      </c>
      <c r="Q145" s="492"/>
      <c r="R145" s="492">
        <v>0</v>
      </c>
      <c r="S145" s="492"/>
      <c r="T145" s="492">
        <f aca="true" t="shared" si="64" ref="T145:T150">SUM(P145,R145)</f>
        <v>0</v>
      </c>
      <c r="U145" s="492"/>
      <c r="V145" s="492" t="s">
        <v>275</v>
      </c>
      <c r="W145" s="492"/>
      <c r="X145" s="492" t="s">
        <v>275</v>
      </c>
      <c r="Y145" s="492"/>
      <c r="Z145" s="492" t="s">
        <v>275</v>
      </c>
      <c r="AA145" s="492"/>
      <c r="AB145" s="493">
        <v>0</v>
      </c>
      <c r="AC145" s="492"/>
      <c r="AD145" s="493">
        <v>0</v>
      </c>
      <c r="AE145" s="492"/>
      <c r="AF145" s="493" t="s">
        <v>275</v>
      </c>
      <c r="AG145" s="492"/>
      <c r="AH145" s="493">
        <v>0</v>
      </c>
      <c r="AI145" s="492"/>
      <c r="AJ145" s="493">
        <v>0</v>
      </c>
      <c r="AK145" s="492"/>
      <c r="AL145" s="493">
        <v>0</v>
      </c>
      <c r="AM145" s="492"/>
      <c r="AN145" s="493">
        <v>0</v>
      </c>
      <c r="AO145" s="492"/>
      <c r="AP145" s="493" t="s">
        <v>275</v>
      </c>
      <c r="AQ145" s="492"/>
      <c r="AR145" s="494">
        <v>0</v>
      </c>
    </row>
    <row r="146" spans="2:44" s="459" customFormat="1" ht="16.5" customHeight="1">
      <c r="B146" s="1451"/>
      <c r="C146" s="489"/>
      <c r="D146" s="501" t="s">
        <v>263</v>
      </c>
      <c r="E146" s="492">
        <f>SUM(F146:H146)</f>
        <v>3</v>
      </c>
      <c r="F146" s="492">
        <v>3</v>
      </c>
      <c r="G146" s="492">
        <v>0</v>
      </c>
      <c r="H146" s="492">
        <v>0</v>
      </c>
      <c r="I146" s="492"/>
      <c r="J146" s="492" t="s">
        <v>275</v>
      </c>
      <c r="K146" s="492"/>
      <c r="L146" s="492" t="s">
        <v>275</v>
      </c>
      <c r="M146" s="492"/>
      <c r="N146" s="492" t="s">
        <v>275</v>
      </c>
      <c r="O146" s="492"/>
      <c r="P146" s="492">
        <v>0</v>
      </c>
      <c r="Q146" s="492"/>
      <c r="R146" s="492">
        <v>0</v>
      </c>
      <c r="S146" s="492"/>
      <c r="T146" s="492">
        <f t="shared" si="64"/>
        <v>0</v>
      </c>
      <c r="U146" s="492"/>
      <c r="V146" s="492" t="s">
        <v>275</v>
      </c>
      <c r="W146" s="492"/>
      <c r="X146" s="492" t="s">
        <v>275</v>
      </c>
      <c r="Y146" s="492"/>
      <c r="Z146" s="492" t="s">
        <v>275</v>
      </c>
      <c r="AA146" s="492"/>
      <c r="AB146" s="493">
        <v>0</v>
      </c>
      <c r="AC146" s="492"/>
      <c r="AD146" s="493">
        <v>0</v>
      </c>
      <c r="AE146" s="492"/>
      <c r="AF146" s="493" t="s">
        <v>275</v>
      </c>
      <c r="AG146" s="492"/>
      <c r="AH146" s="493">
        <v>0</v>
      </c>
      <c r="AI146" s="492"/>
      <c r="AJ146" s="493">
        <v>0</v>
      </c>
      <c r="AK146" s="492"/>
      <c r="AL146" s="493">
        <v>0</v>
      </c>
      <c r="AM146" s="492"/>
      <c r="AN146" s="493">
        <v>0</v>
      </c>
      <c r="AO146" s="492"/>
      <c r="AP146" s="493" t="s">
        <v>275</v>
      </c>
      <c r="AQ146" s="492"/>
      <c r="AR146" s="494">
        <v>0</v>
      </c>
    </row>
    <row r="147" spans="2:44" s="480" customFormat="1" ht="16.5" customHeight="1">
      <c r="B147" s="1451"/>
      <c r="C147" s="495"/>
      <c r="D147" s="500" t="s">
        <v>264</v>
      </c>
      <c r="E147" s="485">
        <f>SUM(E148:E150)</f>
        <v>1</v>
      </c>
      <c r="F147" s="485">
        <f>SUM(F148:F150)</f>
        <v>1</v>
      </c>
      <c r="G147" s="485">
        <f>SUM(G148:G150)</f>
        <v>0</v>
      </c>
      <c r="H147" s="485">
        <f>SUM(H148:H150)</f>
        <v>0</v>
      </c>
      <c r="I147" s="485"/>
      <c r="J147" s="510">
        <f>SUM(J148:J150)</f>
        <v>0</v>
      </c>
      <c r="K147" s="510"/>
      <c r="L147" s="510">
        <f>SUM(L148:L150)</f>
        <v>0</v>
      </c>
      <c r="M147" s="510"/>
      <c r="N147" s="510">
        <f>SUM(J147,L147)</f>
        <v>0</v>
      </c>
      <c r="O147" s="485"/>
      <c r="P147" s="485">
        <f>SUM(P148:P150)</f>
        <v>0</v>
      </c>
      <c r="Q147" s="485"/>
      <c r="R147" s="485">
        <f>SUM(R148:R150)</f>
        <v>0</v>
      </c>
      <c r="S147" s="485"/>
      <c r="T147" s="485">
        <f t="shared" si="64"/>
        <v>0</v>
      </c>
      <c r="U147" s="485"/>
      <c r="V147" s="510">
        <f>SUM(J147,P147)</f>
        <v>0</v>
      </c>
      <c r="W147" s="485"/>
      <c r="X147" s="510">
        <f>SUM(L147,R147)</f>
        <v>0</v>
      </c>
      <c r="Y147" s="485"/>
      <c r="Z147" s="510">
        <f>SUM(N147,T147)</f>
        <v>0</v>
      </c>
      <c r="AA147" s="485"/>
      <c r="AB147" s="484" t="s">
        <v>285</v>
      </c>
      <c r="AC147" s="485"/>
      <c r="AD147" s="484" t="s">
        <v>285</v>
      </c>
      <c r="AE147" s="485"/>
      <c r="AF147" s="484" t="s">
        <v>285</v>
      </c>
      <c r="AG147" s="485"/>
      <c r="AH147" s="484" t="s">
        <v>285</v>
      </c>
      <c r="AI147" s="485"/>
      <c r="AJ147" s="484" t="s">
        <v>285</v>
      </c>
      <c r="AK147" s="485"/>
      <c r="AL147" s="484" t="s">
        <v>285</v>
      </c>
      <c r="AM147" s="485"/>
      <c r="AN147" s="484" t="s">
        <v>285</v>
      </c>
      <c r="AO147" s="485"/>
      <c r="AP147" s="484" t="s">
        <v>285</v>
      </c>
      <c r="AQ147" s="485"/>
      <c r="AR147" s="488">
        <f>SUM(AR148:AR150)</f>
        <v>0</v>
      </c>
    </row>
    <row r="148" spans="2:44" s="459" customFormat="1" ht="16.5" customHeight="1">
      <c r="B148" s="1451"/>
      <c r="C148" s="489"/>
      <c r="D148" s="501" t="s">
        <v>265</v>
      </c>
      <c r="E148" s="492">
        <f>SUM(F148:H148)</f>
        <v>0</v>
      </c>
      <c r="F148" s="492">
        <v>0</v>
      </c>
      <c r="G148" s="492">
        <v>0</v>
      </c>
      <c r="H148" s="492">
        <v>0</v>
      </c>
      <c r="I148" s="492"/>
      <c r="J148" s="492">
        <v>0</v>
      </c>
      <c r="K148" s="492"/>
      <c r="L148" s="492">
        <v>0</v>
      </c>
      <c r="M148" s="492"/>
      <c r="N148" s="492">
        <f>SUM(J148,L148)</f>
        <v>0</v>
      </c>
      <c r="O148" s="492"/>
      <c r="P148" s="492">
        <v>0</v>
      </c>
      <c r="Q148" s="492"/>
      <c r="R148" s="492">
        <v>0</v>
      </c>
      <c r="S148" s="492"/>
      <c r="T148" s="492">
        <f t="shared" si="64"/>
        <v>0</v>
      </c>
      <c r="U148" s="492"/>
      <c r="V148" s="492">
        <f>SUM(J148,P148)</f>
        <v>0</v>
      </c>
      <c r="W148" s="492"/>
      <c r="X148" s="492">
        <f>SUM(L148,R148)</f>
        <v>0</v>
      </c>
      <c r="Y148" s="492"/>
      <c r="Z148" s="492">
        <f>SUM(N148,T148)</f>
        <v>0</v>
      </c>
      <c r="AA148" s="492"/>
      <c r="AB148" s="493">
        <v>0</v>
      </c>
      <c r="AC148" s="492"/>
      <c r="AD148" s="493">
        <v>0</v>
      </c>
      <c r="AE148" s="492"/>
      <c r="AF148" s="493">
        <v>0</v>
      </c>
      <c r="AG148" s="492"/>
      <c r="AH148" s="493">
        <v>0</v>
      </c>
      <c r="AI148" s="492"/>
      <c r="AJ148" s="493">
        <v>0</v>
      </c>
      <c r="AK148" s="492"/>
      <c r="AL148" s="493">
        <v>0</v>
      </c>
      <c r="AM148" s="492"/>
      <c r="AN148" s="493">
        <v>0</v>
      </c>
      <c r="AO148" s="492"/>
      <c r="AP148" s="493">
        <v>0</v>
      </c>
      <c r="AQ148" s="492"/>
      <c r="AR148" s="494">
        <v>0</v>
      </c>
    </row>
    <row r="149" spans="2:44" s="459" customFormat="1" ht="16.5" customHeight="1">
      <c r="B149" s="511"/>
      <c r="C149" s="496"/>
      <c r="D149" s="501" t="s">
        <v>266</v>
      </c>
      <c r="E149" s="492">
        <f>SUM(F149:H149)</f>
        <v>0</v>
      </c>
      <c r="F149" s="492">
        <v>0</v>
      </c>
      <c r="G149" s="492">
        <v>0</v>
      </c>
      <c r="H149" s="492">
        <v>0</v>
      </c>
      <c r="I149" s="492"/>
      <c r="J149" s="492">
        <v>0</v>
      </c>
      <c r="K149" s="492"/>
      <c r="L149" s="492">
        <v>0</v>
      </c>
      <c r="M149" s="492"/>
      <c r="N149" s="492">
        <f>SUM(J149,L149)</f>
        <v>0</v>
      </c>
      <c r="O149" s="492"/>
      <c r="P149" s="492">
        <v>0</v>
      </c>
      <c r="Q149" s="492"/>
      <c r="R149" s="492">
        <v>0</v>
      </c>
      <c r="S149" s="492"/>
      <c r="T149" s="492">
        <f t="shared" si="64"/>
        <v>0</v>
      </c>
      <c r="U149" s="492"/>
      <c r="V149" s="492">
        <f>SUM(J149,P149)</f>
        <v>0</v>
      </c>
      <c r="W149" s="492"/>
      <c r="X149" s="492">
        <f>SUM(L149,R149)</f>
        <v>0</v>
      </c>
      <c r="Y149" s="492"/>
      <c r="Z149" s="492">
        <f>SUM(N149,T149)</f>
        <v>0</v>
      </c>
      <c r="AA149" s="492"/>
      <c r="AB149" s="493">
        <v>0</v>
      </c>
      <c r="AC149" s="492"/>
      <c r="AD149" s="493">
        <v>0</v>
      </c>
      <c r="AE149" s="492"/>
      <c r="AF149" s="493">
        <v>0</v>
      </c>
      <c r="AG149" s="492"/>
      <c r="AH149" s="493">
        <v>0</v>
      </c>
      <c r="AI149" s="492"/>
      <c r="AJ149" s="493">
        <v>0</v>
      </c>
      <c r="AK149" s="492"/>
      <c r="AL149" s="493">
        <v>0</v>
      </c>
      <c r="AM149" s="492"/>
      <c r="AN149" s="493">
        <v>0</v>
      </c>
      <c r="AO149" s="492"/>
      <c r="AP149" s="493">
        <v>0</v>
      </c>
      <c r="AQ149" s="492"/>
      <c r="AR149" s="494">
        <v>0</v>
      </c>
    </row>
    <row r="150" spans="2:44" s="459" customFormat="1" ht="16.5" customHeight="1">
      <c r="B150" s="511"/>
      <c r="C150" s="496"/>
      <c r="D150" s="501" t="s">
        <v>267</v>
      </c>
      <c r="E150" s="492">
        <f>SUM(F150:H150)</f>
        <v>1</v>
      </c>
      <c r="F150" s="492">
        <v>1</v>
      </c>
      <c r="G150" s="492">
        <v>0</v>
      </c>
      <c r="H150" s="492">
        <v>0</v>
      </c>
      <c r="I150" s="492"/>
      <c r="J150" s="492" t="s">
        <v>275</v>
      </c>
      <c r="K150" s="492"/>
      <c r="L150" s="492" t="s">
        <v>275</v>
      </c>
      <c r="M150" s="492"/>
      <c r="N150" s="492" t="s">
        <v>275</v>
      </c>
      <c r="O150" s="492"/>
      <c r="P150" s="492">
        <v>0</v>
      </c>
      <c r="Q150" s="492"/>
      <c r="R150" s="492">
        <v>0</v>
      </c>
      <c r="S150" s="492"/>
      <c r="T150" s="492">
        <f t="shared" si="64"/>
        <v>0</v>
      </c>
      <c r="U150" s="492"/>
      <c r="V150" s="492" t="s">
        <v>275</v>
      </c>
      <c r="W150" s="492"/>
      <c r="X150" s="492" t="s">
        <v>275</v>
      </c>
      <c r="Y150" s="492"/>
      <c r="Z150" s="492" t="s">
        <v>275</v>
      </c>
      <c r="AA150" s="492"/>
      <c r="AB150" s="493" t="s">
        <v>275</v>
      </c>
      <c r="AC150" s="492"/>
      <c r="AD150" s="493" t="s">
        <v>275</v>
      </c>
      <c r="AE150" s="492"/>
      <c r="AF150" s="493" t="s">
        <v>275</v>
      </c>
      <c r="AG150" s="492"/>
      <c r="AH150" s="493" t="s">
        <v>275</v>
      </c>
      <c r="AI150" s="492"/>
      <c r="AJ150" s="493" t="s">
        <v>275</v>
      </c>
      <c r="AK150" s="492"/>
      <c r="AL150" s="493" t="s">
        <v>275</v>
      </c>
      <c r="AM150" s="492"/>
      <c r="AN150" s="493" t="s">
        <v>275</v>
      </c>
      <c r="AO150" s="492"/>
      <c r="AP150" s="493" t="s">
        <v>275</v>
      </c>
      <c r="AQ150" s="492"/>
      <c r="AR150" s="494">
        <v>0</v>
      </c>
    </row>
    <row r="151" spans="2:44" ht="12">
      <c r="B151" s="498"/>
      <c r="C151" s="489"/>
      <c r="D151" s="499"/>
      <c r="E151" s="504"/>
      <c r="F151" s="504"/>
      <c r="G151" s="504"/>
      <c r="H151" s="504"/>
      <c r="I151" s="504"/>
      <c r="J151" s="504"/>
      <c r="K151" s="504"/>
      <c r="L151" s="504"/>
      <c r="M151" s="504"/>
      <c r="N151" s="504"/>
      <c r="O151" s="504"/>
      <c r="P151" s="492">
        <v>0</v>
      </c>
      <c r="Q151" s="504"/>
      <c r="R151" s="492">
        <v>0</v>
      </c>
      <c r="S151" s="504"/>
      <c r="T151" s="504"/>
      <c r="U151" s="504"/>
      <c r="V151" s="504"/>
      <c r="W151" s="504"/>
      <c r="X151" s="504"/>
      <c r="Y151" s="504"/>
      <c r="Z151" s="504"/>
      <c r="AA151" s="505"/>
      <c r="AB151" s="504"/>
      <c r="AC151" s="504"/>
      <c r="AD151" s="504"/>
      <c r="AE151" s="504"/>
      <c r="AF151" s="504"/>
      <c r="AG151" s="504"/>
      <c r="AH151" s="504"/>
      <c r="AI151" s="504"/>
      <c r="AJ151" s="504"/>
      <c r="AK151" s="504"/>
      <c r="AL151" s="504"/>
      <c r="AM151" s="504"/>
      <c r="AN151" s="504"/>
      <c r="AO151" s="504"/>
      <c r="AP151" s="504"/>
      <c r="AQ151" s="504"/>
      <c r="AR151" s="499"/>
    </row>
    <row r="152" spans="2:44" s="480" customFormat="1" ht="16.5" customHeight="1">
      <c r="B152" s="467"/>
      <c r="C152" s="481"/>
      <c r="D152" s="500" t="s">
        <v>1000</v>
      </c>
      <c r="E152" s="484">
        <f>SUM(E153,E157)</f>
        <v>27</v>
      </c>
      <c r="F152" s="484">
        <f>SUM(F153,F157)</f>
        <v>11</v>
      </c>
      <c r="G152" s="484">
        <f>SUM(G153,G157)</f>
        <v>0</v>
      </c>
      <c r="H152" s="484">
        <f>SUM(H153,H157)</f>
        <v>16</v>
      </c>
      <c r="I152" s="484"/>
      <c r="J152" s="484">
        <f>SUM(J153,J157)</f>
        <v>182</v>
      </c>
      <c r="K152" s="484"/>
      <c r="L152" s="484">
        <f>SUM(L153,L157)</f>
        <v>482</v>
      </c>
      <c r="M152" s="484"/>
      <c r="N152" s="485">
        <f aca="true" t="shared" si="65" ref="N152:N158">SUM(J152,L152)</f>
        <v>664</v>
      </c>
      <c r="O152" s="484"/>
      <c r="P152" s="484">
        <f>SUM(P153,P157)</f>
        <v>20</v>
      </c>
      <c r="Q152" s="484"/>
      <c r="R152" s="484">
        <f>SUM(R153,R157)</f>
        <v>13</v>
      </c>
      <c r="S152" s="484"/>
      <c r="T152" s="485">
        <f>SUM(P152,R152)</f>
        <v>33</v>
      </c>
      <c r="U152" s="484"/>
      <c r="V152" s="485">
        <f>SUM(J152,P152)</f>
        <v>202</v>
      </c>
      <c r="W152" s="485"/>
      <c r="X152" s="485">
        <f aca="true" t="shared" si="66" ref="X152:X158">SUM(L152,R152)</f>
        <v>495</v>
      </c>
      <c r="Y152" s="485"/>
      <c r="Z152" s="485">
        <f>SUM(N152,T152)</f>
        <v>697</v>
      </c>
      <c r="AA152" s="484"/>
      <c r="AB152" s="484">
        <v>0</v>
      </c>
      <c r="AC152" s="484"/>
      <c r="AD152" s="484">
        <v>0</v>
      </c>
      <c r="AE152" s="485"/>
      <c r="AF152" s="484">
        <f>SUM(AF153,AF157)</f>
        <v>30330</v>
      </c>
      <c r="AG152" s="484"/>
      <c r="AH152" s="484">
        <v>0</v>
      </c>
      <c r="AI152" s="484"/>
      <c r="AJ152" s="484">
        <v>0</v>
      </c>
      <c r="AK152" s="485"/>
      <c r="AL152" s="484">
        <v>0</v>
      </c>
      <c r="AM152" s="485"/>
      <c r="AN152" s="484">
        <v>0</v>
      </c>
      <c r="AO152" s="485"/>
      <c r="AP152" s="484">
        <f>SUM(AP153,AP157)</f>
        <v>94300</v>
      </c>
      <c r="AQ152" s="484"/>
      <c r="AR152" s="486">
        <f>SUM(AR153,AR157)</f>
        <v>0</v>
      </c>
    </row>
    <row r="153" spans="2:44" s="480" customFormat="1" ht="16.5" customHeight="1">
      <c r="B153" s="467">
        <v>28</v>
      </c>
      <c r="C153" s="481"/>
      <c r="D153" s="500" t="s">
        <v>259</v>
      </c>
      <c r="E153" s="485">
        <f>SUM(E154:E156)</f>
        <v>19</v>
      </c>
      <c r="F153" s="485">
        <f>SUM(F154:F156)</f>
        <v>3</v>
      </c>
      <c r="G153" s="485">
        <f>SUM(G154:G156)</f>
        <v>0</v>
      </c>
      <c r="H153" s="485">
        <f>SUM(H154:H156)</f>
        <v>16</v>
      </c>
      <c r="I153" s="485"/>
      <c r="J153" s="485">
        <f>SUM(J154:J156)</f>
        <v>32</v>
      </c>
      <c r="K153" s="485"/>
      <c r="L153" s="485">
        <f>SUM(L154:L156)</f>
        <v>124</v>
      </c>
      <c r="M153" s="485"/>
      <c r="N153" s="485">
        <f t="shared" si="65"/>
        <v>156</v>
      </c>
      <c r="O153" s="485"/>
      <c r="P153" s="485">
        <f>SUM(P154:P156)</f>
        <v>20</v>
      </c>
      <c r="Q153" s="485"/>
      <c r="R153" s="485">
        <f>SUM(R154:R156)</f>
        <v>13</v>
      </c>
      <c r="S153" s="485"/>
      <c r="T153" s="485">
        <f>SUM(P153,R153)</f>
        <v>33</v>
      </c>
      <c r="U153" s="485"/>
      <c r="V153" s="485">
        <f>SUM(J153,P153)</f>
        <v>52</v>
      </c>
      <c r="W153" s="485"/>
      <c r="X153" s="485">
        <f t="shared" si="66"/>
        <v>137</v>
      </c>
      <c r="Y153" s="485"/>
      <c r="Z153" s="485">
        <f>SUM(N153,T153)</f>
        <v>189</v>
      </c>
      <c r="AA153" s="485"/>
      <c r="AB153" s="485">
        <f>SUM(AB154:AB156)</f>
        <v>0</v>
      </c>
      <c r="AC153" s="485"/>
      <c r="AD153" s="485">
        <f>SUM(AD154:AD156)</f>
        <v>0</v>
      </c>
      <c r="AE153" s="485"/>
      <c r="AF153" s="485">
        <f>SUM(AF154:AF156)</f>
        <v>6527</v>
      </c>
      <c r="AG153" s="485"/>
      <c r="AH153" s="485">
        <f>SUM(AH154:AH156)</f>
        <v>0</v>
      </c>
      <c r="AI153" s="485"/>
      <c r="AJ153" s="485">
        <f>SUM(AJ154:AJ156)</f>
        <v>0</v>
      </c>
      <c r="AK153" s="485"/>
      <c r="AL153" s="485">
        <f>SUM(AL154:AL156)</f>
        <v>0</v>
      </c>
      <c r="AM153" s="485"/>
      <c r="AN153" s="485">
        <f>SUM(AN154:AN156)</f>
        <v>0</v>
      </c>
      <c r="AO153" s="485"/>
      <c r="AP153" s="485">
        <v>19136</v>
      </c>
      <c r="AQ153" s="485"/>
      <c r="AR153" s="488">
        <f>SUM(AR154:AR156)</f>
        <v>0</v>
      </c>
    </row>
    <row r="154" spans="2:44" s="459" customFormat="1" ht="16.5" customHeight="1">
      <c r="B154" s="467"/>
      <c r="C154" s="489"/>
      <c r="D154" s="501" t="s">
        <v>260</v>
      </c>
      <c r="E154" s="492">
        <f>SUM(F154:H154)</f>
        <v>1</v>
      </c>
      <c r="F154" s="492">
        <v>0</v>
      </c>
      <c r="G154" s="492">
        <v>0</v>
      </c>
      <c r="H154" s="492">
        <v>1</v>
      </c>
      <c r="I154" s="492"/>
      <c r="J154" s="492">
        <v>0</v>
      </c>
      <c r="K154" s="492"/>
      <c r="L154" s="492">
        <v>0</v>
      </c>
      <c r="M154" s="492"/>
      <c r="N154" s="492">
        <f t="shared" si="65"/>
        <v>0</v>
      </c>
      <c r="O154" s="492"/>
      <c r="P154" s="492" t="s">
        <v>283</v>
      </c>
      <c r="Q154" s="492"/>
      <c r="R154" s="492">
        <v>0</v>
      </c>
      <c r="S154" s="492"/>
      <c r="T154" s="492" t="s">
        <v>283</v>
      </c>
      <c r="U154" s="492"/>
      <c r="V154" s="492" t="s">
        <v>283</v>
      </c>
      <c r="W154" s="492"/>
      <c r="X154" s="492">
        <f t="shared" si="66"/>
        <v>0</v>
      </c>
      <c r="Y154" s="492"/>
      <c r="Z154" s="492" t="s">
        <v>283</v>
      </c>
      <c r="AA154" s="492"/>
      <c r="AB154" s="493">
        <v>0</v>
      </c>
      <c r="AC154" s="492"/>
      <c r="AD154" s="493">
        <v>0</v>
      </c>
      <c r="AE154" s="492"/>
      <c r="AF154" s="493">
        <v>0</v>
      </c>
      <c r="AG154" s="492"/>
      <c r="AH154" s="493">
        <v>0</v>
      </c>
      <c r="AI154" s="492"/>
      <c r="AJ154" s="493">
        <v>0</v>
      </c>
      <c r="AK154" s="492"/>
      <c r="AL154" s="493">
        <v>0</v>
      </c>
      <c r="AM154" s="492"/>
      <c r="AN154" s="493">
        <v>0</v>
      </c>
      <c r="AO154" s="492"/>
      <c r="AP154" s="493" t="s">
        <v>283</v>
      </c>
      <c r="AQ154" s="492"/>
      <c r="AR154" s="494"/>
    </row>
    <row r="155" spans="2:44" s="459" customFormat="1" ht="16.5" customHeight="1">
      <c r="B155" s="1451" t="s">
        <v>286</v>
      </c>
      <c r="C155" s="489"/>
      <c r="D155" s="501" t="s">
        <v>262</v>
      </c>
      <c r="E155" s="492">
        <f>SUM(F155:H155)</f>
        <v>10</v>
      </c>
      <c r="F155" s="492">
        <v>1</v>
      </c>
      <c r="G155" s="492">
        <v>0</v>
      </c>
      <c r="H155" s="492">
        <v>9</v>
      </c>
      <c r="I155" s="492"/>
      <c r="J155" s="492">
        <v>14</v>
      </c>
      <c r="K155" s="492"/>
      <c r="L155" s="492">
        <v>35</v>
      </c>
      <c r="M155" s="492"/>
      <c r="N155" s="492">
        <f t="shared" si="65"/>
        <v>49</v>
      </c>
      <c r="O155" s="497" t="s">
        <v>272</v>
      </c>
      <c r="P155" s="492">
        <v>13</v>
      </c>
      <c r="Q155" s="492"/>
      <c r="R155" s="492">
        <v>7</v>
      </c>
      <c r="S155" s="497" t="s">
        <v>272</v>
      </c>
      <c r="T155" s="492">
        <f aca="true" t="shared" si="67" ref="T155:T160">SUM(P155,R155)</f>
        <v>20</v>
      </c>
      <c r="U155" s="497" t="s">
        <v>272</v>
      </c>
      <c r="V155" s="492">
        <f>SUM(J155,P155)</f>
        <v>27</v>
      </c>
      <c r="W155" s="492"/>
      <c r="X155" s="492">
        <f t="shared" si="66"/>
        <v>42</v>
      </c>
      <c r="Y155" s="497" t="s">
        <v>272</v>
      </c>
      <c r="Z155" s="492">
        <f>SUM(N155,T155)</f>
        <v>69</v>
      </c>
      <c r="AA155" s="492"/>
      <c r="AB155" s="493">
        <v>0</v>
      </c>
      <c r="AC155" s="492"/>
      <c r="AD155" s="493">
        <v>0</v>
      </c>
      <c r="AE155" s="492"/>
      <c r="AF155" s="493">
        <v>2379</v>
      </c>
      <c r="AG155" s="492"/>
      <c r="AH155" s="493">
        <v>0</v>
      </c>
      <c r="AI155" s="492"/>
      <c r="AJ155" s="493">
        <v>0</v>
      </c>
      <c r="AK155" s="492"/>
      <c r="AL155" s="493">
        <v>0</v>
      </c>
      <c r="AM155" s="492"/>
      <c r="AN155" s="493">
        <v>0</v>
      </c>
      <c r="AO155" s="497" t="s">
        <v>272</v>
      </c>
      <c r="AP155" s="493">
        <v>9469</v>
      </c>
      <c r="AQ155" s="492"/>
      <c r="AR155" s="494"/>
    </row>
    <row r="156" spans="2:44" s="459" customFormat="1" ht="16.5" customHeight="1">
      <c r="B156" s="1451"/>
      <c r="C156" s="489"/>
      <c r="D156" s="501" t="s">
        <v>263</v>
      </c>
      <c r="E156" s="492">
        <f>SUM(F156:H156)</f>
        <v>8</v>
      </c>
      <c r="F156" s="492">
        <v>2</v>
      </c>
      <c r="G156" s="492">
        <v>0</v>
      </c>
      <c r="H156" s="492">
        <v>6</v>
      </c>
      <c r="I156" s="492"/>
      <c r="J156" s="492">
        <v>18</v>
      </c>
      <c r="K156" s="492"/>
      <c r="L156" s="492">
        <v>89</v>
      </c>
      <c r="M156" s="492"/>
      <c r="N156" s="492">
        <f t="shared" si="65"/>
        <v>107</v>
      </c>
      <c r="O156" s="492"/>
      <c r="P156" s="492">
        <v>7</v>
      </c>
      <c r="Q156" s="492"/>
      <c r="R156" s="492">
        <v>6</v>
      </c>
      <c r="S156" s="492"/>
      <c r="T156" s="492">
        <f t="shared" si="67"/>
        <v>13</v>
      </c>
      <c r="U156" s="492"/>
      <c r="V156" s="492">
        <f>SUM(J156,P156)</f>
        <v>25</v>
      </c>
      <c r="W156" s="492"/>
      <c r="X156" s="492">
        <f t="shared" si="66"/>
        <v>95</v>
      </c>
      <c r="Y156" s="492"/>
      <c r="Z156" s="492">
        <f>SUM(N156,T156)</f>
        <v>120</v>
      </c>
      <c r="AA156" s="492"/>
      <c r="AB156" s="493">
        <v>0</v>
      </c>
      <c r="AC156" s="492"/>
      <c r="AD156" s="493">
        <v>0</v>
      </c>
      <c r="AE156" s="492"/>
      <c r="AF156" s="493">
        <v>4148</v>
      </c>
      <c r="AG156" s="492"/>
      <c r="AH156" s="493">
        <v>0</v>
      </c>
      <c r="AI156" s="492"/>
      <c r="AJ156" s="493">
        <v>0</v>
      </c>
      <c r="AK156" s="492"/>
      <c r="AL156" s="493">
        <v>0</v>
      </c>
      <c r="AM156" s="492"/>
      <c r="AN156" s="493">
        <v>0</v>
      </c>
      <c r="AO156" s="492"/>
      <c r="AP156" s="493">
        <v>11667</v>
      </c>
      <c r="AQ156" s="492"/>
      <c r="AR156" s="494"/>
    </row>
    <row r="157" spans="2:44" s="480" customFormat="1" ht="16.5" customHeight="1">
      <c r="B157" s="1451"/>
      <c r="C157" s="495"/>
      <c r="D157" s="500" t="s">
        <v>264</v>
      </c>
      <c r="E157" s="485">
        <f>SUM(E158:E160)</f>
        <v>8</v>
      </c>
      <c r="F157" s="485">
        <f>SUM(F158:F160)</f>
        <v>8</v>
      </c>
      <c r="G157" s="485">
        <f>SUM(G158:G160)</f>
        <v>0</v>
      </c>
      <c r="H157" s="485">
        <f>SUM(H158:H160)</f>
        <v>0</v>
      </c>
      <c r="I157" s="485"/>
      <c r="J157" s="485">
        <v>150</v>
      </c>
      <c r="K157" s="485"/>
      <c r="L157" s="485">
        <v>358</v>
      </c>
      <c r="M157" s="485"/>
      <c r="N157" s="485">
        <f t="shared" si="65"/>
        <v>508</v>
      </c>
      <c r="O157" s="485"/>
      <c r="P157" s="485">
        <f>SUM(P158:P160)</f>
        <v>0</v>
      </c>
      <c r="Q157" s="485"/>
      <c r="R157" s="485">
        <f>SUM(R158:R160)</f>
        <v>0</v>
      </c>
      <c r="S157" s="485"/>
      <c r="T157" s="485">
        <f t="shared" si="67"/>
        <v>0</v>
      </c>
      <c r="U157" s="485"/>
      <c r="V157" s="485">
        <f>SUM(J157,P157)</f>
        <v>150</v>
      </c>
      <c r="W157" s="485"/>
      <c r="X157" s="485">
        <f t="shared" si="66"/>
        <v>358</v>
      </c>
      <c r="Y157" s="485"/>
      <c r="Z157" s="485">
        <f>SUM(N157,T157)</f>
        <v>508</v>
      </c>
      <c r="AA157" s="485"/>
      <c r="AB157" s="485">
        <v>23581</v>
      </c>
      <c r="AC157" s="485"/>
      <c r="AD157" s="485">
        <v>222</v>
      </c>
      <c r="AE157" s="485"/>
      <c r="AF157" s="484">
        <f>SUM(AB157,AD157)</f>
        <v>23803</v>
      </c>
      <c r="AG157" s="485"/>
      <c r="AH157" s="485">
        <v>71279</v>
      </c>
      <c r="AI157" s="485"/>
      <c r="AJ157" s="485">
        <v>905</v>
      </c>
      <c r="AK157" s="485"/>
      <c r="AL157" s="485">
        <v>865</v>
      </c>
      <c r="AM157" s="485"/>
      <c r="AN157" s="485">
        <v>2115</v>
      </c>
      <c r="AO157" s="485"/>
      <c r="AP157" s="484">
        <f>SUM(AH157,AJ157,AL157,AN157)</f>
        <v>75164</v>
      </c>
      <c r="AQ157" s="485"/>
      <c r="AR157" s="488">
        <f>SUM(AR158:AR160)</f>
        <v>0</v>
      </c>
    </row>
    <row r="158" spans="2:44" s="459" customFormat="1" ht="16.5" customHeight="1">
      <c r="B158" s="1451"/>
      <c r="C158" s="489"/>
      <c r="D158" s="501" t="s">
        <v>265</v>
      </c>
      <c r="E158" s="492">
        <f>SUM(F158:H158)</f>
        <v>0</v>
      </c>
      <c r="F158" s="492">
        <v>0</v>
      </c>
      <c r="G158" s="492">
        <v>0</v>
      </c>
      <c r="H158" s="492">
        <v>0</v>
      </c>
      <c r="I158" s="492"/>
      <c r="J158" s="492">
        <v>0</v>
      </c>
      <c r="K158" s="492"/>
      <c r="L158" s="492">
        <v>0</v>
      </c>
      <c r="M158" s="492"/>
      <c r="N158" s="492">
        <f t="shared" si="65"/>
        <v>0</v>
      </c>
      <c r="O158" s="492"/>
      <c r="P158" s="492">
        <v>0</v>
      </c>
      <c r="Q158" s="492"/>
      <c r="R158" s="492">
        <v>0</v>
      </c>
      <c r="S158" s="492"/>
      <c r="T158" s="492">
        <f t="shared" si="67"/>
        <v>0</v>
      </c>
      <c r="U158" s="492"/>
      <c r="V158" s="492">
        <f>SUM(J158,P158)</f>
        <v>0</v>
      </c>
      <c r="W158" s="492"/>
      <c r="X158" s="492">
        <f t="shared" si="66"/>
        <v>0</v>
      </c>
      <c r="Y158" s="492"/>
      <c r="Z158" s="492">
        <f>SUM(N158,T158)</f>
        <v>0</v>
      </c>
      <c r="AA158" s="492"/>
      <c r="AB158" s="493">
        <v>0</v>
      </c>
      <c r="AC158" s="492"/>
      <c r="AD158" s="493">
        <v>0</v>
      </c>
      <c r="AE158" s="492"/>
      <c r="AF158" s="493">
        <f>SUM(AB158,AD158)</f>
        <v>0</v>
      </c>
      <c r="AG158" s="492"/>
      <c r="AH158" s="493">
        <v>0</v>
      </c>
      <c r="AI158" s="492"/>
      <c r="AJ158" s="493">
        <v>0</v>
      </c>
      <c r="AK158" s="492"/>
      <c r="AL158" s="493">
        <v>0</v>
      </c>
      <c r="AM158" s="492"/>
      <c r="AN158" s="493">
        <v>0</v>
      </c>
      <c r="AO158" s="492"/>
      <c r="AP158" s="493">
        <v>0</v>
      </c>
      <c r="AQ158" s="492"/>
      <c r="AR158" s="494">
        <v>0</v>
      </c>
    </row>
    <row r="159" spans="2:44" s="459" customFormat="1" ht="16.5" customHeight="1">
      <c r="B159" s="502"/>
      <c r="C159" s="496"/>
      <c r="D159" s="501" t="s">
        <v>266</v>
      </c>
      <c r="E159" s="492">
        <f>SUM(F159:H159)</f>
        <v>2</v>
      </c>
      <c r="F159" s="492">
        <v>2</v>
      </c>
      <c r="G159" s="492">
        <v>0</v>
      </c>
      <c r="H159" s="492">
        <v>0</v>
      </c>
      <c r="I159" s="492"/>
      <c r="J159" s="492" t="s">
        <v>275</v>
      </c>
      <c r="K159" s="492"/>
      <c r="L159" s="492" t="s">
        <v>275</v>
      </c>
      <c r="M159" s="492"/>
      <c r="N159" s="492" t="s">
        <v>275</v>
      </c>
      <c r="O159" s="492"/>
      <c r="P159" s="492">
        <v>0</v>
      </c>
      <c r="Q159" s="492"/>
      <c r="R159" s="492">
        <v>0</v>
      </c>
      <c r="S159" s="492"/>
      <c r="T159" s="492">
        <f t="shared" si="67"/>
        <v>0</v>
      </c>
      <c r="U159" s="492"/>
      <c r="V159" s="492" t="s">
        <v>275</v>
      </c>
      <c r="W159" s="492"/>
      <c r="X159" s="492" t="s">
        <v>275</v>
      </c>
      <c r="Y159" s="492"/>
      <c r="Z159" s="492" t="s">
        <v>275</v>
      </c>
      <c r="AA159" s="492"/>
      <c r="AB159" s="493" t="s">
        <v>275</v>
      </c>
      <c r="AC159" s="492"/>
      <c r="AD159" s="493" t="s">
        <v>275</v>
      </c>
      <c r="AE159" s="492"/>
      <c r="AF159" s="493" t="s">
        <v>275</v>
      </c>
      <c r="AG159" s="492"/>
      <c r="AH159" s="493" t="s">
        <v>275</v>
      </c>
      <c r="AI159" s="492"/>
      <c r="AJ159" s="493" t="s">
        <v>275</v>
      </c>
      <c r="AK159" s="492"/>
      <c r="AL159" s="493" t="s">
        <v>275</v>
      </c>
      <c r="AM159" s="492"/>
      <c r="AN159" s="493" t="s">
        <v>275</v>
      </c>
      <c r="AO159" s="492"/>
      <c r="AP159" s="493" t="s">
        <v>275</v>
      </c>
      <c r="AQ159" s="492"/>
      <c r="AR159" s="494">
        <v>0</v>
      </c>
    </row>
    <row r="160" spans="2:44" s="459" customFormat="1" ht="16.5" customHeight="1">
      <c r="B160" s="502"/>
      <c r="C160" s="496"/>
      <c r="D160" s="501" t="s">
        <v>267</v>
      </c>
      <c r="E160" s="492">
        <f>SUM(F160:H160)</f>
        <v>6</v>
      </c>
      <c r="F160" s="492">
        <v>6</v>
      </c>
      <c r="G160" s="492">
        <v>0</v>
      </c>
      <c r="H160" s="492">
        <v>0</v>
      </c>
      <c r="I160" s="492"/>
      <c r="J160" s="492" t="s">
        <v>275</v>
      </c>
      <c r="K160" s="492"/>
      <c r="L160" s="492" t="s">
        <v>275</v>
      </c>
      <c r="M160" s="492"/>
      <c r="N160" s="492" t="s">
        <v>275</v>
      </c>
      <c r="O160" s="492"/>
      <c r="P160" s="492">
        <v>0</v>
      </c>
      <c r="Q160" s="492"/>
      <c r="R160" s="492">
        <v>0</v>
      </c>
      <c r="S160" s="492"/>
      <c r="T160" s="492">
        <f t="shared" si="67"/>
        <v>0</v>
      </c>
      <c r="U160" s="492"/>
      <c r="V160" s="492" t="s">
        <v>275</v>
      </c>
      <c r="W160" s="492"/>
      <c r="X160" s="492" t="s">
        <v>275</v>
      </c>
      <c r="Y160" s="492"/>
      <c r="Z160" s="492" t="s">
        <v>275</v>
      </c>
      <c r="AA160" s="492"/>
      <c r="AB160" s="493" t="s">
        <v>275</v>
      </c>
      <c r="AC160" s="492"/>
      <c r="AD160" s="493" t="s">
        <v>275</v>
      </c>
      <c r="AE160" s="492"/>
      <c r="AF160" s="493" t="s">
        <v>275</v>
      </c>
      <c r="AG160" s="492"/>
      <c r="AH160" s="493" t="s">
        <v>275</v>
      </c>
      <c r="AI160" s="492"/>
      <c r="AJ160" s="493" t="s">
        <v>275</v>
      </c>
      <c r="AK160" s="492"/>
      <c r="AL160" s="493" t="s">
        <v>275</v>
      </c>
      <c r="AM160" s="492"/>
      <c r="AN160" s="493" t="s">
        <v>275</v>
      </c>
      <c r="AO160" s="492"/>
      <c r="AP160" s="493" t="s">
        <v>275</v>
      </c>
      <c r="AQ160" s="492"/>
      <c r="AR160" s="494">
        <v>0</v>
      </c>
    </row>
    <row r="161" spans="2:44" ht="12">
      <c r="B161" s="498"/>
      <c r="C161" s="489"/>
      <c r="D161" s="499"/>
      <c r="E161" s="504"/>
      <c r="F161" s="504"/>
      <c r="G161" s="504"/>
      <c r="H161" s="504"/>
      <c r="I161" s="504"/>
      <c r="J161" s="504"/>
      <c r="K161" s="504"/>
      <c r="L161" s="504"/>
      <c r="M161" s="504"/>
      <c r="N161" s="504"/>
      <c r="O161" s="504"/>
      <c r="P161" s="504"/>
      <c r="Q161" s="504"/>
      <c r="R161" s="504"/>
      <c r="S161" s="504"/>
      <c r="T161" s="504"/>
      <c r="U161" s="504"/>
      <c r="V161" s="504"/>
      <c r="W161" s="504"/>
      <c r="X161" s="504"/>
      <c r="Y161" s="504"/>
      <c r="Z161" s="504"/>
      <c r="AA161" s="505"/>
      <c r="AB161" s="504"/>
      <c r="AC161" s="504"/>
      <c r="AD161" s="504"/>
      <c r="AE161" s="504"/>
      <c r="AF161" s="504"/>
      <c r="AG161" s="504"/>
      <c r="AH161" s="504"/>
      <c r="AI161" s="504"/>
      <c r="AJ161" s="504"/>
      <c r="AK161" s="504"/>
      <c r="AL161" s="504"/>
      <c r="AM161" s="504"/>
      <c r="AN161" s="504"/>
      <c r="AO161" s="504"/>
      <c r="AP161" s="504"/>
      <c r="AQ161" s="504"/>
      <c r="AR161" s="499"/>
    </row>
    <row r="162" spans="2:44" s="480" customFormat="1" ht="16.5" customHeight="1">
      <c r="B162" s="467"/>
      <c r="C162" s="481"/>
      <c r="D162" s="500" t="s">
        <v>1000</v>
      </c>
      <c r="E162" s="484">
        <f>SUM(E163,E167)</f>
        <v>51</v>
      </c>
      <c r="F162" s="484">
        <f>SUM(F163,F167)</f>
        <v>19</v>
      </c>
      <c r="G162" s="484">
        <f>SUM(G163,G167)</f>
        <v>0</v>
      </c>
      <c r="H162" s="484">
        <f>SUM(H163,H167)</f>
        <v>32</v>
      </c>
      <c r="I162" s="484"/>
      <c r="J162" s="484">
        <f>SUM(J163,J167)</f>
        <v>361</v>
      </c>
      <c r="K162" s="484"/>
      <c r="L162" s="484">
        <f>SUM(L163,L167)</f>
        <v>747</v>
      </c>
      <c r="M162" s="484"/>
      <c r="N162" s="485">
        <f aca="true" t="shared" si="68" ref="N162:N171">SUM(J162,L162)</f>
        <v>1108</v>
      </c>
      <c r="O162" s="484"/>
      <c r="P162" s="484">
        <f>SUM(P163,P167)</f>
        <v>26</v>
      </c>
      <c r="Q162" s="484"/>
      <c r="R162" s="484">
        <f>SUM(R163,R167)</f>
        <v>21</v>
      </c>
      <c r="S162" s="484"/>
      <c r="T162" s="485">
        <f aca="true" t="shared" si="69" ref="T162:T171">SUM(P162,R162)</f>
        <v>47</v>
      </c>
      <c r="U162" s="484"/>
      <c r="V162" s="485">
        <f aca="true" t="shared" si="70" ref="V162:V171">SUM(J162,P162)</f>
        <v>387</v>
      </c>
      <c r="W162" s="485"/>
      <c r="X162" s="485">
        <f aca="true" t="shared" si="71" ref="X162:X171">SUM(L162,R162)</f>
        <v>768</v>
      </c>
      <c r="Y162" s="485"/>
      <c r="Z162" s="485">
        <f aca="true" t="shared" si="72" ref="Z162:Z171">SUM(N162,T162)</f>
        <v>1155</v>
      </c>
      <c r="AA162" s="484"/>
      <c r="AB162" s="484">
        <v>0</v>
      </c>
      <c r="AC162" s="484"/>
      <c r="AD162" s="484">
        <v>0</v>
      </c>
      <c r="AE162" s="485"/>
      <c r="AF162" s="484">
        <f>SUM(AF163,AF167)</f>
        <v>71268</v>
      </c>
      <c r="AG162" s="484"/>
      <c r="AH162" s="484">
        <v>0</v>
      </c>
      <c r="AI162" s="484"/>
      <c r="AJ162" s="484">
        <v>0</v>
      </c>
      <c r="AK162" s="485"/>
      <c r="AL162" s="484">
        <v>0</v>
      </c>
      <c r="AM162" s="485"/>
      <c r="AN162" s="484">
        <v>0</v>
      </c>
      <c r="AO162" s="485"/>
      <c r="AP162" s="484">
        <f>SUM(AP163,AP167)</f>
        <v>356935</v>
      </c>
      <c r="AQ162" s="484"/>
      <c r="AR162" s="486">
        <f>SUM(AR163,AR167)</f>
        <v>0</v>
      </c>
    </row>
    <row r="163" spans="2:44" s="480" customFormat="1" ht="16.5" customHeight="1">
      <c r="B163" s="467"/>
      <c r="C163" s="481"/>
      <c r="D163" s="500" t="s">
        <v>259</v>
      </c>
      <c r="E163" s="485">
        <f>SUM(E164:E166)</f>
        <v>37</v>
      </c>
      <c r="F163" s="485">
        <f>SUM(F164:F166)</f>
        <v>6</v>
      </c>
      <c r="G163" s="485">
        <f>SUM(G164:G166)</f>
        <v>0</v>
      </c>
      <c r="H163" s="485">
        <f>SUM(H164:H166)</f>
        <v>31</v>
      </c>
      <c r="I163" s="485"/>
      <c r="J163" s="485">
        <f>SUM(J164:J166)</f>
        <v>20</v>
      </c>
      <c r="K163" s="485"/>
      <c r="L163" s="485">
        <f>SUM(L164:L166)</f>
        <v>154</v>
      </c>
      <c r="M163" s="485"/>
      <c r="N163" s="485">
        <f t="shared" si="68"/>
        <v>174</v>
      </c>
      <c r="O163" s="485"/>
      <c r="P163" s="485">
        <f>SUM(P164:P166)</f>
        <v>26</v>
      </c>
      <c r="Q163" s="485"/>
      <c r="R163" s="485">
        <f>SUM(R164:R166)</f>
        <v>21</v>
      </c>
      <c r="S163" s="485"/>
      <c r="T163" s="485">
        <f t="shared" si="69"/>
        <v>47</v>
      </c>
      <c r="U163" s="485"/>
      <c r="V163" s="485">
        <f t="shared" si="70"/>
        <v>46</v>
      </c>
      <c r="W163" s="485"/>
      <c r="X163" s="485">
        <f t="shared" si="71"/>
        <v>175</v>
      </c>
      <c r="Y163" s="485"/>
      <c r="Z163" s="485">
        <f t="shared" si="72"/>
        <v>221</v>
      </c>
      <c r="AA163" s="485"/>
      <c r="AB163" s="485">
        <f>SUM(AB164:AB166)</f>
        <v>0</v>
      </c>
      <c r="AC163" s="485"/>
      <c r="AD163" s="485">
        <f>SUM(AD164:AD166)</f>
        <v>0</v>
      </c>
      <c r="AE163" s="485"/>
      <c r="AF163" s="485">
        <f>SUM(AF164:AF166)</f>
        <v>5941</v>
      </c>
      <c r="AG163" s="485"/>
      <c r="AH163" s="485">
        <f>SUM(AH164:AH166)</f>
        <v>0</v>
      </c>
      <c r="AI163" s="485"/>
      <c r="AJ163" s="485">
        <f>SUM(AJ164:AJ166)</f>
        <v>0</v>
      </c>
      <c r="AK163" s="485"/>
      <c r="AL163" s="485">
        <f>SUM(AL164:AL166)</f>
        <v>0</v>
      </c>
      <c r="AM163" s="485"/>
      <c r="AN163" s="485">
        <f>SUM(AN164:AN166)</f>
        <v>0</v>
      </c>
      <c r="AO163" s="485"/>
      <c r="AP163" s="485">
        <f>SUM(AP164:AP166)</f>
        <v>5356</v>
      </c>
      <c r="AQ163" s="485"/>
      <c r="AR163" s="488">
        <f>SUM(AR164:AR166)</f>
        <v>0</v>
      </c>
    </row>
    <row r="164" spans="2:44" s="459" customFormat="1" ht="16.5" customHeight="1">
      <c r="B164" s="467">
        <v>29</v>
      </c>
      <c r="C164" s="489"/>
      <c r="D164" s="501" t="s">
        <v>260</v>
      </c>
      <c r="E164" s="492">
        <f>SUM(F164:H164)</f>
        <v>14</v>
      </c>
      <c r="F164" s="492">
        <v>0</v>
      </c>
      <c r="G164" s="492">
        <v>0</v>
      </c>
      <c r="H164" s="492">
        <v>14</v>
      </c>
      <c r="I164" s="492"/>
      <c r="J164" s="492">
        <v>2</v>
      </c>
      <c r="K164" s="492"/>
      <c r="L164" s="492">
        <v>6</v>
      </c>
      <c r="M164" s="492"/>
      <c r="N164" s="492">
        <f t="shared" si="68"/>
        <v>8</v>
      </c>
      <c r="O164" s="492"/>
      <c r="P164" s="492">
        <v>12</v>
      </c>
      <c r="Q164" s="492"/>
      <c r="R164" s="492">
        <v>6</v>
      </c>
      <c r="S164" s="492"/>
      <c r="T164" s="492">
        <f t="shared" si="69"/>
        <v>18</v>
      </c>
      <c r="U164" s="492"/>
      <c r="V164" s="492">
        <f t="shared" si="70"/>
        <v>14</v>
      </c>
      <c r="W164" s="492"/>
      <c r="X164" s="492">
        <f t="shared" si="71"/>
        <v>12</v>
      </c>
      <c r="Y164" s="492"/>
      <c r="Z164" s="492">
        <f t="shared" si="72"/>
        <v>26</v>
      </c>
      <c r="AA164" s="492"/>
      <c r="AB164" s="493">
        <v>0</v>
      </c>
      <c r="AC164" s="492"/>
      <c r="AD164" s="493">
        <v>0</v>
      </c>
      <c r="AE164" s="492"/>
      <c r="AF164" s="493">
        <v>156</v>
      </c>
      <c r="AG164" s="492"/>
      <c r="AH164" s="493">
        <v>0</v>
      </c>
      <c r="AI164" s="492"/>
      <c r="AJ164" s="493">
        <v>0</v>
      </c>
      <c r="AK164" s="492"/>
      <c r="AL164" s="493">
        <v>0</v>
      </c>
      <c r="AM164" s="492"/>
      <c r="AN164" s="493">
        <v>0</v>
      </c>
      <c r="AO164" s="492"/>
      <c r="AP164" s="493">
        <v>284</v>
      </c>
      <c r="AQ164" s="492"/>
      <c r="AR164" s="494">
        <v>0</v>
      </c>
    </row>
    <row r="165" spans="2:44" s="459" customFormat="1" ht="16.5" customHeight="1">
      <c r="B165" s="1451" t="s">
        <v>287</v>
      </c>
      <c r="C165" s="489"/>
      <c r="D165" s="501" t="s">
        <v>262</v>
      </c>
      <c r="E165" s="492">
        <f>SUM(F165:H165)</f>
        <v>17</v>
      </c>
      <c r="F165" s="492">
        <v>3</v>
      </c>
      <c r="G165" s="492">
        <v>0</v>
      </c>
      <c r="H165" s="492">
        <v>14</v>
      </c>
      <c r="I165" s="492"/>
      <c r="J165" s="492">
        <v>10</v>
      </c>
      <c r="K165" s="492"/>
      <c r="L165" s="492">
        <v>76</v>
      </c>
      <c r="M165" s="492"/>
      <c r="N165" s="492">
        <f t="shared" si="68"/>
        <v>86</v>
      </c>
      <c r="O165" s="492"/>
      <c r="P165" s="492">
        <v>12</v>
      </c>
      <c r="Q165" s="492"/>
      <c r="R165" s="492">
        <v>12</v>
      </c>
      <c r="S165" s="492"/>
      <c r="T165" s="492">
        <f t="shared" si="69"/>
        <v>24</v>
      </c>
      <c r="U165" s="492"/>
      <c r="V165" s="492">
        <f t="shared" si="70"/>
        <v>22</v>
      </c>
      <c r="W165" s="492"/>
      <c r="X165" s="492">
        <f t="shared" si="71"/>
        <v>88</v>
      </c>
      <c r="Y165" s="492"/>
      <c r="Z165" s="492">
        <f t="shared" si="72"/>
        <v>110</v>
      </c>
      <c r="AA165" s="492"/>
      <c r="AB165" s="493">
        <v>0</v>
      </c>
      <c r="AC165" s="492"/>
      <c r="AD165" s="493">
        <v>0</v>
      </c>
      <c r="AE165" s="492"/>
      <c r="AF165" s="493">
        <v>3004</v>
      </c>
      <c r="AG165" s="492"/>
      <c r="AH165" s="493">
        <v>0</v>
      </c>
      <c r="AI165" s="492"/>
      <c r="AJ165" s="493">
        <v>0</v>
      </c>
      <c r="AK165" s="492"/>
      <c r="AL165" s="493">
        <v>0</v>
      </c>
      <c r="AM165" s="492"/>
      <c r="AN165" s="493">
        <v>0</v>
      </c>
      <c r="AO165" s="492"/>
      <c r="AP165" s="493">
        <v>4445</v>
      </c>
      <c r="AQ165" s="492"/>
      <c r="AR165" s="494">
        <v>0</v>
      </c>
    </row>
    <row r="166" spans="2:44" s="459" customFormat="1" ht="16.5" customHeight="1">
      <c r="B166" s="1459"/>
      <c r="C166" s="489"/>
      <c r="D166" s="501" t="s">
        <v>263</v>
      </c>
      <c r="E166" s="492">
        <f>SUM(F166:H166)</f>
        <v>6</v>
      </c>
      <c r="F166" s="492">
        <v>3</v>
      </c>
      <c r="G166" s="492">
        <v>0</v>
      </c>
      <c r="H166" s="492">
        <v>3</v>
      </c>
      <c r="I166" s="492"/>
      <c r="J166" s="492">
        <v>8</v>
      </c>
      <c r="K166" s="492"/>
      <c r="L166" s="492">
        <v>72</v>
      </c>
      <c r="M166" s="492"/>
      <c r="N166" s="492">
        <f t="shared" si="68"/>
        <v>80</v>
      </c>
      <c r="O166" s="492"/>
      <c r="P166" s="492">
        <v>2</v>
      </c>
      <c r="Q166" s="492"/>
      <c r="R166" s="492">
        <v>3</v>
      </c>
      <c r="S166" s="492"/>
      <c r="T166" s="492">
        <f t="shared" si="69"/>
        <v>5</v>
      </c>
      <c r="U166" s="492"/>
      <c r="V166" s="492">
        <f t="shared" si="70"/>
        <v>10</v>
      </c>
      <c r="W166" s="492"/>
      <c r="X166" s="492">
        <f t="shared" si="71"/>
        <v>75</v>
      </c>
      <c r="Y166" s="492"/>
      <c r="Z166" s="492">
        <f t="shared" si="72"/>
        <v>85</v>
      </c>
      <c r="AA166" s="492"/>
      <c r="AB166" s="493">
        <v>0</v>
      </c>
      <c r="AC166" s="492"/>
      <c r="AD166" s="493">
        <v>0</v>
      </c>
      <c r="AE166" s="492"/>
      <c r="AF166" s="493">
        <v>2781</v>
      </c>
      <c r="AG166" s="492"/>
      <c r="AH166" s="493">
        <v>0</v>
      </c>
      <c r="AI166" s="492"/>
      <c r="AJ166" s="493">
        <v>0</v>
      </c>
      <c r="AK166" s="492"/>
      <c r="AL166" s="493">
        <v>0</v>
      </c>
      <c r="AM166" s="492"/>
      <c r="AN166" s="493">
        <v>0</v>
      </c>
      <c r="AO166" s="492"/>
      <c r="AP166" s="493">
        <v>627</v>
      </c>
      <c r="AQ166" s="492"/>
      <c r="AR166" s="494">
        <v>0</v>
      </c>
    </row>
    <row r="167" spans="2:44" s="480" customFormat="1" ht="16.5" customHeight="1">
      <c r="B167" s="1459"/>
      <c r="C167" s="495"/>
      <c r="D167" s="500" t="s">
        <v>264</v>
      </c>
      <c r="E167" s="485">
        <f>SUM(E168:E171)</f>
        <v>14</v>
      </c>
      <c r="F167" s="485">
        <f>SUM(F168:F171)</f>
        <v>13</v>
      </c>
      <c r="G167" s="485">
        <f>SUM(G168:G171)</f>
        <v>0</v>
      </c>
      <c r="H167" s="485">
        <f>SUM(H168:H171)</f>
        <v>1</v>
      </c>
      <c r="I167" s="485"/>
      <c r="J167" s="485">
        <f>SUM(J168:J171)</f>
        <v>341</v>
      </c>
      <c r="K167" s="485"/>
      <c r="L167" s="485">
        <f>SUM(L168:L171)</f>
        <v>593</v>
      </c>
      <c r="M167" s="485"/>
      <c r="N167" s="485">
        <f t="shared" si="68"/>
        <v>934</v>
      </c>
      <c r="O167" s="485"/>
      <c r="P167" s="485">
        <f>SUM(P168:P171)</f>
        <v>0</v>
      </c>
      <c r="Q167" s="485"/>
      <c r="R167" s="485">
        <f>SUM(R168:R171)</f>
        <v>0</v>
      </c>
      <c r="S167" s="485"/>
      <c r="T167" s="485">
        <f t="shared" si="69"/>
        <v>0</v>
      </c>
      <c r="U167" s="485"/>
      <c r="V167" s="485">
        <f t="shared" si="70"/>
        <v>341</v>
      </c>
      <c r="W167" s="485"/>
      <c r="X167" s="485">
        <f t="shared" si="71"/>
        <v>593</v>
      </c>
      <c r="Y167" s="485"/>
      <c r="Z167" s="485">
        <f t="shared" si="72"/>
        <v>934</v>
      </c>
      <c r="AA167" s="485"/>
      <c r="AB167" s="485">
        <f>SUM(AB168:AB171)</f>
        <v>64363</v>
      </c>
      <c r="AC167" s="485"/>
      <c r="AD167" s="485">
        <f>SUM(AD168:AD171)</f>
        <v>964</v>
      </c>
      <c r="AE167" s="485"/>
      <c r="AF167" s="512">
        <f>SUM(AB167,AD167)</f>
        <v>65327</v>
      </c>
      <c r="AG167" s="485"/>
      <c r="AH167" s="485">
        <f>SUM(AH168:AH171)</f>
        <v>331234</v>
      </c>
      <c r="AI167" s="485"/>
      <c r="AJ167" s="485">
        <f>SUM(AJ168:AJ171)</f>
        <v>3669</v>
      </c>
      <c r="AK167" s="485"/>
      <c r="AL167" s="485">
        <f>SUM(AL168:AL171)</f>
        <v>2211</v>
      </c>
      <c r="AM167" s="485"/>
      <c r="AN167" s="485">
        <f>SUM(AN168:AN171)</f>
        <v>14465</v>
      </c>
      <c r="AO167" s="485"/>
      <c r="AP167" s="512">
        <f>SUM(AH167,AJ167,AL167,AN167)</f>
        <v>351579</v>
      </c>
      <c r="AQ167" s="485"/>
      <c r="AR167" s="488">
        <f>SUM(AR168:AR171)</f>
        <v>0</v>
      </c>
    </row>
    <row r="168" spans="2:44" s="459" customFormat="1" ht="16.5" customHeight="1">
      <c r="B168" s="1459"/>
      <c r="C168" s="489"/>
      <c r="D168" s="501" t="s">
        <v>265</v>
      </c>
      <c r="E168" s="492">
        <f>SUM(F168:H168)</f>
        <v>4</v>
      </c>
      <c r="F168" s="492">
        <v>3</v>
      </c>
      <c r="G168" s="492">
        <v>0</v>
      </c>
      <c r="H168" s="492">
        <v>1</v>
      </c>
      <c r="I168" s="497" t="s">
        <v>272</v>
      </c>
      <c r="J168" s="492">
        <v>40</v>
      </c>
      <c r="K168" s="497" t="s">
        <v>272</v>
      </c>
      <c r="L168" s="492">
        <v>150</v>
      </c>
      <c r="M168" s="497" t="s">
        <v>272</v>
      </c>
      <c r="N168" s="506">
        <f t="shared" si="68"/>
        <v>190</v>
      </c>
      <c r="O168" s="492"/>
      <c r="P168" s="492">
        <v>0</v>
      </c>
      <c r="Q168" s="492"/>
      <c r="R168" s="492">
        <v>0</v>
      </c>
      <c r="S168" s="492"/>
      <c r="T168" s="492">
        <f t="shared" si="69"/>
        <v>0</v>
      </c>
      <c r="U168" s="497" t="s">
        <v>272</v>
      </c>
      <c r="V168" s="506">
        <f t="shared" si="70"/>
        <v>40</v>
      </c>
      <c r="W168" s="497" t="s">
        <v>272</v>
      </c>
      <c r="X168" s="506">
        <f t="shared" si="71"/>
        <v>150</v>
      </c>
      <c r="Y168" s="497" t="s">
        <v>272</v>
      </c>
      <c r="Z168" s="506">
        <f t="shared" si="72"/>
        <v>190</v>
      </c>
      <c r="AA168" s="497" t="s">
        <v>272</v>
      </c>
      <c r="AB168" s="493">
        <v>8441</v>
      </c>
      <c r="AC168" s="497" t="s">
        <v>272</v>
      </c>
      <c r="AD168" s="492">
        <v>628</v>
      </c>
      <c r="AE168" s="497" t="s">
        <v>272</v>
      </c>
      <c r="AF168" s="508">
        <f>SUM(AB168,AD168)</f>
        <v>9069</v>
      </c>
      <c r="AG168" s="497" t="s">
        <v>272</v>
      </c>
      <c r="AH168" s="493">
        <v>36651</v>
      </c>
      <c r="AI168" s="497" t="s">
        <v>272</v>
      </c>
      <c r="AJ168" s="492">
        <v>286</v>
      </c>
      <c r="AK168" s="497" t="s">
        <v>272</v>
      </c>
      <c r="AL168" s="492">
        <v>172</v>
      </c>
      <c r="AM168" s="497" t="s">
        <v>272</v>
      </c>
      <c r="AN168" s="492">
        <v>3114</v>
      </c>
      <c r="AO168" s="497" t="s">
        <v>272</v>
      </c>
      <c r="AP168" s="508">
        <f>SUM(AH168,AJ168,AL168,AN168)</f>
        <v>40223</v>
      </c>
      <c r="AQ168" s="492"/>
      <c r="AR168" s="494">
        <v>0</v>
      </c>
    </row>
    <row r="169" spans="2:44" s="459" customFormat="1" ht="16.5" customHeight="1">
      <c r="B169" s="502"/>
      <c r="C169" s="496"/>
      <c r="D169" s="501" t="s">
        <v>266</v>
      </c>
      <c r="E169" s="492">
        <f>SUM(F169:H169)</f>
        <v>2</v>
      </c>
      <c r="F169" s="492">
        <v>2</v>
      </c>
      <c r="G169" s="492">
        <v>0</v>
      </c>
      <c r="H169" s="492">
        <v>0</v>
      </c>
      <c r="I169" s="492"/>
      <c r="J169" s="492" t="s">
        <v>275</v>
      </c>
      <c r="K169" s="492"/>
      <c r="L169" s="492" t="s">
        <v>275</v>
      </c>
      <c r="M169" s="492"/>
      <c r="N169" s="506">
        <f t="shared" si="68"/>
        <v>0</v>
      </c>
      <c r="O169" s="492"/>
      <c r="P169" s="492">
        <v>0</v>
      </c>
      <c r="Q169" s="492"/>
      <c r="R169" s="492">
        <v>0</v>
      </c>
      <c r="S169" s="492"/>
      <c r="T169" s="492">
        <f t="shared" si="69"/>
        <v>0</v>
      </c>
      <c r="U169" s="492"/>
      <c r="V169" s="506">
        <f t="shared" si="70"/>
        <v>0</v>
      </c>
      <c r="W169" s="492"/>
      <c r="X169" s="506">
        <f t="shared" si="71"/>
        <v>0</v>
      </c>
      <c r="Y169" s="492"/>
      <c r="Z169" s="506">
        <f t="shared" si="72"/>
        <v>0</v>
      </c>
      <c r="AA169" s="492"/>
      <c r="AB169" s="493" t="s">
        <v>275</v>
      </c>
      <c r="AC169" s="492"/>
      <c r="AD169" s="492" t="s">
        <v>275</v>
      </c>
      <c r="AE169" s="492"/>
      <c r="AF169" s="508">
        <f>SUM(AB169,AD169)</f>
        <v>0</v>
      </c>
      <c r="AG169" s="492"/>
      <c r="AH169" s="493" t="s">
        <v>275</v>
      </c>
      <c r="AI169" s="492"/>
      <c r="AJ169" s="492" t="s">
        <v>275</v>
      </c>
      <c r="AK169" s="492"/>
      <c r="AL169" s="492" t="s">
        <v>275</v>
      </c>
      <c r="AM169" s="492"/>
      <c r="AN169" s="492" t="s">
        <v>275</v>
      </c>
      <c r="AO169" s="492"/>
      <c r="AP169" s="508">
        <f>SUM(AH169,AJ169,AL169,AN169)</f>
        <v>0</v>
      </c>
      <c r="AQ169" s="492"/>
      <c r="AR169" s="494">
        <v>0</v>
      </c>
    </row>
    <row r="170" spans="2:44" s="459" customFormat="1" ht="16.5" customHeight="1">
      <c r="B170" s="502"/>
      <c r="C170" s="496"/>
      <c r="D170" s="501" t="s">
        <v>267</v>
      </c>
      <c r="E170" s="492">
        <f>SUM(F170:H170)</f>
        <v>6</v>
      </c>
      <c r="F170" s="492">
        <v>6</v>
      </c>
      <c r="G170" s="492">
        <v>0</v>
      </c>
      <c r="H170" s="492">
        <v>0</v>
      </c>
      <c r="I170" s="497" t="s">
        <v>272</v>
      </c>
      <c r="J170" s="492">
        <v>301</v>
      </c>
      <c r="K170" s="497" t="s">
        <v>272</v>
      </c>
      <c r="L170" s="492">
        <v>443</v>
      </c>
      <c r="M170" s="497" t="s">
        <v>272</v>
      </c>
      <c r="N170" s="506">
        <f t="shared" si="68"/>
        <v>744</v>
      </c>
      <c r="O170" s="492"/>
      <c r="P170" s="492">
        <v>0</v>
      </c>
      <c r="Q170" s="492"/>
      <c r="R170" s="492">
        <v>0</v>
      </c>
      <c r="S170" s="492"/>
      <c r="T170" s="492">
        <f t="shared" si="69"/>
        <v>0</v>
      </c>
      <c r="U170" s="497" t="s">
        <v>272</v>
      </c>
      <c r="V170" s="506">
        <f t="shared" si="70"/>
        <v>301</v>
      </c>
      <c r="W170" s="497" t="s">
        <v>272</v>
      </c>
      <c r="X170" s="506">
        <f t="shared" si="71"/>
        <v>443</v>
      </c>
      <c r="Y170" s="497" t="s">
        <v>272</v>
      </c>
      <c r="Z170" s="506">
        <f t="shared" si="72"/>
        <v>744</v>
      </c>
      <c r="AA170" s="497" t="s">
        <v>272</v>
      </c>
      <c r="AB170" s="493">
        <v>55922</v>
      </c>
      <c r="AC170" s="497" t="s">
        <v>272</v>
      </c>
      <c r="AD170" s="492">
        <v>336</v>
      </c>
      <c r="AE170" s="497" t="s">
        <v>272</v>
      </c>
      <c r="AF170" s="508">
        <f>SUM(AB170,AD170)</f>
        <v>56258</v>
      </c>
      <c r="AG170" s="497" t="s">
        <v>272</v>
      </c>
      <c r="AH170" s="493">
        <v>294583</v>
      </c>
      <c r="AI170" s="497" t="s">
        <v>272</v>
      </c>
      <c r="AJ170" s="492">
        <v>3383</v>
      </c>
      <c r="AK170" s="497" t="s">
        <v>272</v>
      </c>
      <c r="AL170" s="492">
        <v>2039</v>
      </c>
      <c r="AM170" s="497" t="s">
        <v>272</v>
      </c>
      <c r="AN170" s="492">
        <v>11351</v>
      </c>
      <c r="AO170" s="497" t="s">
        <v>272</v>
      </c>
      <c r="AP170" s="508">
        <f>SUM(AH170,AJ170,AL170,AN170)</f>
        <v>311356</v>
      </c>
      <c r="AQ170" s="492"/>
      <c r="AR170" s="494">
        <v>0</v>
      </c>
    </row>
    <row r="171" spans="2:44" s="459" customFormat="1" ht="16.5" customHeight="1">
      <c r="B171" s="502"/>
      <c r="C171" s="496"/>
      <c r="D171" s="501" t="s">
        <v>268</v>
      </c>
      <c r="E171" s="492">
        <f>SUM(F171:H171)</f>
        <v>2</v>
      </c>
      <c r="F171" s="492">
        <v>2</v>
      </c>
      <c r="G171" s="492">
        <v>0</v>
      </c>
      <c r="H171" s="492">
        <v>0</v>
      </c>
      <c r="I171" s="492"/>
      <c r="J171" s="492" t="s">
        <v>275</v>
      </c>
      <c r="K171" s="492"/>
      <c r="L171" s="492" t="s">
        <v>275</v>
      </c>
      <c r="M171" s="492"/>
      <c r="N171" s="506">
        <f t="shared" si="68"/>
        <v>0</v>
      </c>
      <c r="O171" s="492"/>
      <c r="P171" s="492">
        <v>0</v>
      </c>
      <c r="Q171" s="492"/>
      <c r="R171" s="492">
        <v>0</v>
      </c>
      <c r="S171" s="492"/>
      <c r="T171" s="492">
        <f t="shared" si="69"/>
        <v>0</v>
      </c>
      <c r="U171" s="492"/>
      <c r="V171" s="506">
        <f t="shared" si="70"/>
        <v>0</v>
      </c>
      <c r="W171" s="506"/>
      <c r="X171" s="506">
        <f t="shared" si="71"/>
        <v>0</v>
      </c>
      <c r="Y171" s="506"/>
      <c r="Z171" s="506">
        <f t="shared" si="72"/>
        <v>0</v>
      </c>
      <c r="AA171" s="492"/>
      <c r="AB171" s="493" t="s">
        <v>275</v>
      </c>
      <c r="AC171" s="492"/>
      <c r="AD171" s="492" t="s">
        <v>275</v>
      </c>
      <c r="AE171" s="492"/>
      <c r="AF171" s="508">
        <f>SUM(AB171,AD171)</f>
        <v>0</v>
      </c>
      <c r="AG171" s="492"/>
      <c r="AH171" s="493" t="s">
        <v>275</v>
      </c>
      <c r="AI171" s="492"/>
      <c r="AJ171" s="492" t="s">
        <v>275</v>
      </c>
      <c r="AK171" s="492"/>
      <c r="AL171" s="492" t="s">
        <v>275</v>
      </c>
      <c r="AM171" s="492"/>
      <c r="AN171" s="492" t="s">
        <v>275</v>
      </c>
      <c r="AO171" s="492"/>
      <c r="AP171" s="508">
        <f>SUM(AH171,AJ171,AL171,AN171)</f>
        <v>0</v>
      </c>
      <c r="AQ171" s="492"/>
      <c r="AR171" s="494">
        <v>0</v>
      </c>
    </row>
    <row r="172" spans="2:44" ht="12">
      <c r="B172" s="498"/>
      <c r="C172" s="489"/>
      <c r="D172" s="499"/>
      <c r="E172" s="504"/>
      <c r="F172" s="504"/>
      <c r="G172" s="504"/>
      <c r="H172" s="504"/>
      <c r="I172" s="504"/>
      <c r="J172" s="504"/>
      <c r="K172" s="504"/>
      <c r="L172" s="504"/>
      <c r="M172" s="504"/>
      <c r="N172" s="504"/>
      <c r="O172" s="504"/>
      <c r="P172" s="504"/>
      <c r="Q172" s="504"/>
      <c r="R172" s="504"/>
      <c r="S172" s="504"/>
      <c r="T172" s="504"/>
      <c r="U172" s="504"/>
      <c r="V172" s="504"/>
      <c r="W172" s="504"/>
      <c r="X172" s="504"/>
      <c r="Y172" s="504"/>
      <c r="Z172" s="504"/>
      <c r="AA172" s="505"/>
      <c r="AB172" s="504"/>
      <c r="AC172" s="504"/>
      <c r="AD172" s="504"/>
      <c r="AE172" s="504"/>
      <c r="AF172" s="504"/>
      <c r="AG172" s="504"/>
      <c r="AH172" s="504"/>
      <c r="AI172" s="504"/>
      <c r="AJ172" s="504"/>
      <c r="AK172" s="504"/>
      <c r="AL172" s="504"/>
      <c r="AM172" s="504"/>
      <c r="AN172" s="504"/>
      <c r="AO172" s="504"/>
      <c r="AP172" s="504"/>
      <c r="AQ172" s="504"/>
      <c r="AR172" s="499"/>
    </row>
    <row r="173" spans="2:44" s="480" customFormat="1" ht="16.5" customHeight="1">
      <c r="B173" s="467"/>
      <c r="C173" s="481"/>
      <c r="D173" s="500" t="s">
        <v>1000</v>
      </c>
      <c r="E173" s="484">
        <f>SUM(E174,E178)</f>
        <v>231</v>
      </c>
      <c r="F173" s="484">
        <f>SUM(F174,F178)</f>
        <v>133</v>
      </c>
      <c r="G173" s="484">
        <f>SUM(G174,G178)</f>
        <v>2</v>
      </c>
      <c r="H173" s="484">
        <f>SUM(H174,H178)</f>
        <v>96</v>
      </c>
      <c r="I173" s="484"/>
      <c r="J173" s="484">
        <f>SUM(J174,J178)</f>
        <v>4197</v>
      </c>
      <c r="K173" s="484"/>
      <c r="L173" s="484">
        <f>SUM(L174,L178)</f>
        <v>1361</v>
      </c>
      <c r="M173" s="484"/>
      <c r="N173" s="485">
        <f aca="true" t="shared" si="73" ref="N173:N185">SUM(J173,L173)</f>
        <v>5558</v>
      </c>
      <c r="O173" s="484"/>
      <c r="P173" s="484">
        <f>SUM(P174,P178)</f>
        <v>110</v>
      </c>
      <c r="Q173" s="484"/>
      <c r="R173" s="484">
        <f>SUM(R174,R178)</f>
        <v>63</v>
      </c>
      <c r="S173" s="484"/>
      <c r="T173" s="485">
        <f aca="true" t="shared" si="74" ref="T173:T185">SUM(P173,R173)</f>
        <v>173</v>
      </c>
      <c r="U173" s="484"/>
      <c r="V173" s="485">
        <f aca="true" t="shared" si="75" ref="V173:V185">SUM(J173,P173)</f>
        <v>4307</v>
      </c>
      <c r="W173" s="485"/>
      <c r="X173" s="485">
        <f aca="true" t="shared" si="76" ref="X173:X185">SUM(L173,R173)</f>
        <v>1424</v>
      </c>
      <c r="Y173" s="485"/>
      <c r="Z173" s="485">
        <f aca="true" t="shared" si="77" ref="Z173:Z185">SUM(N173,T173)</f>
        <v>5731</v>
      </c>
      <c r="AA173" s="484"/>
      <c r="AB173" s="484">
        <v>0</v>
      </c>
      <c r="AC173" s="484"/>
      <c r="AD173" s="484">
        <v>0</v>
      </c>
      <c r="AE173" s="485"/>
      <c r="AF173" s="484">
        <f>SUM(AF174,AF178)</f>
        <v>548075</v>
      </c>
      <c r="AG173" s="484"/>
      <c r="AH173" s="484">
        <v>0</v>
      </c>
      <c r="AI173" s="484"/>
      <c r="AJ173" s="484">
        <v>0</v>
      </c>
      <c r="AK173" s="485"/>
      <c r="AL173" s="484">
        <v>0</v>
      </c>
      <c r="AM173" s="485"/>
      <c r="AN173" s="484">
        <v>0</v>
      </c>
      <c r="AO173" s="485"/>
      <c r="AP173" s="484">
        <f>SUM(AP174,AP178)</f>
        <v>1312731</v>
      </c>
      <c r="AQ173" s="484"/>
      <c r="AR173" s="486">
        <f>SUM(AR174,AR178)</f>
        <v>494</v>
      </c>
    </row>
    <row r="174" spans="2:44" s="480" customFormat="1" ht="16.5" customHeight="1">
      <c r="B174" s="467"/>
      <c r="C174" s="481"/>
      <c r="D174" s="500" t="s">
        <v>259</v>
      </c>
      <c r="E174" s="485">
        <f>SUM(E175:E177)</f>
        <v>172</v>
      </c>
      <c r="F174" s="485">
        <f>SUM(F175:F177)</f>
        <v>75</v>
      </c>
      <c r="G174" s="485">
        <f>SUM(G175:G177)</f>
        <v>2</v>
      </c>
      <c r="H174" s="485">
        <f>SUM(H175:H177)</f>
        <v>95</v>
      </c>
      <c r="I174" s="485"/>
      <c r="J174" s="485">
        <f>SUM(J175:J177)</f>
        <v>835</v>
      </c>
      <c r="K174" s="485"/>
      <c r="L174" s="485">
        <f>SUM(L175:L177)</f>
        <v>463</v>
      </c>
      <c r="M174" s="485"/>
      <c r="N174" s="485">
        <f t="shared" si="73"/>
        <v>1298</v>
      </c>
      <c r="O174" s="485"/>
      <c r="P174" s="485">
        <f>SUM(P175:P177)</f>
        <v>110</v>
      </c>
      <c r="Q174" s="485"/>
      <c r="R174" s="485">
        <f>SUM(R175:R177)</f>
        <v>63</v>
      </c>
      <c r="S174" s="485"/>
      <c r="T174" s="485">
        <f t="shared" si="74"/>
        <v>173</v>
      </c>
      <c r="U174" s="485"/>
      <c r="V174" s="485">
        <f t="shared" si="75"/>
        <v>945</v>
      </c>
      <c r="W174" s="485"/>
      <c r="X174" s="485">
        <f t="shared" si="76"/>
        <v>526</v>
      </c>
      <c r="Y174" s="485"/>
      <c r="Z174" s="485">
        <f t="shared" si="77"/>
        <v>1471</v>
      </c>
      <c r="AA174" s="485"/>
      <c r="AB174" s="485">
        <f>SUM(AB175:AB177)</f>
        <v>0</v>
      </c>
      <c r="AC174" s="485"/>
      <c r="AD174" s="485">
        <f>SUM(AD175:AD177)</f>
        <v>0</v>
      </c>
      <c r="AE174" s="485"/>
      <c r="AF174" s="485">
        <f>SUM(AF175:AF177)</f>
        <v>91750</v>
      </c>
      <c r="AG174" s="485"/>
      <c r="AH174" s="485">
        <f>SUM(AH175:AH177)</f>
        <v>0</v>
      </c>
      <c r="AI174" s="485"/>
      <c r="AJ174" s="485">
        <f>SUM(AJ175:AJ177)</f>
        <v>0</v>
      </c>
      <c r="AK174" s="485"/>
      <c r="AL174" s="485">
        <f>SUM(AL175:AL177)</f>
        <v>0</v>
      </c>
      <c r="AM174" s="485"/>
      <c r="AN174" s="485">
        <f>SUM(AN175:AN177)</f>
        <v>0</v>
      </c>
      <c r="AO174" s="485"/>
      <c r="AP174" s="485">
        <f>SUM(AP175:AP177)</f>
        <v>394946</v>
      </c>
      <c r="AQ174" s="485"/>
      <c r="AR174" s="488">
        <f>SUM(AR175:AR177)</f>
        <v>0</v>
      </c>
    </row>
    <row r="175" spans="2:44" s="459" customFormat="1" ht="16.5" customHeight="1">
      <c r="B175" s="467"/>
      <c r="C175" s="489"/>
      <c r="D175" s="501" t="s">
        <v>260</v>
      </c>
      <c r="E175" s="492">
        <f>SUM(F175:H175)</f>
        <v>31</v>
      </c>
      <c r="F175" s="492">
        <v>1</v>
      </c>
      <c r="G175" s="492">
        <v>0</v>
      </c>
      <c r="H175" s="492">
        <v>30</v>
      </c>
      <c r="I175" s="492"/>
      <c r="J175" s="492">
        <v>16</v>
      </c>
      <c r="K175" s="492"/>
      <c r="L175" s="492">
        <v>4</v>
      </c>
      <c r="M175" s="492"/>
      <c r="N175" s="492">
        <f t="shared" si="73"/>
        <v>20</v>
      </c>
      <c r="O175" s="492"/>
      <c r="P175" s="492">
        <v>31</v>
      </c>
      <c r="Q175" s="492"/>
      <c r="R175" s="492">
        <v>15</v>
      </c>
      <c r="S175" s="492"/>
      <c r="T175" s="492">
        <f t="shared" si="74"/>
        <v>46</v>
      </c>
      <c r="U175" s="492"/>
      <c r="V175" s="492">
        <f t="shared" si="75"/>
        <v>47</v>
      </c>
      <c r="W175" s="492"/>
      <c r="X175" s="492">
        <f t="shared" si="76"/>
        <v>19</v>
      </c>
      <c r="Y175" s="492"/>
      <c r="Z175" s="492">
        <f t="shared" si="77"/>
        <v>66</v>
      </c>
      <c r="AA175" s="492"/>
      <c r="AB175" s="493">
        <v>0</v>
      </c>
      <c r="AC175" s="492"/>
      <c r="AD175" s="493">
        <v>0</v>
      </c>
      <c r="AE175" s="492"/>
      <c r="AF175" s="493">
        <v>971</v>
      </c>
      <c r="AG175" s="492"/>
      <c r="AH175" s="493">
        <v>0</v>
      </c>
      <c r="AI175" s="492"/>
      <c r="AJ175" s="493">
        <v>0</v>
      </c>
      <c r="AK175" s="492"/>
      <c r="AL175" s="493">
        <v>0</v>
      </c>
      <c r="AM175" s="492"/>
      <c r="AN175" s="493">
        <v>0</v>
      </c>
      <c r="AO175" s="492"/>
      <c r="AP175" s="493">
        <v>2054</v>
      </c>
      <c r="AQ175" s="492"/>
      <c r="AR175" s="494">
        <v>0</v>
      </c>
    </row>
    <row r="176" spans="2:44" s="459" customFormat="1" ht="16.5" customHeight="1">
      <c r="B176" s="467"/>
      <c r="C176" s="489"/>
      <c r="D176" s="501" t="s">
        <v>262</v>
      </c>
      <c r="E176" s="492">
        <f>SUM(F176:H176)</f>
        <v>85</v>
      </c>
      <c r="F176" s="492">
        <v>31</v>
      </c>
      <c r="G176" s="492">
        <v>1</v>
      </c>
      <c r="H176" s="492">
        <v>53</v>
      </c>
      <c r="I176" s="492"/>
      <c r="J176" s="492">
        <v>284</v>
      </c>
      <c r="K176" s="492"/>
      <c r="L176" s="492">
        <v>204</v>
      </c>
      <c r="M176" s="492"/>
      <c r="N176" s="492">
        <f t="shared" si="73"/>
        <v>488</v>
      </c>
      <c r="O176" s="492"/>
      <c r="P176" s="492">
        <v>62</v>
      </c>
      <c r="Q176" s="492"/>
      <c r="R176" s="492">
        <v>34</v>
      </c>
      <c r="S176" s="492"/>
      <c r="T176" s="492">
        <f t="shared" si="74"/>
        <v>96</v>
      </c>
      <c r="U176" s="492"/>
      <c r="V176" s="492">
        <f t="shared" si="75"/>
        <v>346</v>
      </c>
      <c r="W176" s="492"/>
      <c r="X176" s="492">
        <f t="shared" si="76"/>
        <v>238</v>
      </c>
      <c r="Y176" s="492"/>
      <c r="Z176" s="492">
        <f t="shared" si="77"/>
        <v>584</v>
      </c>
      <c r="AA176" s="492"/>
      <c r="AB176" s="493">
        <v>0</v>
      </c>
      <c r="AC176" s="492"/>
      <c r="AD176" s="493">
        <v>0</v>
      </c>
      <c r="AE176" s="492"/>
      <c r="AF176" s="493">
        <v>29013</v>
      </c>
      <c r="AG176" s="492"/>
      <c r="AH176" s="493">
        <v>0</v>
      </c>
      <c r="AI176" s="492"/>
      <c r="AJ176" s="493">
        <v>0</v>
      </c>
      <c r="AK176" s="492"/>
      <c r="AL176" s="493">
        <v>0</v>
      </c>
      <c r="AM176" s="492"/>
      <c r="AN176" s="493">
        <v>0</v>
      </c>
      <c r="AO176" s="492"/>
      <c r="AP176" s="493">
        <v>85776</v>
      </c>
      <c r="AQ176" s="492"/>
      <c r="AR176" s="494">
        <v>0</v>
      </c>
    </row>
    <row r="177" spans="2:44" s="459" customFormat="1" ht="16.5" customHeight="1">
      <c r="B177" s="467">
        <v>30</v>
      </c>
      <c r="C177" s="489"/>
      <c r="D177" s="501" t="s">
        <v>263</v>
      </c>
      <c r="E177" s="492">
        <f>SUM(F177:H177)</f>
        <v>56</v>
      </c>
      <c r="F177" s="492">
        <v>43</v>
      </c>
      <c r="G177" s="492">
        <v>1</v>
      </c>
      <c r="H177" s="492">
        <v>12</v>
      </c>
      <c r="I177" s="492"/>
      <c r="J177" s="492">
        <v>535</v>
      </c>
      <c r="K177" s="492"/>
      <c r="L177" s="492">
        <v>255</v>
      </c>
      <c r="M177" s="492"/>
      <c r="N177" s="492">
        <f t="shared" si="73"/>
        <v>790</v>
      </c>
      <c r="O177" s="492"/>
      <c r="P177" s="492">
        <v>17</v>
      </c>
      <c r="Q177" s="492"/>
      <c r="R177" s="492">
        <v>14</v>
      </c>
      <c r="S177" s="492"/>
      <c r="T177" s="492">
        <f t="shared" si="74"/>
        <v>31</v>
      </c>
      <c r="U177" s="492"/>
      <c r="V177" s="492">
        <f t="shared" si="75"/>
        <v>552</v>
      </c>
      <c r="W177" s="492"/>
      <c r="X177" s="492">
        <f t="shared" si="76"/>
        <v>269</v>
      </c>
      <c r="Y177" s="492"/>
      <c r="Z177" s="492">
        <f t="shared" si="77"/>
        <v>821</v>
      </c>
      <c r="AA177" s="492"/>
      <c r="AB177" s="493">
        <v>0</v>
      </c>
      <c r="AC177" s="492"/>
      <c r="AD177" s="493">
        <v>0</v>
      </c>
      <c r="AE177" s="492"/>
      <c r="AF177" s="493">
        <v>61766</v>
      </c>
      <c r="AG177" s="492"/>
      <c r="AH177" s="493">
        <v>0</v>
      </c>
      <c r="AI177" s="492"/>
      <c r="AJ177" s="493">
        <v>0</v>
      </c>
      <c r="AK177" s="492"/>
      <c r="AL177" s="493">
        <v>0</v>
      </c>
      <c r="AM177" s="492"/>
      <c r="AN177" s="493">
        <v>0</v>
      </c>
      <c r="AO177" s="492"/>
      <c r="AP177" s="493">
        <v>307116</v>
      </c>
      <c r="AQ177" s="492"/>
      <c r="AR177" s="494">
        <v>0</v>
      </c>
    </row>
    <row r="178" spans="2:44" s="480" customFormat="1" ht="16.5" customHeight="1">
      <c r="B178" s="1451" t="s">
        <v>288</v>
      </c>
      <c r="C178" s="495"/>
      <c r="D178" s="500" t="s">
        <v>264</v>
      </c>
      <c r="E178" s="485">
        <f>SUM(E179:E185)</f>
        <v>59</v>
      </c>
      <c r="F178" s="485">
        <f>SUM(F179:F185)</f>
        <v>58</v>
      </c>
      <c r="G178" s="485">
        <f>SUM(G179:G185)</f>
        <v>0</v>
      </c>
      <c r="H178" s="485">
        <f>SUM(H179:H185)</f>
        <v>1</v>
      </c>
      <c r="I178" s="485"/>
      <c r="J178" s="485">
        <f>SUM(J179:J185)</f>
        <v>3362</v>
      </c>
      <c r="K178" s="485"/>
      <c r="L178" s="485">
        <f>SUM(L179:L185)</f>
        <v>898</v>
      </c>
      <c r="M178" s="485"/>
      <c r="N178" s="485">
        <f t="shared" si="73"/>
        <v>4260</v>
      </c>
      <c r="O178" s="485"/>
      <c r="P178" s="485">
        <f>SUM(P179:P185)</f>
        <v>0</v>
      </c>
      <c r="Q178" s="485"/>
      <c r="R178" s="485">
        <f>SUM(R179:R185)</f>
        <v>0</v>
      </c>
      <c r="S178" s="485"/>
      <c r="T178" s="485">
        <f t="shared" si="74"/>
        <v>0</v>
      </c>
      <c r="U178" s="485"/>
      <c r="V178" s="485">
        <f t="shared" si="75"/>
        <v>3362</v>
      </c>
      <c r="W178" s="485"/>
      <c r="X178" s="485">
        <f t="shared" si="76"/>
        <v>898</v>
      </c>
      <c r="Y178" s="485"/>
      <c r="Z178" s="485">
        <f t="shared" si="77"/>
        <v>4260</v>
      </c>
      <c r="AA178" s="485"/>
      <c r="AB178" s="485">
        <f>SUM(AB179:AB185)</f>
        <v>446232</v>
      </c>
      <c r="AC178" s="485"/>
      <c r="AD178" s="485">
        <f>SUM(AD179:AD185)</f>
        <v>10093</v>
      </c>
      <c r="AE178" s="485"/>
      <c r="AF178" s="484">
        <f aca="true" t="shared" si="78" ref="AF178:AF185">SUM(AB178,AD178)</f>
        <v>456325</v>
      </c>
      <c r="AG178" s="485"/>
      <c r="AH178" s="485">
        <f>SUM(AH179:AH185)</f>
        <v>768083</v>
      </c>
      <c r="AI178" s="485"/>
      <c r="AJ178" s="485">
        <f>SUM(AJ179:AJ185)</f>
        <v>68686</v>
      </c>
      <c r="AK178" s="485"/>
      <c r="AL178" s="485">
        <f>SUM(AL179:AL185)</f>
        <v>46255</v>
      </c>
      <c r="AM178" s="485"/>
      <c r="AN178" s="485">
        <f>SUM(AN179:AN185)</f>
        <v>34761</v>
      </c>
      <c r="AO178" s="485"/>
      <c r="AP178" s="484">
        <f aca="true" t="shared" si="79" ref="AP178:AP183">SUM(AH178,AJ178,AL178,AN178)</f>
        <v>917785</v>
      </c>
      <c r="AQ178" s="485"/>
      <c r="AR178" s="488">
        <f>SUM(AR179:AR185)</f>
        <v>494</v>
      </c>
    </row>
    <row r="179" spans="2:44" s="459" customFormat="1" ht="16.5" customHeight="1">
      <c r="B179" s="1451"/>
      <c r="C179" s="489"/>
      <c r="D179" s="501" t="s">
        <v>265</v>
      </c>
      <c r="E179" s="492">
        <f aca="true" t="shared" si="80" ref="E179:E185">SUM(F179:H179)</f>
        <v>25</v>
      </c>
      <c r="F179" s="492">
        <v>24</v>
      </c>
      <c r="G179" s="492">
        <v>0</v>
      </c>
      <c r="H179" s="492">
        <v>1</v>
      </c>
      <c r="I179" s="492"/>
      <c r="J179" s="492">
        <v>436</v>
      </c>
      <c r="K179" s="492"/>
      <c r="L179" s="492">
        <v>170</v>
      </c>
      <c r="M179" s="492"/>
      <c r="N179" s="506">
        <f t="shared" si="73"/>
        <v>606</v>
      </c>
      <c r="O179" s="492"/>
      <c r="P179" s="492">
        <v>0</v>
      </c>
      <c r="Q179" s="492"/>
      <c r="R179" s="492">
        <v>0</v>
      </c>
      <c r="S179" s="492"/>
      <c r="T179" s="492">
        <f t="shared" si="74"/>
        <v>0</v>
      </c>
      <c r="U179" s="492"/>
      <c r="V179" s="506">
        <f t="shared" si="75"/>
        <v>436</v>
      </c>
      <c r="W179" s="506"/>
      <c r="X179" s="506">
        <f t="shared" si="76"/>
        <v>170</v>
      </c>
      <c r="Y179" s="506"/>
      <c r="Z179" s="506">
        <f t="shared" si="77"/>
        <v>606</v>
      </c>
      <c r="AA179" s="492"/>
      <c r="AB179" s="493">
        <v>49632</v>
      </c>
      <c r="AC179" s="492"/>
      <c r="AD179" s="492">
        <v>1105</v>
      </c>
      <c r="AE179" s="492"/>
      <c r="AF179" s="508">
        <f t="shared" si="78"/>
        <v>50737</v>
      </c>
      <c r="AG179" s="492"/>
      <c r="AH179" s="493">
        <v>157562</v>
      </c>
      <c r="AI179" s="492"/>
      <c r="AJ179" s="492">
        <v>11647</v>
      </c>
      <c r="AK179" s="492"/>
      <c r="AL179" s="492">
        <v>3356</v>
      </c>
      <c r="AM179" s="492"/>
      <c r="AN179" s="492">
        <v>5653</v>
      </c>
      <c r="AO179" s="492"/>
      <c r="AP179" s="508">
        <f t="shared" si="79"/>
        <v>178218</v>
      </c>
      <c r="AQ179" s="492"/>
      <c r="AR179" s="494">
        <v>0</v>
      </c>
    </row>
    <row r="180" spans="2:44" s="459" customFormat="1" ht="16.5" customHeight="1">
      <c r="B180" s="1451"/>
      <c r="C180" s="496"/>
      <c r="D180" s="501" t="s">
        <v>266</v>
      </c>
      <c r="E180" s="492">
        <f t="shared" si="80"/>
        <v>18</v>
      </c>
      <c r="F180" s="492">
        <v>18</v>
      </c>
      <c r="G180" s="492">
        <v>0</v>
      </c>
      <c r="H180" s="492">
        <v>0</v>
      </c>
      <c r="I180" s="492"/>
      <c r="J180" s="492">
        <v>482</v>
      </c>
      <c r="K180" s="492"/>
      <c r="L180" s="492">
        <v>204</v>
      </c>
      <c r="M180" s="492"/>
      <c r="N180" s="506">
        <f t="shared" si="73"/>
        <v>686</v>
      </c>
      <c r="O180" s="492"/>
      <c r="P180" s="492">
        <v>0</v>
      </c>
      <c r="Q180" s="492"/>
      <c r="R180" s="492">
        <v>0</v>
      </c>
      <c r="S180" s="492"/>
      <c r="T180" s="492">
        <f t="shared" si="74"/>
        <v>0</v>
      </c>
      <c r="U180" s="492"/>
      <c r="V180" s="506">
        <f t="shared" si="75"/>
        <v>482</v>
      </c>
      <c r="W180" s="506"/>
      <c r="X180" s="506">
        <f t="shared" si="76"/>
        <v>204</v>
      </c>
      <c r="Y180" s="506"/>
      <c r="Z180" s="506">
        <f t="shared" si="77"/>
        <v>686</v>
      </c>
      <c r="AA180" s="492"/>
      <c r="AB180" s="493">
        <v>57191</v>
      </c>
      <c r="AC180" s="492"/>
      <c r="AD180" s="492">
        <v>1422</v>
      </c>
      <c r="AE180" s="492"/>
      <c r="AF180" s="508">
        <f t="shared" si="78"/>
        <v>58613</v>
      </c>
      <c r="AG180" s="492"/>
      <c r="AH180" s="493">
        <v>123741</v>
      </c>
      <c r="AI180" s="492"/>
      <c r="AJ180" s="492">
        <v>12465</v>
      </c>
      <c r="AK180" s="492"/>
      <c r="AL180" s="492">
        <v>2745</v>
      </c>
      <c r="AM180" s="492"/>
      <c r="AN180" s="492">
        <v>139</v>
      </c>
      <c r="AO180" s="492"/>
      <c r="AP180" s="508">
        <f t="shared" si="79"/>
        <v>139090</v>
      </c>
      <c r="AQ180" s="492"/>
      <c r="AR180" s="494">
        <v>0</v>
      </c>
    </row>
    <row r="181" spans="2:44" s="459" customFormat="1" ht="16.5" customHeight="1">
      <c r="B181" s="1451"/>
      <c r="C181" s="496"/>
      <c r="D181" s="501" t="s">
        <v>267</v>
      </c>
      <c r="E181" s="492">
        <f t="shared" si="80"/>
        <v>7</v>
      </c>
      <c r="F181" s="492">
        <v>7</v>
      </c>
      <c r="G181" s="492">
        <v>0</v>
      </c>
      <c r="H181" s="492">
        <v>0</v>
      </c>
      <c r="I181" s="492"/>
      <c r="J181" s="492">
        <v>357</v>
      </c>
      <c r="K181" s="492"/>
      <c r="L181" s="492">
        <v>145</v>
      </c>
      <c r="M181" s="492"/>
      <c r="N181" s="506">
        <f t="shared" si="73"/>
        <v>502</v>
      </c>
      <c r="O181" s="492"/>
      <c r="P181" s="492">
        <v>0</v>
      </c>
      <c r="Q181" s="492"/>
      <c r="R181" s="492">
        <v>0</v>
      </c>
      <c r="S181" s="492"/>
      <c r="T181" s="492">
        <f t="shared" si="74"/>
        <v>0</v>
      </c>
      <c r="U181" s="492"/>
      <c r="V181" s="506">
        <f t="shared" si="75"/>
        <v>357</v>
      </c>
      <c r="W181" s="506"/>
      <c r="X181" s="506">
        <f t="shared" si="76"/>
        <v>145</v>
      </c>
      <c r="Y181" s="506"/>
      <c r="Z181" s="506">
        <f t="shared" si="77"/>
        <v>502</v>
      </c>
      <c r="AA181" s="492"/>
      <c r="AB181" s="493">
        <v>48887</v>
      </c>
      <c r="AC181" s="492"/>
      <c r="AD181" s="492">
        <v>247</v>
      </c>
      <c r="AE181" s="492"/>
      <c r="AF181" s="508">
        <f t="shared" si="78"/>
        <v>49134</v>
      </c>
      <c r="AG181" s="492"/>
      <c r="AH181" s="493">
        <v>83825</v>
      </c>
      <c r="AI181" s="492"/>
      <c r="AJ181" s="492">
        <v>6270</v>
      </c>
      <c r="AK181" s="492"/>
      <c r="AL181" s="492">
        <v>6596</v>
      </c>
      <c r="AM181" s="492"/>
      <c r="AN181" s="492">
        <v>4708</v>
      </c>
      <c r="AO181" s="492"/>
      <c r="AP181" s="508">
        <f t="shared" si="79"/>
        <v>101399</v>
      </c>
      <c r="AQ181" s="492"/>
      <c r="AR181" s="494">
        <v>0</v>
      </c>
    </row>
    <row r="182" spans="2:44" s="459" customFormat="1" ht="16.5" customHeight="1">
      <c r="B182" s="1451"/>
      <c r="C182" s="496"/>
      <c r="D182" s="501" t="s">
        <v>268</v>
      </c>
      <c r="E182" s="492">
        <f t="shared" si="80"/>
        <v>5</v>
      </c>
      <c r="F182" s="492">
        <v>5</v>
      </c>
      <c r="G182" s="492">
        <v>0</v>
      </c>
      <c r="H182" s="492">
        <v>0</v>
      </c>
      <c r="I182" s="492"/>
      <c r="J182" s="492">
        <v>523</v>
      </c>
      <c r="K182" s="492"/>
      <c r="L182" s="492">
        <v>127</v>
      </c>
      <c r="M182" s="492"/>
      <c r="N182" s="506">
        <f t="shared" si="73"/>
        <v>650</v>
      </c>
      <c r="O182" s="492"/>
      <c r="P182" s="492">
        <v>0</v>
      </c>
      <c r="Q182" s="492"/>
      <c r="R182" s="492">
        <v>0</v>
      </c>
      <c r="S182" s="492"/>
      <c r="T182" s="492">
        <f t="shared" si="74"/>
        <v>0</v>
      </c>
      <c r="U182" s="492"/>
      <c r="V182" s="506">
        <f t="shared" si="75"/>
        <v>523</v>
      </c>
      <c r="W182" s="506"/>
      <c r="X182" s="506">
        <f t="shared" si="76"/>
        <v>127</v>
      </c>
      <c r="Y182" s="506"/>
      <c r="Z182" s="506">
        <f t="shared" si="77"/>
        <v>650</v>
      </c>
      <c r="AA182" s="492"/>
      <c r="AB182" s="493">
        <v>71695</v>
      </c>
      <c r="AC182" s="492"/>
      <c r="AD182" s="492">
        <v>1678</v>
      </c>
      <c r="AE182" s="492"/>
      <c r="AF182" s="508">
        <f t="shared" si="78"/>
        <v>73373</v>
      </c>
      <c r="AG182" s="492"/>
      <c r="AH182" s="493">
        <v>146983</v>
      </c>
      <c r="AI182" s="492"/>
      <c r="AJ182" s="492">
        <v>6419</v>
      </c>
      <c r="AK182" s="492"/>
      <c r="AL182" s="492">
        <v>7883</v>
      </c>
      <c r="AM182" s="492"/>
      <c r="AN182" s="492">
        <v>8137</v>
      </c>
      <c r="AO182" s="492"/>
      <c r="AP182" s="508">
        <f t="shared" si="79"/>
        <v>169422</v>
      </c>
      <c r="AQ182" s="492"/>
      <c r="AR182" s="494">
        <v>494</v>
      </c>
    </row>
    <row r="183" spans="2:44" s="459" customFormat="1" ht="16.5" customHeight="1">
      <c r="B183" s="1451"/>
      <c r="C183" s="496"/>
      <c r="D183" s="501" t="s">
        <v>269</v>
      </c>
      <c r="E183" s="492">
        <f t="shared" si="80"/>
        <v>2</v>
      </c>
      <c r="F183" s="492">
        <v>2</v>
      </c>
      <c r="G183" s="492">
        <v>0</v>
      </c>
      <c r="H183" s="492">
        <v>0</v>
      </c>
      <c r="I183" s="497" t="s">
        <v>272</v>
      </c>
      <c r="J183" s="492">
        <v>1564</v>
      </c>
      <c r="K183" s="497" t="s">
        <v>272</v>
      </c>
      <c r="L183" s="492">
        <v>252</v>
      </c>
      <c r="M183" s="497" t="s">
        <v>272</v>
      </c>
      <c r="N183" s="506">
        <f t="shared" si="73"/>
        <v>1816</v>
      </c>
      <c r="O183" s="492"/>
      <c r="P183" s="492">
        <v>0</v>
      </c>
      <c r="Q183" s="492"/>
      <c r="R183" s="492">
        <v>0</v>
      </c>
      <c r="S183" s="492"/>
      <c r="T183" s="492">
        <f t="shared" si="74"/>
        <v>0</v>
      </c>
      <c r="U183" s="497" t="s">
        <v>272</v>
      </c>
      <c r="V183" s="506">
        <f t="shared" si="75"/>
        <v>1564</v>
      </c>
      <c r="W183" s="497" t="s">
        <v>272</v>
      </c>
      <c r="X183" s="506">
        <f t="shared" si="76"/>
        <v>252</v>
      </c>
      <c r="Y183" s="497" t="s">
        <v>272</v>
      </c>
      <c r="Z183" s="506">
        <f t="shared" si="77"/>
        <v>1816</v>
      </c>
      <c r="AA183" s="497" t="s">
        <v>272</v>
      </c>
      <c r="AB183" s="492">
        <v>218827</v>
      </c>
      <c r="AC183" s="497" t="s">
        <v>272</v>
      </c>
      <c r="AD183" s="492">
        <v>5641</v>
      </c>
      <c r="AE183" s="497" t="s">
        <v>272</v>
      </c>
      <c r="AF183" s="508">
        <f t="shared" si="78"/>
        <v>224468</v>
      </c>
      <c r="AG183" s="497" t="s">
        <v>272</v>
      </c>
      <c r="AH183" s="492">
        <v>255972</v>
      </c>
      <c r="AI183" s="497" t="s">
        <v>272</v>
      </c>
      <c r="AJ183" s="492">
        <v>31885</v>
      </c>
      <c r="AK183" s="497" t="s">
        <v>272</v>
      </c>
      <c r="AL183" s="492">
        <v>25675</v>
      </c>
      <c r="AM183" s="497" t="s">
        <v>272</v>
      </c>
      <c r="AN183" s="492">
        <v>16124</v>
      </c>
      <c r="AO183" s="497" t="s">
        <v>272</v>
      </c>
      <c r="AP183" s="508">
        <f t="shared" si="79"/>
        <v>329656</v>
      </c>
      <c r="AQ183" s="492"/>
      <c r="AR183" s="494">
        <v>0</v>
      </c>
    </row>
    <row r="184" spans="2:44" s="459" customFormat="1" ht="16.5" customHeight="1">
      <c r="B184" s="1451"/>
      <c r="C184" s="496"/>
      <c r="D184" s="501" t="s">
        <v>270</v>
      </c>
      <c r="E184" s="492">
        <f t="shared" si="80"/>
        <v>1</v>
      </c>
      <c r="F184" s="492">
        <v>1</v>
      </c>
      <c r="G184" s="492">
        <v>0</v>
      </c>
      <c r="H184" s="492">
        <v>0</v>
      </c>
      <c r="I184" s="492"/>
      <c r="J184" s="492" t="s">
        <v>275</v>
      </c>
      <c r="K184" s="492"/>
      <c r="L184" s="492" t="s">
        <v>275</v>
      </c>
      <c r="M184" s="492"/>
      <c r="N184" s="506">
        <f t="shared" si="73"/>
        <v>0</v>
      </c>
      <c r="O184" s="492"/>
      <c r="P184" s="492">
        <v>0</v>
      </c>
      <c r="Q184" s="492"/>
      <c r="R184" s="492">
        <v>0</v>
      </c>
      <c r="S184" s="492"/>
      <c r="T184" s="492">
        <f t="shared" si="74"/>
        <v>0</v>
      </c>
      <c r="U184" s="492"/>
      <c r="V184" s="506">
        <f t="shared" si="75"/>
        <v>0</v>
      </c>
      <c r="W184" s="506"/>
      <c r="X184" s="506">
        <f t="shared" si="76"/>
        <v>0</v>
      </c>
      <c r="Y184" s="506"/>
      <c r="Z184" s="506">
        <f t="shared" si="77"/>
        <v>0</v>
      </c>
      <c r="AA184" s="492"/>
      <c r="AB184" s="492" t="s">
        <v>275</v>
      </c>
      <c r="AC184" s="492"/>
      <c r="AD184" s="492" t="s">
        <v>275</v>
      </c>
      <c r="AE184" s="492"/>
      <c r="AF184" s="508">
        <f t="shared" si="78"/>
        <v>0</v>
      </c>
      <c r="AG184" s="492"/>
      <c r="AH184" s="492" t="s">
        <v>275</v>
      </c>
      <c r="AI184" s="492"/>
      <c r="AJ184" s="492" t="s">
        <v>275</v>
      </c>
      <c r="AK184" s="492"/>
      <c r="AL184" s="492" t="s">
        <v>275</v>
      </c>
      <c r="AM184" s="492"/>
      <c r="AN184" s="492">
        <v>0</v>
      </c>
      <c r="AO184" s="492"/>
      <c r="AP184" s="508" t="s">
        <v>275</v>
      </c>
      <c r="AQ184" s="492"/>
      <c r="AR184" s="494">
        <v>0</v>
      </c>
    </row>
    <row r="185" spans="2:44" s="459" customFormat="1" ht="16.5" customHeight="1">
      <c r="B185" s="467"/>
      <c r="C185" s="496"/>
      <c r="D185" s="501" t="s">
        <v>271</v>
      </c>
      <c r="E185" s="492">
        <f t="shared" si="80"/>
        <v>1</v>
      </c>
      <c r="F185" s="492">
        <v>1</v>
      </c>
      <c r="G185" s="492">
        <v>0</v>
      </c>
      <c r="H185" s="492">
        <v>0</v>
      </c>
      <c r="I185" s="492"/>
      <c r="J185" s="492" t="s">
        <v>275</v>
      </c>
      <c r="K185" s="492"/>
      <c r="L185" s="492" t="s">
        <v>275</v>
      </c>
      <c r="M185" s="492"/>
      <c r="N185" s="506">
        <f t="shared" si="73"/>
        <v>0</v>
      </c>
      <c r="O185" s="492"/>
      <c r="P185" s="492">
        <v>0</v>
      </c>
      <c r="Q185" s="492"/>
      <c r="R185" s="492">
        <v>0</v>
      </c>
      <c r="S185" s="492"/>
      <c r="T185" s="492">
        <f t="shared" si="74"/>
        <v>0</v>
      </c>
      <c r="U185" s="492"/>
      <c r="V185" s="506">
        <f t="shared" si="75"/>
        <v>0</v>
      </c>
      <c r="W185" s="506"/>
      <c r="X185" s="506">
        <f t="shared" si="76"/>
        <v>0</v>
      </c>
      <c r="Y185" s="506"/>
      <c r="Z185" s="506">
        <f t="shared" si="77"/>
        <v>0</v>
      </c>
      <c r="AA185" s="492"/>
      <c r="AB185" s="492" t="s">
        <v>275</v>
      </c>
      <c r="AC185" s="492"/>
      <c r="AD185" s="492" t="s">
        <v>275</v>
      </c>
      <c r="AE185" s="492"/>
      <c r="AF185" s="508">
        <f t="shared" si="78"/>
        <v>0</v>
      </c>
      <c r="AG185" s="492"/>
      <c r="AH185" s="492" t="s">
        <v>275</v>
      </c>
      <c r="AI185" s="492"/>
      <c r="AJ185" s="492" t="s">
        <v>275</v>
      </c>
      <c r="AK185" s="492"/>
      <c r="AL185" s="492" t="s">
        <v>275</v>
      </c>
      <c r="AM185" s="492"/>
      <c r="AN185" s="492" t="s">
        <v>275</v>
      </c>
      <c r="AO185" s="492"/>
      <c r="AP185" s="508" t="s">
        <v>275</v>
      </c>
      <c r="AQ185" s="492"/>
      <c r="AR185" s="494">
        <v>0</v>
      </c>
    </row>
    <row r="186" spans="2:44" ht="12">
      <c r="B186" s="498"/>
      <c r="C186" s="489"/>
      <c r="D186" s="499"/>
      <c r="E186" s="504"/>
      <c r="F186" s="504"/>
      <c r="G186" s="504"/>
      <c r="H186" s="504"/>
      <c r="I186" s="504"/>
      <c r="J186" s="504"/>
      <c r="K186" s="504"/>
      <c r="L186" s="504"/>
      <c r="M186" s="504"/>
      <c r="N186" s="504"/>
      <c r="O186" s="504"/>
      <c r="P186" s="504"/>
      <c r="Q186" s="504"/>
      <c r="R186" s="504"/>
      <c r="S186" s="504"/>
      <c r="T186" s="504"/>
      <c r="U186" s="504"/>
      <c r="V186" s="504"/>
      <c r="W186" s="504"/>
      <c r="X186" s="504"/>
      <c r="Y186" s="504"/>
      <c r="Z186" s="504"/>
      <c r="AA186" s="505"/>
      <c r="AB186" s="504"/>
      <c r="AC186" s="504"/>
      <c r="AD186" s="504"/>
      <c r="AE186" s="504"/>
      <c r="AF186" s="504"/>
      <c r="AG186" s="504"/>
      <c r="AH186" s="504"/>
      <c r="AI186" s="504"/>
      <c r="AJ186" s="504"/>
      <c r="AK186" s="504"/>
      <c r="AL186" s="504"/>
      <c r="AM186" s="504"/>
      <c r="AN186" s="504"/>
      <c r="AO186" s="504"/>
      <c r="AP186" s="504"/>
      <c r="AQ186" s="504"/>
      <c r="AR186" s="499"/>
    </row>
    <row r="187" spans="2:44" s="480" customFormat="1" ht="16.5" customHeight="1">
      <c r="B187" s="467"/>
      <c r="C187" s="481"/>
      <c r="D187" s="500" t="s">
        <v>1000</v>
      </c>
      <c r="E187" s="484">
        <f>SUM(E188,E192)</f>
        <v>77</v>
      </c>
      <c r="F187" s="484">
        <f>SUM(F188,F192)</f>
        <v>39</v>
      </c>
      <c r="G187" s="484">
        <f>SUM(G188,G192)</f>
        <v>0</v>
      </c>
      <c r="H187" s="484">
        <f>SUM(H188,H192)</f>
        <v>38</v>
      </c>
      <c r="I187" s="484"/>
      <c r="J187" s="484">
        <f>SUM(J188,J192)</f>
        <v>2470</v>
      </c>
      <c r="K187" s="484"/>
      <c r="L187" s="484">
        <f>SUM(L188,L192)</f>
        <v>577</v>
      </c>
      <c r="M187" s="484"/>
      <c r="N187" s="485">
        <f aca="true" t="shared" si="81" ref="N187:N200">SUM(J187,L187)</f>
        <v>3047</v>
      </c>
      <c r="O187" s="484"/>
      <c r="P187" s="484">
        <f>SUM(P188,P192)</f>
        <v>53</v>
      </c>
      <c r="Q187" s="484"/>
      <c r="R187" s="484">
        <f>SUM(R188,R192)</f>
        <v>27</v>
      </c>
      <c r="S187" s="484"/>
      <c r="T187" s="485">
        <f aca="true" t="shared" si="82" ref="T187:T200">SUM(P187,R187)</f>
        <v>80</v>
      </c>
      <c r="U187" s="484"/>
      <c r="V187" s="485">
        <f aca="true" t="shared" si="83" ref="V187:V200">SUM(J187,P187)</f>
        <v>2523</v>
      </c>
      <c r="W187" s="485"/>
      <c r="X187" s="485">
        <f aca="true" t="shared" si="84" ref="X187:X200">SUM(L187,R187)</f>
        <v>604</v>
      </c>
      <c r="Y187" s="485"/>
      <c r="Z187" s="485">
        <f aca="true" t="shared" si="85" ref="Z187:Z200">SUM(N187,T187)</f>
        <v>3127</v>
      </c>
      <c r="AA187" s="484"/>
      <c r="AB187" s="484">
        <v>0</v>
      </c>
      <c r="AC187" s="484"/>
      <c r="AD187" s="484">
        <v>0</v>
      </c>
      <c r="AE187" s="485"/>
      <c r="AF187" s="484">
        <f>SUM(AF188,AF192)</f>
        <v>393620</v>
      </c>
      <c r="AG187" s="484"/>
      <c r="AH187" s="484">
        <v>0</v>
      </c>
      <c r="AI187" s="484"/>
      <c r="AJ187" s="484">
        <v>0</v>
      </c>
      <c r="AK187" s="485"/>
      <c r="AL187" s="484">
        <v>0</v>
      </c>
      <c r="AM187" s="485"/>
      <c r="AN187" s="484">
        <v>0</v>
      </c>
      <c r="AO187" s="485"/>
      <c r="AP187" s="484">
        <f>SUM(AP188,AP192)</f>
        <v>1377139</v>
      </c>
      <c r="AQ187" s="484"/>
      <c r="AR187" s="486">
        <v>0</v>
      </c>
    </row>
    <row r="188" spans="2:44" s="480" customFormat="1" ht="16.5" customHeight="1">
      <c r="B188" s="467"/>
      <c r="C188" s="481"/>
      <c r="D188" s="500" t="s">
        <v>259</v>
      </c>
      <c r="E188" s="485">
        <f>SUM(E189:E191)</f>
        <v>50</v>
      </c>
      <c r="F188" s="485">
        <f>SUM(F189:F191)</f>
        <v>12</v>
      </c>
      <c r="G188" s="485">
        <f>SUM(G189:G191)</f>
        <v>0</v>
      </c>
      <c r="H188" s="485">
        <f>SUM(H189:H191)</f>
        <v>38</v>
      </c>
      <c r="I188" s="485"/>
      <c r="J188" s="485">
        <f>SUM(J189:J191)</f>
        <v>237</v>
      </c>
      <c r="K188" s="485"/>
      <c r="L188" s="485">
        <f>SUM(L189:L191)</f>
        <v>65</v>
      </c>
      <c r="M188" s="485"/>
      <c r="N188" s="485">
        <f t="shared" si="81"/>
        <v>302</v>
      </c>
      <c r="O188" s="485"/>
      <c r="P188" s="485">
        <f>SUM(P189:P191)</f>
        <v>53</v>
      </c>
      <c r="Q188" s="485"/>
      <c r="R188" s="485">
        <f>SUM(R189:R191)</f>
        <v>27</v>
      </c>
      <c r="S188" s="485"/>
      <c r="T188" s="485">
        <f t="shared" si="82"/>
        <v>80</v>
      </c>
      <c r="U188" s="485"/>
      <c r="V188" s="485">
        <f t="shared" si="83"/>
        <v>290</v>
      </c>
      <c r="W188" s="485"/>
      <c r="X188" s="485">
        <f t="shared" si="84"/>
        <v>92</v>
      </c>
      <c r="Y188" s="485"/>
      <c r="Z188" s="485">
        <f t="shared" si="85"/>
        <v>382</v>
      </c>
      <c r="AA188" s="485"/>
      <c r="AB188" s="485">
        <f>SUM(AB189:AB191)</f>
        <v>0</v>
      </c>
      <c r="AC188" s="485"/>
      <c r="AD188" s="485">
        <f>SUM(AD189:AD191)</f>
        <v>0</v>
      </c>
      <c r="AE188" s="485"/>
      <c r="AF188" s="485">
        <f>SUM(AF189:AF191)</f>
        <v>26308</v>
      </c>
      <c r="AG188" s="485"/>
      <c r="AH188" s="485">
        <f>SUM(AH189:AH191)</f>
        <v>0</v>
      </c>
      <c r="AI188" s="485"/>
      <c r="AJ188" s="485">
        <f>SUM(AJ189:AJ191)</f>
        <v>0</v>
      </c>
      <c r="AK188" s="485"/>
      <c r="AL188" s="485">
        <f>SUM(AL189:AL191)</f>
        <v>0</v>
      </c>
      <c r="AM188" s="485"/>
      <c r="AN188" s="485">
        <f>SUM(AN189:AN191)</f>
        <v>0</v>
      </c>
      <c r="AO188" s="485"/>
      <c r="AP188" s="485">
        <f>SUM(AP189:AP191)</f>
        <v>63416</v>
      </c>
      <c r="AQ188" s="485"/>
      <c r="AR188" s="488">
        <f>SUM(AR189:AR191)</f>
        <v>0</v>
      </c>
    </row>
    <row r="189" spans="2:44" s="459" customFormat="1" ht="16.5" customHeight="1">
      <c r="B189" s="467"/>
      <c r="C189" s="489"/>
      <c r="D189" s="501" t="s">
        <v>260</v>
      </c>
      <c r="E189" s="492">
        <f>SUM(F189:H189)</f>
        <v>13</v>
      </c>
      <c r="F189" s="492">
        <v>0</v>
      </c>
      <c r="G189" s="492">
        <v>0</v>
      </c>
      <c r="H189" s="492">
        <v>13</v>
      </c>
      <c r="I189" s="492"/>
      <c r="J189" s="492">
        <v>6</v>
      </c>
      <c r="K189" s="492"/>
      <c r="L189" s="492">
        <v>0</v>
      </c>
      <c r="M189" s="492"/>
      <c r="N189" s="492">
        <f t="shared" si="81"/>
        <v>6</v>
      </c>
      <c r="O189" s="492"/>
      <c r="P189" s="492">
        <v>16</v>
      </c>
      <c r="Q189" s="492"/>
      <c r="R189" s="492">
        <v>4</v>
      </c>
      <c r="S189" s="492"/>
      <c r="T189" s="492">
        <f t="shared" si="82"/>
        <v>20</v>
      </c>
      <c r="U189" s="492"/>
      <c r="V189" s="492">
        <f t="shared" si="83"/>
        <v>22</v>
      </c>
      <c r="W189" s="492"/>
      <c r="X189" s="492">
        <f t="shared" si="84"/>
        <v>4</v>
      </c>
      <c r="Y189" s="492"/>
      <c r="Z189" s="492">
        <f t="shared" si="85"/>
        <v>26</v>
      </c>
      <c r="AA189" s="492"/>
      <c r="AB189" s="493">
        <v>0</v>
      </c>
      <c r="AC189" s="492"/>
      <c r="AD189" s="493">
        <v>0</v>
      </c>
      <c r="AE189" s="492"/>
      <c r="AF189" s="493">
        <v>415</v>
      </c>
      <c r="AG189" s="492"/>
      <c r="AH189" s="493">
        <v>0</v>
      </c>
      <c r="AI189" s="492"/>
      <c r="AJ189" s="493">
        <v>0</v>
      </c>
      <c r="AK189" s="492"/>
      <c r="AL189" s="493">
        <v>0</v>
      </c>
      <c r="AM189" s="492"/>
      <c r="AN189" s="493">
        <v>0</v>
      </c>
      <c r="AO189" s="492"/>
      <c r="AP189" s="493">
        <v>965</v>
      </c>
      <c r="AQ189" s="492"/>
      <c r="AR189" s="494">
        <v>0</v>
      </c>
    </row>
    <row r="190" spans="2:44" s="459" customFormat="1" ht="16.5" customHeight="1">
      <c r="B190" s="467"/>
      <c r="C190" s="489"/>
      <c r="D190" s="501" t="s">
        <v>262</v>
      </c>
      <c r="E190" s="492">
        <f>SUM(F190:H190)</f>
        <v>21</v>
      </c>
      <c r="F190" s="492">
        <v>6</v>
      </c>
      <c r="G190" s="492">
        <v>0</v>
      </c>
      <c r="H190" s="492">
        <v>15</v>
      </c>
      <c r="I190" s="492"/>
      <c r="J190" s="492">
        <v>77</v>
      </c>
      <c r="K190" s="492"/>
      <c r="L190" s="492">
        <v>16</v>
      </c>
      <c r="M190" s="492"/>
      <c r="N190" s="492">
        <f t="shared" si="81"/>
        <v>93</v>
      </c>
      <c r="O190" s="492"/>
      <c r="P190" s="492">
        <v>24</v>
      </c>
      <c r="Q190" s="492"/>
      <c r="R190" s="492">
        <v>10</v>
      </c>
      <c r="S190" s="492"/>
      <c r="T190" s="492">
        <f t="shared" si="82"/>
        <v>34</v>
      </c>
      <c r="U190" s="492"/>
      <c r="V190" s="492">
        <f t="shared" si="83"/>
        <v>101</v>
      </c>
      <c r="W190" s="492"/>
      <c r="X190" s="492">
        <f t="shared" si="84"/>
        <v>26</v>
      </c>
      <c r="Y190" s="492"/>
      <c r="Z190" s="492">
        <f t="shared" si="85"/>
        <v>127</v>
      </c>
      <c r="AA190" s="492"/>
      <c r="AB190" s="493">
        <v>0</v>
      </c>
      <c r="AC190" s="492"/>
      <c r="AD190" s="493">
        <v>0</v>
      </c>
      <c r="AE190" s="492"/>
      <c r="AF190" s="493">
        <v>8265</v>
      </c>
      <c r="AG190" s="492"/>
      <c r="AH190" s="493">
        <v>0</v>
      </c>
      <c r="AI190" s="492"/>
      <c r="AJ190" s="493">
        <v>0</v>
      </c>
      <c r="AK190" s="492"/>
      <c r="AL190" s="493">
        <v>0</v>
      </c>
      <c r="AM190" s="492"/>
      <c r="AN190" s="493">
        <v>0</v>
      </c>
      <c r="AO190" s="492"/>
      <c r="AP190" s="493">
        <v>18506</v>
      </c>
      <c r="AQ190" s="492"/>
      <c r="AR190" s="494">
        <v>0</v>
      </c>
    </row>
    <row r="191" spans="2:44" s="459" customFormat="1" ht="16.5" customHeight="1">
      <c r="B191" s="467">
        <v>31</v>
      </c>
      <c r="C191" s="489"/>
      <c r="D191" s="501" t="s">
        <v>263</v>
      </c>
      <c r="E191" s="492">
        <f>SUM(F191:H191)</f>
        <v>16</v>
      </c>
      <c r="F191" s="492">
        <v>6</v>
      </c>
      <c r="G191" s="492">
        <v>0</v>
      </c>
      <c r="H191" s="492">
        <v>10</v>
      </c>
      <c r="I191" s="492"/>
      <c r="J191" s="492">
        <v>154</v>
      </c>
      <c r="K191" s="492"/>
      <c r="L191" s="492">
        <v>49</v>
      </c>
      <c r="M191" s="492"/>
      <c r="N191" s="492">
        <f t="shared" si="81"/>
        <v>203</v>
      </c>
      <c r="O191" s="492"/>
      <c r="P191" s="492">
        <v>13</v>
      </c>
      <c r="Q191" s="492"/>
      <c r="R191" s="492">
        <v>13</v>
      </c>
      <c r="S191" s="492"/>
      <c r="T191" s="492">
        <f t="shared" si="82"/>
        <v>26</v>
      </c>
      <c r="U191" s="492"/>
      <c r="V191" s="492">
        <f t="shared" si="83"/>
        <v>167</v>
      </c>
      <c r="W191" s="492"/>
      <c r="X191" s="492">
        <f t="shared" si="84"/>
        <v>62</v>
      </c>
      <c r="Y191" s="492"/>
      <c r="Z191" s="492">
        <f t="shared" si="85"/>
        <v>229</v>
      </c>
      <c r="AA191" s="492"/>
      <c r="AB191" s="493">
        <v>0</v>
      </c>
      <c r="AC191" s="492"/>
      <c r="AD191" s="493">
        <v>0</v>
      </c>
      <c r="AE191" s="492"/>
      <c r="AF191" s="493">
        <v>17628</v>
      </c>
      <c r="AG191" s="492"/>
      <c r="AH191" s="493">
        <v>0</v>
      </c>
      <c r="AI191" s="492"/>
      <c r="AJ191" s="493">
        <v>0</v>
      </c>
      <c r="AK191" s="492"/>
      <c r="AL191" s="493">
        <v>0</v>
      </c>
      <c r="AM191" s="492"/>
      <c r="AN191" s="493">
        <v>0</v>
      </c>
      <c r="AO191" s="492"/>
      <c r="AP191" s="493">
        <v>43945</v>
      </c>
      <c r="AQ191" s="492"/>
      <c r="AR191" s="494">
        <v>0</v>
      </c>
    </row>
    <row r="192" spans="2:44" s="480" customFormat="1" ht="16.5" customHeight="1">
      <c r="B192" s="1451" t="s">
        <v>289</v>
      </c>
      <c r="C192" s="495"/>
      <c r="D192" s="500" t="s">
        <v>264</v>
      </c>
      <c r="E192" s="485">
        <f>SUM(E193:E200)</f>
        <v>27</v>
      </c>
      <c r="F192" s="485">
        <f>SUM(F193:F200)</f>
        <v>27</v>
      </c>
      <c r="G192" s="485">
        <f>SUM(G193:G200)</f>
        <v>0</v>
      </c>
      <c r="H192" s="485">
        <f>SUM(H193:H200)</f>
        <v>0</v>
      </c>
      <c r="I192" s="485"/>
      <c r="J192" s="485">
        <f>SUM(J193:J200)</f>
        <v>2233</v>
      </c>
      <c r="K192" s="485"/>
      <c r="L192" s="485">
        <f>SUM(L193:L200)</f>
        <v>512</v>
      </c>
      <c r="M192" s="485"/>
      <c r="N192" s="485">
        <f t="shared" si="81"/>
        <v>2745</v>
      </c>
      <c r="O192" s="485"/>
      <c r="P192" s="485">
        <f>SUM(P193:P200)</f>
        <v>0</v>
      </c>
      <c r="Q192" s="485"/>
      <c r="R192" s="485">
        <f>SUM(R193:R200)</f>
        <v>0</v>
      </c>
      <c r="S192" s="485"/>
      <c r="T192" s="485">
        <f t="shared" si="82"/>
        <v>0</v>
      </c>
      <c r="U192" s="485"/>
      <c r="V192" s="485">
        <f t="shared" si="83"/>
        <v>2233</v>
      </c>
      <c r="W192" s="485"/>
      <c r="X192" s="485">
        <f t="shared" si="84"/>
        <v>512</v>
      </c>
      <c r="Y192" s="485"/>
      <c r="Z192" s="485">
        <f t="shared" si="85"/>
        <v>2745</v>
      </c>
      <c r="AA192" s="485"/>
      <c r="AB192" s="485">
        <f>SUM(AB193:AB200)</f>
        <v>353655</v>
      </c>
      <c r="AC192" s="485"/>
      <c r="AD192" s="485">
        <f>SUM(AD193:AD200)</f>
        <v>13657</v>
      </c>
      <c r="AE192" s="485"/>
      <c r="AF192" s="484">
        <f>SUM(AB192,AD192)</f>
        <v>367312</v>
      </c>
      <c r="AG192" s="485"/>
      <c r="AH192" s="485">
        <f>SUM(AH193:AH200)</f>
        <v>1091513</v>
      </c>
      <c r="AI192" s="485"/>
      <c r="AJ192" s="485">
        <f>SUM(AJ193:AJ200)</f>
        <v>26647</v>
      </c>
      <c r="AK192" s="485"/>
      <c r="AL192" s="485">
        <f>SUM(AL193:AL200)</f>
        <v>143310</v>
      </c>
      <c r="AM192" s="485"/>
      <c r="AN192" s="485">
        <f>SUM(AN193:AN200)</f>
        <v>52253</v>
      </c>
      <c r="AO192" s="485"/>
      <c r="AP192" s="484">
        <f>SUM(AH192,AJ192,AL192,AN192)</f>
        <v>1313723</v>
      </c>
      <c r="AQ192" s="485"/>
      <c r="AR192" s="488">
        <f>SUM(AR193:AR200)</f>
        <v>3</v>
      </c>
    </row>
    <row r="193" spans="2:44" s="459" customFormat="1" ht="16.5" customHeight="1">
      <c r="B193" s="1451"/>
      <c r="C193" s="489"/>
      <c r="D193" s="501" t="s">
        <v>265</v>
      </c>
      <c r="E193" s="492">
        <f aca="true" t="shared" si="86" ref="E193:E200">SUM(F193:H193)</f>
        <v>4</v>
      </c>
      <c r="F193" s="492">
        <v>4</v>
      </c>
      <c r="G193" s="492">
        <v>0</v>
      </c>
      <c r="H193" s="492">
        <v>0</v>
      </c>
      <c r="I193" s="492"/>
      <c r="J193" s="492">
        <v>82</v>
      </c>
      <c r="K193" s="492"/>
      <c r="L193" s="492">
        <v>19</v>
      </c>
      <c r="M193" s="492"/>
      <c r="N193" s="506">
        <f t="shared" si="81"/>
        <v>101</v>
      </c>
      <c r="O193" s="492"/>
      <c r="P193" s="492">
        <v>0</v>
      </c>
      <c r="Q193" s="492"/>
      <c r="R193" s="492">
        <v>0</v>
      </c>
      <c r="S193" s="492"/>
      <c r="T193" s="492">
        <f t="shared" si="82"/>
        <v>0</v>
      </c>
      <c r="U193" s="492"/>
      <c r="V193" s="506">
        <f t="shared" si="83"/>
        <v>82</v>
      </c>
      <c r="W193" s="506"/>
      <c r="X193" s="506">
        <f t="shared" si="84"/>
        <v>19</v>
      </c>
      <c r="Y193" s="506"/>
      <c r="Z193" s="506">
        <f t="shared" si="85"/>
        <v>101</v>
      </c>
      <c r="AA193" s="492"/>
      <c r="AB193" s="493">
        <v>9300</v>
      </c>
      <c r="AC193" s="492"/>
      <c r="AD193" s="492">
        <v>18</v>
      </c>
      <c r="AE193" s="492"/>
      <c r="AF193" s="493">
        <f>SUM(AB193,AD193)</f>
        <v>9318</v>
      </c>
      <c r="AG193" s="492"/>
      <c r="AH193" s="493">
        <v>11919</v>
      </c>
      <c r="AI193" s="492"/>
      <c r="AJ193" s="492">
        <v>1072</v>
      </c>
      <c r="AK193" s="492"/>
      <c r="AL193" s="492">
        <v>574</v>
      </c>
      <c r="AM193" s="492"/>
      <c r="AN193" s="492">
        <v>835</v>
      </c>
      <c r="AO193" s="492"/>
      <c r="AP193" s="493">
        <f>SUM(AH193,AJ193,AL193,AN193)</f>
        <v>14400</v>
      </c>
      <c r="AQ193" s="492"/>
      <c r="AR193" s="494">
        <v>1</v>
      </c>
    </row>
    <row r="194" spans="2:44" s="459" customFormat="1" ht="16.5" customHeight="1">
      <c r="B194" s="1451"/>
      <c r="C194" s="496"/>
      <c r="D194" s="501" t="s">
        <v>266</v>
      </c>
      <c r="E194" s="492">
        <f t="shared" si="86"/>
        <v>10</v>
      </c>
      <c r="F194" s="492">
        <v>10</v>
      </c>
      <c r="G194" s="492">
        <v>0</v>
      </c>
      <c r="H194" s="492">
        <v>0</v>
      </c>
      <c r="I194" s="492"/>
      <c r="J194" s="492">
        <v>310</v>
      </c>
      <c r="K194" s="492"/>
      <c r="L194" s="492">
        <v>108</v>
      </c>
      <c r="M194" s="492"/>
      <c r="N194" s="506">
        <f t="shared" si="81"/>
        <v>418</v>
      </c>
      <c r="O194" s="492"/>
      <c r="P194" s="492">
        <v>0</v>
      </c>
      <c r="Q194" s="492"/>
      <c r="R194" s="492">
        <v>0</v>
      </c>
      <c r="S194" s="492"/>
      <c r="T194" s="492">
        <f t="shared" si="82"/>
        <v>0</v>
      </c>
      <c r="U194" s="492"/>
      <c r="V194" s="506">
        <f t="shared" si="83"/>
        <v>310</v>
      </c>
      <c r="W194" s="506"/>
      <c r="X194" s="506">
        <f t="shared" si="84"/>
        <v>108</v>
      </c>
      <c r="Y194" s="506"/>
      <c r="Z194" s="506">
        <f t="shared" si="85"/>
        <v>418</v>
      </c>
      <c r="AA194" s="492"/>
      <c r="AB194" s="493">
        <v>36456</v>
      </c>
      <c r="AC194" s="492"/>
      <c r="AD194" s="492">
        <v>438</v>
      </c>
      <c r="AE194" s="492"/>
      <c r="AF194" s="493">
        <f>SUM(AB194,AD194)</f>
        <v>36894</v>
      </c>
      <c r="AG194" s="492"/>
      <c r="AH194" s="493">
        <v>68121</v>
      </c>
      <c r="AI194" s="492"/>
      <c r="AJ194" s="492">
        <v>6763</v>
      </c>
      <c r="AK194" s="492"/>
      <c r="AL194" s="492">
        <v>2762</v>
      </c>
      <c r="AM194" s="492"/>
      <c r="AN194" s="492">
        <v>4455</v>
      </c>
      <c r="AO194" s="492"/>
      <c r="AP194" s="493">
        <f>SUM(AH194,AJ194,AL194,AN194)</f>
        <v>82101</v>
      </c>
      <c r="AQ194" s="492"/>
      <c r="AR194" s="494">
        <v>2</v>
      </c>
    </row>
    <row r="195" spans="2:44" s="459" customFormat="1" ht="16.5" customHeight="1">
      <c r="B195" s="1451"/>
      <c r="C195" s="496"/>
      <c r="D195" s="501" t="s">
        <v>267</v>
      </c>
      <c r="E195" s="492">
        <f t="shared" si="86"/>
        <v>8</v>
      </c>
      <c r="F195" s="492">
        <v>8</v>
      </c>
      <c r="G195" s="492">
        <v>0</v>
      </c>
      <c r="H195" s="492">
        <v>0</v>
      </c>
      <c r="I195" s="497" t="s">
        <v>272</v>
      </c>
      <c r="J195" s="492">
        <v>683</v>
      </c>
      <c r="K195" s="497" t="s">
        <v>272</v>
      </c>
      <c r="L195" s="492">
        <v>234</v>
      </c>
      <c r="M195" s="497" t="s">
        <v>272</v>
      </c>
      <c r="N195" s="506">
        <f t="shared" si="81"/>
        <v>917</v>
      </c>
      <c r="O195" s="492"/>
      <c r="P195" s="492">
        <v>0</v>
      </c>
      <c r="Q195" s="492"/>
      <c r="R195" s="492">
        <v>0</v>
      </c>
      <c r="S195" s="492"/>
      <c r="T195" s="492">
        <f t="shared" si="82"/>
        <v>0</v>
      </c>
      <c r="U195" s="497" t="s">
        <v>272</v>
      </c>
      <c r="V195" s="506">
        <f t="shared" si="83"/>
        <v>683</v>
      </c>
      <c r="W195" s="507" t="s">
        <v>272</v>
      </c>
      <c r="X195" s="506">
        <f t="shared" si="84"/>
        <v>234</v>
      </c>
      <c r="Y195" s="507" t="s">
        <v>272</v>
      </c>
      <c r="Z195" s="506">
        <f t="shared" si="85"/>
        <v>917</v>
      </c>
      <c r="AA195" s="492"/>
      <c r="AB195" s="493">
        <v>55882</v>
      </c>
      <c r="AC195" s="492"/>
      <c r="AD195" s="492">
        <v>1320</v>
      </c>
      <c r="AE195" s="492"/>
      <c r="AF195" s="493">
        <f>SUM(AB195,AD195)</f>
        <v>57202</v>
      </c>
      <c r="AG195" s="492"/>
      <c r="AH195" s="493">
        <v>85826</v>
      </c>
      <c r="AI195" s="492"/>
      <c r="AJ195" s="492">
        <v>5314</v>
      </c>
      <c r="AK195" s="492"/>
      <c r="AL195" s="492">
        <v>2379</v>
      </c>
      <c r="AM195" s="492"/>
      <c r="AN195" s="492">
        <v>20113</v>
      </c>
      <c r="AO195" s="492"/>
      <c r="AP195" s="493">
        <f>SUM(AH195,AJ195,AL195,AN195)</f>
        <v>113632</v>
      </c>
      <c r="AQ195" s="492"/>
      <c r="AR195" s="494">
        <v>0</v>
      </c>
    </row>
    <row r="196" spans="2:44" s="459" customFormat="1" ht="16.5" customHeight="1">
      <c r="B196" s="1451"/>
      <c r="C196" s="496"/>
      <c r="D196" s="501" t="s">
        <v>268</v>
      </c>
      <c r="E196" s="492">
        <f t="shared" si="86"/>
        <v>1</v>
      </c>
      <c r="F196" s="492">
        <v>1</v>
      </c>
      <c r="G196" s="492">
        <v>0</v>
      </c>
      <c r="H196" s="492">
        <v>0</v>
      </c>
      <c r="I196" s="492"/>
      <c r="J196" s="492" t="s">
        <v>275</v>
      </c>
      <c r="K196" s="492"/>
      <c r="L196" s="492" t="s">
        <v>275</v>
      </c>
      <c r="M196" s="492"/>
      <c r="N196" s="506">
        <f t="shared" si="81"/>
        <v>0</v>
      </c>
      <c r="O196" s="492"/>
      <c r="P196" s="492">
        <v>0</v>
      </c>
      <c r="Q196" s="492"/>
      <c r="R196" s="492">
        <v>0</v>
      </c>
      <c r="S196" s="492"/>
      <c r="T196" s="492">
        <f t="shared" si="82"/>
        <v>0</v>
      </c>
      <c r="U196" s="492"/>
      <c r="V196" s="506">
        <f t="shared" si="83"/>
        <v>0</v>
      </c>
      <c r="W196" s="506"/>
      <c r="X196" s="506">
        <f t="shared" si="84"/>
        <v>0</v>
      </c>
      <c r="Y196" s="506"/>
      <c r="Z196" s="506">
        <f t="shared" si="85"/>
        <v>0</v>
      </c>
      <c r="AA196" s="497" t="s">
        <v>272</v>
      </c>
      <c r="AB196" s="493">
        <v>252017</v>
      </c>
      <c r="AC196" s="497" t="s">
        <v>272</v>
      </c>
      <c r="AD196" s="492">
        <v>11881</v>
      </c>
      <c r="AE196" s="497" t="s">
        <v>272</v>
      </c>
      <c r="AF196" s="493">
        <f>SUM(AB196,AD196)</f>
        <v>263898</v>
      </c>
      <c r="AG196" s="497" t="s">
        <v>272</v>
      </c>
      <c r="AH196" s="492">
        <v>925647</v>
      </c>
      <c r="AI196" s="497" t="s">
        <v>272</v>
      </c>
      <c r="AJ196" s="492">
        <v>13498</v>
      </c>
      <c r="AK196" s="497" t="s">
        <v>272</v>
      </c>
      <c r="AL196" s="492">
        <v>137595</v>
      </c>
      <c r="AM196" s="497" t="s">
        <v>272</v>
      </c>
      <c r="AN196" s="492">
        <v>26850</v>
      </c>
      <c r="AO196" s="497" t="s">
        <v>272</v>
      </c>
      <c r="AP196" s="493">
        <f>SUM(AH196,AJ196,AL196,AN196)</f>
        <v>1103590</v>
      </c>
      <c r="AQ196" s="492"/>
      <c r="AR196" s="494">
        <v>0</v>
      </c>
    </row>
    <row r="197" spans="2:44" s="459" customFormat="1" ht="16.5" customHeight="1">
      <c r="B197" s="1451"/>
      <c r="C197" s="496"/>
      <c r="D197" s="501" t="s">
        <v>269</v>
      </c>
      <c r="E197" s="492">
        <f t="shared" si="86"/>
        <v>1</v>
      </c>
      <c r="F197" s="492">
        <v>1</v>
      </c>
      <c r="G197" s="492">
        <v>0</v>
      </c>
      <c r="H197" s="492">
        <v>0</v>
      </c>
      <c r="I197" s="492"/>
      <c r="J197" s="492" t="s">
        <v>275</v>
      </c>
      <c r="K197" s="492"/>
      <c r="L197" s="492" t="s">
        <v>275</v>
      </c>
      <c r="M197" s="492"/>
      <c r="N197" s="506">
        <f t="shared" si="81"/>
        <v>0</v>
      </c>
      <c r="O197" s="492"/>
      <c r="P197" s="492">
        <v>0</v>
      </c>
      <c r="Q197" s="492"/>
      <c r="R197" s="492">
        <v>0</v>
      </c>
      <c r="S197" s="492"/>
      <c r="T197" s="492">
        <f t="shared" si="82"/>
        <v>0</v>
      </c>
      <c r="U197" s="492"/>
      <c r="V197" s="506">
        <f t="shared" si="83"/>
        <v>0</v>
      </c>
      <c r="W197" s="506"/>
      <c r="X197" s="506">
        <f t="shared" si="84"/>
        <v>0</v>
      </c>
      <c r="Y197" s="506"/>
      <c r="Z197" s="506">
        <f t="shared" si="85"/>
        <v>0</v>
      </c>
      <c r="AA197" s="492"/>
      <c r="AB197" s="493" t="s">
        <v>275</v>
      </c>
      <c r="AC197" s="492"/>
      <c r="AD197" s="493" t="s">
        <v>275</v>
      </c>
      <c r="AE197" s="492"/>
      <c r="AF197" s="493" t="s">
        <v>275</v>
      </c>
      <c r="AG197" s="492"/>
      <c r="AH197" s="493" t="s">
        <v>275</v>
      </c>
      <c r="AI197" s="492"/>
      <c r="AJ197" s="493" t="s">
        <v>275</v>
      </c>
      <c r="AK197" s="492"/>
      <c r="AL197" s="493" t="s">
        <v>275</v>
      </c>
      <c r="AM197" s="492"/>
      <c r="AN197" s="493" t="s">
        <v>275</v>
      </c>
      <c r="AO197" s="492"/>
      <c r="AP197" s="493" t="s">
        <v>275</v>
      </c>
      <c r="AQ197" s="492"/>
      <c r="AR197" s="494">
        <v>0</v>
      </c>
    </row>
    <row r="198" spans="2:44" s="459" customFormat="1" ht="16.5" customHeight="1">
      <c r="B198" s="1451"/>
      <c r="C198" s="496"/>
      <c r="D198" s="501" t="s">
        <v>270</v>
      </c>
      <c r="E198" s="492">
        <f t="shared" si="86"/>
        <v>2</v>
      </c>
      <c r="F198" s="492">
        <v>2</v>
      </c>
      <c r="G198" s="492">
        <v>0</v>
      </c>
      <c r="H198" s="492">
        <v>0</v>
      </c>
      <c r="I198" s="497" t="s">
        <v>272</v>
      </c>
      <c r="J198" s="492">
        <v>1158</v>
      </c>
      <c r="K198" s="497" t="s">
        <v>272</v>
      </c>
      <c r="L198" s="492">
        <v>151</v>
      </c>
      <c r="M198" s="497" t="s">
        <v>272</v>
      </c>
      <c r="N198" s="506">
        <f t="shared" si="81"/>
        <v>1309</v>
      </c>
      <c r="O198" s="492"/>
      <c r="P198" s="492">
        <v>0</v>
      </c>
      <c r="Q198" s="492"/>
      <c r="R198" s="492">
        <v>0</v>
      </c>
      <c r="S198" s="492"/>
      <c r="T198" s="492">
        <f t="shared" si="82"/>
        <v>0</v>
      </c>
      <c r="U198" s="497" t="s">
        <v>272</v>
      </c>
      <c r="V198" s="506">
        <f t="shared" si="83"/>
        <v>1158</v>
      </c>
      <c r="W198" s="507" t="s">
        <v>272</v>
      </c>
      <c r="X198" s="506">
        <f t="shared" si="84"/>
        <v>151</v>
      </c>
      <c r="Y198" s="507" t="s">
        <v>272</v>
      </c>
      <c r="Z198" s="506">
        <f t="shared" si="85"/>
        <v>1309</v>
      </c>
      <c r="AA198" s="492"/>
      <c r="AB198" s="493">
        <v>0</v>
      </c>
      <c r="AC198" s="492"/>
      <c r="AD198" s="493" t="s">
        <v>275</v>
      </c>
      <c r="AE198" s="492"/>
      <c r="AF198" s="493" t="s">
        <v>275</v>
      </c>
      <c r="AG198" s="492"/>
      <c r="AH198" s="493" t="s">
        <v>275</v>
      </c>
      <c r="AI198" s="492"/>
      <c r="AJ198" s="493" t="s">
        <v>275</v>
      </c>
      <c r="AK198" s="492"/>
      <c r="AL198" s="493" t="s">
        <v>275</v>
      </c>
      <c r="AM198" s="492"/>
      <c r="AN198" s="493" t="s">
        <v>275</v>
      </c>
      <c r="AO198" s="492"/>
      <c r="AP198" s="493" t="s">
        <v>275</v>
      </c>
      <c r="AQ198" s="492"/>
      <c r="AR198" s="494">
        <v>0</v>
      </c>
    </row>
    <row r="199" spans="2:44" s="459" customFormat="1" ht="16.5" customHeight="1">
      <c r="B199" s="467"/>
      <c r="C199" s="496"/>
      <c r="D199" s="501" t="s">
        <v>271</v>
      </c>
      <c r="E199" s="492">
        <f t="shared" si="86"/>
        <v>1</v>
      </c>
      <c r="F199" s="492">
        <v>1</v>
      </c>
      <c r="G199" s="492">
        <v>0</v>
      </c>
      <c r="H199" s="492">
        <v>0</v>
      </c>
      <c r="I199" s="492"/>
      <c r="J199" s="492" t="s">
        <v>275</v>
      </c>
      <c r="K199" s="492"/>
      <c r="L199" s="492" t="s">
        <v>275</v>
      </c>
      <c r="M199" s="492"/>
      <c r="N199" s="506">
        <f t="shared" si="81"/>
        <v>0</v>
      </c>
      <c r="O199" s="492"/>
      <c r="P199" s="492">
        <v>0</v>
      </c>
      <c r="Q199" s="492"/>
      <c r="R199" s="492">
        <v>0</v>
      </c>
      <c r="S199" s="492"/>
      <c r="T199" s="492">
        <f t="shared" si="82"/>
        <v>0</v>
      </c>
      <c r="U199" s="492"/>
      <c r="V199" s="506">
        <f t="shared" si="83"/>
        <v>0</v>
      </c>
      <c r="W199" s="506"/>
      <c r="X199" s="506">
        <f t="shared" si="84"/>
        <v>0</v>
      </c>
      <c r="Y199" s="506"/>
      <c r="Z199" s="506">
        <f t="shared" si="85"/>
        <v>0</v>
      </c>
      <c r="AA199" s="492"/>
      <c r="AB199" s="493" t="s">
        <v>275</v>
      </c>
      <c r="AC199" s="492"/>
      <c r="AD199" s="493" t="s">
        <v>275</v>
      </c>
      <c r="AE199" s="492"/>
      <c r="AF199" s="493" t="s">
        <v>275</v>
      </c>
      <c r="AG199" s="492"/>
      <c r="AH199" s="493" t="s">
        <v>275</v>
      </c>
      <c r="AI199" s="492"/>
      <c r="AJ199" s="493" t="s">
        <v>275</v>
      </c>
      <c r="AK199" s="492"/>
      <c r="AL199" s="493" t="s">
        <v>275</v>
      </c>
      <c r="AM199" s="492"/>
      <c r="AN199" s="493" t="s">
        <v>275</v>
      </c>
      <c r="AO199" s="492"/>
      <c r="AP199" s="493" t="s">
        <v>275</v>
      </c>
      <c r="AQ199" s="492"/>
      <c r="AR199" s="494">
        <v>0</v>
      </c>
    </row>
    <row r="200" spans="2:44" s="459" customFormat="1" ht="16.5" customHeight="1">
      <c r="B200" s="467"/>
      <c r="C200" s="496"/>
      <c r="D200" s="501" t="s">
        <v>273</v>
      </c>
      <c r="E200" s="492">
        <f t="shared" si="86"/>
        <v>0</v>
      </c>
      <c r="F200" s="492">
        <v>0</v>
      </c>
      <c r="G200" s="492">
        <v>0</v>
      </c>
      <c r="H200" s="492">
        <v>0</v>
      </c>
      <c r="I200" s="492"/>
      <c r="J200" s="492">
        <v>0</v>
      </c>
      <c r="K200" s="492"/>
      <c r="L200" s="492">
        <v>0</v>
      </c>
      <c r="M200" s="492"/>
      <c r="N200" s="492">
        <f t="shared" si="81"/>
        <v>0</v>
      </c>
      <c r="O200" s="492"/>
      <c r="P200" s="492">
        <v>0</v>
      </c>
      <c r="Q200" s="492"/>
      <c r="R200" s="492">
        <v>0</v>
      </c>
      <c r="S200" s="492"/>
      <c r="T200" s="492">
        <f t="shared" si="82"/>
        <v>0</v>
      </c>
      <c r="U200" s="492"/>
      <c r="V200" s="492">
        <f t="shared" si="83"/>
        <v>0</v>
      </c>
      <c r="W200" s="492"/>
      <c r="X200" s="492">
        <f t="shared" si="84"/>
        <v>0</v>
      </c>
      <c r="Y200" s="492"/>
      <c r="Z200" s="492">
        <f t="shared" si="85"/>
        <v>0</v>
      </c>
      <c r="AA200" s="492"/>
      <c r="AB200" s="493">
        <v>0</v>
      </c>
      <c r="AC200" s="492"/>
      <c r="AD200" s="493">
        <v>0</v>
      </c>
      <c r="AE200" s="492"/>
      <c r="AF200" s="493">
        <f>SUM(AB200,AD200)</f>
        <v>0</v>
      </c>
      <c r="AG200" s="492"/>
      <c r="AH200" s="493">
        <v>0</v>
      </c>
      <c r="AI200" s="492"/>
      <c r="AJ200" s="493">
        <v>0</v>
      </c>
      <c r="AK200" s="492"/>
      <c r="AL200" s="493">
        <v>0</v>
      </c>
      <c r="AM200" s="492"/>
      <c r="AN200" s="493">
        <v>0</v>
      </c>
      <c r="AO200" s="492"/>
      <c r="AP200" s="493">
        <f>SUM(AH200,AJ200,AL200,AN200)</f>
        <v>0</v>
      </c>
      <c r="AQ200" s="492"/>
      <c r="AR200" s="494">
        <v>0</v>
      </c>
    </row>
    <row r="201" spans="2:44" ht="12">
      <c r="B201" s="498"/>
      <c r="C201" s="489"/>
      <c r="D201" s="499"/>
      <c r="E201" s="504"/>
      <c r="F201" s="504"/>
      <c r="G201" s="504"/>
      <c r="H201" s="504"/>
      <c r="I201" s="504"/>
      <c r="J201" s="504"/>
      <c r="K201" s="504"/>
      <c r="L201" s="504"/>
      <c r="M201" s="504"/>
      <c r="N201" s="504"/>
      <c r="O201" s="504"/>
      <c r="P201" s="504"/>
      <c r="Q201" s="504"/>
      <c r="R201" s="504"/>
      <c r="S201" s="504"/>
      <c r="T201" s="504"/>
      <c r="U201" s="504"/>
      <c r="V201" s="504"/>
      <c r="W201" s="504"/>
      <c r="X201" s="504"/>
      <c r="Y201" s="504"/>
      <c r="Z201" s="504"/>
      <c r="AA201" s="505"/>
      <c r="AB201" s="504"/>
      <c r="AC201" s="504"/>
      <c r="AD201" s="504"/>
      <c r="AE201" s="504"/>
      <c r="AF201" s="504"/>
      <c r="AG201" s="504"/>
      <c r="AH201" s="504"/>
      <c r="AI201" s="504"/>
      <c r="AJ201" s="504"/>
      <c r="AK201" s="504"/>
      <c r="AL201" s="504"/>
      <c r="AM201" s="504"/>
      <c r="AN201" s="504"/>
      <c r="AO201" s="504"/>
      <c r="AP201" s="504"/>
      <c r="AQ201" s="504"/>
      <c r="AR201" s="499"/>
    </row>
    <row r="202" spans="2:44" s="480" customFormat="1" ht="16.5" customHeight="1">
      <c r="B202" s="467"/>
      <c r="C202" s="481"/>
      <c r="D202" s="500" t="s">
        <v>1000</v>
      </c>
      <c r="E202" s="484">
        <f>SUM(E203,E207)</f>
        <v>54</v>
      </c>
      <c r="F202" s="484">
        <f>SUM(F203,F207)</f>
        <v>26</v>
      </c>
      <c r="G202" s="484">
        <f>SUM(G203,G207)</f>
        <v>0</v>
      </c>
      <c r="H202" s="484">
        <f>SUM(H203,H207)</f>
        <v>28</v>
      </c>
      <c r="I202" s="484"/>
      <c r="J202" s="484">
        <f>SUM(J203,J207)</f>
        <v>1009</v>
      </c>
      <c r="K202" s="484"/>
      <c r="L202" s="484">
        <f>SUM(L203,L207)</f>
        <v>585</v>
      </c>
      <c r="M202" s="484"/>
      <c r="N202" s="485">
        <f aca="true" t="shared" si="87" ref="N202:N208">SUM(J202,L202)</f>
        <v>1594</v>
      </c>
      <c r="O202" s="484"/>
      <c r="P202" s="484">
        <f>SUM(P203,P207)</f>
        <v>33</v>
      </c>
      <c r="Q202" s="484"/>
      <c r="R202" s="484">
        <f>SUM(R203,R207)</f>
        <v>22</v>
      </c>
      <c r="S202" s="484"/>
      <c r="T202" s="485">
        <f aca="true" t="shared" si="88" ref="T202:T215">SUM(P202,R202)</f>
        <v>55</v>
      </c>
      <c r="U202" s="484"/>
      <c r="V202" s="485">
        <f aca="true" t="shared" si="89" ref="V202:V208">SUM(J202,P202)</f>
        <v>1042</v>
      </c>
      <c r="W202" s="485"/>
      <c r="X202" s="485">
        <f aca="true" t="shared" si="90" ref="X202:X208">SUM(L202,R202)</f>
        <v>607</v>
      </c>
      <c r="Y202" s="485"/>
      <c r="Z202" s="485">
        <f aca="true" t="shared" si="91" ref="Z202:Z208">SUM(N202,T202)</f>
        <v>1649</v>
      </c>
      <c r="AA202" s="484"/>
      <c r="AB202" s="484">
        <v>0</v>
      </c>
      <c r="AC202" s="484"/>
      <c r="AD202" s="484">
        <v>0</v>
      </c>
      <c r="AE202" s="485"/>
      <c r="AF202" s="484">
        <f>SUM(AF203,AF207)</f>
        <v>169107</v>
      </c>
      <c r="AG202" s="484"/>
      <c r="AH202" s="484">
        <v>0</v>
      </c>
      <c r="AI202" s="484"/>
      <c r="AJ202" s="484">
        <v>0</v>
      </c>
      <c r="AK202" s="485"/>
      <c r="AL202" s="484">
        <v>0</v>
      </c>
      <c r="AM202" s="485"/>
      <c r="AN202" s="484">
        <v>0</v>
      </c>
      <c r="AO202" s="485"/>
      <c r="AP202" s="484">
        <f>SUM(AP203,AP207)</f>
        <v>526915</v>
      </c>
      <c r="AQ202" s="484"/>
      <c r="AR202" s="486">
        <f>SUM(AR203,AR207)</f>
        <v>0</v>
      </c>
    </row>
    <row r="203" spans="2:44" s="480" customFormat="1" ht="16.5" customHeight="1">
      <c r="B203" s="467"/>
      <c r="C203" s="481"/>
      <c r="D203" s="500" t="s">
        <v>259</v>
      </c>
      <c r="E203" s="485">
        <f>SUM(E204:E206)</f>
        <v>43</v>
      </c>
      <c r="F203" s="485">
        <f>SUM(F204:F206)</f>
        <v>15</v>
      </c>
      <c r="G203" s="485">
        <f>SUM(G204:G206)</f>
        <v>0</v>
      </c>
      <c r="H203" s="485">
        <f>SUM(H204:H206)</f>
        <v>28</v>
      </c>
      <c r="I203" s="485"/>
      <c r="J203" s="485">
        <f>SUM(J204:J206)</f>
        <v>174</v>
      </c>
      <c r="K203" s="485"/>
      <c r="L203" s="485">
        <f>SUM(L204:L206)</f>
        <v>74</v>
      </c>
      <c r="M203" s="485"/>
      <c r="N203" s="485">
        <f t="shared" si="87"/>
        <v>248</v>
      </c>
      <c r="O203" s="485"/>
      <c r="P203" s="485">
        <f>SUM(P204:P206)</f>
        <v>33</v>
      </c>
      <c r="Q203" s="485"/>
      <c r="R203" s="485">
        <f>SUM(R204:R206)</f>
        <v>22</v>
      </c>
      <c r="S203" s="485"/>
      <c r="T203" s="485">
        <f t="shared" si="88"/>
        <v>55</v>
      </c>
      <c r="U203" s="485"/>
      <c r="V203" s="485">
        <f t="shared" si="89"/>
        <v>207</v>
      </c>
      <c r="W203" s="485"/>
      <c r="X203" s="485">
        <f t="shared" si="90"/>
        <v>96</v>
      </c>
      <c r="Y203" s="485"/>
      <c r="Z203" s="485">
        <f t="shared" si="91"/>
        <v>303</v>
      </c>
      <c r="AA203" s="485"/>
      <c r="AB203" s="485">
        <f>SUM(AB204:AB206)</f>
        <v>0</v>
      </c>
      <c r="AC203" s="485"/>
      <c r="AD203" s="485">
        <f>SUM(AD204:AD206)</f>
        <v>0</v>
      </c>
      <c r="AE203" s="485"/>
      <c r="AF203" s="485">
        <f>SUM(AF204:AF206)</f>
        <v>20318</v>
      </c>
      <c r="AG203" s="485"/>
      <c r="AH203" s="485">
        <f>SUM(AH204:AH206)</f>
        <v>0</v>
      </c>
      <c r="AI203" s="485"/>
      <c r="AJ203" s="485">
        <f>SUM(AJ204:AJ206)</f>
        <v>0</v>
      </c>
      <c r="AK203" s="485"/>
      <c r="AL203" s="485">
        <f>SUM(AL204:AL206)</f>
        <v>0</v>
      </c>
      <c r="AM203" s="485"/>
      <c r="AN203" s="485">
        <f>SUM(AN204:AN206)</f>
        <v>0</v>
      </c>
      <c r="AO203" s="485"/>
      <c r="AP203" s="485">
        <f>SUM(AP204:AP206)</f>
        <v>69159</v>
      </c>
      <c r="AQ203" s="485"/>
      <c r="AR203" s="488">
        <f>SUM(AR204:AR206)</f>
        <v>0</v>
      </c>
    </row>
    <row r="204" spans="2:44" s="459" customFormat="1" ht="16.5" customHeight="1">
      <c r="B204" s="467"/>
      <c r="C204" s="489"/>
      <c r="D204" s="501" t="s">
        <v>260</v>
      </c>
      <c r="E204" s="492">
        <f>SUM(F204:H204)</f>
        <v>12</v>
      </c>
      <c r="F204" s="492">
        <v>2</v>
      </c>
      <c r="G204" s="492">
        <v>0</v>
      </c>
      <c r="H204" s="492">
        <v>10</v>
      </c>
      <c r="I204" s="492"/>
      <c r="J204" s="492">
        <v>4</v>
      </c>
      <c r="K204" s="492"/>
      <c r="L204" s="492">
        <v>0</v>
      </c>
      <c r="M204" s="492"/>
      <c r="N204" s="492">
        <f t="shared" si="87"/>
        <v>4</v>
      </c>
      <c r="O204" s="492"/>
      <c r="P204" s="492">
        <v>13</v>
      </c>
      <c r="Q204" s="492"/>
      <c r="R204" s="492">
        <v>3</v>
      </c>
      <c r="S204" s="492"/>
      <c r="T204" s="492">
        <f t="shared" si="88"/>
        <v>16</v>
      </c>
      <c r="U204" s="492"/>
      <c r="V204" s="492">
        <f t="shared" si="89"/>
        <v>17</v>
      </c>
      <c r="W204" s="492"/>
      <c r="X204" s="492">
        <f t="shared" si="90"/>
        <v>3</v>
      </c>
      <c r="Y204" s="492"/>
      <c r="Z204" s="492">
        <f t="shared" si="91"/>
        <v>20</v>
      </c>
      <c r="AA204" s="492"/>
      <c r="AB204" s="493">
        <v>0</v>
      </c>
      <c r="AC204" s="492"/>
      <c r="AD204" s="493">
        <v>0</v>
      </c>
      <c r="AE204" s="492"/>
      <c r="AF204" s="493">
        <v>318</v>
      </c>
      <c r="AG204" s="492"/>
      <c r="AH204" s="493">
        <v>0</v>
      </c>
      <c r="AI204" s="492"/>
      <c r="AJ204" s="493">
        <v>0</v>
      </c>
      <c r="AK204" s="492"/>
      <c r="AL204" s="493">
        <v>0</v>
      </c>
      <c r="AM204" s="492"/>
      <c r="AN204" s="493">
        <v>0</v>
      </c>
      <c r="AO204" s="492"/>
      <c r="AP204" s="493">
        <v>4275</v>
      </c>
      <c r="AQ204" s="492"/>
      <c r="AR204" s="494">
        <v>0</v>
      </c>
    </row>
    <row r="205" spans="2:44" s="459" customFormat="1" ht="16.5" customHeight="1">
      <c r="B205" s="467"/>
      <c r="C205" s="489"/>
      <c r="D205" s="501" t="s">
        <v>262</v>
      </c>
      <c r="E205" s="492">
        <f>SUM(F205:H205)</f>
        <v>20</v>
      </c>
      <c r="F205" s="492">
        <v>6</v>
      </c>
      <c r="G205" s="492">
        <v>0</v>
      </c>
      <c r="H205" s="492">
        <v>14</v>
      </c>
      <c r="I205" s="492"/>
      <c r="J205" s="492">
        <v>69</v>
      </c>
      <c r="K205" s="492"/>
      <c r="L205" s="492">
        <v>33</v>
      </c>
      <c r="M205" s="492"/>
      <c r="N205" s="492">
        <f t="shared" si="87"/>
        <v>102</v>
      </c>
      <c r="O205" s="492"/>
      <c r="P205" s="492">
        <v>16</v>
      </c>
      <c r="Q205" s="492"/>
      <c r="R205" s="492">
        <v>14</v>
      </c>
      <c r="S205" s="492"/>
      <c r="T205" s="492">
        <f t="shared" si="88"/>
        <v>30</v>
      </c>
      <c r="U205" s="492"/>
      <c r="V205" s="492">
        <f t="shared" si="89"/>
        <v>85</v>
      </c>
      <c r="W205" s="492"/>
      <c r="X205" s="492">
        <f t="shared" si="90"/>
        <v>47</v>
      </c>
      <c r="Y205" s="492"/>
      <c r="Z205" s="492">
        <f t="shared" si="91"/>
        <v>132</v>
      </c>
      <c r="AA205" s="492"/>
      <c r="AB205" s="493">
        <v>0</v>
      </c>
      <c r="AC205" s="492"/>
      <c r="AD205" s="493">
        <v>0</v>
      </c>
      <c r="AE205" s="492"/>
      <c r="AF205" s="493">
        <v>8494</v>
      </c>
      <c r="AG205" s="492"/>
      <c r="AH205" s="493">
        <v>0</v>
      </c>
      <c r="AI205" s="492"/>
      <c r="AJ205" s="493">
        <v>0</v>
      </c>
      <c r="AK205" s="492"/>
      <c r="AL205" s="493">
        <v>0</v>
      </c>
      <c r="AM205" s="492"/>
      <c r="AN205" s="493">
        <v>0</v>
      </c>
      <c r="AO205" s="492"/>
      <c r="AP205" s="493">
        <v>31335</v>
      </c>
      <c r="AQ205" s="492"/>
      <c r="AR205" s="494">
        <v>0</v>
      </c>
    </row>
    <row r="206" spans="2:44" s="459" customFormat="1" ht="16.5" customHeight="1">
      <c r="B206" s="467">
        <v>32</v>
      </c>
      <c r="C206" s="489"/>
      <c r="D206" s="501" t="s">
        <v>263</v>
      </c>
      <c r="E206" s="492">
        <f>SUM(F206:H206)</f>
        <v>11</v>
      </c>
      <c r="F206" s="492">
        <v>7</v>
      </c>
      <c r="G206" s="492">
        <v>0</v>
      </c>
      <c r="H206" s="492">
        <v>4</v>
      </c>
      <c r="I206" s="492"/>
      <c r="J206" s="492">
        <v>101</v>
      </c>
      <c r="K206" s="492"/>
      <c r="L206" s="492">
        <v>41</v>
      </c>
      <c r="M206" s="492"/>
      <c r="N206" s="492">
        <f t="shared" si="87"/>
        <v>142</v>
      </c>
      <c r="O206" s="492"/>
      <c r="P206" s="492">
        <v>4</v>
      </c>
      <c r="Q206" s="492"/>
      <c r="R206" s="492">
        <v>5</v>
      </c>
      <c r="S206" s="492"/>
      <c r="T206" s="492">
        <f t="shared" si="88"/>
        <v>9</v>
      </c>
      <c r="U206" s="492"/>
      <c r="V206" s="492">
        <f t="shared" si="89"/>
        <v>105</v>
      </c>
      <c r="W206" s="492"/>
      <c r="X206" s="492">
        <f t="shared" si="90"/>
        <v>46</v>
      </c>
      <c r="Y206" s="492"/>
      <c r="Z206" s="492">
        <f t="shared" si="91"/>
        <v>151</v>
      </c>
      <c r="AA206" s="492"/>
      <c r="AB206" s="493">
        <v>0</v>
      </c>
      <c r="AC206" s="492"/>
      <c r="AD206" s="493">
        <v>0</v>
      </c>
      <c r="AE206" s="492"/>
      <c r="AF206" s="493">
        <v>11506</v>
      </c>
      <c r="AG206" s="492"/>
      <c r="AH206" s="493">
        <v>0</v>
      </c>
      <c r="AI206" s="492"/>
      <c r="AJ206" s="493">
        <v>0</v>
      </c>
      <c r="AK206" s="492"/>
      <c r="AL206" s="493">
        <v>0</v>
      </c>
      <c r="AM206" s="492"/>
      <c r="AN206" s="493">
        <v>0</v>
      </c>
      <c r="AO206" s="492"/>
      <c r="AP206" s="493">
        <v>33549</v>
      </c>
      <c r="AQ206" s="492"/>
      <c r="AR206" s="494">
        <v>0</v>
      </c>
    </row>
    <row r="207" spans="2:44" s="480" customFormat="1" ht="16.5" customHeight="1">
      <c r="B207" s="1451" t="s">
        <v>290</v>
      </c>
      <c r="C207" s="495"/>
      <c r="D207" s="500" t="s">
        <v>264</v>
      </c>
      <c r="E207" s="485">
        <f>SUM(E208:E215)</f>
        <v>11</v>
      </c>
      <c r="F207" s="485">
        <f>SUM(F208:F215)</f>
        <v>11</v>
      </c>
      <c r="G207" s="485">
        <f>SUM(G208:G215)</f>
        <v>0</v>
      </c>
      <c r="H207" s="485">
        <f>SUM(H208:H215)</f>
        <v>0</v>
      </c>
      <c r="I207" s="485"/>
      <c r="J207" s="485">
        <f>SUM(J208:J215)</f>
        <v>835</v>
      </c>
      <c r="K207" s="485"/>
      <c r="L207" s="485">
        <f>SUM(L208:L215)</f>
        <v>511</v>
      </c>
      <c r="M207" s="485"/>
      <c r="N207" s="485">
        <f t="shared" si="87"/>
        <v>1346</v>
      </c>
      <c r="O207" s="485"/>
      <c r="P207" s="485">
        <f>SUM(P208:P215)</f>
        <v>0</v>
      </c>
      <c r="Q207" s="485"/>
      <c r="R207" s="485">
        <f>SUM(R208:R215)</f>
        <v>0</v>
      </c>
      <c r="S207" s="485"/>
      <c r="T207" s="485">
        <f t="shared" si="88"/>
        <v>0</v>
      </c>
      <c r="U207" s="485"/>
      <c r="V207" s="485">
        <f t="shared" si="89"/>
        <v>835</v>
      </c>
      <c r="W207" s="485"/>
      <c r="X207" s="485">
        <f t="shared" si="90"/>
        <v>511</v>
      </c>
      <c r="Y207" s="485"/>
      <c r="Z207" s="485">
        <f t="shared" si="91"/>
        <v>1346</v>
      </c>
      <c r="AA207" s="485"/>
      <c r="AB207" s="485">
        <f>SUM(AB208:AB215)</f>
        <v>140931</v>
      </c>
      <c r="AC207" s="485"/>
      <c r="AD207" s="485">
        <f>SUM(AD208:AD215)</f>
        <v>7858</v>
      </c>
      <c r="AE207" s="485"/>
      <c r="AF207" s="484">
        <f>SUM(AB207,AD207)</f>
        <v>148789</v>
      </c>
      <c r="AG207" s="485"/>
      <c r="AH207" s="485">
        <f>SUM(AH208:AH215)</f>
        <v>383943</v>
      </c>
      <c r="AI207" s="485"/>
      <c r="AJ207" s="485">
        <f>SUM(AJ208:AJ215)</f>
        <v>11393</v>
      </c>
      <c r="AK207" s="485"/>
      <c r="AL207" s="485">
        <f>SUM(AL208:AL215)</f>
        <v>33865</v>
      </c>
      <c r="AM207" s="485"/>
      <c r="AN207" s="485">
        <f>SUM(AN208:AN215)</f>
        <v>28555</v>
      </c>
      <c r="AO207" s="485"/>
      <c r="AP207" s="484">
        <f>SUM(AH207,AJ207,AL207,AN207)</f>
        <v>457756</v>
      </c>
      <c r="AQ207" s="485"/>
      <c r="AR207" s="488">
        <f>SUM(AR208:AR215)</f>
        <v>0</v>
      </c>
    </row>
    <row r="208" spans="2:44" s="459" customFormat="1" ht="16.5" customHeight="1">
      <c r="B208" s="1451"/>
      <c r="C208" s="489"/>
      <c r="D208" s="501" t="s">
        <v>265</v>
      </c>
      <c r="E208" s="492">
        <f aca="true" t="shared" si="92" ref="E208:E215">SUM(F208:H208)</f>
        <v>1</v>
      </c>
      <c r="F208" s="492">
        <v>1</v>
      </c>
      <c r="G208" s="492">
        <v>0</v>
      </c>
      <c r="H208" s="492">
        <v>0</v>
      </c>
      <c r="I208" s="497" t="s">
        <v>272</v>
      </c>
      <c r="J208" s="492">
        <v>70</v>
      </c>
      <c r="K208" s="497" t="s">
        <v>272</v>
      </c>
      <c r="L208" s="492">
        <v>88</v>
      </c>
      <c r="M208" s="497" t="s">
        <v>272</v>
      </c>
      <c r="N208" s="492">
        <f t="shared" si="87"/>
        <v>158</v>
      </c>
      <c r="O208" s="492"/>
      <c r="P208" s="492">
        <v>0</v>
      </c>
      <c r="Q208" s="492"/>
      <c r="R208" s="492">
        <v>0</v>
      </c>
      <c r="S208" s="492"/>
      <c r="T208" s="492">
        <f t="shared" si="88"/>
        <v>0</v>
      </c>
      <c r="U208" s="497" t="s">
        <v>272</v>
      </c>
      <c r="V208" s="492">
        <f t="shared" si="89"/>
        <v>70</v>
      </c>
      <c r="W208" s="497" t="s">
        <v>272</v>
      </c>
      <c r="X208" s="492">
        <f t="shared" si="90"/>
        <v>88</v>
      </c>
      <c r="Y208" s="497" t="s">
        <v>272</v>
      </c>
      <c r="Z208" s="492">
        <f t="shared" si="91"/>
        <v>158</v>
      </c>
      <c r="AA208" s="497" t="s">
        <v>272</v>
      </c>
      <c r="AB208" s="493">
        <v>13175</v>
      </c>
      <c r="AC208" s="497" t="s">
        <v>272</v>
      </c>
      <c r="AD208" s="492">
        <v>60</v>
      </c>
      <c r="AE208" s="497" t="s">
        <v>272</v>
      </c>
      <c r="AF208" s="493">
        <f>SUM(AB208,AD208)</f>
        <v>13235</v>
      </c>
      <c r="AG208" s="497" t="s">
        <v>272</v>
      </c>
      <c r="AH208" s="493">
        <v>18131</v>
      </c>
      <c r="AI208" s="497" t="s">
        <v>272</v>
      </c>
      <c r="AJ208" s="492">
        <v>1146</v>
      </c>
      <c r="AK208" s="497" t="s">
        <v>272</v>
      </c>
      <c r="AL208" s="492">
        <v>282</v>
      </c>
      <c r="AM208" s="497" t="s">
        <v>272</v>
      </c>
      <c r="AN208" s="492">
        <v>9694</v>
      </c>
      <c r="AO208" s="497" t="s">
        <v>272</v>
      </c>
      <c r="AP208" s="493">
        <f>SUM(AH208,AJ208,AL208,AN208)</f>
        <v>29253</v>
      </c>
      <c r="AQ208" s="492"/>
      <c r="AR208" s="494">
        <v>0</v>
      </c>
    </row>
    <row r="209" spans="2:44" s="459" customFormat="1" ht="16.5" customHeight="1">
      <c r="B209" s="1451"/>
      <c r="C209" s="496"/>
      <c r="D209" s="501" t="s">
        <v>266</v>
      </c>
      <c r="E209" s="492">
        <f t="shared" si="92"/>
        <v>3</v>
      </c>
      <c r="F209" s="492">
        <v>3</v>
      </c>
      <c r="G209" s="492">
        <v>0</v>
      </c>
      <c r="H209" s="492">
        <v>0</v>
      </c>
      <c r="I209" s="492"/>
      <c r="J209" s="492" t="s">
        <v>275</v>
      </c>
      <c r="K209" s="492"/>
      <c r="L209" s="492" t="s">
        <v>275</v>
      </c>
      <c r="M209" s="492"/>
      <c r="N209" s="492" t="s">
        <v>275</v>
      </c>
      <c r="O209" s="492"/>
      <c r="P209" s="492">
        <v>0</v>
      </c>
      <c r="Q209" s="492"/>
      <c r="R209" s="492">
        <v>0</v>
      </c>
      <c r="S209" s="492"/>
      <c r="T209" s="492">
        <f t="shared" si="88"/>
        <v>0</v>
      </c>
      <c r="U209" s="492"/>
      <c r="V209" s="492" t="s">
        <v>275</v>
      </c>
      <c r="W209" s="492"/>
      <c r="X209" s="492" t="s">
        <v>275</v>
      </c>
      <c r="Y209" s="492"/>
      <c r="Z209" s="492" t="s">
        <v>275</v>
      </c>
      <c r="AA209" s="492"/>
      <c r="AB209" s="493" t="s">
        <v>275</v>
      </c>
      <c r="AC209" s="492"/>
      <c r="AD209" s="492" t="s">
        <v>275</v>
      </c>
      <c r="AE209" s="492"/>
      <c r="AF209" s="493" t="s">
        <v>275</v>
      </c>
      <c r="AG209" s="492"/>
      <c r="AH209" s="493" t="s">
        <v>275</v>
      </c>
      <c r="AI209" s="492"/>
      <c r="AJ209" s="492" t="s">
        <v>275</v>
      </c>
      <c r="AK209" s="492"/>
      <c r="AL209" s="492" t="s">
        <v>275</v>
      </c>
      <c r="AM209" s="492"/>
      <c r="AN209" s="492" t="s">
        <v>275</v>
      </c>
      <c r="AO209" s="492"/>
      <c r="AP209" s="492" t="s">
        <v>275</v>
      </c>
      <c r="AQ209" s="492"/>
      <c r="AR209" s="494">
        <v>0</v>
      </c>
    </row>
    <row r="210" spans="2:44" s="459" customFormat="1" ht="16.5" customHeight="1">
      <c r="B210" s="1451"/>
      <c r="C210" s="496"/>
      <c r="D210" s="501" t="s">
        <v>267</v>
      </c>
      <c r="E210" s="492">
        <f t="shared" si="92"/>
        <v>5</v>
      </c>
      <c r="F210" s="492">
        <v>5</v>
      </c>
      <c r="G210" s="492">
        <v>0</v>
      </c>
      <c r="H210" s="492">
        <v>0</v>
      </c>
      <c r="I210" s="497" t="s">
        <v>272</v>
      </c>
      <c r="J210" s="492">
        <v>765</v>
      </c>
      <c r="K210" s="497" t="s">
        <v>272</v>
      </c>
      <c r="L210" s="492">
        <v>423</v>
      </c>
      <c r="M210" s="497" t="s">
        <v>272</v>
      </c>
      <c r="N210" s="492">
        <f>SUM(J210,L210)</f>
        <v>1188</v>
      </c>
      <c r="O210" s="492"/>
      <c r="P210" s="492">
        <v>0</v>
      </c>
      <c r="Q210" s="492"/>
      <c r="R210" s="492">
        <v>0</v>
      </c>
      <c r="S210" s="492"/>
      <c r="T210" s="492">
        <f t="shared" si="88"/>
        <v>0</v>
      </c>
      <c r="U210" s="497" t="s">
        <v>272</v>
      </c>
      <c r="V210" s="492">
        <f>SUM(J210,P210)</f>
        <v>765</v>
      </c>
      <c r="W210" s="497" t="s">
        <v>272</v>
      </c>
      <c r="X210" s="492">
        <f>SUM(L210,R210)</f>
        <v>423</v>
      </c>
      <c r="Y210" s="497" t="s">
        <v>272</v>
      </c>
      <c r="Z210" s="492">
        <f>SUM(N210,T210)</f>
        <v>1188</v>
      </c>
      <c r="AA210" s="497" t="s">
        <v>272</v>
      </c>
      <c r="AB210" s="493">
        <v>127756</v>
      </c>
      <c r="AC210" s="497" t="s">
        <v>272</v>
      </c>
      <c r="AD210" s="492">
        <v>7798</v>
      </c>
      <c r="AE210" s="497" t="s">
        <v>272</v>
      </c>
      <c r="AF210" s="493">
        <f>SUM(AB210,AD210)</f>
        <v>135554</v>
      </c>
      <c r="AG210" s="497" t="s">
        <v>272</v>
      </c>
      <c r="AH210" s="493">
        <v>365812</v>
      </c>
      <c r="AI210" s="497" t="s">
        <v>272</v>
      </c>
      <c r="AJ210" s="492">
        <v>10247</v>
      </c>
      <c r="AK210" s="497" t="s">
        <v>272</v>
      </c>
      <c r="AL210" s="492">
        <v>33583</v>
      </c>
      <c r="AM210" s="497" t="s">
        <v>272</v>
      </c>
      <c r="AN210" s="492">
        <v>18861</v>
      </c>
      <c r="AO210" s="497" t="s">
        <v>272</v>
      </c>
      <c r="AP210" s="493">
        <f>SUM(AH210,AJ210,AL210,AN210)</f>
        <v>428503</v>
      </c>
      <c r="AQ210" s="492"/>
      <c r="AR210" s="494">
        <v>0</v>
      </c>
    </row>
    <row r="211" spans="2:44" s="459" customFormat="1" ht="16.5" customHeight="1">
      <c r="B211" s="1451"/>
      <c r="C211" s="496"/>
      <c r="D211" s="501" t="s">
        <v>268</v>
      </c>
      <c r="E211" s="492">
        <f t="shared" si="92"/>
        <v>0</v>
      </c>
      <c r="F211" s="492">
        <v>0</v>
      </c>
      <c r="G211" s="492">
        <v>0</v>
      </c>
      <c r="H211" s="492">
        <v>0</v>
      </c>
      <c r="I211" s="492"/>
      <c r="J211" s="492">
        <v>0</v>
      </c>
      <c r="K211" s="492"/>
      <c r="L211" s="492">
        <v>0</v>
      </c>
      <c r="M211" s="492"/>
      <c r="N211" s="492">
        <f>SUM(J211,L211)</f>
        <v>0</v>
      </c>
      <c r="O211" s="492"/>
      <c r="P211" s="492">
        <v>0</v>
      </c>
      <c r="Q211" s="492"/>
      <c r="R211" s="492">
        <v>0</v>
      </c>
      <c r="S211" s="492"/>
      <c r="T211" s="492">
        <f t="shared" si="88"/>
        <v>0</v>
      </c>
      <c r="U211" s="492"/>
      <c r="V211" s="492">
        <f>SUM(J211,P211)</f>
        <v>0</v>
      </c>
      <c r="W211" s="492"/>
      <c r="X211" s="492">
        <f>SUM(L211,R211)</f>
        <v>0</v>
      </c>
      <c r="Y211" s="492"/>
      <c r="Z211" s="492">
        <f>SUM(N211,T211)</f>
        <v>0</v>
      </c>
      <c r="AA211" s="492"/>
      <c r="AB211" s="493">
        <v>0</v>
      </c>
      <c r="AC211" s="492"/>
      <c r="AD211" s="492">
        <v>0</v>
      </c>
      <c r="AE211" s="492"/>
      <c r="AF211" s="493">
        <f>SUM(AB211,AD211)</f>
        <v>0</v>
      </c>
      <c r="AG211" s="492"/>
      <c r="AH211" s="492">
        <v>0</v>
      </c>
      <c r="AI211" s="492"/>
      <c r="AJ211" s="492">
        <v>0</v>
      </c>
      <c r="AK211" s="492"/>
      <c r="AL211" s="492">
        <v>0</v>
      </c>
      <c r="AM211" s="492"/>
      <c r="AN211" s="492">
        <v>0</v>
      </c>
      <c r="AO211" s="492"/>
      <c r="AP211" s="493">
        <f>SUM(AH211,AJ211,AL211,AN211)</f>
        <v>0</v>
      </c>
      <c r="AQ211" s="492"/>
      <c r="AR211" s="494">
        <v>0</v>
      </c>
    </row>
    <row r="212" spans="2:44" s="459" customFormat="1" ht="16.5" customHeight="1">
      <c r="B212" s="1451"/>
      <c r="C212" s="496"/>
      <c r="D212" s="501" t="s">
        <v>269</v>
      </c>
      <c r="E212" s="492">
        <f t="shared" si="92"/>
        <v>0</v>
      </c>
      <c r="F212" s="492">
        <v>0</v>
      </c>
      <c r="G212" s="492">
        <v>0</v>
      </c>
      <c r="H212" s="492">
        <v>0</v>
      </c>
      <c r="I212" s="492"/>
      <c r="J212" s="492">
        <v>0</v>
      </c>
      <c r="K212" s="492"/>
      <c r="L212" s="492">
        <v>0</v>
      </c>
      <c r="M212" s="492"/>
      <c r="N212" s="492">
        <f>SUM(J212,L212)</f>
        <v>0</v>
      </c>
      <c r="O212" s="492"/>
      <c r="P212" s="492">
        <v>0</v>
      </c>
      <c r="Q212" s="492"/>
      <c r="R212" s="492">
        <v>0</v>
      </c>
      <c r="S212" s="492"/>
      <c r="T212" s="492">
        <f t="shared" si="88"/>
        <v>0</v>
      </c>
      <c r="U212" s="492"/>
      <c r="V212" s="492">
        <f>SUM(J212,P212)</f>
        <v>0</v>
      </c>
      <c r="W212" s="492"/>
      <c r="X212" s="492">
        <f>SUM(L212,R212)</f>
        <v>0</v>
      </c>
      <c r="Y212" s="492"/>
      <c r="Z212" s="492">
        <f>SUM(N212,T212)</f>
        <v>0</v>
      </c>
      <c r="AA212" s="492"/>
      <c r="AB212" s="493">
        <v>0</v>
      </c>
      <c r="AC212" s="492"/>
      <c r="AD212" s="492">
        <v>0</v>
      </c>
      <c r="AE212" s="492"/>
      <c r="AF212" s="493">
        <f>SUM(AB212,AD212)</f>
        <v>0</v>
      </c>
      <c r="AG212" s="492"/>
      <c r="AH212" s="492">
        <v>0</v>
      </c>
      <c r="AI212" s="492"/>
      <c r="AJ212" s="492">
        <v>0</v>
      </c>
      <c r="AK212" s="492"/>
      <c r="AL212" s="492">
        <v>0</v>
      </c>
      <c r="AM212" s="492"/>
      <c r="AN212" s="492">
        <v>0</v>
      </c>
      <c r="AO212" s="492"/>
      <c r="AP212" s="493">
        <f>SUM(AH212,AJ212,AL212,AN212)</f>
        <v>0</v>
      </c>
      <c r="AQ212" s="492"/>
      <c r="AR212" s="494">
        <v>0</v>
      </c>
    </row>
    <row r="213" spans="2:44" s="459" customFormat="1" ht="16.5" customHeight="1">
      <c r="B213" s="1451"/>
      <c r="C213" s="496"/>
      <c r="D213" s="501" t="s">
        <v>270</v>
      </c>
      <c r="E213" s="492">
        <f t="shared" si="92"/>
        <v>1</v>
      </c>
      <c r="F213" s="492">
        <v>1</v>
      </c>
      <c r="G213" s="492">
        <v>0</v>
      </c>
      <c r="H213" s="492">
        <v>0</v>
      </c>
      <c r="I213" s="492"/>
      <c r="J213" s="492" t="s">
        <v>275</v>
      </c>
      <c r="K213" s="492"/>
      <c r="L213" s="492" t="s">
        <v>275</v>
      </c>
      <c r="M213" s="492"/>
      <c r="N213" s="492" t="s">
        <v>275</v>
      </c>
      <c r="O213" s="492"/>
      <c r="P213" s="492">
        <v>0</v>
      </c>
      <c r="Q213" s="492"/>
      <c r="R213" s="492">
        <v>0</v>
      </c>
      <c r="S213" s="492"/>
      <c r="T213" s="492">
        <f t="shared" si="88"/>
        <v>0</v>
      </c>
      <c r="U213" s="492"/>
      <c r="V213" s="492" t="s">
        <v>275</v>
      </c>
      <c r="W213" s="492"/>
      <c r="X213" s="492" t="s">
        <v>275</v>
      </c>
      <c r="Y213" s="492"/>
      <c r="Z213" s="492" t="s">
        <v>275</v>
      </c>
      <c r="AA213" s="492"/>
      <c r="AB213" s="493" t="s">
        <v>275</v>
      </c>
      <c r="AC213" s="492"/>
      <c r="AD213" s="492" t="s">
        <v>275</v>
      </c>
      <c r="AE213" s="492"/>
      <c r="AF213" s="492" t="s">
        <v>275</v>
      </c>
      <c r="AG213" s="492"/>
      <c r="AH213" s="492" t="s">
        <v>275</v>
      </c>
      <c r="AI213" s="492"/>
      <c r="AJ213" s="492" t="s">
        <v>275</v>
      </c>
      <c r="AK213" s="492"/>
      <c r="AL213" s="492" t="s">
        <v>275</v>
      </c>
      <c r="AM213" s="492"/>
      <c r="AN213" s="492" t="s">
        <v>275</v>
      </c>
      <c r="AO213" s="492"/>
      <c r="AP213" s="492" t="s">
        <v>275</v>
      </c>
      <c r="AQ213" s="492"/>
      <c r="AR213" s="494">
        <v>0</v>
      </c>
    </row>
    <row r="214" spans="2:44" s="459" customFormat="1" ht="16.5" customHeight="1">
      <c r="B214" s="467"/>
      <c r="C214" s="496"/>
      <c r="D214" s="501" t="s">
        <v>271</v>
      </c>
      <c r="E214" s="492">
        <f t="shared" si="92"/>
        <v>1</v>
      </c>
      <c r="F214" s="492">
        <v>1</v>
      </c>
      <c r="G214" s="492">
        <v>0</v>
      </c>
      <c r="H214" s="492">
        <v>0</v>
      </c>
      <c r="I214" s="492"/>
      <c r="J214" s="492" t="s">
        <v>275</v>
      </c>
      <c r="K214" s="492"/>
      <c r="L214" s="492" t="s">
        <v>275</v>
      </c>
      <c r="M214" s="492"/>
      <c r="N214" s="492" t="s">
        <v>275</v>
      </c>
      <c r="O214" s="492"/>
      <c r="P214" s="492">
        <v>0</v>
      </c>
      <c r="Q214" s="492"/>
      <c r="R214" s="492">
        <v>0</v>
      </c>
      <c r="S214" s="492"/>
      <c r="T214" s="492">
        <f t="shared" si="88"/>
        <v>0</v>
      </c>
      <c r="U214" s="492"/>
      <c r="V214" s="492" t="s">
        <v>275</v>
      </c>
      <c r="W214" s="492"/>
      <c r="X214" s="492" t="s">
        <v>275</v>
      </c>
      <c r="Y214" s="492"/>
      <c r="Z214" s="492" t="s">
        <v>275</v>
      </c>
      <c r="AA214" s="492"/>
      <c r="AB214" s="493" t="s">
        <v>275</v>
      </c>
      <c r="AC214" s="492"/>
      <c r="AD214" s="492" t="s">
        <v>275</v>
      </c>
      <c r="AE214" s="492"/>
      <c r="AF214" s="492" t="s">
        <v>275</v>
      </c>
      <c r="AG214" s="492"/>
      <c r="AH214" s="492" t="s">
        <v>275</v>
      </c>
      <c r="AI214" s="492"/>
      <c r="AJ214" s="492" t="s">
        <v>275</v>
      </c>
      <c r="AK214" s="492"/>
      <c r="AL214" s="492" t="s">
        <v>275</v>
      </c>
      <c r="AM214" s="492"/>
      <c r="AN214" s="492" t="s">
        <v>275</v>
      </c>
      <c r="AO214" s="492"/>
      <c r="AP214" s="492" t="s">
        <v>275</v>
      </c>
      <c r="AQ214" s="492"/>
      <c r="AR214" s="494">
        <v>0</v>
      </c>
    </row>
    <row r="215" spans="2:44" s="459" customFormat="1" ht="16.5" customHeight="1">
      <c r="B215" s="467"/>
      <c r="C215" s="496"/>
      <c r="D215" s="501" t="s">
        <v>273</v>
      </c>
      <c r="E215" s="492">
        <f t="shared" si="92"/>
        <v>0</v>
      </c>
      <c r="F215" s="492">
        <v>0</v>
      </c>
      <c r="G215" s="492">
        <v>0</v>
      </c>
      <c r="H215" s="492">
        <v>0</v>
      </c>
      <c r="I215" s="492"/>
      <c r="J215" s="492">
        <v>0</v>
      </c>
      <c r="K215" s="492"/>
      <c r="L215" s="492">
        <v>0</v>
      </c>
      <c r="M215" s="492"/>
      <c r="N215" s="492">
        <f>SUM(J215,L215)</f>
        <v>0</v>
      </c>
      <c r="O215" s="492"/>
      <c r="P215" s="492">
        <v>0</v>
      </c>
      <c r="Q215" s="492"/>
      <c r="R215" s="492">
        <v>0</v>
      </c>
      <c r="S215" s="492"/>
      <c r="T215" s="492">
        <f t="shared" si="88"/>
        <v>0</v>
      </c>
      <c r="U215" s="492"/>
      <c r="V215" s="492">
        <f>SUM(J215,P215)</f>
        <v>0</v>
      </c>
      <c r="W215" s="492"/>
      <c r="X215" s="492">
        <f>SUM(L215,R215)</f>
        <v>0</v>
      </c>
      <c r="Y215" s="492"/>
      <c r="Z215" s="492">
        <f>SUM(N215,T215)</f>
        <v>0</v>
      </c>
      <c r="AA215" s="492"/>
      <c r="AB215" s="493">
        <v>0</v>
      </c>
      <c r="AC215" s="492"/>
      <c r="AD215" s="492">
        <v>0</v>
      </c>
      <c r="AE215" s="492"/>
      <c r="AF215" s="493">
        <f>SUM(AB215,AD215)</f>
        <v>0</v>
      </c>
      <c r="AG215" s="492"/>
      <c r="AH215" s="492">
        <v>0</v>
      </c>
      <c r="AI215" s="492"/>
      <c r="AJ215" s="492">
        <v>0</v>
      </c>
      <c r="AK215" s="492"/>
      <c r="AL215" s="492">
        <v>0</v>
      </c>
      <c r="AM215" s="492"/>
      <c r="AN215" s="492">
        <v>0</v>
      </c>
      <c r="AO215" s="492"/>
      <c r="AP215" s="493">
        <f>SUM(AH215,AJ215,AL215,AN215)</f>
        <v>0</v>
      </c>
      <c r="AQ215" s="492"/>
      <c r="AR215" s="494">
        <v>0</v>
      </c>
    </row>
    <row r="216" spans="2:44" ht="12">
      <c r="B216" s="498"/>
      <c r="C216" s="489"/>
      <c r="D216" s="499"/>
      <c r="E216" s="504"/>
      <c r="F216" s="504"/>
      <c r="G216" s="504"/>
      <c r="H216" s="504"/>
      <c r="I216" s="504"/>
      <c r="J216" s="504"/>
      <c r="K216" s="504"/>
      <c r="L216" s="504"/>
      <c r="M216" s="504"/>
      <c r="N216" s="504"/>
      <c r="O216" s="504"/>
      <c r="P216" s="504"/>
      <c r="Q216" s="504"/>
      <c r="R216" s="504"/>
      <c r="S216" s="504"/>
      <c r="T216" s="504"/>
      <c r="U216" s="504"/>
      <c r="V216" s="504"/>
      <c r="W216" s="504"/>
      <c r="X216" s="504"/>
      <c r="Y216" s="504"/>
      <c r="Z216" s="504"/>
      <c r="AA216" s="505"/>
      <c r="AB216" s="504"/>
      <c r="AC216" s="504"/>
      <c r="AD216" s="504"/>
      <c r="AE216" s="504"/>
      <c r="AF216" s="504"/>
      <c r="AG216" s="504"/>
      <c r="AH216" s="504"/>
      <c r="AI216" s="504"/>
      <c r="AJ216" s="504"/>
      <c r="AK216" s="504"/>
      <c r="AL216" s="504"/>
      <c r="AM216" s="504"/>
      <c r="AN216" s="504"/>
      <c r="AO216" s="504"/>
      <c r="AP216" s="504"/>
      <c r="AQ216" s="504"/>
      <c r="AR216" s="499"/>
    </row>
    <row r="217" spans="2:44" s="480" customFormat="1" ht="16.5" customHeight="1">
      <c r="B217" s="467"/>
      <c r="C217" s="481"/>
      <c r="D217" s="500" t="s">
        <v>1000</v>
      </c>
      <c r="E217" s="484">
        <f>SUM(E218,E222)</f>
        <v>461</v>
      </c>
      <c r="F217" s="484">
        <f>SUM(F218,F222)</f>
        <v>130</v>
      </c>
      <c r="G217" s="484">
        <f>SUM(G218,G222)</f>
        <v>1</v>
      </c>
      <c r="H217" s="484">
        <f>SUM(H218,H222)</f>
        <v>330</v>
      </c>
      <c r="I217" s="484"/>
      <c r="J217" s="484">
        <f>SUM(J218,J222)</f>
        <v>2728</v>
      </c>
      <c r="K217" s="484"/>
      <c r="L217" s="484">
        <f>SUM(L218,L222)</f>
        <v>1311</v>
      </c>
      <c r="M217" s="484"/>
      <c r="N217" s="485">
        <f aca="true" t="shared" si="93" ref="N217:N226">SUM(J217,L217)</f>
        <v>4039</v>
      </c>
      <c r="O217" s="484"/>
      <c r="P217" s="484">
        <f>SUM(P218,P222)</f>
        <v>412</v>
      </c>
      <c r="Q217" s="484"/>
      <c r="R217" s="484">
        <f>SUM(R218,R222)</f>
        <v>161</v>
      </c>
      <c r="S217" s="484"/>
      <c r="T217" s="485">
        <f aca="true" t="shared" si="94" ref="T217:T230">SUM(P217,R217)</f>
        <v>573</v>
      </c>
      <c r="U217" s="484"/>
      <c r="V217" s="485">
        <f aca="true" t="shared" si="95" ref="V217:V226">SUM(J217,P217)</f>
        <v>3140</v>
      </c>
      <c r="W217" s="485"/>
      <c r="X217" s="485">
        <f aca="true" t="shared" si="96" ref="X217:X226">SUM(L217,R217)</f>
        <v>1472</v>
      </c>
      <c r="Y217" s="485"/>
      <c r="Z217" s="485">
        <f aca="true" t="shared" si="97" ref="Z217:Z226">SUM(N217,T217)</f>
        <v>4612</v>
      </c>
      <c r="AA217" s="484"/>
      <c r="AB217" s="484">
        <v>0</v>
      </c>
      <c r="AC217" s="484"/>
      <c r="AD217" s="484">
        <v>0</v>
      </c>
      <c r="AE217" s="485"/>
      <c r="AF217" s="484">
        <f>SUM(AF218,AF222)</f>
        <v>328319</v>
      </c>
      <c r="AG217" s="484"/>
      <c r="AH217" s="484">
        <v>0</v>
      </c>
      <c r="AI217" s="484"/>
      <c r="AJ217" s="484">
        <v>0</v>
      </c>
      <c r="AK217" s="485"/>
      <c r="AL217" s="484">
        <v>0</v>
      </c>
      <c r="AM217" s="485"/>
      <c r="AN217" s="484">
        <v>0</v>
      </c>
      <c r="AO217" s="485"/>
      <c r="AP217" s="484">
        <f>SUM(AP218,AP222)</f>
        <v>1058987</v>
      </c>
      <c r="AQ217" s="484"/>
      <c r="AR217" s="486">
        <f>SUM(AR218,AR222)</f>
        <v>0</v>
      </c>
    </row>
    <row r="218" spans="2:44" s="480" customFormat="1" ht="16.5" customHeight="1">
      <c r="B218" s="467"/>
      <c r="C218" s="481"/>
      <c r="D218" s="500" t="s">
        <v>259</v>
      </c>
      <c r="E218" s="485">
        <f>SUM(E219:E221)</f>
        <v>408</v>
      </c>
      <c r="F218" s="485">
        <f>SUM(F219:F221)</f>
        <v>79</v>
      </c>
      <c r="G218" s="485">
        <f>SUM(G219:G221)</f>
        <v>1</v>
      </c>
      <c r="H218" s="485">
        <f>SUM(H219:H221)</f>
        <v>328</v>
      </c>
      <c r="I218" s="485"/>
      <c r="J218" s="485">
        <f>SUM(J219:J221)</f>
        <v>1133</v>
      </c>
      <c r="K218" s="485"/>
      <c r="L218" s="485">
        <f>SUM(L219:L221)</f>
        <v>421</v>
      </c>
      <c r="M218" s="485"/>
      <c r="N218" s="485">
        <f t="shared" si="93"/>
        <v>1554</v>
      </c>
      <c r="O218" s="485"/>
      <c r="P218" s="485">
        <f>SUM(P219:P221)</f>
        <v>410</v>
      </c>
      <c r="Q218" s="485"/>
      <c r="R218" s="485">
        <f>SUM(R219:R221)</f>
        <v>160</v>
      </c>
      <c r="S218" s="485"/>
      <c r="T218" s="485">
        <f t="shared" si="94"/>
        <v>570</v>
      </c>
      <c r="U218" s="485"/>
      <c r="V218" s="485">
        <f t="shared" si="95"/>
        <v>1543</v>
      </c>
      <c r="W218" s="485"/>
      <c r="X218" s="485">
        <f t="shared" si="96"/>
        <v>581</v>
      </c>
      <c r="Y218" s="485"/>
      <c r="Z218" s="485">
        <f t="shared" si="97"/>
        <v>2124</v>
      </c>
      <c r="AA218" s="485"/>
      <c r="AB218" s="485">
        <f>SUM(AB219:AB221)</f>
        <v>0</v>
      </c>
      <c r="AC218" s="485"/>
      <c r="AD218" s="485">
        <f>SUM(AD219:AD221)</f>
        <v>0</v>
      </c>
      <c r="AE218" s="485"/>
      <c r="AF218" s="485">
        <f>SUM(AF219:AF221)</f>
        <v>123359</v>
      </c>
      <c r="AG218" s="485"/>
      <c r="AH218" s="485">
        <f>SUM(AH219:AH221)</f>
        <v>0</v>
      </c>
      <c r="AI218" s="485"/>
      <c r="AJ218" s="485">
        <f>SUM(AJ219:AJ221)</f>
        <v>0</v>
      </c>
      <c r="AK218" s="485"/>
      <c r="AL218" s="485">
        <f>SUM(AL219:AL221)</f>
        <v>0</v>
      </c>
      <c r="AM218" s="485"/>
      <c r="AN218" s="485">
        <f>SUM(AN219:AN221)</f>
        <v>0</v>
      </c>
      <c r="AO218" s="485"/>
      <c r="AP218" s="485">
        <f>SUM(AP219:AP221)</f>
        <v>334055</v>
      </c>
      <c r="AQ218" s="485"/>
      <c r="AR218" s="488">
        <f>SUM(AR219:AR221)</f>
        <v>0</v>
      </c>
    </row>
    <row r="219" spans="2:44" s="459" customFormat="1" ht="16.5" customHeight="1">
      <c r="B219" s="467"/>
      <c r="C219" s="489"/>
      <c r="D219" s="501" t="s">
        <v>260</v>
      </c>
      <c r="E219" s="492">
        <f>SUM(F219:H219)</f>
        <v>211</v>
      </c>
      <c r="F219" s="492">
        <v>6</v>
      </c>
      <c r="G219" s="492">
        <v>1</v>
      </c>
      <c r="H219" s="492">
        <v>204</v>
      </c>
      <c r="I219" s="492"/>
      <c r="J219" s="492">
        <v>68</v>
      </c>
      <c r="K219" s="492"/>
      <c r="L219" s="492">
        <v>13</v>
      </c>
      <c r="M219" s="492"/>
      <c r="N219" s="492">
        <f t="shared" si="93"/>
        <v>81</v>
      </c>
      <c r="O219" s="492"/>
      <c r="P219" s="492">
        <v>242</v>
      </c>
      <c r="Q219" s="492"/>
      <c r="R219" s="492">
        <v>70</v>
      </c>
      <c r="S219" s="492"/>
      <c r="T219" s="492">
        <f t="shared" si="94"/>
        <v>312</v>
      </c>
      <c r="U219" s="492"/>
      <c r="V219" s="492">
        <f t="shared" si="95"/>
        <v>310</v>
      </c>
      <c r="W219" s="492"/>
      <c r="X219" s="492">
        <f t="shared" si="96"/>
        <v>83</v>
      </c>
      <c r="Y219" s="492"/>
      <c r="Z219" s="492">
        <f t="shared" si="97"/>
        <v>393</v>
      </c>
      <c r="AA219" s="492"/>
      <c r="AB219" s="493">
        <v>0</v>
      </c>
      <c r="AC219" s="492"/>
      <c r="AD219" s="493">
        <v>0</v>
      </c>
      <c r="AE219" s="492"/>
      <c r="AF219" s="493">
        <v>6255</v>
      </c>
      <c r="AG219" s="492"/>
      <c r="AH219" s="493">
        <v>0</v>
      </c>
      <c r="AI219" s="492"/>
      <c r="AJ219" s="493">
        <v>0</v>
      </c>
      <c r="AK219" s="492"/>
      <c r="AL219" s="493">
        <v>0</v>
      </c>
      <c r="AM219" s="492"/>
      <c r="AN219" s="493">
        <v>0</v>
      </c>
      <c r="AO219" s="492"/>
      <c r="AP219" s="493">
        <v>32339</v>
      </c>
      <c r="AQ219" s="492"/>
      <c r="AR219" s="494">
        <v>0</v>
      </c>
    </row>
    <row r="220" spans="2:44" s="459" customFormat="1" ht="16.5" customHeight="1">
      <c r="B220" s="467"/>
      <c r="C220" s="489"/>
      <c r="D220" s="501" t="s">
        <v>262</v>
      </c>
      <c r="E220" s="492">
        <f>SUM(F220:H220)</f>
        <v>127</v>
      </c>
      <c r="F220" s="492">
        <v>25</v>
      </c>
      <c r="G220" s="492">
        <v>0</v>
      </c>
      <c r="H220" s="492">
        <v>102</v>
      </c>
      <c r="I220" s="492"/>
      <c r="J220" s="492">
        <v>391</v>
      </c>
      <c r="K220" s="492"/>
      <c r="L220" s="492">
        <v>149</v>
      </c>
      <c r="M220" s="492"/>
      <c r="N220" s="492">
        <f t="shared" si="93"/>
        <v>540</v>
      </c>
      <c r="O220" s="492"/>
      <c r="P220" s="492">
        <v>140</v>
      </c>
      <c r="Q220" s="492"/>
      <c r="R220" s="492">
        <v>71</v>
      </c>
      <c r="S220" s="492"/>
      <c r="T220" s="492">
        <f t="shared" si="94"/>
        <v>211</v>
      </c>
      <c r="U220" s="492"/>
      <c r="V220" s="492">
        <f t="shared" si="95"/>
        <v>531</v>
      </c>
      <c r="W220" s="492"/>
      <c r="X220" s="492">
        <f t="shared" si="96"/>
        <v>220</v>
      </c>
      <c r="Y220" s="492"/>
      <c r="Z220" s="492">
        <f t="shared" si="97"/>
        <v>751</v>
      </c>
      <c r="AA220" s="492"/>
      <c r="AB220" s="493">
        <v>0</v>
      </c>
      <c r="AC220" s="492"/>
      <c r="AD220" s="493">
        <v>0</v>
      </c>
      <c r="AE220" s="492"/>
      <c r="AF220" s="493">
        <v>40375</v>
      </c>
      <c r="AG220" s="492"/>
      <c r="AH220" s="493">
        <v>0</v>
      </c>
      <c r="AI220" s="492"/>
      <c r="AJ220" s="493">
        <v>0</v>
      </c>
      <c r="AK220" s="492"/>
      <c r="AL220" s="493">
        <v>0</v>
      </c>
      <c r="AM220" s="492"/>
      <c r="AN220" s="493">
        <v>0</v>
      </c>
      <c r="AO220" s="492"/>
      <c r="AP220" s="493">
        <v>117418</v>
      </c>
      <c r="AQ220" s="492"/>
      <c r="AR220" s="494">
        <v>0</v>
      </c>
    </row>
    <row r="221" spans="2:44" s="459" customFormat="1" ht="16.5" customHeight="1">
      <c r="B221" s="467">
        <v>33</v>
      </c>
      <c r="C221" s="489"/>
      <c r="D221" s="501" t="s">
        <v>263</v>
      </c>
      <c r="E221" s="492">
        <f>SUM(F221:H221)</f>
        <v>70</v>
      </c>
      <c r="F221" s="492">
        <v>48</v>
      </c>
      <c r="G221" s="492">
        <v>0</v>
      </c>
      <c r="H221" s="492">
        <v>22</v>
      </c>
      <c r="I221" s="492"/>
      <c r="J221" s="492">
        <v>674</v>
      </c>
      <c r="K221" s="492"/>
      <c r="L221" s="492">
        <v>259</v>
      </c>
      <c r="M221" s="492"/>
      <c r="N221" s="492">
        <f t="shared" si="93"/>
        <v>933</v>
      </c>
      <c r="O221" s="492"/>
      <c r="P221" s="492">
        <v>28</v>
      </c>
      <c r="Q221" s="492"/>
      <c r="R221" s="492">
        <v>19</v>
      </c>
      <c r="S221" s="492"/>
      <c r="T221" s="492">
        <f t="shared" si="94"/>
        <v>47</v>
      </c>
      <c r="U221" s="492"/>
      <c r="V221" s="492">
        <f t="shared" si="95"/>
        <v>702</v>
      </c>
      <c r="W221" s="492"/>
      <c r="X221" s="492">
        <f t="shared" si="96"/>
        <v>278</v>
      </c>
      <c r="Y221" s="492"/>
      <c r="Z221" s="492">
        <f t="shared" si="97"/>
        <v>980</v>
      </c>
      <c r="AA221" s="492"/>
      <c r="AB221" s="493">
        <v>0</v>
      </c>
      <c r="AC221" s="492"/>
      <c r="AD221" s="493">
        <v>0</v>
      </c>
      <c r="AE221" s="492"/>
      <c r="AF221" s="493">
        <v>76729</v>
      </c>
      <c r="AG221" s="492"/>
      <c r="AH221" s="493">
        <v>0</v>
      </c>
      <c r="AI221" s="492"/>
      <c r="AJ221" s="493">
        <v>0</v>
      </c>
      <c r="AK221" s="492"/>
      <c r="AL221" s="493">
        <v>0</v>
      </c>
      <c r="AM221" s="492"/>
      <c r="AN221" s="493">
        <v>0</v>
      </c>
      <c r="AO221" s="492"/>
      <c r="AP221" s="493">
        <v>184298</v>
      </c>
      <c r="AQ221" s="492"/>
      <c r="AR221" s="494">
        <v>0</v>
      </c>
    </row>
    <row r="222" spans="2:44" s="480" customFormat="1" ht="16.5" customHeight="1">
      <c r="B222" s="1451" t="s">
        <v>291</v>
      </c>
      <c r="C222" s="495"/>
      <c r="D222" s="500" t="s">
        <v>264</v>
      </c>
      <c r="E222" s="485">
        <f>SUM(E223:E230)</f>
        <v>53</v>
      </c>
      <c r="F222" s="485">
        <f>SUM(F223:F230)</f>
        <v>51</v>
      </c>
      <c r="G222" s="485">
        <f>SUM(G223:G230)</f>
        <v>0</v>
      </c>
      <c r="H222" s="485">
        <f>SUM(H223:H230)</f>
        <v>2</v>
      </c>
      <c r="I222" s="485"/>
      <c r="J222" s="485">
        <f>SUM(J223:J230)</f>
        <v>1595</v>
      </c>
      <c r="K222" s="485"/>
      <c r="L222" s="485">
        <f>SUM(L223:L230)</f>
        <v>890</v>
      </c>
      <c r="M222" s="485"/>
      <c r="N222" s="485">
        <f t="shared" si="93"/>
        <v>2485</v>
      </c>
      <c r="O222" s="485"/>
      <c r="P222" s="485">
        <f>SUM(P223:P230)</f>
        <v>2</v>
      </c>
      <c r="Q222" s="485"/>
      <c r="R222" s="485">
        <f>SUM(R223:R230)</f>
        <v>1</v>
      </c>
      <c r="S222" s="485"/>
      <c r="T222" s="485">
        <f t="shared" si="94"/>
        <v>3</v>
      </c>
      <c r="U222" s="485"/>
      <c r="V222" s="485">
        <f t="shared" si="95"/>
        <v>1597</v>
      </c>
      <c r="W222" s="485"/>
      <c r="X222" s="485">
        <f t="shared" si="96"/>
        <v>891</v>
      </c>
      <c r="Y222" s="485"/>
      <c r="Z222" s="485">
        <f t="shared" si="97"/>
        <v>2488</v>
      </c>
      <c r="AA222" s="485"/>
      <c r="AB222" s="485">
        <f>SUM(AB223:AB230)</f>
        <v>201080</v>
      </c>
      <c r="AC222" s="485"/>
      <c r="AD222" s="485">
        <f>SUM(AD223:AD230)</f>
        <v>3880</v>
      </c>
      <c r="AE222" s="485"/>
      <c r="AF222" s="484">
        <f>SUM(AB222,AD222)</f>
        <v>204960</v>
      </c>
      <c r="AG222" s="485"/>
      <c r="AH222" s="485">
        <f>SUM(AH223:AH230)</f>
        <v>585904</v>
      </c>
      <c r="AI222" s="485"/>
      <c r="AJ222" s="485">
        <f>SUM(AJ223:AJ230)</f>
        <v>9693</v>
      </c>
      <c r="AK222" s="485"/>
      <c r="AL222" s="485">
        <f>SUM(AL223:AL230)</f>
        <v>8262</v>
      </c>
      <c r="AM222" s="485"/>
      <c r="AN222" s="485">
        <f>SUM(AN223:AN230)</f>
        <v>121073</v>
      </c>
      <c r="AO222" s="485"/>
      <c r="AP222" s="484">
        <f>SUM(AH222,AJ222,AL222,AN222)</f>
        <v>724932</v>
      </c>
      <c r="AQ222" s="485"/>
      <c r="AR222" s="488">
        <f>SUM(AR223:AR230)</f>
        <v>0</v>
      </c>
    </row>
    <row r="223" spans="2:44" s="459" customFormat="1" ht="16.5" customHeight="1">
      <c r="B223" s="1451"/>
      <c r="C223" s="489"/>
      <c r="D223" s="501" t="s">
        <v>265</v>
      </c>
      <c r="E223" s="492">
        <f aca="true" t="shared" si="98" ref="E223:E230">SUM(F223:H223)</f>
        <v>19</v>
      </c>
      <c r="F223" s="492">
        <v>17</v>
      </c>
      <c r="G223" s="492">
        <v>0</v>
      </c>
      <c r="H223" s="492">
        <v>2</v>
      </c>
      <c r="I223" s="492"/>
      <c r="J223" s="492">
        <v>279</v>
      </c>
      <c r="K223" s="492"/>
      <c r="L223" s="492">
        <v>169</v>
      </c>
      <c r="M223" s="492"/>
      <c r="N223" s="492">
        <f t="shared" si="93"/>
        <v>448</v>
      </c>
      <c r="O223" s="492"/>
      <c r="P223" s="492">
        <v>2</v>
      </c>
      <c r="Q223" s="492"/>
      <c r="R223" s="492">
        <v>1</v>
      </c>
      <c r="S223" s="492"/>
      <c r="T223" s="492">
        <f t="shared" si="94"/>
        <v>3</v>
      </c>
      <c r="U223" s="492"/>
      <c r="V223" s="492">
        <f t="shared" si="95"/>
        <v>281</v>
      </c>
      <c r="W223" s="492"/>
      <c r="X223" s="492">
        <f t="shared" si="96"/>
        <v>170</v>
      </c>
      <c r="Y223" s="492"/>
      <c r="Z223" s="492">
        <f t="shared" si="97"/>
        <v>451</v>
      </c>
      <c r="AA223" s="492"/>
      <c r="AB223" s="493">
        <v>39654</v>
      </c>
      <c r="AC223" s="492"/>
      <c r="AD223" s="492">
        <v>1176</v>
      </c>
      <c r="AE223" s="492"/>
      <c r="AF223" s="493">
        <f>SUM(AB223,AD223)</f>
        <v>40830</v>
      </c>
      <c r="AG223" s="492"/>
      <c r="AH223" s="493">
        <v>106394</v>
      </c>
      <c r="AI223" s="492"/>
      <c r="AJ223" s="492">
        <v>3091</v>
      </c>
      <c r="AK223" s="492"/>
      <c r="AL223" s="492">
        <v>1484</v>
      </c>
      <c r="AM223" s="492"/>
      <c r="AN223" s="492">
        <v>16009</v>
      </c>
      <c r="AO223" s="492"/>
      <c r="AP223" s="493">
        <f>SUM(AH223,AJ223,AL223,AN223)</f>
        <v>126978</v>
      </c>
      <c r="AQ223" s="492"/>
      <c r="AR223" s="494">
        <v>0</v>
      </c>
    </row>
    <row r="224" spans="2:44" s="459" customFormat="1" ht="16.5" customHeight="1">
      <c r="B224" s="1451"/>
      <c r="C224" s="496"/>
      <c r="D224" s="501" t="s">
        <v>266</v>
      </c>
      <c r="E224" s="492">
        <f t="shared" si="98"/>
        <v>21</v>
      </c>
      <c r="F224" s="492">
        <v>21</v>
      </c>
      <c r="G224" s="492">
        <v>0</v>
      </c>
      <c r="H224" s="492">
        <v>0</v>
      </c>
      <c r="I224" s="492"/>
      <c r="J224" s="492">
        <v>575</v>
      </c>
      <c r="K224" s="492"/>
      <c r="L224" s="492">
        <v>226</v>
      </c>
      <c r="M224" s="492"/>
      <c r="N224" s="492">
        <f t="shared" si="93"/>
        <v>801</v>
      </c>
      <c r="O224" s="492"/>
      <c r="P224" s="492">
        <v>0</v>
      </c>
      <c r="Q224" s="492"/>
      <c r="R224" s="492">
        <v>0</v>
      </c>
      <c r="S224" s="492"/>
      <c r="T224" s="492">
        <f t="shared" si="94"/>
        <v>0</v>
      </c>
      <c r="U224" s="492"/>
      <c r="V224" s="492">
        <f t="shared" si="95"/>
        <v>575</v>
      </c>
      <c r="W224" s="492"/>
      <c r="X224" s="492">
        <f t="shared" si="96"/>
        <v>226</v>
      </c>
      <c r="Y224" s="492"/>
      <c r="Z224" s="492">
        <f t="shared" si="97"/>
        <v>801</v>
      </c>
      <c r="AA224" s="492"/>
      <c r="AB224" s="493">
        <v>63123</v>
      </c>
      <c r="AC224" s="492"/>
      <c r="AD224" s="492">
        <v>795</v>
      </c>
      <c r="AE224" s="492"/>
      <c r="AF224" s="493">
        <f>SUM(AB224,AD224)</f>
        <v>63918</v>
      </c>
      <c r="AG224" s="492"/>
      <c r="AH224" s="493">
        <v>217876</v>
      </c>
      <c r="AI224" s="492"/>
      <c r="AJ224" s="492">
        <v>3134</v>
      </c>
      <c r="AK224" s="492"/>
      <c r="AL224" s="492">
        <v>2296</v>
      </c>
      <c r="AM224" s="492"/>
      <c r="AN224" s="492">
        <v>47481</v>
      </c>
      <c r="AO224" s="492"/>
      <c r="AP224" s="493">
        <f>SUM(AH224,AJ224,AL224,AN224)</f>
        <v>270787</v>
      </c>
      <c r="AQ224" s="492"/>
      <c r="AR224" s="494">
        <v>0</v>
      </c>
    </row>
    <row r="225" spans="2:44" s="459" customFormat="1" ht="16.5" customHeight="1">
      <c r="B225" s="1451"/>
      <c r="C225" s="496"/>
      <c r="D225" s="501" t="s">
        <v>267</v>
      </c>
      <c r="E225" s="492">
        <f t="shared" si="98"/>
        <v>10</v>
      </c>
      <c r="F225" s="492">
        <v>10</v>
      </c>
      <c r="G225" s="492">
        <v>0</v>
      </c>
      <c r="H225" s="492">
        <v>0</v>
      </c>
      <c r="I225" s="492"/>
      <c r="J225" s="492">
        <v>431</v>
      </c>
      <c r="K225" s="492"/>
      <c r="L225" s="492">
        <v>264</v>
      </c>
      <c r="M225" s="492"/>
      <c r="N225" s="492">
        <f t="shared" si="93"/>
        <v>695</v>
      </c>
      <c r="O225" s="492"/>
      <c r="P225" s="492">
        <v>0</v>
      </c>
      <c r="Q225" s="492"/>
      <c r="R225" s="492">
        <v>0</v>
      </c>
      <c r="S225" s="492"/>
      <c r="T225" s="492">
        <f t="shared" si="94"/>
        <v>0</v>
      </c>
      <c r="U225" s="492"/>
      <c r="V225" s="492">
        <f t="shared" si="95"/>
        <v>431</v>
      </c>
      <c r="W225" s="492"/>
      <c r="X225" s="492">
        <f t="shared" si="96"/>
        <v>264</v>
      </c>
      <c r="Y225" s="492"/>
      <c r="Z225" s="492">
        <f t="shared" si="97"/>
        <v>695</v>
      </c>
      <c r="AA225" s="492"/>
      <c r="AB225" s="493">
        <v>59137</v>
      </c>
      <c r="AC225" s="492"/>
      <c r="AD225" s="492">
        <v>1014</v>
      </c>
      <c r="AE225" s="492"/>
      <c r="AF225" s="493">
        <f>SUM(AB225,AD225)</f>
        <v>60151</v>
      </c>
      <c r="AG225" s="492"/>
      <c r="AH225" s="493">
        <v>171121</v>
      </c>
      <c r="AI225" s="492"/>
      <c r="AJ225" s="492">
        <v>2261</v>
      </c>
      <c r="AK225" s="492"/>
      <c r="AL225" s="492">
        <v>3424</v>
      </c>
      <c r="AM225" s="492"/>
      <c r="AN225" s="492">
        <v>41679</v>
      </c>
      <c r="AO225" s="492"/>
      <c r="AP225" s="493">
        <f>SUM(AH225,AJ225,AL225,AN225)</f>
        <v>218485</v>
      </c>
      <c r="AQ225" s="492"/>
      <c r="AR225" s="494">
        <v>0</v>
      </c>
    </row>
    <row r="226" spans="2:44" s="459" customFormat="1" ht="16.5" customHeight="1">
      <c r="B226" s="1451"/>
      <c r="C226" s="496"/>
      <c r="D226" s="501" t="s">
        <v>268</v>
      </c>
      <c r="E226" s="492">
        <f t="shared" si="98"/>
        <v>2</v>
      </c>
      <c r="F226" s="492">
        <v>2</v>
      </c>
      <c r="G226" s="492">
        <v>0</v>
      </c>
      <c r="H226" s="492">
        <v>0</v>
      </c>
      <c r="I226" s="497" t="s">
        <v>272</v>
      </c>
      <c r="J226" s="492">
        <v>310</v>
      </c>
      <c r="K226" s="497" t="s">
        <v>272</v>
      </c>
      <c r="L226" s="492">
        <v>231</v>
      </c>
      <c r="M226" s="497" t="s">
        <v>272</v>
      </c>
      <c r="N226" s="492">
        <f t="shared" si="93"/>
        <v>541</v>
      </c>
      <c r="O226" s="492"/>
      <c r="P226" s="492">
        <v>0</v>
      </c>
      <c r="Q226" s="492"/>
      <c r="R226" s="492">
        <v>0</v>
      </c>
      <c r="S226" s="492"/>
      <c r="T226" s="492">
        <f t="shared" si="94"/>
        <v>0</v>
      </c>
      <c r="U226" s="497" t="s">
        <v>272</v>
      </c>
      <c r="V226" s="492">
        <f t="shared" si="95"/>
        <v>310</v>
      </c>
      <c r="W226" s="497" t="s">
        <v>272</v>
      </c>
      <c r="X226" s="492">
        <f t="shared" si="96"/>
        <v>231</v>
      </c>
      <c r="Y226" s="497" t="s">
        <v>272</v>
      </c>
      <c r="Z226" s="492">
        <f t="shared" si="97"/>
        <v>541</v>
      </c>
      <c r="AA226" s="497" t="s">
        <v>272</v>
      </c>
      <c r="AB226" s="493">
        <v>39166</v>
      </c>
      <c r="AC226" s="497" t="s">
        <v>272</v>
      </c>
      <c r="AD226" s="492">
        <v>895</v>
      </c>
      <c r="AE226" s="497" t="s">
        <v>272</v>
      </c>
      <c r="AF226" s="493">
        <f>SUM(AB226,AD226)</f>
        <v>40061</v>
      </c>
      <c r="AG226" s="497" t="s">
        <v>272</v>
      </c>
      <c r="AH226" s="492">
        <v>90513</v>
      </c>
      <c r="AI226" s="497" t="s">
        <v>272</v>
      </c>
      <c r="AJ226" s="492">
        <v>1207</v>
      </c>
      <c r="AK226" s="497" t="s">
        <v>272</v>
      </c>
      <c r="AL226" s="492">
        <v>1058</v>
      </c>
      <c r="AM226" s="497" t="s">
        <v>272</v>
      </c>
      <c r="AN226" s="492">
        <v>15904</v>
      </c>
      <c r="AO226" s="497" t="s">
        <v>272</v>
      </c>
      <c r="AP226" s="493">
        <f>SUM(AH226,AJ226,AL226,AN226)</f>
        <v>108682</v>
      </c>
      <c r="AQ226" s="492"/>
      <c r="AR226" s="494">
        <v>0</v>
      </c>
    </row>
    <row r="227" spans="2:44" s="459" customFormat="1" ht="16.5" customHeight="1">
      <c r="B227" s="1451"/>
      <c r="C227" s="496"/>
      <c r="D227" s="501" t="s">
        <v>269</v>
      </c>
      <c r="E227" s="492">
        <f t="shared" si="98"/>
        <v>1</v>
      </c>
      <c r="F227" s="492">
        <v>1</v>
      </c>
      <c r="G227" s="492">
        <v>0</v>
      </c>
      <c r="H227" s="492">
        <v>0</v>
      </c>
      <c r="I227" s="492"/>
      <c r="J227" s="492" t="s">
        <v>275</v>
      </c>
      <c r="K227" s="492"/>
      <c r="L227" s="492" t="s">
        <v>275</v>
      </c>
      <c r="M227" s="492"/>
      <c r="N227" s="492" t="s">
        <v>275</v>
      </c>
      <c r="O227" s="492"/>
      <c r="P227" s="492">
        <v>0</v>
      </c>
      <c r="Q227" s="492"/>
      <c r="R227" s="492">
        <v>0</v>
      </c>
      <c r="S227" s="492"/>
      <c r="T227" s="492">
        <f t="shared" si="94"/>
        <v>0</v>
      </c>
      <c r="U227" s="492"/>
      <c r="V227" s="492" t="s">
        <v>275</v>
      </c>
      <c r="W227" s="492"/>
      <c r="X227" s="492" t="s">
        <v>275</v>
      </c>
      <c r="Y227" s="492"/>
      <c r="Z227" s="492" t="s">
        <v>275</v>
      </c>
      <c r="AA227" s="492"/>
      <c r="AB227" s="493" t="s">
        <v>275</v>
      </c>
      <c r="AC227" s="492"/>
      <c r="AD227" s="493" t="s">
        <v>275</v>
      </c>
      <c r="AE227" s="492"/>
      <c r="AF227" s="493" t="s">
        <v>275</v>
      </c>
      <c r="AG227" s="492"/>
      <c r="AH227" s="493" t="s">
        <v>275</v>
      </c>
      <c r="AI227" s="492"/>
      <c r="AJ227" s="493" t="s">
        <v>275</v>
      </c>
      <c r="AK227" s="492"/>
      <c r="AL227" s="493" t="s">
        <v>275</v>
      </c>
      <c r="AM227" s="492"/>
      <c r="AN227" s="493" t="s">
        <v>275</v>
      </c>
      <c r="AO227" s="492"/>
      <c r="AP227" s="493" t="s">
        <v>275</v>
      </c>
      <c r="AQ227" s="492"/>
      <c r="AR227" s="494">
        <v>0</v>
      </c>
    </row>
    <row r="228" spans="2:44" s="459" customFormat="1" ht="16.5" customHeight="1">
      <c r="B228" s="1451"/>
      <c r="C228" s="496"/>
      <c r="D228" s="501" t="s">
        <v>270</v>
      </c>
      <c r="E228" s="492">
        <f t="shared" si="98"/>
        <v>0</v>
      </c>
      <c r="F228" s="492">
        <v>0</v>
      </c>
      <c r="G228" s="492">
        <v>0</v>
      </c>
      <c r="H228" s="492">
        <v>0</v>
      </c>
      <c r="I228" s="492"/>
      <c r="J228" s="492">
        <v>0</v>
      </c>
      <c r="K228" s="492"/>
      <c r="L228" s="492">
        <v>0</v>
      </c>
      <c r="M228" s="492"/>
      <c r="N228" s="492">
        <f>SUM(J228,L228)</f>
        <v>0</v>
      </c>
      <c r="O228" s="492"/>
      <c r="P228" s="492">
        <v>0</v>
      </c>
      <c r="Q228" s="492"/>
      <c r="R228" s="492">
        <v>0</v>
      </c>
      <c r="S228" s="492"/>
      <c r="T228" s="492">
        <f t="shared" si="94"/>
        <v>0</v>
      </c>
      <c r="U228" s="492"/>
      <c r="V228" s="492">
        <f>SUM(J228,P228)</f>
        <v>0</v>
      </c>
      <c r="W228" s="492"/>
      <c r="X228" s="492">
        <f>SUM(L228,R228)</f>
        <v>0</v>
      </c>
      <c r="Y228" s="492"/>
      <c r="Z228" s="492">
        <f>SUM(N228,T228)</f>
        <v>0</v>
      </c>
      <c r="AA228" s="492"/>
      <c r="AB228" s="493">
        <v>0</v>
      </c>
      <c r="AC228" s="492"/>
      <c r="AD228" s="493">
        <v>0</v>
      </c>
      <c r="AE228" s="492"/>
      <c r="AF228" s="493">
        <f>SUM(AB228,AD228)</f>
        <v>0</v>
      </c>
      <c r="AG228" s="492"/>
      <c r="AH228" s="493">
        <v>0</v>
      </c>
      <c r="AI228" s="492"/>
      <c r="AJ228" s="493">
        <v>0</v>
      </c>
      <c r="AK228" s="492"/>
      <c r="AL228" s="493">
        <v>0</v>
      </c>
      <c r="AM228" s="492"/>
      <c r="AN228" s="493">
        <v>0</v>
      </c>
      <c r="AO228" s="492"/>
      <c r="AP228" s="493">
        <f>SUM(AH228,AJ228,AL228,AN228)</f>
        <v>0</v>
      </c>
      <c r="AQ228" s="492"/>
      <c r="AR228" s="494">
        <v>0</v>
      </c>
    </row>
    <row r="229" spans="2:44" s="459" customFormat="1" ht="16.5" customHeight="1">
      <c r="B229" s="467"/>
      <c r="C229" s="496"/>
      <c r="D229" s="501" t="s">
        <v>271</v>
      </c>
      <c r="E229" s="492">
        <f t="shared" si="98"/>
        <v>0</v>
      </c>
      <c r="F229" s="492">
        <v>0</v>
      </c>
      <c r="G229" s="492">
        <v>0</v>
      </c>
      <c r="H229" s="492">
        <v>0</v>
      </c>
      <c r="I229" s="492"/>
      <c r="J229" s="492">
        <v>0</v>
      </c>
      <c r="K229" s="492"/>
      <c r="L229" s="492">
        <v>0</v>
      </c>
      <c r="M229" s="492"/>
      <c r="N229" s="492">
        <f>SUM(J229,L229)</f>
        <v>0</v>
      </c>
      <c r="O229" s="492"/>
      <c r="P229" s="492">
        <v>0</v>
      </c>
      <c r="Q229" s="492"/>
      <c r="R229" s="492">
        <v>0</v>
      </c>
      <c r="S229" s="492"/>
      <c r="T229" s="492">
        <f t="shared" si="94"/>
        <v>0</v>
      </c>
      <c r="U229" s="492"/>
      <c r="V229" s="492">
        <f>SUM(J229,P229)</f>
        <v>0</v>
      </c>
      <c r="W229" s="492"/>
      <c r="X229" s="492">
        <f>SUM(L229,R229)</f>
        <v>0</v>
      </c>
      <c r="Y229" s="492"/>
      <c r="Z229" s="492">
        <f>SUM(N229,T229)</f>
        <v>0</v>
      </c>
      <c r="AA229" s="492"/>
      <c r="AB229" s="493">
        <v>0</v>
      </c>
      <c r="AC229" s="492"/>
      <c r="AD229" s="493">
        <v>0</v>
      </c>
      <c r="AE229" s="492"/>
      <c r="AF229" s="493">
        <f>SUM(AB229,AD229)</f>
        <v>0</v>
      </c>
      <c r="AG229" s="492"/>
      <c r="AH229" s="493">
        <v>0</v>
      </c>
      <c r="AI229" s="492"/>
      <c r="AJ229" s="493">
        <v>0</v>
      </c>
      <c r="AK229" s="492"/>
      <c r="AL229" s="493">
        <v>0</v>
      </c>
      <c r="AM229" s="492"/>
      <c r="AN229" s="493">
        <v>0</v>
      </c>
      <c r="AO229" s="492"/>
      <c r="AP229" s="493">
        <f>SUM(AH229,AJ229,AL229,AN229)</f>
        <v>0</v>
      </c>
      <c r="AQ229" s="492"/>
      <c r="AR229" s="494">
        <v>0</v>
      </c>
    </row>
    <row r="230" spans="2:44" s="459" customFormat="1" ht="16.5" customHeight="1">
      <c r="B230" s="467"/>
      <c r="C230" s="496"/>
      <c r="D230" s="501" t="s">
        <v>273</v>
      </c>
      <c r="E230" s="492">
        <f t="shared" si="98"/>
        <v>0</v>
      </c>
      <c r="F230" s="492">
        <v>0</v>
      </c>
      <c r="G230" s="492">
        <v>0</v>
      </c>
      <c r="H230" s="492">
        <v>0</v>
      </c>
      <c r="I230" s="492"/>
      <c r="J230" s="492">
        <v>0</v>
      </c>
      <c r="K230" s="492"/>
      <c r="L230" s="492">
        <v>0</v>
      </c>
      <c r="M230" s="492"/>
      <c r="N230" s="492">
        <f>SUM(J230,L230)</f>
        <v>0</v>
      </c>
      <c r="O230" s="492"/>
      <c r="P230" s="492">
        <v>0</v>
      </c>
      <c r="Q230" s="492"/>
      <c r="R230" s="492">
        <v>0</v>
      </c>
      <c r="S230" s="492"/>
      <c r="T230" s="492">
        <f t="shared" si="94"/>
        <v>0</v>
      </c>
      <c r="U230" s="492"/>
      <c r="V230" s="492">
        <f>SUM(J230,P230)</f>
        <v>0</v>
      </c>
      <c r="W230" s="492"/>
      <c r="X230" s="492">
        <f>SUM(L230,R230)</f>
        <v>0</v>
      </c>
      <c r="Y230" s="492"/>
      <c r="Z230" s="492">
        <f>SUM(N230,T230)</f>
        <v>0</v>
      </c>
      <c r="AA230" s="492"/>
      <c r="AB230" s="493">
        <v>0</v>
      </c>
      <c r="AC230" s="492"/>
      <c r="AD230" s="493">
        <v>0</v>
      </c>
      <c r="AE230" s="492"/>
      <c r="AF230" s="493">
        <f>SUM(AB230,AD230)</f>
        <v>0</v>
      </c>
      <c r="AG230" s="492"/>
      <c r="AH230" s="493">
        <v>0</v>
      </c>
      <c r="AI230" s="492"/>
      <c r="AJ230" s="493">
        <v>0</v>
      </c>
      <c r="AK230" s="492"/>
      <c r="AL230" s="493">
        <v>0</v>
      </c>
      <c r="AM230" s="492"/>
      <c r="AN230" s="493">
        <v>0</v>
      </c>
      <c r="AO230" s="492"/>
      <c r="AP230" s="493">
        <f>SUM(AH230,AJ230,AL230,AN230)</f>
        <v>0</v>
      </c>
      <c r="AQ230" s="492"/>
      <c r="AR230" s="494">
        <v>0</v>
      </c>
    </row>
    <row r="231" spans="2:44" s="459" customFormat="1" ht="11.25" customHeight="1">
      <c r="B231" s="467"/>
      <c r="C231" s="496"/>
      <c r="D231" s="501"/>
      <c r="E231" s="492"/>
      <c r="F231" s="492"/>
      <c r="G231" s="492"/>
      <c r="H231" s="492"/>
      <c r="I231" s="492"/>
      <c r="J231" s="492"/>
      <c r="K231" s="492"/>
      <c r="L231" s="492"/>
      <c r="M231" s="492"/>
      <c r="N231" s="492"/>
      <c r="O231" s="492"/>
      <c r="P231" s="492"/>
      <c r="Q231" s="492"/>
      <c r="R231" s="492"/>
      <c r="S231" s="492"/>
      <c r="T231" s="492"/>
      <c r="U231" s="492"/>
      <c r="V231" s="492"/>
      <c r="W231" s="492"/>
      <c r="X231" s="492"/>
      <c r="Y231" s="492"/>
      <c r="Z231" s="492"/>
      <c r="AA231" s="492"/>
      <c r="AB231" s="493"/>
      <c r="AC231" s="492"/>
      <c r="AD231" s="492"/>
      <c r="AE231" s="492"/>
      <c r="AF231" s="493"/>
      <c r="AG231" s="492"/>
      <c r="AH231" s="493"/>
      <c r="AI231" s="492"/>
      <c r="AJ231" s="492"/>
      <c r="AK231" s="492"/>
      <c r="AL231" s="492"/>
      <c r="AM231" s="492"/>
      <c r="AN231" s="492"/>
      <c r="AO231" s="492"/>
      <c r="AP231" s="493"/>
      <c r="AQ231" s="492"/>
      <c r="AR231" s="494"/>
    </row>
    <row r="232" spans="2:44" s="480" customFormat="1" ht="16.5" customHeight="1">
      <c r="B232" s="467"/>
      <c r="C232" s="481"/>
      <c r="D232" s="500" t="s">
        <v>1000</v>
      </c>
      <c r="E232" s="484">
        <f>SUM(E233,E237)</f>
        <v>403</v>
      </c>
      <c r="F232" s="484">
        <f>SUM(F233,F237)</f>
        <v>162</v>
      </c>
      <c r="G232" s="484">
        <f>SUM(G233,G237)</f>
        <v>1</v>
      </c>
      <c r="H232" s="484">
        <f>SUM(H233,H237)</f>
        <v>240</v>
      </c>
      <c r="I232" s="484"/>
      <c r="J232" s="484">
        <f>SUM(J233,J237)</f>
        <v>7037</v>
      </c>
      <c r="K232" s="484"/>
      <c r="L232" s="484">
        <f>SUM(L233,L237)</f>
        <v>3058</v>
      </c>
      <c r="M232" s="484"/>
      <c r="N232" s="485">
        <f aca="true" t="shared" si="99" ref="N232:N243">SUM(J232,L232)</f>
        <v>10095</v>
      </c>
      <c r="O232" s="484"/>
      <c r="P232" s="484">
        <f>SUM(P233,P237)</f>
        <v>283</v>
      </c>
      <c r="Q232" s="484"/>
      <c r="R232" s="484">
        <f>SUM(R233,R237)</f>
        <v>158</v>
      </c>
      <c r="S232" s="484"/>
      <c r="T232" s="485">
        <f aca="true" t="shared" si="100" ref="T232:T245">SUM(P232,R232)</f>
        <v>441</v>
      </c>
      <c r="U232" s="484"/>
      <c r="V232" s="485">
        <f aca="true" t="shared" si="101" ref="V232:V243">SUM(J232,P232)</f>
        <v>7320</v>
      </c>
      <c r="W232" s="485"/>
      <c r="X232" s="485">
        <f aca="true" t="shared" si="102" ref="X232:X243">SUM(L232,R232)</f>
        <v>3216</v>
      </c>
      <c r="Y232" s="485"/>
      <c r="Z232" s="485">
        <f aca="true" t="shared" si="103" ref="Z232:Z243">SUM(N232,T232)</f>
        <v>10536</v>
      </c>
      <c r="AA232" s="484"/>
      <c r="AB232" s="484">
        <v>0</v>
      </c>
      <c r="AC232" s="484"/>
      <c r="AD232" s="484">
        <v>0</v>
      </c>
      <c r="AE232" s="485"/>
      <c r="AF232" s="484">
        <f>SUM(AF233,AF237)</f>
        <v>1057576</v>
      </c>
      <c r="AG232" s="484"/>
      <c r="AH232" s="484">
        <v>0</v>
      </c>
      <c r="AI232" s="484"/>
      <c r="AJ232" s="484">
        <v>0</v>
      </c>
      <c r="AK232" s="485"/>
      <c r="AL232" s="484">
        <v>0</v>
      </c>
      <c r="AM232" s="485"/>
      <c r="AN232" s="484">
        <v>0</v>
      </c>
      <c r="AO232" s="485"/>
      <c r="AP232" s="484">
        <f>SUM(AP233,AP237)</f>
        <v>2341606</v>
      </c>
      <c r="AQ232" s="484"/>
      <c r="AR232" s="486">
        <f>SUM(AR233,AR237)</f>
        <v>0</v>
      </c>
    </row>
    <row r="233" spans="2:44" s="480" customFormat="1" ht="16.5" customHeight="1">
      <c r="B233" s="467"/>
      <c r="C233" s="481"/>
      <c r="D233" s="500" t="s">
        <v>259</v>
      </c>
      <c r="E233" s="485">
        <f>SUM(E234:E236)</f>
        <v>308</v>
      </c>
      <c r="F233" s="485">
        <f>SUM(F234:F236)</f>
        <v>74</v>
      </c>
      <c r="G233" s="485">
        <f>SUM(G234:G236)</f>
        <v>0</v>
      </c>
      <c r="H233" s="485">
        <f>SUM(H234:H236)</f>
        <v>234</v>
      </c>
      <c r="I233" s="485"/>
      <c r="J233" s="485">
        <f>SUM(J234:J236)</f>
        <v>1042</v>
      </c>
      <c r="K233" s="485"/>
      <c r="L233" s="485">
        <f>SUM(L234:L236)</f>
        <v>502</v>
      </c>
      <c r="M233" s="485"/>
      <c r="N233" s="485">
        <f t="shared" si="99"/>
        <v>1544</v>
      </c>
      <c r="O233" s="485"/>
      <c r="P233" s="485">
        <f>SUM(P234:P236)</f>
        <v>277</v>
      </c>
      <c r="Q233" s="485"/>
      <c r="R233" s="485">
        <f>SUM(R234:R236)</f>
        <v>153</v>
      </c>
      <c r="S233" s="485"/>
      <c r="T233" s="485">
        <f t="shared" si="100"/>
        <v>430</v>
      </c>
      <c r="U233" s="485"/>
      <c r="V233" s="485">
        <f t="shared" si="101"/>
        <v>1319</v>
      </c>
      <c r="W233" s="485"/>
      <c r="X233" s="485">
        <f t="shared" si="102"/>
        <v>655</v>
      </c>
      <c r="Y233" s="485"/>
      <c r="Z233" s="485">
        <f t="shared" si="103"/>
        <v>1974</v>
      </c>
      <c r="AA233" s="485"/>
      <c r="AB233" s="485">
        <f>SUM(AB234:AB236)</f>
        <v>0</v>
      </c>
      <c r="AC233" s="485"/>
      <c r="AD233" s="485">
        <f>SUM(AD234:AD236)</f>
        <v>0</v>
      </c>
      <c r="AE233" s="485"/>
      <c r="AF233" s="485">
        <f>SUM(AF234:AF236)</f>
        <v>219925</v>
      </c>
      <c r="AG233" s="485"/>
      <c r="AH233" s="485">
        <f>SUM(AH234:AH236)</f>
        <v>0</v>
      </c>
      <c r="AI233" s="485"/>
      <c r="AJ233" s="485">
        <f>SUM(AJ234:AJ236)</f>
        <v>0</v>
      </c>
      <c r="AK233" s="485"/>
      <c r="AL233" s="485">
        <f>SUM(AL234:AL236)</f>
        <v>0</v>
      </c>
      <c r="AM233" s="485"/>
      <c r="AN233" s="485">
        <f>SUM(AN234:AN236)</f>
        <v>0</v>
      </c>
      <c r="AO233" s="485"/>
      <c r="AP233" s="485">
        <f>SUM(AP234:AP236)</f>
        <v>182896</v>
      </c>
      <c r="AQ233" s="485"/>
      <c r="AR233" s="488">
        <f>SUM(AR234:AR236)</f>
        <v>0</v>
      </c>
    </row>
    <row r="234" spans="2:44" s="459" customFormat="1" ht="16.5" customHeight="1">
      <c r="B234" s="467"/>
      <c r="C234" s="489"/>
      <c r="D234" s="501" t="s">
        <v>260</v>
      </c>
      <c r="E234" s="492">
        <f>SUM(F234:H234)</f>
        <v>107</v>
      </c>
      <c r="F234" s="492">
        <v>5</v>
      </c>
      <c r="G234" s="492">
        <v>0</v>
      </c>
      <c r="H234" s="492">
        <v>102</v>
      </c>
      <c r="I234" s="492"/>
      <c r="J234" s="492">
        <v>35</v>
      </c>
      <c r="K234" s="492"/>
      <c r="L234" s="492">
        <v>19</v>
      </c>
      <c r="M234" s="492"/>
      <c r="N234" s="492">
        <f t="shared" si="99"/>
        <v>54</v>
      </c>
      <c r="O234" s="492"/>
      <c r="P234" s="492">
        <v>114</v>
      </c>
      <c r="Q234" s="492"/>
      <c r="R234" s="492">
        <v>56</v>
      </c>
      <c r="S234" s="492"/>
      <c r="T234" s="492">
        <f t="shared" si="100"/>
        <v>170</v>
      </c>
      <c r="U234" s="492"/>
      <c r="V234" s="492">
        <f t="shared" si="101"/>
        <v>149</v>
      </c>
      <c r="W234" s="492"/>
      <c r="X234" s="492">
        <f t="shared" si="102"/>
        <v>75</v>
      </c>
      <c r="Y234" s="492"/>
      <c r="Z234" s="492">
        <f t="shared" si="103"/>
        <v>224</v>
      </c>
      <c r="AA234" s="492"/>
      <c r="AB234" s="493">
        <v>0</v>
      </c>
      <c r="AC234" s="492"/>
      <c r="AD234" s="493">
        <v>0</v>
      </c>
      <c r="AE234" s="492"/>
      <c r="AF234" s="493">
        <v>3587</v>
      </c>
      <c r="AG234" s="492"/>
      <c r="AH234" s="493">
        <v>0</v>
      </c>
      <c r="AI234" s="492"/>
      <c r="AJ234" s="493">
        <v>0</v>
      </c>
      <c r="AK234" s="492"/>
      <c r="AL234" s="493">
        <v>0</v>
      </c>
      <c r="AM234" s="492"/>
      <c r="AN234" s="493">
        <v>0</v>
      </c>
      <c r="AO234" s="492"/>
      <c r="AP234" s="493">
        <v>11150</v>
      </c>
      <c r="AQ234" s="492"/>
      <c r="AR234" s="494">
        <v>0</v>
      </c>
    </row>
    <row r="235" spans="2:44" s="459" customFormat="1" ht="16.5" customHeight="1">
      <c r="B235" s="467"/>
      <c r="C235" s="489"/>
      <c r="D235" s="501" t="s">
        <v>262</v>
      </c>
      <c r="E235" s="492">
        <f>SUM(F235:H235)</f>
        <v>132</v>
      </c>
      <c r="F235" s="492">
        <v>24</v>
      </c>
      <c r="G235" s="492">
        <v>0</v>
      </c>
      <c r="H235" s="492">
        <v>108</v>
      </c>
      <c r="I235" s="492"/>
      <c r="J235" s="492">
        <v>372</v>
      </c>
      <c r="K235" s="492"/>
      <c r="L235" s="492">
        <v>201</v>
      </c>
      <c r="M235" s="492"/>
      <c r="N235" s="492">
        <f t="shared" si="99"/>
        <v>573</v>
      </c>
      <c r="O235" s="492"/>
      <c r="P235" s="492">
        <v>134</v>
      </c>
      <c r="Q235" s="492"/>
      <c r="R235" s="492">
        <v>80</v>
      </c>
      <c r="S235" s="492"/>
      <c r="T235" s="492">
        <f t="shared" si="100"/>
        <v>214</v>
      </c>
      <c r="U235" s="492"/>
      <c r="V235" s="492">
        <f t="shared" si="101"/>
        <v>506</v>
      </c>
      <c r="W235" s="492"/>
      <c r="X235" s="492">
        <f t="shared" si="102"/>
        <v>281</v>
      </c>
      <c r="Y235" s="492"/>
      <c r="Z235" s="492">
        <f t="shared" si="103"/>
        <v>787</v>
      </c>
      <c r="AA235" s="492"/>
      <c r="AB235" s="493">
        <v>0</v>
      </c>
      <c r="AC235" s="492"/>
      <c r="AD235" s="493">
        <v>0</v>
      </c>
      <c r="AE235" s="492"/>
      <c r="AF235" s="493">
        <v>148734</v>
      </c>
      <c r="AG235" s="492"/>
      <c r="AH235" s="493">
        <v>0</v>
      </c>
      <c r="AI235" s="492"/>
      <c r="AJ235" s="493">
        <v>0</v>
      </c>
      <c r="AK235" s="492"/>
      <c r="AL235" s="493">
        <v>0</v>
      </c>
      <c r="AM235" s="492"/>
      <c r="AN235" s="493">
        <v>0</v>
      </c>
      <c r="AO235" s="492"/>
      <c r="AP235" s="493">
        <v>54233</v>
      </c>
      <c r="AQ235" s="492"/>
      <c r="AR235" s="494">
        <v>0</v>
      </c>
    </row>
    <row r="236" spans="2:44" s="459" customFormat="1" ht="16.5" customHeight="1">
      <c r="B236" s="467">
        <v>34</v>
      </c>
      <c r="C236" s="489"/>
      <c r="D236" s="501" t="s">
        <v>263</v>
      </c>
      <c r="E236" s="492">
        <f>SUM(F236:H236)</f>
        <v>69</v>
      </c>
      <c r="F236" s="492">
        <v>45</v>
      </c>
      <c r="G236" s="492">
        <v>0</v>
      </c>
      <c r="H236" s="492">
        <v>24</v>
      </c>
      <c r="I236" s="492"/>
      <c r="J236" s="492">
        <v>635</v>
      </c>
      <c r="K236" s="492"/>
      <c r="L236" s="492">
        <v>282</v>
      </c>
      <c r="M236" s="492"/>
      <c r="N236" s="492">
        <f t="shared" si="99"/>
        <v>917</v>
      </c>
      <c r="O236" s="492"/>
      <c r="P236" s="492">
        <v>29</v>
      </c>
      <c r="Q236" s="492"/>
      <c r="R236" s="492">
        <v>17</v>
      </c>
      <c r="S236" s="492"/>
      <c r="T236" s="492">
        <f t="shared" si="100"/>
        <v>46</v>
      </c>
      <c r="U236" s="492"/>
      <c r="V236" s="492">
        <f t="shared" si="101"/>
        <v>664</v>
      </c>
      <c r="W236" s="492"/>
      <c r="X236" s="492">
        <f t="shared" si="102"/>
        <v>299</v>
      </c>
      <c r="Y236" s="492"/>
      <c r="Z236" s="492">
        <f t="shared" si="103"/>
        <v>963</v>
      </c>
      <c r="AA236" s="492"/>
      <c r="AB236" s="493">
        <v>0</v>
      </c>
      <c r="AC236" s="492"/>
      <c r="AD236" s="493">
        <v>0</v>
      </c>
      <c r="AE236" s="492"/>
      <c r="AF236" s="493">
        <v>67604</v>
      </c>
      <c r="AG236" s="492"/>
      <c r="AH236" s="493">
        <v>0</v>
      </c>
      <c r="AI236" s="492"/>
      <c r="AJ236" s="493">
        <v>0</v>
      </c>
      <c r="AK236" s="492"/>
      <c r="AL236" s="493">
        <v>0</v>
      </c>
      <c r="AM236" s="492"/>
      <c r="AN236" s="493">
        <v>0</v>
      </c>
      <c r="AO236" s="492"/>
      <c r="AP236" s="493">
        <v>117513</v>
      </c>
      <c r="AQ236" s="492"/>
      <c r="AR236" s="494">
        <v>0</v>
      </c>
    </row>
    <row r="237" spans="2:44" s="480" customFormat="1" ht="16.5" customHeight="1">
      <c r="B237" s="1451" t="s">
        <v>292</v>
      </c>
      <c r="C237" s="495"/>
      <c r="D237" s="500" t="s">
        <v>264</v>
      </c>
      <c r="E237" s="485">
        <f>SUM(E238:E245)</f>
        <v>95</v>
      </c>
      <c r="F237" s="485">
        <f>SUM(F238:F245)</f>
        <v>88</v>
      </c>
      <c r="G237" s="485">
        <f>SUM(G238:G245)</f>
        <v>1</v>
      </c>
      <c r="H237" s="485">
        <f>SUM(H238:H245)</f>
        <v>6</v>
      </c>
      <c r="I237" s="485"/>
      <c r="J237" s="485">
        <f>SUM(J238:J245)</f>
        <v>5995</v>
      </c>
      <c r="K237" s="485"/>
      <c r="L237" s="485">
        <f>SUM(L238:L245)</f>
        <v>2556</v>
      </c>
      <c r="M237" s="485"/>
      <c r="N237" s="485">
        <f t="shared" si="99"/>
        <v>8551</v>
      </c>
      <c r="O237" s="485"/>
      <c r="P237" s="485">
        <f>SUM(P238:P245)</f>
        <v>6</v>
      </c>
      <c r="Q237" s="485"/>
      <c r="R237" s="485">
        <f>SUM(R238:R245)</f>
        <v>5</v>
      </c>
      <c r="S237" s="485"/>
      <c r="T237" s="485">
        <f t="shared" si="100"/>
        <v>11</v>
      </c>
      <c r="U237" s="485"/>
      <c r="V237" s="485">
        <f t="shared" si="101"/>
        <v>6001</v>
      </c>
      <c r="W237" s="485"/>
      <c r="X237" s="485">
        <f t="shared" si="102"/>
        <v>2561</v>
      </c>
      <c r="Y237" s="485"/>
      <c r="Z237" s="485">
        <f t="shared" si="103"/>
        <v>8562</v>
      </c>
      <c r="AA237" s="485"/>
      <c r="AB237" s="485">
        <f>SUM(AB238:AB245)</f>
        <v>821378</v>
      </c>
      <c r="AC237" s="485"/>
      <c r="AD237" s="485">
        <f>SUM(AD238:AD245)</f>
        <v>16273</v>
      </c>
      <c r="AE237" s="485"/>
      <c r="AF237" s="484">
        <f aca="true" t="shared" si="104" ref="AF237:AF243">SUM(AB237,AD237)</f>
        <v>837651</v>
      </c>
      <c r="AG237" s="485"/>
      <c r="AH237" s="485">
        <f>SUM(AH238:AH245)</f>
        <v>1657562</v>
      </c>
      <c r="AI237" s="485"/>
      <c r="AJ237" s="485">
        <f>SUM(AJ238:AJ245)</f>
        <v>25218</v>
      </c>
      <c r="AK237" s="485"/>
      <c r="AL237" s="485">
        <f>SUM(AL238:AL245)</f>
        <v>19954</v>
      </c>
      <c r="AM237" s="485"/>
      <c r="AN237" s="485">
        <f>SUM(AN238:AN245)</f>
        <v>455976</v>
      </c>
      <c r="AO237" s="485"/>
      <c r="AP237" s="484">
        <f aca="true" t="shared" si="105" ref="AP237:AP243">SUM(AH237,AJ237,AL237,AN237)</f>
        <v>2158710</v>
      </c>
      <c r="AQ237" s="485"/>
      <c r="AR237" s="488">
        <f>SUM(AR238:AR245)</f>
        <v>0</v>
      </c>
    </row>
    <row r="238" spans="2:44" s="459" customFormat="1" ht="16.5" customHeight="1">
      <c r="B238" s="1451"/>
      <c r="C238" s="489"/>
      <c r="D238" s="501" t="s">
        <v>265</v>
      </c>
      <c r="E238" s="492">
        <f aca="true" t="shared" si="106" ref="E238:E245">SUM(F238:H238)</f>
        <v>23</v>
      </c>
      <c r="F238" s="492">
        <v>21</v>
      </c>
      <c r="G238" s="492">
        <v>0</v>
      </c>
      <c r="H238" s="492">
        <v>2</v>
      </c>
      <c r="I238" s="492"/>
      <c r="J238" s="492">
        <v>411</v>
      </c>
      <c r="K238" s="492"/>
      <c r="L238" s="492">
        <v>155</v>
      </c>
      <c r="M238" s="492"/>
      <c r="N238" s="492">
        <f t="shared" si="99"/>
        <v>566</v>
      </c>
      <c r="O238" s="492"/>
      <c r="P238" s="492">
        <v>2</v>
      </c>
      <c r="Q238" s="492"/>
      <c r="R238" s="492">
        <v>2</v>
      </c>
      <c r="S238" s="492"/>
      <c r="T238" s="492">
        <f t="shared" si="100"/>
        <v>4</v>
      </c>
      <c r="U238" s="492"/>
      <c r="V238" s="492">
        <f t="shared" si="101"/>
        <v>413</v>
      </c>
      <c r="W238" s="492"/>
      <c r="X238" s="492">
        <f t="shared" si="102"/>
        <v>157</v>
      </c>
      <c r="Y238" s="492"/>
      <c r="Z238" s="492">
        <f t="shared" si="103"/>
        <v>570</v>
      </c>
      <c r="AA238" s="492"/>
      <c r="AB238" s="493">
        <v>45126</v>
      </c>
      <c r="AC238" s="492"/>
      <c r="AD238" s="492">
        <v>570</v>
      </c>
      <c r="AE238" s="492"/>
      <c r="AF238" s="493">
        <f t="shared" si="104"/>
        <v>45696</v>
      </c>
      <c r="AG238" s="492"/>
      <c r="AH238" s="493">
        <v>41635</v>
      </c>
      <c r="AI238" s="492"/>
      <c r="AJ238" s="492">
        <v>1575</v>
      </c>
      <c r="AK238" s="492"/>
      <c r="AL238" s="492">
        <v>1263</v>
      </c>
      <c r="AM238" s="492"/>
      <c r="AN238" s="492">
        <v>19297</v>
      </c>
      <c r="AO238" s="492"/>
      <c r="AP238" s="493">
        <f t="shared" si="105"/>
        <v>63770</v>
      </c>
      <c r="AQ238" s="492"/>
      <c r="AR238" s="494">
        <v>0</v>
      </c>
    </row>
    <row r="239" spans="2:44" s="459" customFormat="1" ht="16.5" customHeight="1">
      <c r="B239" s="1451"/>
      <c r="C239" s="496"/>
      <c r="D239" s="501" t="s">
        <v>266</v>
      </c>
      <c r="E239" s="492">
        <f t="shared" si="106"/>
        <v>31</v>
      </c>
      <c r="F239" s="492">
        <v>27</v>
      </c>
      <c r="G239" s="492">
        <v>0</v>
      </c>
      <c r="H239" s="492">
        <v>4</v>
      </c>
      <c r="I239" s="492"/>
      <c r="J239" s="492">
        <v>798</v>
      </c>
      <c r="K239" s="492"/>
      <c r="L239" s="492">
        <v>353</v>
      </c>
      <c r="M239" s="492"/>
      <c r="N239" s="492">
        <f t="shared" si="99"/>
        <v>1151</v>
      </c>
      <c r="O239" s="492"/>
      <c r="P239" s="492">
        <v>4</v>
      </c>
      <c r="Q239" s="492"/>
      <c r="R239" s="492">
        <v>3</v>
      </c>
      <c r="S239" s="492"/>
      <c r="T239" s="492">
        <f t="shared" si="100"/>
        <v>7</v>
      </c>
      <c r="U239" s="492"/>
      <c r="V239" s="492">
        <f t="shared" si="101"/>
        <v>802</v>
      </c>
      <c r="W239" s="492"/>
      <c r="X239" s="492">
        <f t="shared" si="102"/>
        <v>356</v>
      </c>
      <c r="Y239" s="492"/>
      <c r="Z239" s="492">
        <f t="shared" si="103"/>
        <v>1158</v>
      </c>
      <c r="AA239" s="492"/>
      <c r="AB239" s="493">
        <v>97037</v>
      </c>
      <c r="AC239" s="492"/>
      <c r="AD239" s="492">
        <v>1438</v>
      </c>
      <c r="AE239" s="492"/>
      <c r="AF239" s="493">
        <f t="shared" si="104"/>
        <v>98475</v>
      </c>
      <c r="AG239" s="492"/>
      <c r="AH239" s="493">
        <v>205798</v>
      </c>
      <c r="AI239" s="492"/>
      <c r="AJ239" s="492">
        <v>2750</v>
      </c>
      <c r="AK239" s="492"/>
      <c r="AL239" s="492">
        <v>2727</v>
      </c>
      <c r="AM239" s="492"/>
      <c r="AN239" s="492">
        <v>53130</v>
      </c>
      <c r="AO239" s="492"/>
      <c r="AP239" s="493">
        <f t="shared" si="105"/>
        <v>264405</v>
      </c>
      <c r="AQ239" s="492"/>
      <c r="AR239" s="494">
        <v>0</v>
      </c>
    </row>
    <row r="240" spans="2:44" s="459" customFormat="1" ht="16.5" customHeight="1">
      <c r="B240" s="1451"/>
      <c r="C240" s="496"/>
      <c r="D240" s="501" t="s">
        <v>267</v>
      </c>
      <c r="E240" s="492">
        <f t="shared" si="106"/>
        <v>19</v>
      </c>
      <c r="F240" s="492">
        <v>19</v>
      </c>
      <c r="G240" s="492">
        <v>0</v>
      </c>
      <c r="H240" s="492">
        <v>0</v>
      </c>
      <c r="I240" s="492"/>
      <c r="J240" s="492">
        <v>921</v>
      </c>
      <c r="K240" s="492"/>
      <c r="L240" s="492">
        <v>345</v>
      </c>
      <c r="M240" s="492"/>
      <c r="N240" s="492">
        <f t="shared" si="99"/>
        <v>1266</v>
      </c>
      <c r="O240" s="492"/>
      <c r="P240" s="492">
        <v>0</v>
      </c>
      <c r="Q240" s="492"/>
      <c r="R240" s="492">
        <v>0</v>
      </c>
      <c r="S240" s="492"/>
      <c r="T240" s="492">
        <f t="shared" si="100"/>
        <v>0</v>
      </c>
      <c r="U240" s="492"/>
      <c r="V240" s="492">
        <f t="shared" si="101"/>
        <v>921</v>
      </c>
      <c r="W240" s="492"/>
      <c r="X240" s="492">
        <f t="shared" si="102"/>
        <v>345</v>
      </c>
      <c r="Y240" s="492"/>
      <c r="Z240" s="492">
        <f t="shared" si="103"/>
        <v>1266</v>
      </c>
      <c r="AA240" s="492"/>
      <c r="AB240" s="493">
        <v>112995</v>
      </c>
      <c r="AC240" s="492"/>
      <c r="AD240" s="492">
        <v>456</v>
      </c>
      <c r="AE240" s="492"/>
      <c r="AF240" s="493">
        <f t="shared" si="104"/>
        <v>113451</v>
      </c>
      <c r="AG240" s="492"/>
      <c r="AH240" s="493">
        <v>255390</v>
      </c>
      <c r="AI240" s="492"/>
      <c r="AJ240" s="492">
        <v>3285</v>
      </c>
      <c r="AK240" s="492"/>
      <c r="AL240" s="492">
        <v>3373</v>
      </c>
      <c r="AM240" s="492"/>
      <c r="AN240" s="492">
        <v>66144</v>
      </c>
      <c r="AO240" s="492"/>
      <c r="AP240" s="493">
        <f t="shared" si="105"/>
        <v>328192</v>
      </c>
      <c r="AQ240" s="492"/>
      <c r="AR240" s="494">
        <v>0</v>
      </c>
    </row>
    <row r="241" spans="2:44" s="459" customFormat="1" ht="16.5" customHeight="1">
      <c r="B241" s="1451"/>
      <c r="C241" s="496"/>
      <c r="D241" s="501" t="s">
        <v>268</v>
      </c>
      <c r="E241" s="492">
        <f t="shared" si="106"/>
        <v>9</v>
      </c>
      <c r="F241" s="492">
        <v>8</v>
      </c>
      <c r="G241" s="492">
        <v>1</v>
      </c>
      <c r="H241" s="492">
        <v>0</v>
      </c>
      <c r="I241" s="492"/>
      <c r="J241" s="492">
        <v>940</v>
      </c>
      <c r="K241" s="492"/>
      <c r="L241" s="492">
        <v>363</v>
      </c>
      <c r="M241" s="492"/>
      <c r="N241" s="492">
        <f t="shared" si="99"/>
        <v>1303</v>
      </c>
      <c r="O241" s="492"/>
      <c r="P241" s="492">
        <v>0</v>
      </c>
      <c r="Q241" s="492"/>
      <c r="R241" s="492">
        <v>0</v>
      </c>
      <c r="S241" s="492"/>
      <c r="T241" s="492">
        <f t="shared" si="100"/>
        <v>0</v>
      </c>
      <c r="U241" s="492"/>
      <c r="V241" s="492">
        <f t="shared" si="101"/>
        <v>940</v>
      </c>
      <c r="W241" s="492"/>
      <c r="X241" s="492">
        <f t="shared" si="102"/>
        <v>363</v>
      </c>
      <c r="Y241" s="492"/>
      <c r="Z241" s="492">
        <f t="shared" si="103"/>
        <v>1303</v>
      </c>
      <c r="AA241" s="492"/>
      <c r="AB241" s="493">
        <v>130138</v>
      </c>
      <c r="AC241" s="492"/>
      <c r="AD241" s="492">
        <v>2697</v>
      </c>
      <c r="AE241" s="492"/>
      <c r="AF241" s="493">
        <f t="shared" si="104"/>
        <v>132835</v>
      </c>
      <c r="AG241" s="492"/>
      <c r="AH241" s="493">
        <v>182128</v>
      </c>
      <c r="AI241" s="492"/>
      <c r="AJ241" s="492">
        <v>3161</v>
      </c>
      <c r="AK241" s="492"/>
      <c r="AL241" s="492">
        <v>3458</v>
      </c>
      <c r="AM241" s="492"/>
      <c r="AN241" s="492">
        <v>62646</v>
      </c>
      <c r="AO241" s="492"/>
      <c r="AP241" s="493">
        <f t="shared" si="105"/>
        <v>251393</v>
      </c>
      <c r="AQ241" s="492"/>
      <c r="AR241" s="494">
        <v>0</v>
      </c>
    </row>
    <row r="242" spans="2:44" s="459" customFormat="1" ht="16.5" customHeight="1">
      <c r="B242" s="1451"/>
      <c r="C242" s="496"/>
      <c r="D242" s="501" t="s">
        <v>269</v>
      </c>
      <c r="E242" s="492">
        <f t="shared" si="106"/>
        <v>7</v>
      </c>
      <c r="F242" s="492">
        <v>7</v>
      </c>
      <c r="G242" s="492">
        <v>0</v>
      </c>
      <c r="H242" s="492">
        <v>0</v>
      </c>
      <c r="I242" s="492"/>
      <c r="J242" s="492">
        <v>1284</v>
      </c>
      <c r="K242" s="492"/>
      <c r="L242" s="492">
        <v>452</v>
      </c>
      <c r="M242" s="492"/>
      <c r="N242" s="492">
        <f t="shared" si="99"/>
        <v>1736</v>
      </c>
      <c r="O242" s="492"/>
      <c r="P242" s="492">
        <v>0</v>
      </c>
      <c r="Q242" s="492"/>
      <c r="R242" s="492">
        <v>0</v>
      </c>
      <c r="S242" s="492"/>
      <c r="T242" s="492">
        <f t="shared" si="100"/>
        <v>0</v>
      </c>
      <c r="U242" s="492"/>
      <c r="V242" s="492">
        <f t="shared" si="101"/>
        <v>1284</v>
      </c>
      <c r="W242" s="492"/>
      <c r="X242" s="492">
        <f t="shared" si="102"/>
        <v>452</v>
      </c>
      <c r="Y242" s="492"/>
      <c r="Z242" s="492">
        <f t="shared" si="103"/>
        <v>1736</v>
      </c>
      <c r="AA242" s="492"/>
      <c r="AB242" s="493">
        <v>184897</v>
      </c>
      <c r="AC242" s="492"/>
      <c r="AD242" s="492">
        <v>6727</v>
      </c>
      <c r="AE242" s="492"/>
      <c r="AF242" s="493">
        <f t="shared" si="104"/>
        <v>191624</v>
      </c>
      <c r="AG242" s="492"/>
      <c r="AH242" s="493">
        <v>477582</v>
      </c>
      <c r="AI242" s="492"/>
      <c r="AJ242" s="492">
        <v>8312</v>
      </c>
      <c r="AK242" s="492"/>
      <c r="AL242" s="492">
        <v>4177</v>
      </c>
      <c r="AM242" s="492"/>
      <c r="AN242" s="492">
        <v>190634</v>
      </c>
      <c r="AO242" s="492"/>
      <c r="AP242" s="493">
        <f t="shared" si="105"/>
        <v>680705</v>
      </c>
      <c r="AQ242" s="492"/>
      <c r="AR242" s="494">
        <v>0</v>
      </c>
    </row>
    <row r="243" spans="2:44" s="459" customFormat="1" ht="16.5" customHeight="1">
      <c r="B243" s="1451"/>
      <c r="C243" s="496"/>
      <c r="D243" s="501" t="s">
        <v>270</v>
      </c>
      <c r="E243" s="492">
        <f t="shared" si="106"/>
        <v>5</v>
      </c>
      <c r="F243" s="492">
        <v>5</v>
      </c>
      <c r="G243" s="492">
        <v>0</v>
      </c>
      <c r="H243" s="492">
        <v>0</v>
      </c>
      <c r="I243" s="497" t="s">
        <v>272</v>
      </c>
      <c r="J243" s="492">
        <v>1641</v>
      </c>
      <c r="K243" s="497" t="s">
        <v>272</v>
      </c>
      <c r="L243" s="492">
        <v>888</v>
      </c>
      <c r="M243" s="497" t="s">
        <v>272</v>
      </c>
      <c r="N243" s="492">
        <f t="shared" si="99"/>
        <v>2529</v>
      </c>
      <c r="O243" s="492"/>
      <c r="P243" s="492">
        <v>0</v>
      </c>
      <c r="Q243" s="492"/>
      <c r="R243" s="492">
        <v>0</v>
      </c>
      <c r="S243" s="492"/>
      <c r="T243" s="492">
        <f t="shared" si="100"/>
        <v>0</v>
      </c>
      <c r="U243" s="497" t="s">
        <v>272</v>
      </c>
      <c r="V243" s="492">
        <f t="shared" si="101"/>
        <v>1641</v>
      </c>
      <c r="W243" s="497" t="s">
        <v>272</v>
      </c>
      <c r="X243" s="492">
        <f t="shared" si="102"/>
        <v>888</v>
      </c>
      <c r="Y243" s="497" t="s">
        <v>272</v>
      </c>
      <c r="Z243" s="492">
        <f t="shared" si="103"/>
        <v>2529</v>
      </c>
      <c r="AA243" s="497" t="s">
        <v>272</v>
      </c>
      <c r="AB243" s="493">
        <v>251185</v>
      </c>
      <c r="AC243" s="497" t="s">
        <v>272</v>
      </c>
      <c r="AD243" s="492">
        <v>4385</v>
      </c>
      <c r="AE243" s="497" t="s">
        <v>272</v>
      </c>
      <c r="AF243" s="493">
        <f t="shared" si="104"/>
        <v>255570</v>
      </c>
      <c r="AG243" s="497" t="s">
        <v>272</v>
      </c>
      <c r="AH243" s="492">
        <v>495029</v>
      </c>
      <c r="AI243" s="497" t="s">
        <v>272</v>
      </c>
      <c r="AJ243" s="492">
        <v>6135</v>
      </c>
      <c r="AK243" s="497" t="s">
        <v>272</v>
      </c>
      <c r="AL243" s="492">
        <v>4956</v>
      </c>
      <c r="AM243" s="497" t="s">
        <v>272</v>
      </c>
      <c r="AN243" s="492">
        <v>64125</v>
      </c>
      <c r="AO243" s="497" t="s">
        <v>272</v>
      </c>
      <c r="AP243" s="493">
        <f t="shared" si="105"/>
        <v>570245</v>
      </c>
      <c r="AQ243" s="492"/>
      <c r="AR243" s="494">
        <v>0</v>
      </c>
    </row>
    <row r="244" spans="2:44" s="459" customFormat="1" ht="16.5" customHeight="1">
      <c r="B244" s="467"/>
      <c r="C244" s="496"/>
      <c r="D244" s="501" t="s">
        <v>271</v>
      </c>
      <c r="E244" s="492">
        <f t="shared" si="106"/>
        <v>1</v>
      </c>
      <c r="F244" s="492">
        <v>1</v>
      </c>
      <c r="G244" s="492">
        <v>0</v>
      </c>
      <c r="H244" s="492">
        <v>0</v>
      </c>
      <c r="I244" s="492"/>
      <c r="J244" s="492" t="s">
        <v>275</v>
      </c>
      <c r="K244" s="492"/>
      <c r="L244" s="492" t="s">
        <v>275</v>
      </c>
      <c r="M244" s="492"/>
      <c r="N244" s="492" t="s">
        <v>275</v>
      </c>
      <c r="O244" s="492"/>
      <c r="P244" s="492">
        <v>0</v>
      </c>
      <c r="Q244" s="492"/>
      <c r="R244" s="492">
        <v>0</v>
      </c>
      <c r="S244" s="492"/>
      <c r="T244" s="492">
        <f t="shared" si="100"/>
        <v>0</v>
      </c>
      <c r="U244" s="492"/>
      <c r="V244" s="492" t="s">
        <v>275</v>
      </c>
      <c r="W244" s="492"/>
      <c r="X244" s="492" t="s">
        <v>275</v>
      </c>
      <c r="Y244" s="492"/>
      <c r="Z244" s="492" t="s">
        <v>275</v>
      </c>
      <c r="AA244" s="492"/>
      <c r="AB244" s="492" t="s">
        <v>275</v>
      </c>
      <c r="AC244" s="492"/>
      <c r="AD244" s="492" t="s">
        <v>275</v>
      </c>
      <c r="AE244" s="492"/>
      <c r="AF244" s="493" t="s">
        <v>275</v>
      </c>
      <c r="AG244" s="492"/>
      <c r="AH244" s="492" t="s">
        <v>275</v>
      </c>
      <c r="AI244" s="492"/>
      <c r="AJ244" s="492" t="s">
        <v>275</v>
      </c>
      <c r="AK244" s="492"/>
      <c r="AL244" s="492" t="s">
        <v>275</v>
      </c>
      <c r="AM244" s="492"/>
      <c r="AN244" s="492" t="s">
        <v>275</v>
      </c>
      <c r="AO244" s="492"/>
      <c r="AP244" s="493" t="s">
        <v>275</v>
      </c>
      <c r="AQ244" s="492"/>
      <c r="AR244" s="494">
        <v>0</v>
      </c>
    </row>
    <row r="245" spans="2:44" s="459" customFormat="1" ht="16.5" customHeight="1">
      <c r="B245" s="467"/>
      <c r="C245" s="496"/>
      <c r="D245" s="501" t="s">
        <v>273</v>
      </c>
      <c r="E245" s="492">
        <f t="shared" si="106"/>
        <v>0</v>
      </c>
      <c r="F245" s="492">
        <v>0</v>
      </c>
      <c r="G245" s="492">
        <v>0</v>
      </c>
      <c r="H245" s="492">
        <v>0</v>
      </c>
      <c r="I245" s="492"/>
      <c r="J245" s="492">
        <v>0</v>
      </c>
      <c r="K245" s="492"/>
      <c r="L245" s="492">
        <v>0</v>
      </c>
      <c r="M245" s="492"/>
      <c r="N245" s="492">
        <f>SUM(J245,L245)</f>
        <v>0</v>
      </c>
      <c r="O245" s="492"/>
      <c r="P245" s="492">
        <v>0</v>
      </c>
      <c r="Q245" s="492"/>
      <c r="R245" s="492">
        <v>0</v>
      </c>
      <c r="S245" s="492"/>
      <c r="T245" s="492">
        <f t="shared" si="100"/>
        <v>0</v>
      </c>
      <c r="U245" s="492"/>
      <c r="V245" s="492">
        <f>SUM(J245,P245)</f>
        <v>0</v>
      </c>
      <c r="W245" s="492"/>
      <c r="X245" s="492">
        <f>SUM(L245,R245)</f>
        <v>0</v>
      </c>
      <c r="Y245" s="492"/>
      <c r="Z245" s="492">
        <f>SUM(N245,T245)</f>
        <v>0</v>
      </c>
      <c r="AA245" s="492"/>
      <c r="AB245" s="492">
        <v>0</v>
      </c>
      <c r="AC245" s="492"/>
      <c r="AD245" s="492">
        <v>0</v>
      </c>
      <c r="AE245" s="492"/>
      <c r="AF245" s="493">
        <f>SUM(AB245,AD245)</f>
        <v>0</v>
      </c>
      <c r="AG245" s="492"/>
      <c r="AH245" s="492">
        <v>0</v>
      </c>
      <c r="AI245" s="492"/>
      <c r="AJ245" s="492">
        <v>0</v>
      </c>
      <c r="AK245" s="492"/>
      <c r="AL245" s="492">
        <v>0</v>
      </c>
      <c r="AM245" s="492"/>
      <c r="AN245" s="492">
        <v>0</v>
      </c>
      <c r="AO245" s="492"/>
      <c r="AP245" s="493">
        <f>SUM(AH245,AJ245,AL245,AN245)</f>
        <v>0</v>
      </c>
      <c r="AQ245" s="492"/>
      <c r="AR245" s="494">
        <v>0</v>
      </c>
    </row>
    <row r="246" spans="2:44" ht="12">
      <c r="B246" s="498"/>
      <c r="C246" s="489"/>
      <c r="D246" s="499"/>
      <c r="E246" s="504"/>
      <c r="F246" s="504"/>
      <c r="G246" s="504"/>
      <c r="H246" s="504"/>
      <c r="I246" s="504"/>
      <c r="J246" s="504"/>
      <c r="K246" s="504"/>
      <c r="L246" s="504"/>
      <c r="M246" s="504"/>
      <c r="N246" s="504"/>
      <c r="O246" s="504"/>
      <c r="P246" s="504"/>
      <c r="Q246" s="504"/>
      <c r="R246" s="504"/>
      <c r="S246" s="504"/>
      <c r="T246" s="504"/>
      <c r="U246" s="504"/>
      <c r="V246" s="504"/>
      <c r="W246" s="504"/>
      <c r="X246" s="504"/>
      <c r="Y246" s="504"/>
      <c r="Z246" s="504"/>
      <c r="AA246" s="505"/>
      <c r="AB246" s="504"/>
      <c r="AC246" s="504"/>
      <c r="AD246" s="504"/>
      <c r="AE246" s="504"/>
      <c r="AF246" s="504"/>
      <c r="AG246" s="504"/>
      <c r="AH246" s="504"/>
      <c r="AI246" s="504"/>
      <c r="AJ246" s="504"/>
      <c r="AK246" s="504"/>
      <c r="AL246" s="504"/>
      <c r="AM246" s="504"/>
      <c r="AN246" s="504"/>
      <c r="AO246" s="504"/>
      <c r="AP246" s="504"/>
      <c r="AQ246" s="504"/>
      <c r="AR246" s="499"/>
    </row>
    <row r="247" spans="2:44" s="480" customFormat="1" ht="16.5" customHeight="1">
      <c r="B247" s="467"/>
      <c r="C247" s="481"/>
      <c r="D247" s="500" t="s">
        <v>1000</v>
      </c>
      <c r="E247" s="484">
        <f>SUM(E248,E252)</f>
        <v>446</v>
      </c>
      <c r="F247" s="484">
        <f>SUM(F248,F252)</f>
        <v>266</v>
      </c>
      <c r="G247" s="484">
        <f>SUM(G248,G252)</f>
        <v>7</v>
      </c>
      <c r="H247" s="484">
        <f>SUM(H248,H252)</f>
        <v>173</v>
      </c>
      <c r="I247" s="484"/>
      <c r="J247" s="484">
        <f>SUM(J248,J252)</f>
        <v>6778</v>
      </c>
      <c r="K247" s="484"/>
      <c r="L247" s="484">
        <f>SUM(L248,L252)</f>
        <v>19661</v>
      </c>
      <c r="M247" s="484"/>
      <c r="N247" s="485">
        <f aca="true" t="shared" si="107" ref="N247:N259">SUM(J247,L247)</f>
        <v>26439</v>
      </c>
      <c r="O247" s="484"/>
      <c r="P247" s="484">
        <f>SUM(P248,P252)</f>
        <v>157</v>
      </c>
      <c r="Q247" s="484"/>
      <c r="R247" s="484">
        <f>SUM(R248,R252)</f>
        <v>93</v>
      </c>
      <c r="S247" s="484"/>
      <c r="T247" s="485">
        <f aca="true" t="shared" si="108" ref="T247:T260">SUM(P247,R247)</f>
        <v>250</v>
      </c>
      <c r="U247" s="484"/>
      <c r="V247" s="485">
        <f aca="true" t="shared" si="109" ref="V247:V259">SUM(J247,P247)</f>
        <v>6935</v>
      </c>
      <c r="W247" s="485"/>
      <c r="X247" s="485">
        <f aca="true" t="shared" si="110" ref="X247:X259">SUM(L247,R247)</f>
        <v>19754</v>
      </c>
      <c r="Y247" s="485"/>
      <c r="Z247" s="485">
        <f aca="true" t="shared" si="111" ref="Z247:Z259">SUM(N247,T247)</f>
        <v>26689</v>
      </c>
      <c r="AA247" s="484"/>
      <c r="AB247" s="484">
        <v>0</v>
      </c>
      <c r="AC247" s="484"/>
      <c r="AD247" s="484">
        <v>0</v>
      </c>
      <c r="AE247" s="485"/>
      <c r="AF247" s="484">
        <f>SUM(AF248,AF252)</f>
        <v>1640508</v>
      </c>
      <c r="AG247" s="484"/>
      <c r="AH247" s="484">
        <v>0</v>
      </c>
      <c r="AI247" s="484"/>
      <c r="AJ247" s="484">
        <v>0</v>
      </c>
      <c r="AK247" s="485"/>
      <c r="AL247" s="484">
        <v>0</v>
      </c>
      <c r="AM247" s="485"/>
      <c r="AN247" s="484">
        <v>0</v>
      </c>
      <c r="AO247" s="485"/>
      <c r="AP247" s="484">
        <f>SUM(AP248,AP252)</f>
        <v>5993996</v>
      </c>
      <c r="AQ247" s="484"/>
      <c r="AR247" s="486">
        <f>SUM(AR248,AR252)</f>
        <v>0</v>
      </c>
    </row>
    <row r="248" spans="2:44" s="480" customFormat="1" ht="16.5" customHeight="1">
      <c r="B248" s="467"/>
      <c r="C248" s="481"/>
      <c r="D248" s="500" t="s">
        <v>259</v>
      </c>
      <c r="E248" s="485">
        <f>SUM(E249:E251)</f>
        <v>225</v>
      </c>
      <c r="F248" s="485">
        <f>SUM(F249:F251)</f>
        <v>76</v>
      </c>
      <c r="G248" s="485">
        <f>SUM(G249:G251)</f>
        <v>0</v>
      </c>
      <c r="H248" s="485">
        <f>SUM(H249:H251)</f>
        <v>149</v>
      </c>
      <c r="I248" s="485"/>
      <c r="J248" s="485">
        <f>SUM(J249:J251)</f>
        <v>485</v>
      </c>
      <c r="K248" s="485"/>
      <c r="L248" s="485">
        <f>SUM(L249:L251)</f>
        <v>1571</v>
      </c>
      <c r="M248" s="485"/>
      <c r="N248" s="485">
        <f t="shared" si="107"/>
        <v>2056</v>
      </c>
      <c r="O248" s="485"/>
      <c r="P248" s="485">
        <f>SUM(P249:P251)</f>
        <v>140</v>
      </c>
      <c r="Q248" s="485"/>
      <c r="R248" s="485">
        <f>SUM(R249:R251)</f>
        <v>87</v>
      </c>
      <c r="S248" s="485"/>
      <c r="T248" s="485">
        <f t="shared" si="108"/>
        <v>227</v>
      </c>
      <c r="U248" s="485"/>
      <c r="V248" s="485">
        <f t="shared" si="109"/>
        <v>625</v>
      </c>
      <c r="W248" s="485"/>
      <c r="X248" s="485">
        <f t="shared" si="110"/>
        <v>1658</v>
      </c>
      <c r="Y248" s="485"/>
      <c r="Z248" s="485">
        <f t="shared" si="111"/>
        <v>2283</v>
      </c>
      <c r="AA248" s="485"/>
      <c r="AB248" s="485">
        <f>SUM(AB249:AB251)</f>
        <v>0</v>
      </c>
      <c r="AC248" s="485"/>
      <c r="AD248" s="485">
        <f>SUM(AD249:AD251)</f>
        <v>0</v>
      </c>
      <c r="AE248" s="485"/>
      <c r="AF248" s="485">
        <f>SUM(AF249:AF251)</f>
        <v>99017</v>
      </c>
      <c r="AG248" s="485"/>
      <c r="AH248" s="485">
        <f>SUM(AH249:AH251)</f>
        <v>0</v>
      </c>
      <c r="AI248" s="485"/>
      <c r="AJ248" s="485">
        <f>SUM(AJ249:AJ251)</f>
        <v>0</v>
      </c>
      <c r="AK248" s="485"/>
      <c r="AL248" s="485">
        <f>SUM(AL249:AL251)</f>
        <v>0</v>
      </c>
      <c r="AM248" s="485"/>
      <c r="AN248" s="485">
        <f>SUM(AN249:AN251)</f>
        <v>0</v>
      </c>
      <c r="AO248" s="485"/>
      <c r="AP248" s="485">
        <f>SUM(AP249:AP251)</f>
        <v>131113</v>
      </c>
      <c r="AQ248" s="485"/>
      <c r="AR248" s="488">
        <f>SUM(AR249:AR251)</f>
        <v>0</v>
      </c>
    </row>
    <row r="249" spans="2:44" s="459" customFormat="1" ht="16.5" customHeight="1">
      <c r="B249" s="467"/>
      <c r="C249" s="489"/>
      <c r="D249" s="501" t="s">
        <v>260</v>
      </c>
      <c r="E249" s="492">
        <f>SUM(F249:H249)</f>
        <v>29</v>
      </c>
      <c r="F249" s="492">
        <v>1</v>
      </c>
      <c r="G249" s="492">
        <v>0</v>
      </c>
      <c r="H249" s="492">
        <v>28</v>
      </c>
      <c r="I249" s="492"/>
      <c r="J249" s="492">
        <v>9</v>
      </c>
      <c r="K249" s="492"/>
      <c r="L249" s="492">
        <v>14</v>
      </c>
      <c r="M249" s="492"/>
      <c r="N249" s="492">
        <f t="shared" si="107"/>
        <v>23</v>
      </c>
      <c r="O249" s="492"/>
      <c r="P249" s="492">
        <v>27</v>
      </c>
      <c r="Q249" s="492"/>
      <c r="R249" s="492">
        <v>17</v>
      </c>
      <c r="S249" s="492"/>
      <c r="T249" s="492">
        <f t="shared" si="108"/>
        <v>44</v>
      </c>
      <c r="U249" s="492"/>
      <c r="V249" s="492">
        <f t="shared" si="109"/>
        <v>36</v>
      </c>
      <c r="W249" s="492"/>
      <c r="X249" s="492">
        <f t="shared" si="110"/>
        <v>31</v>
      </c>
      <c r="Y249" s="492"/>
      <c r="Z249" s="492">
        <f t="shared" si="111"/>
        <v>67</v>
      </c>
      <c r="AA249" s="492"/>
      <c r="AB249" s="493">
        <v>0</v>
      </c>
      <c r="AC249" s="492"/>
      <c r="AD249" s="493">
        <v>0</v>
      </c>
      <c r="AE249" s="492"/>
      <c r="AF249" s="493">
        <v>1234</v>
      </c>
      <c r="AG249" s="492"/>
      <c r="AH249" s="493">
        <v>0</v>
      </c>
      <c r="AI249" s="492"/>
      <c r="AJ249" s="493">
        <v>0</v>
      </c>
      <c r="AK249" s="492"/>
      <c r="AL249" s="493">
        <v>0</v>
      </c>
      <c r="AM249" s="492"/>
      <c r="AN249" s="493">
        <v>0</v>
      </c>
      <c r="AO249" s="492"/>
      <c r="AP249" s="493">
        <v>3778</v>
      </c>
      <c r="AQ249" s="492"/>
      <c r="AR249" s="494">
        <v>0</v>
      </c>
    </row>
    <row r="250" spans="2:44" s="459" customFormat="1" ht="16.5" customHeight="1">
      <c r="B250" s="467"/>
      <c r="C250" s="489"/>
      <c r="D250" s="501" t="s">
        <v>262</v>
      </c>
      <c r="E250" s="492">
        <f>SUM(F250:H250)</f>
        <v>87</v>
      </c>
      <c r="F250" s="492">
        <v>22</v>
      </c>
      <c r="G250" s="492">
        <v>0</v>
      </c>
      <c r="H250" s="492">
        <v>65</v>
      </c>
      <c r="I250" s="492"/>
      <c r="J250" s="492">
        <v>142</v>
      </c>
      <c r="K250" s="492"/>
      <c r="L250" s="492">
        <v>342</v>
      </c>
      <c r="M250" s="492"/>
      <c r="N250" s="492">
        <f t="shared" si="107"/>
        <v>484</v>
      </c>
      <c r="O250" s="492"/>
      <c r="P250" s="492">
        <v>61</v>
      </c>
      <c r="Q250" s="492"/>
      <c r="R250" s="492">
        <v>49</v>
      </c>
      <c r="S250" s="492"/>
      <c r="T250" s="492">
        <f t="shared" si="108"/>
        <v>110</v>
      </c>
      <c r="U250" s="492"/>
      <c r="V250" s="492">
        <f t="shared" si="109"/>
        <v>203</v>
      </c>
      <c r="W250" s="492"/>
      <c r="X250" s="492">
        <f t="shared" si="110"/>
        <v>391</v>
      </c>
      <c r="Y250" s="492"/>
      <c r="Z250" s="492">
        <f t="shared" si="111"/>
        <v>594</v>
      </c>
      <c r="AA250" s="492"/>
      <c r="AB250" s="493">
        <v>0</v>
      </c>
      <c r="AC250" s="492"/>
      <c r="AD250" s="493">
        <v>0</v>
      </c>
      <c r="AE250" s="492"/>
      <c r="AF250" s="493">
        <v>25888</v>
      </c>
      <c r="AG250" s="492"/>
      <c r="AH250" s="493">
        <v>0</v>
      </c>
      <c r="AI250" s="492"/>
      <c r="AJ250" s="493">
        <v>0</v>
      </c>
      <c r="AK250" s="492"/>
      <c r="AL250" s="493">
        <v>0</v>
      </c>
      <c r="AM250" s="492"/>
      <c r="AN250" s="493">
        <v>0</v>
      </c>
      <c r="AO250" s="492"/>
      <c r="AP250" s="493">
        <v>38196</v>
      </c>
      <c r="AQ250" s="492"/>
      <c r="AR250" s="494">
        <v>0</v>
      </c>
    </row>
    <row r="251" spans="2:44" s="459" customFormat="1" ht="16.5" customHeight="1">
      <c r="B251" s="467">
        <v>35</v>
      </c>
      <c r="C251" s="489"/>
      <c r="D251" s="501" t="s">
        <v>263</v>
      </c>
      <c r="E251" s="492">
        <f>SUM(F251:H251)</f>
        <v>109</v>
      </c>
      <c r="F251" s="492">
        <v>53</v>
      </c>
      <c r="G251" s="492">
        <v>0</v>
      </c>
      <c r="H251" s="492">
        <v>56</v>
      </c>
      <c r="I251" s="492"/>
      <c r="J251" s="492">
        <v>334</v>
      </c>
      <c r="K251" s="492"/>
      <c r="L251" s="492">
        <v>1215</v>
      </c>
      <c r="M251" s="492"/>
      <c r="N251" s="492">
        <f t="shared" si="107"/>
        <v>1549</v>
      </c>
      <c r="O251" s="492"/>
      <c r="P251" s="492">
        <v>52</v>
      </c>
      <c r="Q251" s="492"/>
      <c r="R251" s="492">
        <v>21</v>
      </c>
      <c r="S251" s="492"/>
      <c r="T251" s="492">
        <f t="shared" si="108"/>
        <v>73</v>
      </c>
      <c r="U251" s="492"/>
      <c r="V251" s="492">
        <f t="shared" si="109"/>
        <v>386</v>
      </c>
      <c r="W251" s="492"/>
      <c r="X251" s="492">
        <f t="shared" si="110"/>
        <v>1236</v>
      </c>
      <c r="Y251" s="492"/>
      <c r="Z251" s="492">
        <f t="shared" si="111"/>
        <v>1622</v>
      </c>
      <c r="AA251" s="492"/>
      <c r="AB251" s="493">
        <v>0</v>
      </c>
      <c r="AC251" s="492"/>
      <c r="AD251" s="493">
        <v>0</v>
      </c>
      <c r="AE251" s="492"/>
      <c r="AF251" s="493">
        <v>71895</v>
      </c>
      <c r="AG251" s="492"/>
      <c r="AH251" s="493">
        <v>0</v>
      </c>
      <c r="AI251" s="492"/>
      <c r="AJ251" s="493">
        <v>0</v>
      </c>
      <c r="AK251" s="492"/>
      <c r="AL251" s="493">
        <v>0</v>
      </c>
      <c r="AM251" s="492"/>
      <c r="AN251" s="493">
        <v>0</v>
      </c>
      <c r="AO251" s="492"/>
      <c r="AP251" s="493">
        <v>89139</v>
      </c>
      <c r="AQ251" s="492"/>
      <c r="AR251" s="494">
        <v>0</v>
      </c>
    </row>
    <row r="252" spans="2:44" s="480" customFormat="1" ht="16.5" customHeight="1">
      <c r="B252" s="1451" t="s">
        <v>293</v>
      </c>
      <c r="C252" s="495"/>
      <c r="D252" s="500" t="s">
        <v>264</v>
      </c>
      <c r="E252" s="485">
        <f>SUM(E253:E260)</f>
        <v>221</v>
      </c>
      <c r="F252" s="485">
        <f>SUM(F253:F260)</f>
        <v>190</v>
      </c>
      <c r="G252" s="485">
        <f>SUM(G253:G260)</f>
        <v>7</v>
      </c>
      <c r="H252" s="485">
        <f>SUM(H253:H260)</f>
        <v>24</v>
      </c>
      <c r="I252" s="485"/>
      <c r="J252" s="485">
        <f>SUM(J253:J260)</f>
        <v>6293</v>
      </c>
      <c r="K252" s="485"/>
      <c r="L252" s="485">
        <f>SUM(L253:L260)</f>
        <v>18090</v>
      </c>
      <c r="M252" s="485"/>
      <c r="N252" s="485">
        <f t="shared" si="107"/>
        <v>24383</v>
      </c>
      <c r="O252" s="485"/>
      <c r="P252" s="485">
        <f>SUM(P253:P260)</f>
        <v>17</v>
      </c>
      <c r="Q252" s="485"/>
      <c r="R252" s="485">
        <f>SUM(R253:R260)</f>
        <v>6</v>
      </c>
      <c r="S252" s="485"/>
      <c r="T252" s="485">
        <f t="shared" si="108"/>
        <v>23</v>
      </c>
      <c r="U252" s="485"/>
      <c r="V252" s="485">
        <f t="shared" si="109"/>
        <v>6310</v>
      </c>
      <c r="W252" s="485"/>
      <c r="X252" s="485">
        <f t="shared" si="110"/>
        <v>18096</v>
      </c>
      <c r="Y252" s="485"/>
      <c r="Z252" s="485">
        <f t="shared" si="111"/>
        <v>24406</v>
      </c>
      <c r="AA252" s="485"/>
      <c r="AB252" s="485">
        <f>SUM(AB253:AB260)</f>
        <v>1514216</v>
      </c>
      <c r="AC252" s="485"/>
      <c r="AD252" s="485">
        <f>SUM(AD253:AD260)</f>
        <v>27275</v>
      </c>
      <c r="AE252" s="485"/>
      <c r="AF252" s="484">
        <f aca="true" t="shared" si="112" ref="AF252:AF259">SUM(AB252,AD252)</f>
        <v>1541491</v>
      </c>
      <c r="AG252" s="485"/>
      <c r="AH252" s="485">
        <f>SUM(AH253:AH260)</f>
        <v>5314055</v>
      </c>
      <c r="AI252" s="485"/>
      <c r="AJ252" s="485">
        <f>SUM(AJ253:AJ260)</f>
        <v>26889</v>
      </c>
      <c r="AK252" s="485"/>
      <c r="AL252" s="485">
        <f>SUM(AL253:AL260)</f>
        <v>39959</v>
      </c>
      <c r="AM252" s="485"/>
      <c r="AN252" s="485">
        <f>SUM(AN253:AN260)</f>
        <v>481980</v>
      </c>
      <c r="AO252" s="485"/>
      <c r="AP252" s="484">
        <f aca="true" t="shared" si="113" ref="AP252:AP259">SUM(AH252,AJ252,AL252,AN252)</f>
        <v>5862883</v>
      </c>
      <c r="AQ252" s="485"/>
      <c r="AR252" s="488">
        <f>SUM(AR253:AR260)</f>
        <v>0</v>
      </c>
    </row>
    <row r="253" spans="2:44" s="459" customFormat="1" ht="16.5" customHeight="1">
      <c r="B253" s="1451"/>
      <c r="C253" s="489"/>
      <c r="D253" s="501" t="s">
        <v>265</v>
      </c>
      <c r="E253" s="492">
        <f aca="true" t="shared" si="114" ref="E253:E260">SUM(F253:H253)</f>
        <v>41</v>
      </c>
      <c r="F253" s="492">
        <v>26</v>
      </c>
      <c r="G253" s="492">
        <v>1</v>
      </c>
      <c r="H253" s="492">
        <v>14</v>
      </c>
      <c r="I253" s="492"/>
      <c r="J253" s="492">
        <v>211</v>
      </c>
      <c r="K253" s="492"/>
      <c r="L253" s="492">
        <v>824</v>
      </c>
      <c r="M253" s="492"/>
      <c r="N253" s="492">
        <f t="shared" si="107"/>
        <v>1035</v>
      </c>
      <c r="O253" s="492"/>
      <c r="P253" s="492">
        <v>7</v>
      </c>
      <c r="Q253" s="492"/>
      <c r="R253" s="492">
        <v>3</v>
      </c>
      <c r="S253" s="492"/>
      <c r="T253" s="492">
        <f t="shared" si="108"/>
        <v>10</v>
      </c>
      <c r="U253" s="492"/>
      <c r="V253" s="492">
        <f t="shared" si="109"/>
        <v>218</v>
      </c>
      <c r="W253" s="492"/>
      <c r="X253" s="492">
        <f t="shared" si="110"/>
        <v>827</v>
      </c>
      <c r="Y253" s="492"/>
      <c r="Z253" s="492">
        <f t="shared" si="111"/>
        <v>1045</v>
      </c>
      <c r="AA253" s="492"/>
      <c r="AB253" s="493">
        <v>47439</v>
      </c>
      <c r="AC253" s="492"/>
      <c r="AD253" s="492">
        <v>2553</v>
      </c>
      <c r="AE253" s="492"/>
      <c r="AF253" s="493">
        <f t="shared" si="112"/>
        <v>49992</v>
      </c>
      <c r="AG253" s="492"/>
      <c r="AH253" s="493">
        <v>72618</v>
      </c>
      <c r="AI253" s="492"/>
      <c r="AJ253" s="492">
        <v>1390</v>
      </c>
      <c r="AK253" s="492"/>
      <c r="AL253" s="492">
        <v>1105</v>
      </c>
      <c r="AM253" s="492"/>
      <c r="AN253" s="492">
        <v>10960</v>
      </c>
      <c r="AO253" s="492"/>
      <c r="AP253" s="493">
        <f t="shared" si="113"/>
        <v>86073</v>
      </c>
      <c r="AQ253" s="492"/>
      <c r="AR253" s="494">
        <v>0</v>
      </c>
    </row>
    <row r="254" spans="2:44" s="459" customFormat="1" ht="16.5" customHeight="1">
      <c r="B254" s="1451"/>
      <c r="C254" s="496"/>
      <c r="D254" s="501" t="s">
        <v>266</v>
      </c>
      <c r="E254" s="492">
        <f t="shared" si="114"/>
        <v>69</v>
      </c>
      <c r="F254" s="492">
        <v>58</v>
      </c>
      <c r="G254" s="492">
        <v>3</v>
      </c>
      <c r="H254" s="492">
        <v>8</v>
      </c>
      <c r="I254" s="492"/>
      <c r="J254" s="492">
        <v>621</v>
      </c>
      <c r="K254" s="492"/>
      <c r="L254" s="492">
        <v>2079</v>
      </c>
      <c r="M254" s="492"/>
      <c r="N254" s="492">
        <f t="shared" si="107"/>
        <v>2700</v>
      </c>
      <c r="O254" s="492"/>
      <c r="P254" s="492">
        <v>8</v>
      </c>
      <c r="Q254" s="492"/>
      <c r="R254" s="492">
        <v>3</v>
      </c>
      <c r="S254" s="492"/>
      <c r="T254" s="492">
        <f t="shared" si="108"/>
        <v>11</v>
      </c>
      <c r="U254" s="492"/>
      <c r="V254" s="492">
        <f t="shared" si="109"/>
        <v>629</v>
      </c>
      <c r="W254" s="492"/>
      <c r="X254" s="492">
        <f t="shared" si="110"/>
        <v>2082</v>
      </c>
      <c r="Y254" s="492"/>
      <c r="Z254" s="492">
        <f t="shared" si="111"/>
        <v>2711</v>
      </c>
      <c r="AA254" s="492"/>
      <c r="AB254" s="493">
        <v>125579</v>
      </c>
      <c r="AC254" s="492"/>
      <c r="AD254" s="492">
        <v>3084</v>
      </c>
      <c r="AE254" s="492"/>
      <c r="AF254" s="493">
        <f t="shared" si="112"/>
        <v>128663</v>
      </c>
      <c r="AG254" s="492"/>
      <c r="AH254" s="493">
        <v>321629</v>
      </c>
      <c r="AI254" s="492"/>
      <c r="AJ254" s="492">
        <v>3624</v>
      </c>
      <c r="AK254" s="492"/>
      <c r="AL254" s="492">
        <v>2725</v>
      </c>
      <c r="AM254" s="492"/>
      <c r="AN254" s="492">
        <v>33675</v>
      </c>
      <c r="AO254" s="492"/>
      <c r="AP254" s="493">
        <f t="shared" si="113"/>
        <v>361653</v>
      </c>
      <c r="AQ254" s="492"/>
      <c r="AR254" s="494">
        <v>0</v>
      </c>
    </row>
    <row r="255" spans="2:44" s="459" customFormat="1" ht="16.5" customHeight="1">
      <c r="B255" s="1451"/>
      <c r="C255" s="496"/>
      <c r="D255" s="501" t="s">
        <v>267</v>
      </c>
      <c r="E255" s="492">
        <f t="shared" si="114"/>
        <v>55</v>
      </c>
      <c r="F255" s="492">
        <v>50</v>
      </c>
      <c r="G255" s="492">
        <v>3</v>
      </c>
      <c r="H255" s="492">
        <v>2</v>
      </c>
      <c r="I255" s="492"/>
      <c r="J255" s="492">
        <v>1004</v>
      </c>
      <c r="K255" s="492"/>
      <c r="L255" s="492">
        <v>3078</v>
      </c>
      <c r="M255" s="492"/>
      <c r="N255" s="492">
        <f t="shared" si="107"/>
        <v>4082</v>
      </c>
      <c r="O255" s="492"/>
      <c r="P255" s="492">
        <v>2</v>
      </c>
      <c r="Q255" s="492"/>
      <c r="R255" s="492">
        <v>0</v>
      </c>
      <c r="S255" s="492"/>
      <c r="T255" s="492">
        <f t="shared" si="108"/>
        <v>2</v>
      </c>
      <c r="U255" s="492"/>
      <c r="V255" s="492">
        <f t="shared" si="109"/>
        <v>1006</v>
      </c>
      <c r="W255" s="492"/>
      <c r="X255" s="492">
        <f t="shared" si="110"/>
        <v>3078</v>
      </c>
      <c r="Y255" s="492"/>
      <c r="Z255" s="492">
        <f t="shared" si="111"/>
        <v>4084</v>
      </c>
      <c r="AA255" s="492"/>
      <c r="AB255" s="493">
        <v>203861</v>
      </c>
      <c r="AC255" s="492"/>
      <c r="AD255" s="492">
        <v>4783</v>
      </c>
      <c r="AE255" s="492"/>
      <c r="AF255" s="493">
        <f t="shared" si="112"/>
        <v>208644</v>
      </c>
      <c r="AG255" s="492"/>
      <c r="AH255" s="493">
        <v>725162</v>
      </c>
      <c r="AI255" s="492"/>
      <c r="AJ255" s="492">
        <v>6271</v>
      </c>
      <c r="AK255" s="492"/>
      <c r="AL255" s="492">
        <v>5480</v>
      </c>
      <c r="AM255" s="492"/>
      <c r="AN255" s="492">
        <v>75082</v>
      </c>
      <c r="AO255" s="492"/>
      <c r="AP255" s="493">
        <f t="shared" si="113"/>
        <v>811995</v>
      </c>
      <c r="AQ255" s="492"/>
      <c r="AR255" s="494">
        <v>0</v>
      </c>
    </row>
    <row r="256" spans="2:44" s="459" customFormat="1" ht="16.5" customHeight="1">
      <c r="B256" s="1451"/>
      <c r="C256" s="496"/>
      <c r="D256" s="501" t="s">
        <v>268</v>
      </c>
      <c r="E256" s="492">
        <f t="shared" si="114"/>
        <v>31</v>
      </c>
      <c r="F256" s="492">
        <v>31</v>
      </c>
      <c r="G256" s="492">
        <v>0</v>
      </c>
      <c r="H256" s="492">
        <v>0</v>
      </c>
      <c r="I256" s="492"/>
      <c r="J256" s="492">
        <v>909</v>
      </c>
      <c r="K256" s="492"/>
      <c r="L256" s="492">
        <v>3450</v>
      </c>
      <c r="M256" s="492"/>
      <c r="N256" s="492">
        <f t="shared" si="107"/>
        <v>4359</v>
      </c>
      <c r="O256" s="492"/>
      <c r="P256" s="492">
        <v>0</v>
      </c>
      <c r="Q256" s="492"/>
      <c r="R256" s="492">
        <v>0</v>
      </c>
      <c r="S256" s="492"/>
      <c r="T256" s="492">
        <f t="shared" si="108"/>
        <v>0</v>
      </c>
      <c r="U256" s="492"/>
      <c r="V256" s="492">
        <f t="shared" si="109"/>
        <v>909</v>
      </c>
      <c r="W256" s="492"/>
      <c r="X256" s="492">
        <f t="shared" si="110"/>
        <v>3450</v>
      </c>
      <c r="Y256" s="492"/>
      <c r="Z256" s="492">
        <f t="shared" si="111"/>
        <v>4359</v>
      </c>
      <c r="AA256" s="492"/>
      <c r="AB256" s="493">
        <v>227987</v>
      </c>
      <c r="AC256" s="492"/>
      <c r="AD256" s="492">
        <v>4653</v>
      </c>
      <c r="AE256" s="492"/>
      <c r="AF256" s="493">
        <f t="shared" si="112"/>
        <v>232640</v>
      </c>
      <c r="AG256" s="492"/>
      <c r="AH256" s="493">
        <v>723677</v>
      </c>
      <c r="AI256" s="492"/>
      <c r="AJ256" s="492">
        <v>3972</v>
      </c>
      <c r="AK256" s="492"/>
      <c r="AL256" s="492">
        <v>4868</v>
      </c>
      <c r="AM256" s="492"/>
      <c r="AN256" s="492">
        <v>88297</v>
      </c>
      <c r="AO256" s="492"/>
      <c r="AP256" s="493">
        <f t="shared" si="113"/>
        <v>820814</v>
      </c>
      <c r="AQ256" s="492"/>
      <c r="AR256" s="494">
        <v>0</v>
      </c>
    </row>
    <row r="257" spans="2:44" s="459" customFormat="1" ht="16.5" customHeight="1">
      <c r="B257" s="1451"/>
      <c r="C257" s="496"/>
      <c r="D257" s="501" t="s">
        <v>269</v>
      </c>
      <c r="E257" s="492">
        <f t="shared" si="114"/>
        <v>8</v>
      </c>
      <c r="F257" s="492">
        <v>8</v>
      </c>
      <c r="G257" s="492">
        <v>0</v>
      </c>
      <c r="H257" s="492">
        <v>0</v>
      </c>
      <c r="I257" s="492"/>
      <c r="J257" s="492">
        <v>475</v>
      </c>
      <c r="K257" s="492"/>
      <c r="L257" s="492">
        <v>1522</v>
      </c>
      <c r="M257" s="492"/>
      <c r="N257" s="492">
        <f t="shared" si="107"/>
        <v>1997</v>
      </c>
      <c r="O257" s="492"/>
      <c r="P257" s="492">
        <v>0</v>
      </c>
      <c r="Q257" s="492"/>
      <c r="R257" s="492">
        <v>0</v>
      </c>
      <c r="S257" s="492"/>
      <c r="T257" s="492">
        <f t="shared" si="108"/>
        <v>0</v>
      </c>
      <c r="U257" s="492"/>
      <c r="V257" s="492">
        <f t="shared" si="109"/>
        <v>475</v>
      </c>
      <c r="W257" s="492"/>
      <c r="X257" s="492">
        <f t="shared" si="110"/>
        <v>1522</v>
      </c>
      <c r="Y257" s="492"/>
      <c r="Z257" s="492">
        <f t="shared" si="111"/>
        <v>1997</v>
      </c>
      <c r="AA257" s="492"/>
      <c r="AB257" s="493">
        <v>122167</v>
      </c>
      <c r="AC257" s="492"/>
      <c r="AD257" s="492">
        <v>2974</v>
      </c>
      <c r="AE257" s="492"/>
      <c r="AF257" s="493">
        <f t="shared" si="112"/>
        <v>125141</v>
      </c>
      <c r="AG257" s="492"/>
      <c r="AH257" s="493">
        <v>295156</v>
      </c>
      <c r="AI257" s="492"/>
      <c r="AJ257" s="492">
        <v>1988</v>
      </c>
      <c r="AK257" s="492"/>
      <c r="AL257" s="492">
        <v>3155</v>
      </c>
      <c r="AM257" s="492"/>
      <c r="AN257" s="492">
        <v>56398</v>
      </c>
      <c r="AO257" s="492"/>
      <c r="AP257" s="493">
        <f t="shared" si="113"/>
        <v>356697</v>
      </c>
      <c r="AQ257" s="492"/>
      <c r="AR257" s="494">
        <v>0</v>
      </c>
    </row>
    <row r="258" spans="2:44" s="459" customFormat="1" ht="16.5" customHeight="1">
      <c r="B258" s="1451"/>
      <c r="C258" s="496"/>
      <c r="D258" s="501" t="s">
        <v>270</v>
      </c>
      <c r="E258" s="492">
        <f t="shared" si="114"/>
        <v>9</v>
      </c>
      <c r="F258" s="492">
        <v>9</v>
      </c>
      <c r="G258" s="492">
        <v>0</v>
      </c>
      <c r="H258" s="492">
        <v>0</v>
      </c>
      <c r="I258" s="497"/>
      <c r="J258" s="492">
        <v>1003</v>
      </c>
      <c r="K258" s="497"/>
      <c r="L258" s="492">
        <v>2539</v>
      </c>
      <c r="M258" s="497"/>
      <c r="N258" s="492">
        <f t="shared" si="107"/>
        <v>3542</v>
      </c>
      <c r="O258" s="492"/>
      <c r="P258" s="492">
        <v>0</v>
      </c>
      <c r="Q258" s="492"/>
      <c r="R258" s="492">
        <v>0</v>
      </c>
      <c r="S258" s="492"/>
      <c r="T258" s="492">
        <f t="shared" si="108"/>
        <v>0</v>
      </c>
      <c r="U258" s="497"/>
      <c r="V258" s="492">
        <f t="shared" si="109"/>
        <v>1003</v>
      </c>
      <c r="W258" s="492"/>
      <c r="X258" s="492">
        <f t="shared" si="110"/>
        <v>2539</v>
      </c>
      <c r="Y258" s="492"/>
      <c r="Z258" s="492">
        <f t="shared" si="111"/>
        <v>3542</v>
      </c>
      <c r="AA258" s="497"/>
      <c r="AB258" s="493">
        <v>214269</v>
      </c>
      <c r="AC258" s="497"/>
      <c r="AD258" s="492">
        <v>4386</v>
      </c>
      <c r="AE258" s="497"/>
      <c r="AF258" s="493">
        <f t="shared" si="112"/>
        <v>218655</v>
      </c>
      <c r="AG258" s="497"/>
      <c r="AH258" s="492">
        <v>906356</v>
      </c>
      <c r="AI258" s="497"/>
      <c r="AJ258" s="492">
        <v>6114</v>
      </c>
      <c r="AK258" s="497"/>
      <c r="AL258" s="492">
        <v>4475</v>
      </c>
      <c r="AM258" s="497"/>
      <c r="AN258" s="492">
        <v>48596</v>
      </c>
      <c r="AO258" s="497"/>
      <c r="AP258" s="493">
        <f t="shared" si="113"/>
        <v>965541</v>
      </c>
      <c r="AQ258" s="492"/>
      <c r="AR258" s="494">
        <v>0</v>
      </c>
    </row>
    <row r="259" spans="2:44" s="459" customFormat="1" ht="16.5" customHeight="1">
      <c r="B259" s="467"/>
      <c r="C259" s="496"/>
      <c r="D259" s="501" t="s">
        <v>271</v>
      </c>
      <c r="E259" s="492">
        <f t="shared" si="114"/>
        <v>7</v>
      </c>
      <c r="F259" s="492">
        <v>7</v>
      </c>
      <c r="G259" s="492">
        <v>0</v>
      </c>
      <c r="H259" s="492">
        <v>0</v>
      </c>
      <c r="I259" s="497" t="s">
        <v>272</v>
      </c>
      <c r="J259" s="492">
        <v>2070</v>
      </c>
      <c r="K259" s="497" t="s">
        <v>272</v>
      </c>
      <c r="L259" s="492">
        <v>4598</v>
      </c>
      <c r="M259" s="497" t="s">
        <v>272</v>
      </c>
      <c r="N259" s="492">
        <f t="shared" si="107"/>
        <v>6668</v>
      </c>
      <c r="O259" s="492"/>
      <c r="P259" s="492">
        <v>0</v>
      </c>
      <c r="Q259" s="492"/>
      <c r="R259" s="492">
        <v>0</v>
      </c>
      <c r="S259" s="492"/>
      <c r="T259" s="492">
        <f t="shared" si="108"/>
        <v>0</v>
      </c>
      <c r="U259" s="497" t="s">
        <v>272</v>
      </c>
      <c r="V259" s="492">
        <f t="shared" si="109"/>
        <v>2070</v>
      </c>
      <c r="W259" s="497" t="s">
        <v>272</v>
      </c>
      <c r="X259" s="492">
        <f t="shared" si="110"/>
        <v>4598</v>
      </c>
      <c r="Y259" s="497" t="s">
        <v>272</v>
      </c>
      <c r="Z259" s="492">
        <f t="shared" si="111"/>
        <v>6668</v>
      </c>
      <c r="AA259" s="497" t="s">
        <v>272</v>
      </c>
      <c r="AB259" s="492">
        <v>572914</v>
      </c>
      <c r="AC259" s="497" t="s">
        <v>272</v>
      </c>
      <c r="AD259" s="492">
        <v>4842</v>
      </c>
      <c r="AE259" s="497" t="s">
        <v>272</v>
      </c>
      <c r="AF259" s="493">
        <f t="shared" si="112"/>
        <v>577756</v>
      </c>
      <c r="AG259" s="497" t="s">
        <v>272</v>
      </c>
      <c r="AH259" s="492">
        <v>2269457</v>
      </c>
      <c r="AI259" s="497" t="s">
        <v>272</v>
      </c>
      <c r="AJ259" s="492">
        <v>3530</v>
      </c>
      <c r="AK259" s="497" t="s">
        <v>272</v>
      </c>
      <c r="AL259" s="492">
        <v>18151</v>
      </c>
      <c r="AM259" s="497" t="s">
        <v>272</v>
      </c>
      <c r="AN259" s="492">
        <v>168972</v>
      </c>
      <c r="AO259" s="497" t="s">
        <v>272</v>
      </c>
      <c r="AP259" s="493">
        <f t="shared" si="113"/>
        <v>2460110</v>
      </c>
      <c r="AQ259" s="492"/>
      <c r="AR259" s="494">
        <v>0</v>
      </c>
    </row>
    <row r="260" spans="2:44" s="459" customFormat="1" ht="16.5" customHeight="1">
      <c r="B260" s="467"/>
      <c r="C260" s="496"/>
      <c r="D260" s="501" t="s">
        <v>273</v>
      </c>
      <c r="E260" s="492">
        <f t="shared" si="114"/>
        <v>1</v>
      </c>
      <c r="F260" s="492">
        <v>1</v>
      </c>
      <c r="G260" s="492">
        <v>0</v>
      </c>
      <c r="H260" s="492">
        <v>0</v>
      </c>
      <c r="I260" s="492"/>
      <c r="J260" s="492" t="s">
        <v>240</v>
      </c>
      <c r="K260" s="492"/>
      <c r="L260" s="492" t="s">
        <v>240</v>
      </c>
      <c r="M260" s="492"/>
      <c r="N260" s="492" t="s">
        <v>240</v>
      </c>
      <c r="O260" s="492"/>
      <c r="P260" s="492">
        <v>0</v>
      </c>
      <c r="Q260" s="492"/>
      <c r="R260" s="492">
        <v>0</v>
      </c>
      <c r="S260" s="492"/>
      <c r="T260" s="492">
        <f t="shared" si="108"/>
        <v>0</v>
      </c>
      <c r="U260" s="492"/>
      <c r="V260" s="492" t="s">
        <v>240</v>
      </c>
      <c r="W260" s="492"/>
      <c r="X260" s="492" t="s">
        <v>240</v>
      </c>
      <c r="Y260" s="492"/>
      <c r="Z260" s="492" t="s">
        <v>240</v>
      </c>
      <c r="AA260" s="492"/>
      <c r="AB260" s="492" t="s">
        <v>240</v>
      </c>
      <c r="AC260" s="492"/>
      <c r="AD260" s="492" t="s">
        <v>240</v>
      </c>
      <c r="AE260" s="492"/>
      <c r="AF260" s="492" t="s">
        <v>240</v>
      </c>
      <c r="AG260" s="492"/>
      <c r="AH260" s="492" t="s">
        <v>240</v>
      </c>
      <c r="AI260" s="492"/>
      <c r="AJ260" s="492" t="s">
        <v>240</v>
      </c>
      <c r="AK260" s="492"/>
      <c r="AL260" s="492" t="s">
        <v>240</v>
      </c>
      <c r="AM260" s="492"/>
      <c r="AN260" s="492" t="s">
        <v>240</v>
      </c>
      <c r="AO260" s="492"/>
      <c r="AP260" s="492" t="s">
        <v>240</v>
      </c>
      <c r="AQ260" s="492"/>
      <c r="AR260" s="494">
        <v>0</v>
      </c>
    </row>
    <row r="261" spans="2:44" ht="12">
      <c r="B261" s="498"/>
      <c r="C261" s="489"/>
      <c r="D261" s="499"/>
      <c r="E261" s="504"/>
      <c r="F261" s="504"/>
      <c r="G261" s="504"/>
      <c r="H261" s="504"/>
      <c r="I261" s="504"/>
      <c r="J261" s="504"/>
      <c r="K261" s="504"/>
      <c r="L261" s="504"/>
      <c r="M261" s="504"/>
      <c r="N261" s="504"/>
      <c r="O261" s="504"/>
      <c r="P261" s="504"/>
      <c r="Q261" s="504"/>
      <c r="R261" s="504"/>
      <c r="S261" s="504"/>
      <c r="T261" s="504"/>
      <c r="U261" s="504"/>
      <c r="V261" s="504"/>
      <c r="W261" s="504"/>
      <c r="X261" s="504"/>
      <c r="Y261" s="504"/>
      <c r="Z261" s="504"/>
      <c r="AA261" s="505"/>
      <c r="AB261" s="504"/>
      <c r="AC261" s="504"/>
      <c r="AD261" s="504"/>
      <c r="AE261" s="504"/>
      <c r="AF261" s="504"/>
      <c r="AG261" s="504"/>
      <c r="AH261" s="504"/>
      <c r="AI261" s="504"/>
      <c r="AJ261" s="504"/>
      <c r="AK261" s="504"/>
      <c r="AL261" s="504"/>
      <c r="AM261" s="504"/>
      <c r="AN261" s="504"/>
      <c r="AO261" s="504"/>
      <c r="AP261" s="504"/>
      <c r="AQ261" s="504"/>
      <c r="AR261" s="499"/>
    </row>
    <row r="262" spans="2:44" s="480" customFormat="1" ht="16.5" customHeight="1">
      <c r="B262" s="467"/>
      <c r="C262" s="481"/>
      <c r="D262" s="500" t="s">
        <v>1000</v>
      </c>
      <c r="E262" s="484">
        <f>SUM(E263,E267)</f>
        <v>135</v>
      </c>
      <c r="F262" s="484">
        <f>SUM(F263,F267)</f>
        <v>43</v>
      </c>
      <c r="G262" s="484">
        <f>SUM(G263,G267)</f>
        <v>4</v>
      </c>
      <c r="H262" s="484">
        <f>SUM(H263,H267)</f>
        <v>88</v>
      </c>
      <c r="I262" s="484"/>
      <c r="J262" s="484">
        <f>SUM(J263,J267)</f>
        <v>1324</v>
      </c>
      <c r="K262" s="484"/>
      <c r="L262" s="484">
        <f>SUM(L263,L267)</f>
        <v>1032</v>
      </c>
      <c r="M262" s="484"/>
      <c r="N262" s="485">
        <f aca="true" t="shared" si="115" ref="N262:N271">SUM(J262,L262)</f>
        <v>2356</v>
      </c>
      <c r="O262" s="484"/>
      <c r="P262" s="484">
        <f>SUM(P263,P267)</f>
        <v>99</v>
      </c>
      <c r="Q262" s="484"/>
      <c r="R262" s="484">
        <f>SUM(R263,R267)</f>
        <v>75</v>
      </c>
      <c r="S262" s="484"/>
      <c r="T262" s="485">
        <f aca="true" t="shared" si="116" ref="T262:T275">SUM(P262,R262)</f>
        <v>174</v>
      </c>
      <c r="U262" s="484"/>
      <c r="V262" s="485">
        <f aca="true" t="shared" si="117" ref="V262:V271">SUM(J262,P262)</f>
        <v>1423</v>
      </c>
      <c r="W262" s="485"/>
      <c r="X262" s="485">
        <f aca="true" t="shared" si="118" ref="X262:X271">SUM(L262,R262)</f>
        <v>1107</v>
      </c>
      <c r="Y262" s="485"/>
      <c r="Z262" s="485">
        <f aca="true" t="shared" si="119" ref="Z262:Z271">SUM(N262,T262)</f>
        <v>2530</v>
      </c>
      <c r="AA262" s="484"/>
      <c r="AB262" s="484">
        <v>0</v>
      </c>
      <c r="AC262" s="484"/>
      <c r="AD262" s="484">
        <v>0</v>
      </c>
      <c r="AE262" s="485"/>
      <c r="AF262" s="484">
        <f>SUM(AF263,AF267)</f>
        <v>159411</v>
      </c>
      <c r="AG262" s="484"/>
      <c r="AH262" s="484">
        <v>0</v>
      </c>
      <c r="AI262" s="484"/>
      <c r="AJ262" s="484">
        <v>0</v>
      </c>
      <c r="AK262" s="485"/>
      <c r="AL262" s="484">
        <v>0</v>
      </c>
      <c r="AM262" s="485"/>
      <c r="AN262" s="484">
        <v>0</v>
      </c>
      <c r="AO262" s="485"/>
      <c r="AP262" s="484">
        <f>SUM(AP263,AP267)</f>
        <v>274304</v>
      </c>
      <c r="AQ262" s="484"/>
      <c r="AR262" s="486">
        <f>SUM(AR263,AR267)</f>
        <v>0</v>
      </c>
    </row>
    <row r="263" spans="2:44" s="480" customFormat="1" ht="16.5" customHeight="1">
      <c r="B263" s="467"/>
      <c r="C263" s="481"/>
      <c r="D263" s="500" t="s">
        <v>259</v>
      </c>
      <c r="E263" s="485">
        <f>SUM(E264:E266)</f>
        <v>107</v>
      </c>
      <c r="F263" s="485">
        <f>SUM(F264:F266)</f>
        <v>21</v>
      </c>
      <c r="G263" s="485">
        <f>SUM(G264:G266)</f>
        <v>2</v>
      </c>
      <c r="H263" s="485">
        <f>SUM(H264:H266)</f>
        <v>84</v>
      </c>
      <c r="I263" s="485"/>
      <c r="J263" s="485">
        <f>SUM(J264:J266)</f>
        <v>277</v>
      </c>
      <c r="K263" s="485"/>
      <c r="L263" s="485">
        <f>SUM(L264:L266)</f>
        <v>235</v>
      </c>
      <c r="M263" s="485"/>
      <c r="N263" s="485">
        <f t="shared" si="115"/>
        <v>512</v>
      </c>
      <c r="O263" s="485"/>
      <c r="P263" s="485">
        <f>SUM(P264:P266)</f>
        <v>96</v>
      </c>
      <c r="Q263" s="485"/>
      <c r="R263" s="485">
        <f>SUM(R264:R266)</f>
        <v>75</v>
      </c>
      <c r="S263" s="485"/>
      <c r="T263" s="485">
        <f t="shared" si="116"/>
        <v>171</v>
      </c>
      <c r="U263" s="485"/>
      <c r="V263" s="485">
        <f t="shared" si="117"/>
        <v>373</v>
      </c>
      <c r="W263" s="485"/>
      <c r="X263" s="485">
        <f t="shared" si="118"/>
        <v>310</v>
      </c>
      <c r="Y263" s="485"/>
      <c r="Z263" s="485">
        <f t="shared" si="119"/>
        <v>683</v>
      </c>
      <c r="AA263" s="485"/>
      <c r="AB263" s="485">
        <f>SUM(AB264:AB266)</f>
        <v>0</v>
      </c>
      <c r="AC263" s="485"/>
      <c r="AD263" s="485">
        <f>SUM(AD264:AD266)</f>
        <v>0</v>
      </c>
      <c r="AE263" s="485"/>
      <c r="AF263" s="485">
        <f>SUM(AF264:AF266)</f>
        <v>35208</v>
      </c>
      <c r="AG263" s="485"/>
      <c r="AH263" s="485">
        <f>SUM(AH264:AH266)</f>
        <v>0</v>
      </c>
      <c r="AI263" s="485"/>
      <c r="AJ263" s="485">
        <f>SUM(AJ264:AJ266)</f>
        <v>0</v>
      </c>
      <c r="AK263" s="485"/>
      <c r="AL263" s="485">
        <f>SUM(AL264:AL266)</f>
        <v>0</v>
      </c>
      <c r="AM263" s="485"/>
      <c r="AN263" s="485">
        <f>SUM(AN264:AN266)</f>
        <v>0</v>
      </c>
      <c r="AO263" s="485"/>
      <c r="AP263" s="485">
        <f>SUM(AP264:AP266)</f>
        <v>38444</v>
      </c>
      <c r="AQ263" s="485"/>
      <c r="AR263" s="488">
        <f>SUM(AR264:AR266)</f>
        <v>0</v>
      </c>
    </row>
    <row r="264" spans="2:44" s="459" customFormat="1" ht="16.5" customHeight="1">
      <c r="B264" s="467"/>
      <c r="C264" s="489"/>
      <c r="D264" s="501" t="s">
        <v>260</v>
      </c>
      <c r="E264" s="492">
        <f>SUM(F264:H264)</f>
        <v>38</v>
      </c>
      <c r="F264" s="492">
        <v>1</v>
      </c>
      <c r="G264" s="492">
        <v>0</v>
      </c>
      <c r="H264" s="492">
        <v>37</v>
      </c>
      <c r="I264" s="492"/>
      <c r="J264" s="492">
        <v>11</v>
      </c>
      <c r="K264" s="492"/>
      <c r="L264" s="492">
        <v>5</v>
      </c>
      <c r="M264" s="492"/>
      <c r="N264" s="492">
        <f t="shared" si="115"/>
        <v>16</v>
      </c>
      <c r="O264" s="492"/>
      <c r="P264" s="492">
        <v>39</v>
      </c>
      <c r="Q264" s="492"/>
      <c r="R264" s="492">
        <v>21</v>
      </c>
      <c r="S264" s="492"/>
      <c r="T264" s="492">
        <f t="shared" si="116"/>
        <v>60</v>
      </c>
      <c r="U264" s="492"/>
      <c r="V264" s="492">
        <f t="shared" si="117"/>
        <v>50</v>
      </c>
      <c r="W264" s="492"/>
      <c r="X264" s="492">
        <f t="shared" si="118"/>
        <v>26</v>
      </c>
      <c r="Y264" s="492"/>
      <c r="Z264" s="492">
        <f t="shared" si="119"/>
        <v>76</v>
      </c>
      <c r="AA264" s="492"/>
      <c r="AB264" s="493">
        <v>0</v>
      </c>
      <c r="AC264" s="492"/>
      <c r="AD264" s="493">
        <v>0</v>
      </c>
      <c r="AE264" s="492"/>
      <c r="AF264" s="493">
        <v>894</v>
      </c>
      <c r="AG264" s="492"/>
      <c r="AH264" s="493">
        <v>0</v>
      </c>
      <c r="AI264" s="492"/>
      <c r="AJ264" s="493">
        <v>0</v>
      </c>
      <c r="AK264" s="492"/>
      <c r="AL264" s="493">
        <v>0</v>
      </c>
      <c r="AM264" s="492"/>
      <c r="AN264" s="493">
        <v>0</v>
      </c>
      <c r="AO264" s="492"/>
      <c r="AP264" s="493">
        <v>3855</v>
      </c>
      <c r="AQ264" s="492"/>
      <c r="AR264" s="494">
        <v>0</v>
      </c>
    </row>
    <row r="265" spans="2:44" s="459" customFormat="1" ht="16.5" customHeight="1">
      <c r="B265" s="467"/>
      <c r="C265" s="489"/>
      <c r="D265" s="501" t="s">
        <v>262</v>
      </c>
      <c r="E265" s="492">
        <f>SUM(F265:H265)</f>
        <v>46</v>
      </c>
      <c r="F265" s="492">
        <v>7</v>
      </c>
      <c r="G265" s="492">
        <v>1</v>
      </c>
      <c r="H265" s="492">
        <v>38</v>
      </c>
      <c r="I265" s="492"/>
      <c r="J265" s="492">
        <v>96</v>
      </c>
      <c r="K265" s="492"/>
      <c r="L265" s="492">
        <v>93</v>
      </c>
      <c r="M265" s="492"/>
      <c r="N265" s="492">
        <f t="shared" si="115"/>
        <v>189</v>
      </c>
      <c r="O265" s="492"/>
      <c r="P265" s="492">
        <v>47</v>
      </c>
      <c r="Q265" s="492"/>
      <c r="R265" s="492">
        <v>41</v>
      </c>
      <c r="S265" s="492"/>
      <c r="T265" s="492">
        <f t="shared" si="116"/>
        <v>88</v>
      </c>
      <c r="U265" s="492"/>
      <c r="V265" s="492">
        <f t="shared" si="117"/>
        <v>143</v>
      </c>
      <c r="W265" s="492"/>
      <c r="X265" s="492">
        <f t="shared" si="118"/>
        <v>134</v>
      </c>
      <c r="Y265" s="492"/>
      <c r="Z265" s="492">
        <f t="shared" si="119"/>
        <v>277</v>
      </c>
      <c r="AA265" s="492"/>
      <c r="AB265" s="493">
        <v>0</v>
      </c>
      <c r="AC265" s="492"/>
      <c r="AD265" s="493">
        <v>0</v>
      </c>
      <c r="AE265" s="492"/>
      <c r="AF265" s="493">
        <v>13940</v>
      </c>
      <c r="AG265" s="492"/>
      <c r="AH265" s="493">
        <v>0</v>
      </c>
      <c r="AI265" s="492"/>
      <c r="AJ265" s="493">
        <v>0</v>
      </c>
      <c r="AK265" s="492"/>
      <c r="AL265" s="493">
        <v>0</v>
      </c>
      <c r="AM265" s="492"/>
      <c r="AN265" s="493">
        <v>0</v>
      </c>
      <c r="AO265" s="492"/>
      <c r="AP265" s="493">
        <v>12062</v>
      </c>
      <c r="AQ265" s="492"/>
      <c r="AR265" s="494">
        <v>0</v>
      </c>
    </row>
    <row r="266" spans="2:44" s="459" customFormat="1" ht="16.5" customHeight="1">
      <c r="B266" s="467">
        <v>36</v>
      </c>
      <c r="C266" s="489"/>
      <c r="D266" s="501" t="s">
        <v>263</v>
      </c>
      <c r="E266" s="492">
        <f>SUM(F266:H266)</f>
        <v>23</v>
      </c>
      <c r="F266" s="492">
        <v>13</v>
      </c>
      <c r="G266" s="492">
        <v>1</v>
      </c>
      <c r="H266" s="492">
        <v>9</v>
      </c>
      <c r="I266" s="492"/>
      <c r="J266" s="492">
        <v>170</v>
      </c>
      <c r="K266" s="492"/>
      <c r="L266" s="492">
        <v>137</v>
      </c>
      <c r="M266" s="492"/>
      <c r="N266" s="492">
        <f t="shared" si="115"/>
        <v>307</v>
      </c>
      <c r="O266" s="492"/>
      <c r="P266" s="492">
        <v>10</v>
      </c>
      <c r="Q266" s="492"/>
      <c r="R266" s="492">
        <v>13</v>
      </c>
      <c r="S266" s="492"/>
      <c r="T266" s="492">
        <f t="shared" si="116"/>
        <v>23</v>
      </c>
      <c r="U266" s="492"/>
      <c r="V266" s="492">
        <f t="shared" si="117"/>
        <v>180</v>
      </c>
      <c r="W266" s="492"/>
      <c r="X266" s="492">
        <f t="shared" si="118"/>
        <v>150</v>
      </c>
      <c r="Y266" s="492"/>
      <c r="Z266" s="492">
        <f t="shared" si="119"/>
        <v>330</v>
      </c>
      <c r="AA266" s="492"/>
      <c r="AB266" s="493">
        <v>0</v>
      </c>
      <c r="AC266" s="492"/>
      <c r="AD266" s="493">
        <v>0</v>
      </c>
      <c r="AE266" s="492"/>
      <c r="AF266" s="493">
        <v>20374</v>
      </c>
      <c r="AG266" s="492"/>
      <c r="AH266" s="493">
        <v>0</v>
      </c>
      <c r="AI266" s="492"/>
      <c r="AJ266" s="493">
        <v>0</v>
      </c>
      <c r="AK266" s="492"/>
      <c r="AL266" s="493">
        <v>0</v>
      </c>
      <c r="AM266" s="492"/>
      <c r="AN266" s="493">
        <v>0</v>
      </c>
      <c r="AO266" s="492"/>
      <c r="AP266" s="493">
        <v>22527</v>
      </c>
      <c r="AQ266" s="492"/>
      <c r="AR266" s="494">
        <v>0</v>
      </c>
    </row>
    <row r="267" spans="2:44" s="480" customFormat="1" ht="16.5" customHeight="1">
      <c r="B267" s="1451" t="s">
        <v>294</v>
      </c>
      <c r="C267" s="495"/>
      <c r="D267" s="500" t="s">
        <v>264</v>
      </c>
      <c r="E267" s="485">
        <f>SUM(E268:E275)</f>
        <v>28</v>
      </c>
      <c r="F267" s="485">
        <f>SUM(F268:F275)</f>
        <v>22</v>
      </c>
      <c r="G267" s="485">
        <f>SUM(G268:G275)</f>
        <v>2</v>
      </c>
      <c r="H267" s="485">
        <f>SUM(H268:H275)</f>
        <v>4</v>
      </c>
      <c r="I267" s="485"/>
      <c r="J267" s="485">
        <f>SUM(J268:J275)</f>
        <v>1047</v>
      </c>
      <c r="K267" s="485"/>
      <c r="L267" s="485">
        <f>SUM(L268:L275)</f>
        <v>797</v>
      </c>
      <c r="M267" s="485"/>
      <c r="N267" s="485">
        <f t="shared" si="115"/>
        <v>1844</v>
      </c>
      <c r="O267" s="485"/>
      <c r="P267" s="485">
        <f>SUM(P268:P275)</f>
        <v>3</v>
      </c>
      <c r="Q267" s="485"/>
      <c r="R267" s="485">
        <f>SUM(R268:R275)</f>
        <v>0</v>
      </c>
      <c r="S267" s="485"/>
      <c r="T267" s="485">
        <f t="shared" si="116"/>
        <v>3</v>
      </c>
      <c r="U267" s="485"/>
      <c r="V267" s="485">
        <f t="shared" si="117"/>
        <v>1050</v>
      </c>
      <c r="W267" s="485"/>
      <c r="X267" s="485">
        <f t="shared" si="118"/>
        <v>797</v>
      </c>
      <c r="Y267" s="485"/>
      <c r="Z267" s="485">
        <f t="shared" si="119"/>
        <v>1847</v>
      </c>
      <c r="AA267" s="485"/>
      <c r="AB267" s="485">
        <f>SUM(AB268:AB275)</f>
        <v>122908</v>
      </c>
      <c r="AC267" s="485"/>
      <c r="AD267" s="485">
        <f>SUM(AD268:AD275)</f>
        <v>1295</v>
      </c>
      <c r="AE267" s="485"/>
      <c r="AF267" s="484">
        <f>SUM(AB267,AD267)</f>
        <v>124203</v>
      </c>
      <c r="AG267" s="485"/>
      <c r="AH267" s="485">
        <f>SUM(AH268:AH275)</f>
        <v>190196</v>
      </c>
      <c r="AI267" s="485"/>
      <c r="AJ267" s="485">
        <f>SUM(AJ268:AJ275)</f>
        <v>4521</v>
      </c>
      <c r="AK267" s="485"/>
      <c r="AL267" s="485">
        <f>SUM(AL268:AL275)</f>
        <v>7877</v>
      </c>
      <c r="AM267" s="485"/>
      <c r="AN267" s="485">
        <f>SUM(AN268:AN275)</f>
        <v>33266</v>
      </c>
      <c r="AO267" s="485"/>
      <c r="AP267" s="484">
        <f>SUM(AH267,AJ267,AL267,AN267)</f>
        <v>235860</v>
      </c>
      <c r="AQ267" s="485"/>
      <c r="AR267" s="488">
        <f>SUM(AR268:AR275)</f>
        <v>0</v>
      </c>
    </row>
    <row r="268" spans="2:44" s="459" customFormat="1" ht="16.5" customHeight="1">
      <c r="B268" s="1451"/>
      <c r="C268" s="489"/>
      <c r="D268" s="501" t="s">
        <v>265</v>
      </c>
      <c r="E268" s="492">
        <f aca="true" t="shared" si="120" ref="E268:E275">SUM(F268:H268)</f>
        <v>6</v>
      </c>
      <c r="F268" s="492">
        <v>5</v>
      </c>
      <c r="G268" s="492">
        <v>0</v>
      </c>
      <c r="H268" s="492">
        <v>1</v>
      </c>
      <c r="I268" s="492"/>
      <c r="J268" s="492">
        <v>95</v>
      </c>
      <c r="K268" s="492"/>
      <c r="L268" s="492">
        <v>59</v>
      </c>
      <c r="M268" s="492"/>
      <c r="N268" s="492">
        <f t="shared" si="115"/>
        <v>154</v>
      </c>
      <c r="O268" s="492"/>
      <c r="P268" s="492">
        <v>1</v>
      </c>
      <c r="Q268" s="492"/>
      <c r="R268" s="492">
        <v>0</v>
      </c>
      <c r="S268" s="492"/>
      <c r="T268" s="492">
        <f t="shared" si="116"/>
        <v>1</v>
      </c>
      <c r="U268" s="492"/>
      <c r="V268" s="492">
        <f t="shared" si="117"/>
        <v>96</v>
      </c>
      <c r="W268" s="492"/>
      <c r="X268" s="492">
        <f t="shared" si="118"/>
        <v>59</v>
      </c>
      <c r="Y268" s="492"/>
      <c r="Z268" s="492">
        <f t="shared" si="119"/>
        <v>155</v>
      </c>
      <c r="AA268" s="492"/>
      <c r="AB268" s="493">
        <v>12885</v>
      </c>
      <c r="AC268" s="492"/>
      <c r="AD268" s="492">
        <v>87</v>
      </c>
      <c r="AE268" s="492"/>
      <c r="AF268" s="493">
        <f>SUM(AB268,AD268)</f>
        <v>12972</v>
      </c>
      <c r="AG268" s="492"/>
      <c r="AH268" s="493">
        <v>14330</v>
      </c>
      <c r="AI268" s="492"/>
      <c r="AJ268" s="492">
        <v>552</v>
      </c>
      <c r="AK268" s="492"/>
      <c r="AL268" s="492">
        <v>965</v>
      </c>
      <c r="AM268" s="492"/>
      <c r="AN268" s="492">
        <v>3547</v>
      </c>
      <c r="AO268" s="492"/>
      <c r="AP268" s="493">
        <f>SUM(AH268,AJ268,AL268,AN268)</f>
        <v>19394</v>
      </c>
      <c r="AQ268" s="492"/>
      <c r="AR268" s="494">
        <v>0</v>
      </c>
    </row>
    <row r="269" spans="2:44" s="459" customFormat="1" ht="16.5" customHeight="1">
      <c r="B269" s="1451"/>
      <c r="C269" s="496"/>
      <c r="D269" s="501" t="s">
        <v>266</v>
      </c>
      <c r="E269" s="492">
        <f t="shared" si="120"/>
        <v>12</v>
      </c>
      <c r="F269" s="492">
        <v>9</v>
      </c>
      <c r="G269" s="492">
        <v>1</v>
      </c>
      <c r="H269" s="492">
        <v>2</v>
      </c>
      <c r="I269" s="492"/>
      <c r="J269" s="492">
        <v>338</v>
      </c>
      <c r="K269" s="492"/>
      <c r="L269" s="492">
        <v>143</v>
      </c>
      <c r="M269" s="492"/>
      <c r="N269" s="492">
        <f t="shared" si="115"/>
        <v>481</v>
      </c>
      <c r="O269" s="492"/>
      <c r="P269" s="492">
        <v>1</v>
      </c>
      <c r="Q269" s="492"/>
      <c r="R269" s="492">
        <v>0</v>
      </c>
      <c r="S269" s="492"/>
      <c r="T269" s="492">
        <f t="shared" si="116"/>
        <v>1</v>
      </c>
      <c r="U269" s="492"/>
      <c r="V269" s="492">
        <f t="shared" si="117"/>
        <v>339</v>
      </c>
      <c r="W269" s="492"/>
      <c r="X269" s="492">
        <f t="shared" si="118"/>
        <v>143</v>
      </c>
      <c r="Y269" s="492"/>
      <c r="Z269" s="492">
        <f t="shared" si="119"/>
        <v>482</v>
      </c>
      <c r="AA269" s="492"/>
      <c r="AB269" s="493">
        <v>36346</v>
      </c>
      <c r="AC269" s="492"/>
      <c r="AD269" s="492">
        <v>266</v>
      </c>
      <c r="AE269" s="492"/>
      <c r="AF269" s="493">
        <f>SUM(AB269,AD269)</f>
        <v>36612</v>
      </c>
      <c r="AG269" s="492"/>
      <c r="AH269" s="493">
        <v>55879</v>
      </c>
      <c r="AI269" s="492"/>
      <c r="AJ269" s="492">
        <v>2066</v>
      </c>
      <c r="AK269" s="492"/>
      <c r="AL269" s="492">
        <v>1477</v>
      </c>
      <c r="AM269" s="492"/>
      <c r="AN269" s="492">
        <v>10944</v>
      </c>
      <c r="AO269" s="492"/>
      <c r="AP269" s="493">
        <f>SUM(AH269,AJ269,AL269,AN269)</f>
        <v>70366</v>
      </c>
      <c r="AQ269" s="492"/>
      <c r="AR269" s="494">
        <v>0</v>
      </c>
    </row>
    <row r="270" spans="2:44" s="459" customFormat="1" ht="16.5" customHeight="1">
      <c r="B270" s="1451"/>
      <c r="C270" s="496"/>
      <c r="D270" s="501" t="s">
        <v>267</v>
      </c>
      <c r="E270" s="492">
        <f t="shared" si="120"/>
        <v>5</v>
      </c>
      <c r="F270" s="492">
        <v>3</v>
      </c>
      <c r="G270" s="492">
        <v>1</v>
      </c>
      <c r="H270" s="492">
        <v>1</v>
      </c>
      <c r="I270" s="492"/>
      <c r="J270" s="492">
        <v>191</v>
      </c>
      <c r="K270" s="492"/>
      <c r="L270" s="492">
        <v>230</v>
      </c>
      <c r="M270" s="492"/>
      <c r="N270" s="492">
        <f t="shared" si="115"/>
        <v>421</v>
      </c>
      <c r="O270" s="492"/>
      <c r="P270" s="492">
        <v>1</v>
      </c>
      <c r="Q270" s="492"/>
      <c r="R270" s="492">
        <v>0</v>
      </c>
      <c r="S270" s="492"/>
      <c r="T270" s="492">
        <f t="shared" si="116"/>
        <v>1</v>
      </c>
      <c r="U270" s="492"/>
      <c r="V270" s="492">
        <f t="shared" si="117"/>
        <v>192</v>
      </c>
      <c r="W270" s="492"/>
      <c r="X270" s="492">
        <f t="shared" si="118"/>
        <v>230</v>
      </c>
      <c r="Y270" s="492"/>
      <c r="Z270" s="492">
        <f t="shared" si="119"/>
        <v>422</v>
      </c>
      <c r="AA270" s="492"/>
      <c r="AB270" s="493">
        <v>27593</v>
      </c>
      <c r="AC270" s="492"/>
      <c r="AD270" s="492">
        <v>151</v>
      </c>
      <c r="AE270" s="492"/>
      <c r="AF270" s="493">
        <f>SUM(AB270,AD270)</f>
        <v>27744</v>
      </c>
      <c r="AG270" s="492"/>
      <c r="AH270" s="493">
        <v>22293</v>
      </c>
      <c r="AI270" s="492"/>
      <c r="AJ270" s="492">
        <v>893</v>
      </c>
      <c r="AK270" s="492"/>
      <c r="AL270" s="492">
        <v>697</v>
      </c>
      <c r="AM270" s="492"/>
      <c r="AN270" s="492">
        <v>3000</v>
      </c>
      <c r="AO270" s="492"/>
      <c r="AP270" s="493">
        <f>SUM(AH270,AJ270,AL270,AN270)</f>
        <v>26883</v>
      </c>
      <c r="AQ270" s="492"/>
      <c r="AR270" s="494">
        <v>0</v>
      </c>
    </row>
    <row r="271" spans="2:44" s="459" customFormat="1" ht="16.5" customHeight="1">
      <c r="B271" s="1451"/>
      <c r="C271" s="496"/>
      <c r="D271" s="501" t="s">
        <v>268</v>
      </c>
      <c r="E271" s="492">
        <f t="shared" si="120"/>
        <v>4</v>
      </c>
      <c r="F271" s="492">
        <v>4</v>
      </c>
      <c r="G271" s="492">
        <v>0</v>
      </c>
      <c r="H271" s="492">
        <v>0</v>
      </c>
      <c r="I271" s="497" t="s">
        <v>272</v>
      </c>
      <c r="J271" s="492">
        <v>423</v>
      </c>
      <c r="K271" s="497" t="s">
        <v>272</v>
      </c>
      <c r="L271" s="492">
        <v>365</v>
      </c>
      <c r="M271" s="497" t="s">
        <v>272</v>
      </c>
      <c r="N271" s="492">
        <f t="shared" si="115"/>
        <v>788</v>
      </c>
      <c r="O271" s="492"/>
      <c r="P271" s="492">
        <v>0</v>
      </c>
      <c r="Q271" s="492"/>
      <c r="R271" s="492">
        <v>0</v>
      </c>
      <c r="S271" s="492"/>
      <c r="T271" s="492">
        <f t="shared" si="116"/>
        <v>0</v>
      </c>
      <c r="U271" s="497" t="s">
        <v>272</v>
      </c>
      <c r="V271" s="492">
        <f t="shared" si="117"/>
        <v>423</v>
      </c>
      <c r="W271" s="497" t="s">
        <v>272</v>
      </c>
      <c r="X271" s="492">
        <f t="shared" si="118"/>
        <v>365</v>
      </c>
      <c r="Y271" s="497" t="s">
        <v>272</v>
      </c>
      <c r="Z271" s="492">
        <f t="shared" si="119"/>
        <v>788</v>
      </c>
      <c r="AA271" s="497" t="s">
        <v>272</v>
      </c>
      <c r="AB271" s="493">
        <v>46084</v>
      </c>
      <c r="AC271" s="497" t="s">
        <v>272</v>
      </c>
      <c r="AD271" s="492">
        <v>791</v>
      </c>
      <c r="AE271" s="497" t="s">
        <v>272</v>
      </c>
      <c r="AF271" s="493">
        <f>SUM(AB271,AD271)</f>
        <v>46875</v>
      </c>
      <c r="AG271" s="497" t="s">
        <v>272</v>
      </c>
      <c r="AH271" s="492">
        <v>97694</v>
      </c>
      <c r="AI271" s="497" t="s">
        <v>272</v>
      </c>
      <c r="AJ271" s="492">
        <v>1010</v>
      </c>
      <c r="AK271" s="497" t="s">
        <v>272</v>
      </c>
      <c r="AL271" s="492">
        <v>4738</v>
      </c>
      <c r="AM271" s="497" t="s">
        <v>272</v>
      </c>
      <c r="AN271" s="492">
        <v>15775</v>
      </c>
      <c r="AO271" s="497" t="s">
        <v>272</v>
      </c>
      <c r="AP271" s="493">
        <f>SUM(AH271,AJ271,AL271,AN271)</f>
        <v>119217</v>
      </c>
      <c r="AQ271" s="492"/>
      <c r="AR271" s="494">
        <v>0</v>
      </c>
    </row>
    <row r="272" spans="2:44" s="459" customFormat="1" ht="16.5" customHeight="1">
      <c r="B272" s="1451"/>
      <c r="C272" s="496"/>
      <c r="D272" s="501" t="s">
        <v>269</v>
      </c>
      <c r="E272" s="492">
        <f t="shared" si="120"/>
        <v>1</v>
      </c>
      <c r="F272" s="492">
        <v>1</v>
      </c>
      <c r="G272" s="492">
        <v>0</v>
      </c>
      <c r="H272" s="492">
        <v>0</v>
      </c>
      <c r="I272" s="492"/>
      <c r="J272" s="492" t="s">
        <v>275</v>
      </c>
      <c r="K272" s="492"/>
      <c r="L272" s="492" t="s">
        <v>275</v>
      </c>
      <c r="M272" s="492"/>
      <c r="N272" s="492" t="s">
        <v>275</v>
      </c>
      <c r="O272" s="492"/>
      <c r="P272" s="492">
        <v>0</v>
      </c>
      <c r="Q272" s="492"/>
      <c r="R272" s="492">
        <v>0</v>
      </c>
      <c r="S272" s="492"/>
      <c r="T272" s="492">
        <f t="shared" si="116"/>
        <v>0</v>
      </c>
      <c r="U272" s="492"/>
      <c r="V272" s="492" t="s">
        <v>275</v>
      </c>
      <c r="W272" s="492"/>
      <c r="X272" s="492" t="s">
        <v>275</v>
      </c>
      <c r="Y272" s="492"/>
      <c r="Z272" s="492" t="s">
        <v>275</v>
      </c>
      <c r="AA272" s="492"/>
      <c r="AB272" s="492" t="s">
        <v>275</v>
      </c>
      <c r="AC272" s="492"/>
      <c r="AD272" s="492" t="s">
        <v>275</v>
      </c>
      <c r="AE272" s="492"/>
      <c r="AF272" s="492" t="s">
        <v>275</v>
      </c>
      <c r="AG272" s="492"/>
      <c r="AH272" s="492" t="s">
        <v>275</v>
      </c>
      <c r="AI272" s="492"/>
      <c r="AJ272" s="492" t="s">
        <v>275</v>
      </c>
      <c r="AK272" s="492"/>
      <c r="AL272" s="492" t="s">
        <v>275</v>
      </c>
      <c r="AM272" s="492"/>
      <c r="AN272" s="492" t="s">
        <v>275</v>
      </c>
      <c r="AO272" s="492"/>
      <c r="AP272" s="492" t="s">
        <v>275</v>
      </c>
      <c r="AQ272" s="492"/>
      <c r="AR272" s="494">
        <v>0</v>
      </c>
    </row>
    <row r="273" spans="2:44" s="459" customFormat="1" ht="16.5" customHeight="1">
      <c r="B273" s="1451"/>
      <c r="C273" s="496"/>
      <c r="D273" s="501" t="s">
        <v>270</v>
      </c>
      <c r="E273" s="492">
        <f t="shared" si="120"/>
        <v>0</v>
      </c>
      <c r="F273" s="492">
        <v>0</v>
      </c>
      <c r="G273" s="492">
        <v>0</v>
      </c>
      <c r="H273" s="492">
        <v>0</v>
      </c>
      <c r="I273" s="497"/>
      <c r="J273" s="492">
        <v>0</v>
      </c>
      <c r="K273" s="497"/>
      <c r="L273" s="492">
        <v>0</v>
      </c>
      <c r="M273" s="497"/>
      <c r="N273" s="492">
        <f>SUM(J273,L273)</f>
        <v>0</v>
      </c>
      <c r="O273" s="492"/>
      <c r="P273" s="492">
        <v>0</v>
      </c>
      <c r="Q273" s="492"/>
      <c r="R273" s="492">
        <v>0</v>
      </c>
      <c r="S273" s="492"/>
      <c r="T273" s="492">
        <f t="shared" si="116"/>
        <v>0</v>
      </c>
      <c r="U273" s="497"/>
      <c r="V273" s="492">
        <f>SUM(J273,P273)</f>
        <v>0</v>
      </c>
      <c r="W273" s="492"/>
      <c r="X273" s="492">
        <f>SUM(L273,R273)</f>
        <v>0</v>
      </c>
      <c r="Y273" s="492"/>
      <c r="Z273" s="492">
        <f>SUM(N273,T273)</f>
        <v>0</v>
      </c>
      <c r="AA273" s="497"/>
      <c r="AB273" s="493">
        <v>0</v>
      </c>
      <c r="AC273" s="497"/>
      <c r="AD273" s="492">
        <v>0</v>
      </c>
      <c r="AE273" s="497"/>
      <c r="AF273" s="493">
        <f>SUM(AB273,AD273)</f>
        <v>0</v>
      </c>
      <c r="AG273" s="497"/>
      <c r="AH273" s="492">
        <v>0</v>
      </c>
      <c r="AI273" s="497"/>
      <c r="AJ273" s="492">
        <v>0</v>
      </c>
      <c r="AK273" s="497"/>
      <c r="AL273" s="492">
        <v>0</v>
      </c>
      <c r="AM273" s="497"/>
      <c r="AN273" s="492">
        <v>0</v>
      </c>
      <c r="AO273" s="497"/>
      <c r="AP273" s="493">
        <f>SUM(AH273,AJ273,AL273,AN273)</f>
        <v>0</v>
      </c>
      <c r="AQ273" s="492"/>
      <c r="AR273" s="494">
        <v>0</v>
      </c>
    </row>
    <row r="274" spans="2:44" s="459" customFormat="1" ht="16.5" customHeight="1">
      <c r="B274" s="467"/>
      <c r="C274" s="496"/>
      <c r="D274" s="501" t="s">
        <v>271</v>
      </c>
      <c r="E274" s="492">
        <f t="shared" si="120"/>
        <v>0</v>
      </c>
      <c r="F274" s="492">
        <v>0</v>
      </c>
      <c r="G274" s="492">
        <v>0</v>
      </c>
      <c r="H274" s="492">
        <v>0</v>
      </c>
      <c r="I274" s="492"/>
      <c r="J274" s="492">
        <v>0</v>
      </c>
      <c r="K274" s="492"/>
      <c r="L274" s="492">
        <v>0</v>
      </c>
      <c r="M274" s="492"/>
      <c r="N274" s="492">
        <f>SUM(J274,L274)</f>
        <v>0</v>
      </c>
      <c r="O274" s="492"/>
      <c r="P274" s="492">
        <v>0</v>
      </c>
      <c r="Q274" s="492"/>
      <c r="R274" s="492">
        <v>0</v>
      </c>
      <c r="S274" s="492"/>
      <c r="T274" s="492">
        <f t="shared" si="116"/>
        <v>0</v>
      </c>
      <c r="U274" s="492"/>
      <c r="V274" s="492">
        <f>SUM(J274,P274)</f>
        <v>0</v>
      </c>
      <c r="W274" s="492"/>
      <c r="X274" s="492">
        <f>SUM(L274,R274)</f>
        <v>0</v>
      </c>
      <c r="Y274" s="492"/>
      <c r="Z274" s="492">
        <f>SUM(N274,T274)</f>
        <v>0</v>
      </c>
      <c r="AA274" s="492"/>
      <c r="AB274" s="492">
        <v>0</v>
      </c>
      <c r="AC274" s="492"/>
      <c r="AD274" s="492">
        <v>0</v>
      </c>
      <c r="AE274" s="492"/>
      <c r="AF274" s="493">
        <f>SUM(AB274,AD274)</f>
        <v>0</v>
      </c>
      <c r="AG274" s="492"/>
      <c r="AH274" s="492">
        <v>0</v>
      </c>
      <c r="AI274" s="492"/>
      <c r="AJ274" s="492">
        <v>0</v>
      </c>
      <c r="AK274" s="492"/>
      <c r="AL274" s="492">
        <v>0</v>
      </c>
      <c r="AM274" s="492"/>
      <c r="AN274" s="492">
        <v>0</v>
      </c>
      <c r="AO274" s="492"/>
      <c r="AP274" s="493">
        <f>SUM(AH274,AJ274,AL274,AN274)</f>
        <v>0</v>
      </c>
      <c r="AQ274" s="492"/>
      <c r="AR274" s="494">
        <v>0</v>
      </c>
    </row>
    <row r="275" spans="2:44" s="459" customFormat="1" ht="16.5" customHeight="1">
      <c r="B275" s="467"/>
      <c r="C275" s="496"/>
      <c r="D275" s="501" t="s">
        <v>273</v>
      </c>
      <c r="E275" s="492">
        <f t="shared" si="120"/>
        <v>0</v>
      </c>
      <c r="F275" s="492">
        <v>0</v>
      </c>
      <c r="G275" s="492">
        <v>0</v>
      </c>
      <c r="H275" s="492">
        <v>0</v>
      </c>
      <c r="I275" s="492"/>
      <c r="J275" s="492">
        <v>0</v>
      </c>
      <c r="K275" s="492"/>
      <c r="L275" s="492">
        <v>0</v>
      </c>
      <c r="M275" s="492"/>
      <c r="N275" s="492">
        <f>SUM(J275,L275)</f>
        <v>0</v>
      </c>
      <c r="O275" s="492"/>
      <c r="P275" s="492">
        <v>0</v>
      </c>
      <c r="Q275" s="492"/>
      <c r="R275" s="492">
        <v>0</v>
      </c>
      <c r="S275" s="492"/>
      <c r="T275" s="492">
        <f t="shared" si="116"/>
        <v>0</v>
      </c>
      <c r="U275" s="492"/>
      <c r="V275" s="492">
        <f>SUM(J275,P275)</f>
        <v>0</v>
      </c>
      <c r="W275" s="492"/>
      <c r="X275" s="492">
        <f>SUM(L275,R275)</f>
        <v>0</v>
      </c>
      <c r="Y275" s="492"/>
      <c r="Z275" s="492">
        <f>SUM(N275,T275)</f>
        <v>0</v>
      </c>
      <c r="AA275" s="492"/>
      <c r="AB275" s="492">
        <v>0</v>
      </c>
      <c r="AC275" s="492"/>
      <c r="AD275" s="492">
        <v>0</v>
      </c>
      <c r="AE275" s="492"/>
      <c r="AF275" s="493">
        <f>SUM(AB275,AD275)</f>
        <v>0</v>
      </c>
      <c r="AG275" s="492"/>
      <c r="AH275" s="492">
        <v>0</v>
      </c>
      <c r="AI275" s="492"/>
      <c r="AJ275" s="492">
        <v>0</v>
      </c>
      <c r="AK275" s="492"/>
      <c r="AL275" s="492">
        <v>0</v>
      </c>
      <c r="AM275" s="492"/>
      <c r="AN275" s="492">
        <v>0</v>
      </c>
      <c r="AO275" s="492"/>
      <c r="AP275" s="493">
        <f>SUM(AH275,AJ275,AL275,AN275)</f>
        <v>0</v>
      </c>
      <c r="AQ275" s="492"/>
      <c r="AR275" s="494">
        <v>0</v>
      </c>
    </row>
    <row r="276" spans="2:44" ht="12">
      <c r="B276" s="498"/>
      <c r="C276" s="489"/>
      <c r="D276" s="499"/>
      <c r="E276" s="504"/>
      <c r="F276" s="504"/>
      <c r="G276" s="504"/>
      <c r="H276" s="504"/>
      <c r="I276" s="504"/>
      <c r="J276" s="504"/>
      <c r="K276" s="504"/>
      <c r="L276" s="504"/>
      <c r="M276" s="504"/>
      <c r="N276" s="504"/>
      <c r="O276" s="504"/>
      <c r="P276" s="504"/>
      <c r="Q276" s="504"/>
      <c r="R276" s="504"/>
      <c r="S276" s="504"/>
      <c r="T276" s="504"/>
      <c r="U276" s="504"/>
      <c r="V276" s="504"/>
      <c r="W276" s="504"/>
      <c r="X276" s="504"/>
      <c r="Y276" s="504"/>
      <c r="Z276" s="504"/>
      <c r="AA276" s="505"/>
      <c r="AB276" s="504"/>
      <c r="AC276" s="504"/>
      <c r="AD276" s="504"/>
      <c r="AE276" s="504"/>
      <c r="AF276" s="504"/>
      <c r="AG276" s="504"/>
      <c r="AH276" s="504"/>
      <c r="AI276" s="504"/>
      <c r="AJ276" s="504"/>
      <c r="AK276" s="504"/>
      <c r="AL276" s="504"/>
      <c r="AM276" s="504"/>
      <c r="AN276" s="504"/>
      <c r="AO276" s="504"/>
      <c r="AP276" s="504"/>
      <c r="AQ276" s="504"/>
      <c r="AR276" s="499"/>
    </row>
    <row r="277" spans="2:44" s="480" customFormat="1" ht="16.5" customHeight="1">
      <c r="B277" s="467"/>
      <c r="C277" s="481"/>
      <c r="D277" s="500" t="s">
        <v>1000</v>
      </c>
      <c r="E277" s="484">
        <f>SUM(E278,E282)</f>
        <v>45</v>
      </c>
      <c r="F277" s="484">
        <f>SUM(F278,F282)</f>
        <v>24</v>
      </c>
      <c r="G277" s="484">
        <f>SUM(G278,G282)</f>
        <v>0</v>
      </c>
      <c r="H277" s="484">
        <f>SUM(H278,H282)</f>
        <v>21</v>
      </c>
      <c r="I277" s="484"/>
      <c r="J277" s="484">
        <f>SUM(J278,J282)</f>
        <v>927</v>
      </c>
      <c r="K277" s="484"/>
      <c r="L277" s="484">
        <f>SUM(L278,L282)</f>
        <v>1101</v>
      </c>
      <c r="M277" s="484"/>
      <c r="N277" s="485">
        <f aca="true" t="shared" si="121" ref="N277:N287">SUM(J277,L277)</f>
        <v>2028</v>
      </c>
      <c r="O277" s="484"/>
      <c r="P277" s="484">
        <f>SUM(P278,P282)</f>
        <v>21</v>
      </c>
      <c r="Q277" s="484"/>
      <c r="R277" s="484">
        <f>SUM(R278,R282)</f>
        <v>20</v>
      </c>
      <c r="S277" s="484"/>
      <c r="T277" s="485">
        <f aca="true" t="shared" si="122" ref="T277:T290">SUM(P277,R277)</f>
        <v>41</v>
      </c>
      <c r="U277" s="484"/>
      <c r="V277" s="485">
        <f aca="true" t="shared" si="123" ref="V277:V287">SUM(J277,P277)</f>
        <v>948</v>
      </c>
      <c r="W277" s="485"/>
      <c r="X277" s="485">
        <f aca="true" t="shared" si="124" ref="X277:X287">SUM(L277,R277)</f>
        <v>1121</v>
      </c>
      <c r="Y277" s="485"/>
      <c r="Z277" s="485">
        <f aca="true" t="shared" si="125" ref="Z277:Z287">SUM(N277,T277)</f>
        <v>2069</v>
      </c>
      <c r="AA277" s="484"/>
      <c r="AB277" s="484">
        <v>0</v>
      </c>
      <c r="AC277" s="484"/>
      <c r="AD277" s="484">
        <v>0</v>
      </c>
      <c r="AE277" s="485"/>
      <c r="AF277" s="484">
        <f>SUM(AF278,AF282)</f>
        <v>127133</v>
      </c>
      <c r="AG277" s="484"/>
      <c r="AH277" s="484">
        <v>0</v>
      </c>
      <c r="AI277" s="484"/>
      <c r="AJ277" s="484">
        <v>0</v>
      </c>
      <c r="AK277" s="485"/>
      <c r="AL277" s="484">
        <v>0</v>
      </c>
      <c r="AM277" s="485"/>
      <c r="AN277" s="484">
        <v>0</v>
      </c>
      <c r="AO277" s="485"/>
      <c r="AP277" s="484">
        <f>SUM(AP278,AP282)</f>
        <v>287689</v>
      </c>
      <c r="AQ277" s="484"/>
      <c r="AR277" s="486">
        <f>SUM(AR278,AR282)</f>
        <v>0</v>
      </c>
    </row>
    <row r="278" spans="2:44" s="480" customFormat="1" ht="16.5" customHeight="1">
      <c r="B278" s="467"/>
      <c r="C278" s="481"/>
      <c r="D278" s="500" t="s">
        <v>259</v>
      </c>
      <c r="E278" s="485">
        <f>SUM(E279:E281)</f>
        <v>27</v>
      </c>
      <c r="F278" s="485">
        <f>SUM(F279:F281)</f>
        <v>9</v>
      </c>
      <c r="G278" s="485">
        <f>SUM(G279:G281)</f>
        <v>0</v>
      </c>
      <c r="H278" s="485">
        <f>SUM(H279:H281)</f>
        <v>18</v>
      </c>
      <c r="I278" s="485"/>
      <c r="J278" s="485">
        <f>SUM(J279:J281)</f>
        <v>70</v>
      </c>
      <c r="K278" s="485"/>
      <c r="L278" s="485">
        <f>SUM(L279:L281)</f>
        <v>102</v>
      </c>
      <c r="M278" s="485"/>
      <c r="N278" s="485">
        <f t="shared" si="121"/>
        <v>172</v>
      </c>
      <c r="O278" s="485"/>
      <c r="P278" s="485">
        <f>SUM(P279:P281)</f>
        <v>19</v>
      </c>
      <c r="Q278" s="485"/>
      <c r="R278" s="485">
        <f>SUM(R279:R281)</f>
        <v>18</v>
      </c>
      <c r="S278" s="485"/>
      <c r="T278" s="485">
        <f t="shared" si="122"/>
        <v>37</v>
      </c>
      <c r="U278" s="485"/>
      <c r="V278" s="485">
        <f t="shared" si="123"/>
        <v>89</v>
      </c>
      <c r="W278" s="485"/>
      <c r="X278" s="485">
        <f t="shared" si="124"/>
        <v>120</v>
      </c>
      <c r="Y278" s="485"/>
      <c r="Z278" s="485">
        <f t="shared" si="125"/>
        <v>209</v>
      </c>
      <c r="AA278" s="485"/>
      <c r="AB278" s="485">
        <f>SUM(AB279:AB281)</f>
        <v>0</v>
      </c>
      <c r="AC278" s="485"/>
      <c r="AD278" s="485">
        <f>SUM(AD279:AD281)</f>
        <v>0</v>
      </c>
      <c r="AE278" s="485"/>
      <c r="AF278" s="485">
        <f>SUM(AF279:AF281)</f>
        <v>11347</v>
      </c>
      <c r="AG278" s="485"/>
      <c r="AH278" s="485">
        <f>SUM(AH279:AH281)</f>
        <v>0</v>
      </c>
      <c r="AI278" s="485"/>
      <c r="AJ278" s="485">
        <f>SUM(AJ279:AJ281)</f>
        <v>0</v>
      </c>
      <c r="AK278" s="485"/>
      <c r="AL278" s="485">
        <f>SUM(AL279:AL281)</f>
        <v>0</v>
      </c>
      <c r="AM278" s="485"/>
      <c r="AN278" s="485">
        <f>SUM(AN279:AN281)</f>
        <v>0</v>
      </c>
      <c r="AO278" s="485"/>
      <c r="AP278" s="485">
        <f>SUM(AP279:AP281)</f>
        <v>9771</v>
      </c>
      <c r="AQ278" s="485"/>
      <c r="AR278" s="488">
        <f>SUM(AR279:AR281)</f>
        <v>0</v>
      </c>
    </row>
    <row r="279" spans="2:44" s="459" customFormat="1" ht="16.5" customHeight="1">
      <c r="B279" s="467"/>
      <c r="C279" s="489"/>
      <c r="D279" s="501" t="s">
        <v>260</v>
      </c>
      <c r="E279" s="492">
        <f>SUM(F279:H279)</f>
        <v>7</v>
      </c>
      <c r="F279" s="492">
        <v>0</v>
      </c>
      <c r="G279" s="492">
        <v>0</v>
      </c>
      <c r="H279" s="492">
        <v>7</v>
      </c>
      <c r="I279" s="492"/>
      <c r="J279" s="492">
        <v>4</v>
      </c>
      <c r="K279" s="492"/>
      <c r="L279" s="492">
        <v>1</v>
      </c>
      <c r="M279" s="492"/>
      <c r="N279" s="492">
        <f t="shared" si="121"/>
        <v>5</v>
      </c>
      <c r="O279" s="492"/>
      <c r="P279" s="492">
        <v>7</v>
      </c>
      <c r="Q279" s="492"/>
      <c r="R279" s="492">
        <v>5</v>
      </c>
      <c r="S279" s="492"/>
      <c r="T279" s="492">
        <f t="shared" si="122"/>
        <v>12</v>
      </c>
      <c r="U279" s="492"/>
      <c r="V279" s="492">
        <f t="shared" si="123"/>
        <v>11</v>
      </c>
      <c r="W279" s="492"/>
      <c r="X279" s="492">
        <f t="shared" si="124"/>
        <v>6</v>
      </c>
      <c r="Y279" s="492"/>
      <c r="Z279" s="492">
        <f t="shared" si="125"/>
        <v>17</v>
      </c>
      <c r="AA279" s="492"/>
      <c r="AB279" s="493">
        <v>0</v>
      </c>
      <c r="AC279" s="492"/>
      <c r="AD279" s="493">
        <v>0</v>
      </c>
      <c r="AE279" s="492"/>
      <c r="AF279" s="493">
        <v>305</v>
      </c>
      <c r="AG279" s="492"/>
      <c r="AH279" s="493">
        <v>0</v>
      </c>
      <c r="AI279" s="492"/>
      <c r="AJ279" s="493">
        <v>0</v>
      </c>
      <c r="AK279" s="492"/>
      <c r="AL279" s="493">
        <v>0</v>
      </c>
      <c r="AM279" s="492"/>
      <c r="AN279" s="493">
        <v>0</v>
      </c>
      <c r="AO279" s="492"/>
      <c r="AP279" s="493">
        <v>489</v>
      </c>
      <c r="AQ279" s="492"/>
      <c r="AR279" s="494">
        <v>0</v>
      </c>
    </row>
    <row r="280" spans="2:44" s="459" customFormat="1" ht="16.5" customHeight="1">
      <c r="B280" s="467"/>
      <c r="C280" s="489"/>
      <c r="D280" s="501" t="s">
        <v>262</v>
      </c>
      <c r="E280" s="492">
        <f>SUM(F280:H280)</f>
        <v>13</v>
      </c>
      <c r="F280" s="492">
        <v>5</v>
      </c>
      <c r="G280" s="492">
        <v>0</v>
      </c>
      <c r="H280" s="492">
        <v>8</v>
      </c>
      <c r="I280" s="492"/>
      <c r="J280" s="492">
        <v>30</v>
      </c>
      <c r="K280" s="492"/>
      <c r="L280" s="492">
        <v>41</v>
      </c>
      <c r="M280" s="492"/>
      <c r="N280" s="492">
        <f t="shared" si="121"/>
        <v>71</v>
      </c>
      <c r="O280" s="492"/>
      <c r="P280" s="492">
        <v>10</v>
      </c>
      <c r="Q280" s="492"/>
      <c r="R280" s="492">
        <v>10</v>
      </c>
      <c r="S280" s="492"/>
      <c r="T280" s="492">
        <f t="shared" si="122"/>
        <v>20</v>
      </c>
      <c r="U280" s="492"/>
      <c r="V280" s="492">
        <f t="shared" si="123"/>
        <v>40</v>
      </c>
      <c r="W280" s="492"/>
      <c r="X280" s="492">
        <f t="shared" si="124"/>
        <v>51</v>
      </c>
      <c r="Y280" s="492"/>
      <c r="Z280" s="492">
        <f t="shared" si="125"/>
        <v>91</v>
      </c>
      <c r="AA280" s="492"/>
      <c r="AB280" s="493">
        <v>0</v>
      </c>
      <c r="AC280" s="492"/>
      <c r="AD280" s="493">
        <v>0</v>
      </c>
      <c r="AE280" s="492"/>
      <c r="AF280" s="493">
        <v>4834</v>
      </c>
      <c r="AG280" s="492"/>
      <c r="AH280" s="493">
        <v>0</v>
      </c>
      <c r="AI280" s="492"/>
      <c r="AJ280" s="493">
        <v>0</v>
      </c>
      <c r="AK280" s="492"/>
      <c r="AL280" s="493">
        <v>0</v>
      </c>
      <c r="AM280" s="492"/>
      <c r="AN280" s="493">
        <v>0</v>
      </c>
      <c r="AO280" s="492"/>
      <c r="AP280" s="493">
        <v>4360</v>
      </c>
      <c r="AQ280" s="492"/>
      <c r="AR280" s="494">
        <v>0</v>
      </c>
    </row>
    <row r="281" spans="2:44" s="459" customFormat="1" ht="16.5" customHeight="1">
      <c r="B281" s="467">
        <v>37</v>
      </c>
      <c r="C281" s="489"/>
      <c r="D281" s="501" t="s">
        <v>263</v>
      </c>
      <c r="E281" s="492">
        <f>SUM(F281:H281)</f>
        <v>7</v>
      </c>
      <c r="F281" s="492">
        <v>4</v>
      </c>
      <c r="G281" s="492">
        <v>0</v>
      </c>
      <c r="H281" s="492">
        <v>3</v>
      </c>
      <c r="I281" s="492"/>
      <c r="J281" s="492">
        <v>36</v>
      </c>
      <c r="K281" s="492"/>
      <c r="L281" s="492">
        <v>60</v>
      </c>
      <c r="M281" s="492"/>
      <c r="N281" s="492">
        <f t="shared" si="121"/>
        <v>96</v>
      </c>
      <c r="O281" s="492"/>
      <c r="P281" s="492">
        <v>2</v>
      </c>
      <c r="Q281" s="492"/>
      <c r="R281" s="492">
        <v>3</v>
      </c>
      <c r="S281" s="492"/>
      <c r="T281" s="492">
        <f t="shared" si="122"/>
        <v>5</v>
      </c>
      <c r="U281" s="492"/>
      <c r="V281" s="492">
        <f t="shared" si="123"/>
        <v>38</v>
      </c>
      <c r="W281" s="492"/>
      <c r="X281" s="492">
        <f t="shared" si="124"/>
        <v>63</v>
      </c>
      <c r="Y281" s="492"/>
      <c r="Z281" s="492">
        <f t="shared" si="125"/>
        <v>101</v>
      </c>
      <c r="AA281" s="492"/>
      <c r="AB281" s="493">
        <v>0</v>
      </c>
      <c r="AC281" s="492"/>
      <c r="AD281" s="493">
        <v>0</v>
      </c>
      <c r="AE281" s="492"/>
      <c r="AF281" s="493">
        <v>6208</v>
      </c>
      <c r="AG281" s="492"/>
      <c r="AH281" s="493">
        <v>0</v>
      </c>
      <c r="AI281" s="492"/>
      <c r="AJ281" s="493">
        <v>0</v>
      </c>
      <c r="AK281" s="492"/>
      <c r="AL281" s="493">
        <v>0</v>
      </c>
      <c r="AM281" s="492"/>
      <c r="AN281" s="493">
        <v>0</v>
      </c>
      <c r="AO281" s="492"/>
      <c r="AP281" s="493">
        <v>4922</v>
      </c>
      <c r="AQ281" s="492"/>
      <c r="AR281" s="494">
        <v>0</v>
      </c>
    </row>
    <row r="282" spans="2:44" s="480" customFormat="1" ht="16.5" customHeight="1">
      <c r="B282" s="1451" t="s">
        <v>295</v>
      </c>
      <c r="C282" s="495"/>
      <c r="D282" s="500" t="s">
        <v>264</v>
      </c>
      <c r="E282" s="485">
        <f>SUM(E283:E290)</f>
        <v>18</v>
      </c>
      <c r="F282" s="485">
        <f>SUM(F283:F290)</f>
        <v>15</v>
      </c>
      <c r="G282" s="485">
        <f>SUM(G283:G290)</f>
        <v>0</v>
      </c>
      <c r="H282" s="485">
        <f>SUM(H283:H290)</f>
        <v>3</v>
      </c>
      <c r="I282" s="485"/>
      <c r="J282" s="485">
        <f>SUM(J283:J290)</f>
        <v>857</v>
      </c>
      <c r="K282" s="485"/>
      <c r="L282" s="485">
        <f>SUM(L283:L290)</f>
        <v>999</v>
      </c>
      <c r="M282" s="485"/>
      <c r="N282" s="485">
        <f t="shared" si="121"/>
        <v>1856</v>
      </c>
      <c r="O282" s="485"/>
      <c r="P282" s="485">
        <f>SUM(P283:P290)</f>
        <v>2</v>
      </c>
      <c r="Q282" s="485"/>
      <c r="R282" s="485">
        <f>SUM(R283:R290)</f>
        <v>2</v>
      </c>
      <c r="S282" s="485"/>
      <c r="T282" s="485">
        <f t="shared" si="122"/>
        <v>4</v>
      </c>
      <c r="U282" s="485"/>
      <c r="V282" s="485">
        <f t="shared" si="123"/>
        <v>859</v>
      </c>
      <c r="W282" s="485"/>
      <c r="X282" s="485">
        <f t="shared" si="124"/>
        <v>1001</v>
      </c>
      <c r="Y282" s="485"/>
      <c r="Z282" s="485">
        <f t="shared" si="125"/>
        <v>1860</v>
      </c>
      <c r="AA282" s="485"/>
      <c r="AB282" s="485">
        <f>SUM(AB283:AB290)</f>
        <v>113398</v>
      </c>
      <c r="AC282" s="485"/>
      <c r="AD282" s="485">
        <f>SUM(AD283:AD290)</f>
        <v>2388</v>
      </c>
      <c r="AE282" s="485"/>
      <c r="AF282" s="484">
        <f aca="true" t="shared" si="126" ref="AF282:AF287">SUM(AB282,AD282)</f>
        <v>115786</v>
      </c>
      <c r="AG282" s="485"/>
      <c r="AH282" s="485">
        <f>SUM(AH283:AH290)</f>
        <v>236817</v>
      </c>
      <c r="AI282" s="485"/>
      <c r="AJ282" s="485">
        <f>SUM(AJ283:AJ290)</f>
        <v>2053</v>
      </c>
      <c r="AK282" s="485"/>
      <c r="AL282" s="485">
        <f>SUM(AL283:AL290)</f>
        <v>2300</v>
      </c>
      <c r="AM282" s="485"/>
      <c r="AN282" s="485">
        <f>SUM(AN283:AN290)</f>
        <v>36748</v>
      </c>
      <c r="AO282" s="485"/>
      <c r="AP282" s="484">
        <f aca="true" t="shared" si="127" ref="AP282:AP287">SUM(AH282,AJ282,AL282,AN282)</f>
        <v>277918</v>
      </c>
      <c r="AQ282" s="485"/>
      <c r="AR282" s="488">
        <f>SUM(AR283:AR290)</f>
        <v>0</v>
      </c>
    </row>
    <row r="283" spans="2:44" s="459" customFormat="1" ht="16.5" customHeight="1">
      <c r="B283" s="1451"/>
      <c r="C283" s="489"/>
      <c r="D283" s="501" t="s">
        <v>265</v>
      </c>
      <c r="E283" s="492">
        <f aca="true" t="shared" si="128" ref="E283:E290">SUM(F283:H283)</f>
        <v>4</v>
      </c>
      <c r="F283" s="492">
        <v>2</v>
      </c>
      <c r="G283" s="492">
        <v>0</v>
      </c>
      <c r="H283" s="492">
        <v>2</v>
      </c>
      <c r="I283" s="492"/>
      <c r="J283" s="492">
        <v>49</v>
      </c>
      <c r="K283" s="492"/>
      <c r="L283" s="492">
        <v>47</v>
      </c>
      <c r="M283" s="492"/>
      <c r="N283" s="492">
        <f t="shared" si="121"/>
        <v>96</v>
      </c>
      <c r="O283" s="492"/>
      <c r="P283" s="492">
        <v>2</v>
      </c>
      <c r="Q283" s="492"/>
      <c r="R283" s="492">
        <v>2</v>
      </c>
      <c r="S283" s="492"/>
      <c r="T283" s="492">
        <f t="shared" si="122"/>
        <v>4</v>
      </c>
      <c r="U283" s="492"/>
      <c r="V283" s="492">
        <f t="shared" si="123"/>
        <v>51</v>
      </c>
      <c r="W283" s="492"/>
      <c r="X283" s="492">
        <f t="shared" si="124"/>
        <v>49</v>
      </c>
      <c r="Y283" s="492"/>
      <c r="Z283" s="492">
        <f t="shared" si="125"/>
        <v>100</v>
      </c>
      <c r="AA283" s="492"/>
      <c r="AB283" s="493">
        <v>3580</v>
      </c>
      <c r="AC283" s="492"/>
      <c r="AD283" s="492">
        <v>0</v>
      </c>
      <c r="AE283" s="492"/>
      <c r="AF283" s="493">
        <f t="shared" si="126"/>
        <v>3580</v>
      </c>
      <c r="AG283" s="492"/>
      <c r="AH283" s="493">
        <v>3870</v>
      </c>
      <c r="AI283" s="492"/>
      <c r="AJ283" s="492">
        <v>201</v>
      </c>
      <c r="AK283" s="492"/>
      <c r="AL283" s="492">
        <v>222</v>
      </c>
      <c r="AM283" s="492"/>
      <c r="AN283" s="492">
        <v>200</v>
      </c>
      <c r="AO283" s="492"/>
      <c r="AP283" s="493">
        <f t="shared" si="127"/>
        <v>4493</v>
      </c>
      <c r="AQ283" s="492"/>
      <c r="AR283" s="494">
        <v>0</v>
      </c>
    </row>
    <row r="284" spans="2:44" s="459" customFormat="1" ht="16.5" customHeight="1">
      <c r="B284" s="1451"/>
      <c r="C284" s="496"/>
      <c r="D284" s="501" t="s">
        <v>266</v>
      </c>
      <c r="E284" s="492">
        <f t="shared" si="128"/>
        <v>5</v>
      </c>
      <c r="F284" s="492">
        <v>5</v>
      </c>
      <c r="G284" s="492">
        <v>0</v>
      </c>
      <c r="H284" s="492">
        <v>0</v>
      </c>
      <c r="I284" s="492"/>
      <c r="J284" s="492">
        <v>103</v>
      </c>
      <c r="K284" s="492"/>
      <c r="L284" s="492">
        <v>103</v>
      </c>
      <c r="M284" s="492"/>
      <c r="N284" s="492">
        <f t="shared" si="121"/>
        <v>206</v>
      </c>
      <c r="O284" s="492"/>
      <c r="P284" s="492">
        <v>0</v>
      </c>
      <c r="Q284" s="492"/>
      <c r="R284" s="492">
        <v>0</v>
      </c>
      <c r="S284" s="492"/>
      <c r="T284" s="492">
        <f t="shared" si="122"/>
        <v>0</v>
      </c>
      <c r="U284" s="492"/>
      <c r="V284" s="492">
        <f t="shared" si="123"/>
        <v>103</v>
      </c>
      <c r="W284" s="492"/>
      <c r="X284" s="492">
        <f t="shared" si="124"/>
        <v>103</v>
      </c>
      <c r="Y284" s="492"/>
      <c r="Z284" s="492">
        <f t="shared" si="125"/>
        <v>206</v>
      </c>
      <c r="AA284" s="492"/>
      <c r="AB284" s="493">
        <v>10109</v>
      </c>
      <c r="AC284" s="492"/>
      <c r="AD284" s="492">
        <v>409</v>
      </c>
      <c r="AE284" s="492"/>
      <c r="AF284" s="493">
        <f t="shared" si="126"/>
        <v>10518</v>
      </c>
      <c r="AG284" s="492"/>
      <c r="AH284" s="493">
        <v>9526</v>
      </c>
      <c r="AI284" s="492"/>
      <c r="AJ284" s="492">
        <v>355</v>
      </c>
      <c r="AK284" s="492"/>
      <c r="AL284" s="492">
        <v>329</v>
      </c>
      <c r="AM284" s="492"/>
      <c r="AN284" s="492">
        <v>6216</v>
      </c>
      <c r="AO284" s="492"/>
      <c r="AP284" s="493">
        <f t="shared" si="127"/>
        <v>16426</v>
      </c>
      <c r="AQ284" s="492"/>
      <c r="AR284" s="494">
        <v>0</v>
      </c>
    </row>
    <row r="285" spans="2:44" s="459" customFormat="1" ht="16.5" customHeight="1">
      <c r="B285" s="1451"/>
      <c r="C285" s="496"/>
      <c r="D285" s="501" t="s">
        <v>267</v>
      </c>
      <c r="E285" s="492">
        <f t="shared" si="128"/>
        <v>3</v>
      </c>
      <c r="F285" s="492">
        <v>2</v>
      </c>
      <c r="G285" s="492">
        <v>0</v>
      </c>
      <c r="H285" s="492">
        <v>1</v>
      </c>
      <c r="I285" s="492"/>
      <c r="J285" s="492">
        <v>96</v>
      </c>
      <c r="K285" s="492"/>
      <c r="L285" s="492">
        <v>115</v>
      </c>
      <c r="M285" s="492"/>
      <c r="N285" s="492">
        <f t="shared" si="121"/>
        <v>211</v>
      </c>
      <c r="O285" s="492"/>
      <c r="P285" s="492">
        <v>0</v>
      </c>
      <c r="Q285" s="492"/>
      <c r="R285" s="492">
        <v>0</v>
      </c>
      <c r="S285" s="492"/>
      <c r="T285" s="492">
        <f t="shared" si="122"/>
        <v>0</v>
      </c>
      <c r="U285" s="492"/>
      <c r="V285" s="492">
        <f t="shared" si="123"/>
        <v>96</v>
      </c>
      <c r="W285" s="492"/>
      <c r="X285" s="492">
        <f t="shared" si="124"/>
        <v>115</v>
      </c>
      <c r="Y285" s="492"/>
      <c r="Z285" s="492">
        <f t="shared" si="125"/>
        <v>211</v>
      </c>
      <c r="AA285" s="492"/>
      <c r="AB285" s="493">
        <v>13880</v>
      </c>
      <c r="AC285" s="492"/>
      <c r="AD285" s="492">
        <v>9</v>
      </c>
      <c r="AE285" s="492"/>
      <c r="AF285" s="493">
        <f t="shared" si="126"/>
        <v>13889</v>
      </c>
      <c r="AG285" s="492"/>
      <c r="AH285" s="493">
        <v>28978</v>
      </c>
      <c r="AI285" s="492"/>
      <c r="AJ285" s="492">
        <v>505</v>
      </c>
      <c r="AK285" s="492"/>
      <c r="AL285" s="492">
        <v>329</v>
      </c>
      <c r="AM285" s="492"/>
      <c r="AN285" s="492">
        <v>1363</v>
      </c>
      <c r="AO285" s="492"/>
      <c r="AP285" s="493">
        <f t="shared" si="127"/>
        <v>31175</v>
      </c>
      <c r="AQ285" s="492"/>
      <c r="AR285" s="494">
        <v>0</v>
      </c>
    </row>
    <row r="286" spans="2:44" s="459" customFormat="1" ht="16.5" customHeight="1">
      <c r="B286" s="1451"/>
      <c r="C286" s="496"/>
      <c r="D286" s="501" t="s">
        <v>268</v>
      </c>
      <c r="E286" s="492">
        <f t="shared" si="128"/>
        <v>3</v>
      </c>
      <c r="F286" s="492">
        <v>3</v>
      </c>
      <c r="G286" s="492">
        <v>0</v>
      </c>
      <c r="H286" s="492">
        <v>0</v>
      </c>
      <c r="I286" s="492"/>
      <c r="J286" s="492">
        <v>209</v>
      </c>
      <c r="K286" s="492"/>
      <c r="L286" s="492">
        <v>255</v>
      </c>
      <c r="M286" s="492"/>
      <c r="N286" s="492">
        <f t="shared" si="121"/>
        <v>464</v>
      </c>
      <c r="O286" s="492"/>
      <c r="P286" s="492">
        <v>0</v>
      </c>
      <c r="Q286" s="492"/>
      <c r="R286" s="492">
        <v>0</v>
      </c>
      <c r="S286" s="492"/>
      <c r="T286" s="492">
        <f t="shared" si="122"/>
        <v>0</v>
      </c>
      <c r="U286" s="492"/>
      <c r="V286" s="492">
        <f t="shared" si="123"/>
        <v>209</v>
      </c>
      <c r="W286" s="492"/>
      <c r="X286" s="492">
        <f t="shared" si="124"/>
        <v>255</v>
      </c>
      <c r="Y286" s="492"/>
      <c r="Z286" s="492">
        <f t="shared" si="125"/>
        <v>464</v>
      </c>
      <c r="AA286" s="492"/>
      <c r="AB286" s="493">
        <v>29005</v>
      </c>
      <c r="AC286" s="492"/>
      <c r="AD286" s="492">
        <v>659</v>
      </c>
      <c r="AE286" s="492"/>
      <c r="AF286" s="493">
        <f t="shared" si="126"/>
        <v>29664</v>
      </c>
      <c r="AG286" s="492"/>
      <c r="AH286" s="493">
        <v>28088</v>
      </c>
      <c r="AI286" s="492"/>
      <c r="AJ286" s="492">
        <v>420</v>
      </c>
      <c r="AK286" s="492"/>
      <c r="AL286" s="492">
        <v>639</v>
      </c>
      <c r="AM286" s="492"/>
      <c r="AN286" s="492">
        <v>10996</v>
      </c>
      <c r="AO286" s="492"/>
      <c r="AP286" s="493">
        <f t="shared" si="127"/>
        <v>40143</v>
      </c>
      <c r="AQ286" s="492"/>
      <c r="AR286" s="494">
        <v>0</v>
      </c>
    </row>
    <row r="287" spans="2:44" s="459" customFormat="1" ht="16.5" customHeight="1">
      <c r="B287" s="1451"/>
      <c r="C287" s="496"/>
      <c r="D287" s="501" t="s">
        <v>269</v>
      </c>
      <c r="E287" s="492">
        <f t="shared" si="128"/>
        <v>2</v>
      </c>
      <c r="F287" s="492">
        <v>2</v>
      </c>
      <c r="G287" s="492">
        <v>0</v>
      </c>
      <c r="H287" s="492">
        <v>0</v>
      </c>
      <c r="I287" s="497" t="s">
        <v>272</v>
      </c>
      <c r="J287" s="492">
        <v>400</v>
      </c>
      <c r="K287" s="497" t="s">
        <v>272</v>
      </c>
      <c r="L287" s="492">
        <v>479</v>
      </c>
      <c r="M287" s="492" t="s">
        <v>272</v>
      </c>
      <c r="N287" s="492">
        <f t="shared" si="121"/>
        <v>879</v>
      </c>
      <c r="O287" s="492"/>
      <c r="P287" s="492">
        <v>0</v>
      </c>
      <c r="Q287" s="492"/>
      <c r="R287" s="492">
        <v>0</v>
      </c>
      <c r="S287" s="492"/>
      <c r="T287" s="492">
        <f t="shared" si="122"/>
        <v>0</v>
      </c>
      <c r="U287" s="497" t="s">
        <v>272</v>
      </c>
      <c r="V287" s="492">
        <f t="shared" si="123"/>
        <v>400</v>
      </c>
      <c r="W287" s="497" t="s">
        <v>272</v>
      </c>
      <c r="X287" s="492">
        <f t="shared" si="124"/>
        <v>479</v>
      </c>
      <c r="Y287" s="497" t="s">
        <v>272</v>
      </c>
      <c r="Z287" s="492">
        <f t="shared" si="125"/>
        <v>879</v>
      </c>
      <c r="AA287" s="497" t="s">
        <v>272</v>
      </c>
      <c r="AB287" s="493">
        <v>56824</v>
      </c>
      <c r="AC287" s="497" t="s">
        <v>272</v>
      </c>
      <c r="AD287" s="492">
        <v>1311</v>
      </c>
      <c r="AE287" s="497" t="s">
        <v>272</v>
      </c>
      <c r="AF287" s="493">
        <f t="shared" si="126"/>
        <v>58135</v>
      </c>
      <c r="AG287" s="497" t="s">
        <v>272</v>
      </c>
      <c r="AH287" s="492">
        <v>166355</v>
      </c>
      <c r="AI287" s="497" t="s">
        <v>272</v>
      </c>
      <c r="AJ287" s="492">
        <v>572</v>
      </c>
      <c r="AK287" s="497" t="s">
        <v>272</v>
      </c>
      <c r="AL287" s="492">
        <v>781</v>
      </c>
      <c r="AM287" s="497" t="s">
        <v>272</v>
      </c>
      <c r="AN287" s="492">
        <v>17973</v>
      </c>
      <c r="AO287" s="497" t="s">
        <v>272</v>
      </c>
      <c r="AP287" s="493">
        <f t="shared" si="127"/>
        <v>185681</v>
      </c>
      <c r="AQ287" s="492"/>
      <c r="AR287" s="494">
        <v>0</v>
      </c>
    </row>
    <row r="288" spans="2:44" s="459" customFormat="1" ht="16.5" customHeight="1">
      <c r="B288" s="1451"/>
      <c r="C288" s="496"/>
      <c r="D288" s="501" t="s">
        <v>270</v>
      </c>
      <c r="E288" s="492">
        <f t="shared" si="128"/>
        <v>1</v>
      </c>
      <c r="F288" s="492">
        <v>1</v>
      </c>
      <c r="G288" s="492">
        <v>0</v>
      </c>
      <c r="H288" s="492">
        <v>0</v>
      </c>
      <c r="I288" s="497"/>
      <c r="J288" s="492" t="s">
        <v>275</v>
      </c>
      <c r="K288" s="497"/>
      <c r="L288" s="492" t="s">
        <v>275</v>
      </c>
      <c r="M288" s="497"/>
      <c r="N288" s="492" t="s">
        <v>275</v>
      </c>
      <c r="O288" s="492"/>
      <c r="P288" s="492">
        <v>0</v>
      </c>
      <c r="Q288" s="492"/>
      <c r="R288" s="492">
        <v>0</v>
      </c>
      <c r="S288" s="492"/>
      <c r="T288" s="492">
        <f t="shared" si="122"/>
        <v>0</v>
      </c>
      <c r="U288" s="497"/>
      <c r="V288" s="492" t="s">
        <v>275</v>
      </c>
      <c r="W288" s="492"/>
      <c r="X288" s="492" t="s">
        <v>275</v>
      </c>
      <c r="Y288" s="492"/>
      <c r="Z288" s="492" t="s">
        <v>275</v>
      </c>
      <c r="AA288" s="497"/>
      <c r="AB288" s="492" t="s">
        <v>275</v>
      </c>
      <c r="AC288" s="497"/>
      <c r="AD288" s="492" t="s">
        <v>275</v>
      </c>
      <c r="AE288" s="497"/>
      <c r="AF288" s="492" t="s">
        <v>275</v>
      </c>
      <c r="AG288" s="497"/>
      <c r="AH288" s="492" t="s">
        <v>275</v>
      </c>
      <c r="AI288" s="497"/>
      <c r="AJ288" s="492" t="s">
        <v>275</v>
      </c>
      <c r="AK288" s="497"/>
      <c r="AL288" s="492" t="s">
        <v>275</v>
      </c>
      <c r="AM288" s="497"/>
      <c r="AN288" s="492" t="s">
        <v>275</v>
      </c>
      <c r="AO288" s="497"/>
      <c r="AP288" s="492" t="s">
        <v>275</v>
      </c>
      <c r="AQ288" s="492"/>
      <c r="AR288" s="494">
        <v>0</v>
      </c>
    </row>
    <row r="289" spans="2:44" s="459" customFormat="1" ht="16.5" customHeight="1">
      <c r="B289" s="467"/>
      <c r="C289" s="496"/>
      <c r="D289" s="501" t="s">
        <v>271</v>
      </c>
      <c r="E289" s="492">
        <f t="shared" si="128"/>
        <v>0</v>
      </c>
      <c r="F289" s="492">
        <v>0</v>
      </c>
      <c r="G289" s="492">
        <v>0</v>
      </c>
      <c r="H289" s="492">
        <v>0</v>
      </c>
      <c r="I289" s="492"/>
      <c r="J289" s="492">
        <v>0</v>
      </c>
      <c r="K289" s="492"/>
      <c r="L289" s="492">
        <v>0</v>
      </c>
      <c r="M289" s="492"/>
      <c r="N289" s="492">
        <f>SUM(J289,L289)</f>
        <v>0</v>
      </c>
      <c r="O289" s="492"/>
      <c r="P289" s="492">
        <v>0</v>
      </c>
      <c r="Q289" s="492"/>
      <c r="R289" s="492">
        <v>0</v>
      </c>
      <c r="S289" s="492"/>
      <c r="T289" s="492">
        <f t="shared" si="122"/>
        <v>0</v>
      </c>
      <c r="U289" s="492"/>
      <c r="V289" s="492">
        <f>SUM(J289,P289)</f>
        <v>0</v>
      </c>
      <c r="W289" s="492"/>
      <c r="X289" s="492">
        <f>SUM(L289,R289)</f>
        <v>0</v>
      </c>
      <c r="Y289" s="492"/>
      <c r="Z289" s="492">
        <f>SUM(N289,T289)</f>
        <v>0</v>
      </c>
      <c r="AA289" s="492"/>
      <c r="AB289" s="492">
        <v>0</v>
      </c>
      <c r="AC289" s="492"/>
      <c r="AD289" s="492">
        <v>0</v>
      </c>
      <c r="AE289" s="492"/>
      <c r="AF289" s="493">
        <f>SUM(AB289,AD289)</f>
        <v>0</v>
      </c>
      <c r="AG289" s="492"/>
      <c r="AH289" s="492">
        <v>0</v>
      </c>
      <c r="AI289" s="492"/>
      <c r="AJ289" s="492">
        <v>0</v>
      </c>
      <c r="AK289" s="492"/>
      <c r="AL289" s="492">
        <v>0</v>
      </c>
      <c r="AM289" s="492"/>
      <c r="AN289" s="492">
        <v>0</v>
      </c>
      <c r="AO289" s="492"/>
      <c r="AP289" s="493">
        <f>SUM(AH289,AJ289,AL289,AN289)</f>
        <v>0</v>
      </c>
      <c r="AQ289" s="492"/>
      <c r="AR289" s="494">
        <v>0</v>
      </c>
    </row>
    <row r="290" spans="2:44" s="459" customFormat="1" ht="16.5" customHeight="1">
      <c r="B290" s="467"/>
      <c r="C290" s="496"/>
      <c r="D290" s="501" t="s">
        <v>273</v>
      </c>
      <c r="E290" s="492">
        <f t="shared" si="128"/>
        <v>0</v>
      </c>
      <c r="F290" s="492">
        <v>0</v>
      </c>
      <c r="G290" s="492">
        <v>0</v>
      </c>
      <c r="H290" s="492">
        <v>0</v>
      </c>
      <c r="I290" s="492"/>
      <c r="J290" s="492">
        <v>0</v>
      </c>
      <c r="K290" s="492"/>
      <c r="L290" s="492">
        <v>0</v>
      </c>
      <c r="M290" s="492"/>
      <c r="N290" s="492">
        <f>SUM(J290,L290)</f>
        <v>0</v>
      </c>
      <c r="O290" s="492"/>
      <c r="P290" s="492">
        <v>0</v>
      </c>
      <c r="Q290" s="492"/>
      <c r="R290" s="492">
        <v>0</v>
      </c>
      <c r="S290" s="492"/>
      <c r="T290" s="492">
        <f t="shared" si="122"/>
        <v>0</v>
      </c>
      <c r="U290" s="492"/>
      <c r="V290" s="492">
        <f>SUM(J290,P290)</f>
        <v>0</v>
      </c>
      <c r="W290" s="492"/>
      <c r="X290" s="492">
        <f>SUM(L290,R290)</f>
        <v>0</v>
      </c>
      <c r="Y290" s="492"/>
      <c r="Z290" s="492">
        <f>SUM(N290,T290)</f>
        <v>0</v>
      </c>
      <c r="AA290" s="492"/>
      <c r="AB290" s="492">
        <v>0</v>
      </c>
      <c r="AC290" s="492"/>
      <c r="AD290" s="492">
        <v>0</v>
      </c>
      <c r="AE290" s="492"/>
      <c r="AF290" s="493">
        <f>SUM(AB290,AD290)</f>
        <v>0</v>
      </c>
      <c r="AG290" s="492"/>
      <c r="AH290" s="492">
        <v>0</v>
      </c>
      <c r="AI290" s="492"/>
      <c r="AJ290" s="492">
        <v>0</v>
      </c>
      <c r="AK290" s="492"/>
      <c r="AL290" s="492">
        <v>0</v>
      </c>
      <c r="AM290" s="492"/>
      <c r="AN290" s="492">
        <v>0</v>
      </c>
      <c r="AO290" s="492"/>
      <c r="AP290" s="493">
        <f>SUM(AH290,AJ290,AL290,AN290)</f>
        <v>0</v>
      </c>
      <c r="AQ290" s="492"/>
      <c r="AR290" s="494">
        <v>0</v>
      </c>
    </row>
    <row r="291" spans="2:44" ht="12">
      <c r="B291" s="498"/>
      <c r="C291" s="489"/>
      <c r="D291" s="499"/>
      <c r="E291" s="504"/>
      <c r="F291" s="504"/>
      <c r="G291" s="504"/>
      <c r="H291" s="504"/>
      <c r="I291" s="504"/>
      <c r="J291" s="504"/>
      <c r="K291" s="504"/>
      <c r="L291" s="504"/>
      <c r="M291" s="504"/>
      <c r="N291" s="504"/>
      <c r="O291" s="504"/>
      <c r="P291" s="504"/>
      <c r="Q291" s="504"/>
      <c r="R291" s="504"/>
      <c r="S291" s="504"/>
      <c r="T291" s="504"/>
      <c r="U291" s="504"/>
      <c r="V291" s="504"/>
      <c r="W291" s="504"/>
      <c r="X291" s="504"/>
      <c r="Y291" s="504"/>
      <c r="Z291" s="504"/>
      <c r="AA291" s="505"/>
      <c r="AB291" s="504"/>
      <c r="AC291" s="504"/>
      <c r="AD291" s="504"/>
      <c r="AE291" s="504"/>
      <c r="AF291" s="504"/>
      <c r="AG291" s="504"/>
      <c r="AH291" s="504"/>
      <c r="AI291" s="504"/>
      <c r="AJ291" s="504"/>
      <c r="AK291" s="504"/>
      <c r="AL291" s="504"/>
      <c r="AM291" s="504"/>
      <c r="AN291" s="504"/>
      <c r="AO291" s="504"/>
      <c r="AP291" s="504"/>
      <c r="AQ291" s="504"/>
      <c r="AR291" s="499"/>
    </row>
    <row r="292" spans="2:44" s="480" customFormat="1" ht="16.5" customHeight="1">
      <c r="B292" s="467"/>
      <c r="C292" s="481"/>
      <c r="D292" s="482" t="s">
        <v>1000</v>
      </c>
      <c r="E292" s="483">
        <f>SUM(E293,E297)</f>
        <v>515</v>
      </c>
      <c r="F292" s="484">
        <f>SUM(F293,F297)</f>
        <v>76</v>
      </c>
      <c r="G292" s="484">
        <f>SUM(G293,G297)</f>
        <v>4</v>
      </c>
      <c r="H292" s="484">
        <f>SUM(H293,H297)</f>
        <v>435</v>
      </c>
      <c r="I292" s="484"/>
      <c r="J292" s="484">
        <f>SUM(J293,J297)</f>
        <v>1553</v>
      </c>
      <c r="K292" s="484"/>
      <c r="L292" s="484">
        <f>SUM(L293,L297)</f>
        <v>2091</v>
      </c>
      <c r="M292" s="484"/>
      <c r="N292" s="485">
        <f aca="true" t="shared" si="129" ref="N292:N305">SUM(J292,L292)</f>
        <v>3644</v>
      </c>
      <c r="O292" s="484"/>
      <c r="P292" s="484">
        <f>SUM(P293,P297)</f>
        <v>479</v>
      </c>
      <c r="Q292" s="484"/>
      <c r="R292" s="484">
        <f>SUM(R293,R297)</f>
        <v>242</v>
      </c>
      <c r="S292" s="484"/>
      <c r="T292" s="485">
        <f aca="true" t="shared" si="130" ref="T292:T305">SUM(P292,R292)</f>
        <v>721</v>
      </c>
      <c r="U292" s="484"/>
      <c r="V292" s="485">
        <f aca="true" t="shared" si="131" ref="V292:V305">SUM(J292,P292)</f>
        <v>2032</v>
      </c>
      <c r="W292" s="485"/>
      <c r="X292" s="485">
        <f aca="true" t="shared" si="132" ref="X292:X305">SUM(L292,R292)</f>
        <v>2333</v>
      </c>
      <c r="Y292" s="485"/>
      <c r="Z292" s="485">
        <f aca="true" t="shared" si="133" ref="Z292:Z305">SUM(N292,T292)</f>
        <v>4365</v>
      </c>
      <c r="AA292" s="484"/>
      <c r="AB292" s="484">
        <v>0</v>
      </c>
      <c r="AC292" s="484"/>
      <c r="AD292" s="484">
        <v>0</v>
      </c>
      <c r="AE292" s="485"/>
      <c r="AF292" s="484">
        <f>SUM(AF293,AF297)</f>
        <v>251302</v>
      </c>
      <c r="AG292" s="484"/>
      <c r="AH292" s="484">
        <v>0</v>
      </c>
      <c r="AI292" s="484"/>
      <c r="AJ292" s="484">
        <v>0</v>
      </c>
      <c r="AK292" s="485"/>
      <c r="AL292" s="484">
        <v>0</v>
      </c>
      <c r="AM292" s="485"/>
      <c r="AN292" s="484">
        <v>0</v>
      </c>
      <c r="AO292" s="485"/>
      <c r="AP292" s="484">
        <f>SUM(AP293,AP297)</f>
        <v>856966</v>
      </c>
      <c r="AQ292" s="484"/>
      <c r="AR292" s="486">
        <f>SUM(AR293,AR297)</f>
        <v>562</v>
      </c>
    </row>
    <row r="293" spans="2:44" s="480" customFormat="1" ht="16.5" customHeight="1">
      <c r="B293" s="467"/>
      <c r="C293" s="481"/>
      <c r="D293" s="482" t="s">
        <v>259</v>
      </c>
      <c r="E293" s="487">
        <f>SUM(E294:E296)</f>
        <v>476</v>
      </c>
      <c r="F293" s="485">
        <f>SUM(F294:F296)</f>
        <v>41</v>
      </c>
      <c r="G293" s="485">
        <f>SUM(G294:G296)</f>
        <v>4</v>
      </c>
      <c r="H293" s="485">
        <f>SUM(H294:H296)</f>
        <v>431</v>
      </c>
      <c r="I293" s="485"/>
      <c r="J293" s="485">
        <f>SUM(J294:J296)</f>
        <v>457</v>
      </c>
      <c r="K293" s="485"/>
      <c r="L293" s="485">
        <f>SUM(L294:L296)</f>
        <v>580</v>
      </c>
      <c r="M293" s="485"/>
      <c r="N293" s="485">
        <f t="shared" si="129"/>
        <v>1037</v>
      </c>
      <c r="O293" s="485"/>
      <c r="P293" s="485">
        <f>SUM(P294:P296)</f>
        <v>476</v>
      </c>
      <c r="Q293" s="485"/>
      <c r="R293" s="485">
        <f>SUM(R294:R296)</f>
        <v>242</v>
      </c>
      <c r="S293" s="485"/>
      <c r="T293" s="485">
        <f t="shared" si="130"/>
        <v>718</v>
      </c>
      <c r="U293" s="485"/>
      <c r="V293" s="485">
        <f t="shared" si="131"/>
        <v>933</v>
      </c>
      <c r="W293" s="485"/>
      <c r="X293" s="485">
        <f t="shared" si="132"/>
        <v>822</v>
      </c>
      <c r="Y293" s="485"/>
      <c r="Z293" s="485">
        <f t="shared" si="133"/>
        <v>1755</v>
      </c>
      <c r="AA293" s="485"/>
      <c r="AB293" s="485">
        <f>SUM(AB294:AB296)</f>
        <v>0</v>
      </c>
      <c r="AC293" s="485"/>
      <c r="AD293" s="485">
        <f>SUM(AD294:AD296)</f>
        <v>0</v>
      </c>
      <c r="AE293" s="485"/>
      <c r="AF293" s="485">
        <f>SUM(AF294:AF296)</f>
        <v>58102</v>
      </c>
      <c r="AG293" s="485"/>
      <c r="AH293" s="485">
        <f>SUM(AH294:AH296)</f>
        <v>0</v>
      </c>
      <c r="AI293" s="485"/>
      <c r="AJ293" s="485">
        <f>SUM(AJ294:AJ296)</f>
        <v>0</v>
      </c>
      <c r="AK293" s="485"/>
      <c r="AL293" s="485">
        <f>SUM(AL294:AL296)</f>
        <v>0</v>
      </c>
      <c r="AM293" s="485"/>
      <c r="AN293" s="485">
        <f>SUM(AN294:AN296)</f>
        <v>0</v>
      </c>
      <c r="AO293" s="485"/>
      <c r="AP293" s="485">
        <f>SUM(AP294:AP296)</f>
        <v>155411</v>
      </c>
      <c r="AQ293" s="485"/>
      <c r="AR293" s="488">
        <f>SUM(AR294:AR296)</f>
        <v>562</v>
      </c>
    </row>
    <row r="294" spans="2:44" s="459" customFormat="1" ht="16.5" customHeight="1">
      <c r="B294" s="467"/>
      <c r="C294" s="489"/>
      <c r="D294" s="490" t="s">
        <v>260</v>
      </c>
      <c r="E294" s="491">
        <f>SUM(F294:H294)</f>
        <v>321</v>
      </c>
      <c r="F294" s="492">
        <v>1</v>
      </c>
      <c r="G294" s="492">
        <v>0</v>
      </c>
      <c r="H294" s="492">
        <v>320</v>
      </c>
      <c r="I294" s="492"/>
      <c r="J294" s="492">
        <v>55</v>
      </c>
      <c r="K294" s="492"/>
      <c r="L294" s="492">
        <v>39</v>
      </c>
      <c r="M294" s="492"/>
      <c r="N294" s="492">
        <f t="shared" si="129"/>
        <v>94</v>
      </c>
      <c r="O294" s="492"/>
      <c r="P294" s="492">
        <v>361</v>
      </c>
      <c r="Q294" s="492"/>
      <c r="R294" s="492">
        <v>145</v>
      </c>
      <c r="S294" s="492"/>
      <c r="T294" s="492">
        <f t="shared" si="130"/>
        <v>506</v>
      </c>
      <c r="U294" s="492"/>
      <c r="V294" s="492">
        <f t="shared" si="131"/>
        <v>416</v>
      </c>
      <c r="W294" s="492"/>
      <c r="X294" s="492">
        <f t="shared" si="132"/>
        <v>184</v>
      </c>
      <c r="Y294" s="492"/>
      <c r="Z294" s="492">
        <f t="shared" si="133"/>
        <v>600</v>
      </c>
      <c r="AA294" s="492"/>
      <c r="AB294" s="493">
        <v>0</v>
      </c>
      <c r="AC294" s="492"/>
      <c r="AD294" s="493">
        <v>0</v>
      </c>
      <c r="AE294" s="492"/>
      <c r="AF294" s="493">
        <v>4682</v>
      </c>
      <c r="AG294" s="492"/>
      <c r="AH294" s="493">
        <v>0</v>
      </c>
      <c r="AI294" s="492"/>
      <c r="AJ294" s="493">
        <v>0</v>
      </c>
      <c r="AK294" s="492"/>
      <c r="AL294" s="493">
        <v>0</v>
      </c>
      <c r="AM294" s="492"/>
      <c r="AN294" s="493">
        <v>0</v>
      </c>
      <c r="AO294" s="492"/>
      <c r="AP294" s="493">
        <v>37099</v>
      </c>
      <c r="AQ294" s="492"/>
      <c r="AR294" s="494">
        <v>280</v>
      </c>
    </row>
    <row r="295" spans="2:44" s="459" customFormat="1" ht="16.5" customHeight="1">
      <c r="B295" s="467"/>
      <c r="C295" s="489"/>
      <c r="D295" s="490" t="s">
        <v>262</v>
      </c>
      <c r="E295" s="491">
        <f>SUM(F295:H295)</f>
        <v>121</v>
      </c>
      <c r="F295" s="492">
        <v>19</v>
      </c>
      <c r="G295" s="492">
        <v>4</v>
      </c>
      <c r="H295" s="492">
        <v>98</v>
      </c>
      <c r="I295" s="492"/>
      <c r="J295" s="492">
        <v>211</v>
      </c>
      <c r="K295" s="492"/>
      <c r="L295" s="492">
        <v>287</v>
      </c>
      <c r="M295" s="492"/>
      <c r="N295" s="492">
        <f t="shared" si="129"/>
        <v>498</v>
      </c>
      <c r="O295" s="492"/>
      <c r="P295" s="492">
        <v>97</v>
      </c>
      <c r="Q295" s="492"/>
      <c r="R295" s="492">
        <v>85</v>
      </c>
      <c r="S295" s="492"/>
      <c r="T295" s="492">
        <f t="shared" si="130"/>
        <v>182</v>
      </c>
      <c r="U295" s="492"/>
      <c r="V295" s="492">
        <f t="shared" si="131"/>
        <v>308</v>
      </c>
      <c r="W295" s="492"/>
      <c r="X295" s="492">
        <f t="shared" si="132"/>
        <v>372</v>
      </c>
      <c r="Y295" s="492"/>
      <c r="Z295" s="492">
        <f t="shared" si="133"/>
        <v>680</v>
      </c>
      <c r="AA295" s="492"/>
      <c r="AB295" s="493">
        <v>0</v>
      </c>
      <c r="AC295" s="492"/>
      <c r="AD295" s="493">
        <v>0</v>
      </c>
      <c r="AE295" s="492"/>
      <c r="AF295" s="493">
        <v>28918</v>
      </c>
      <c r="AG295" s="492"/>
      <c r="AH295" s="493">
        <v>0</v>
      </c>
      <c r="AI295" s="492"/>
      <c r="AJ295" s="493">
        <v>0</v>
      </c>
      <c r="AK295" s="492"/>
      <c r="AL295" s="493">
        <v>0</v>
      </c>
      <c r="AM295" s="492"/>
      <c r="AN295" s="493">
        <v>0</v>
      </c>
      <c r="AO295" s="492"/>
      <c r="AP295" s="493">
        <v>71506</v>
      </c>
      <c r="AQ295" s="492"/>
      <c r="AR295" s="494">
        <v>0</v>
      </c>
    </row>
    <row r="296" spans="2:44" s="459" customFormat="1" ht="16.5" customHeight="1">
      <c r="B296" s="467">
        <v>39</v>
      </c>
      <c r="C296" s="489"/>
      <c r="D296" s="490" t="s">
        <v>263</v>
      </c>
      <c r="E296" s="491">
        <f>SUM(F296:H296)</f>
        <v>34</v>
      </c>
      <c r="F296" s="492">
        <v>21</v>
      </c>
      <c r="G296" s="492">
        <v>0</v>
      </c>
      <c r="H296" s="492">
        <v>13</v>
      </c>
      <c r="I296" s="492"/>
      <c r="J296" s="492">
        <v>191</v>
      </c>
      <c r="K296" s="492"/>
      <c r="L296" s="492">
        <v>254</v>
      </c>
      <c r="M296" s="492"/>
      <c r="N296" s="492">
        <f t="shared" si="129"/>
        <v>445</v>
      </c>
      <c r="O296" s="492"/>
      <c r="P296" s="492">
        <v>18</v>
      </c>
      <c r="Q296" s="492"/>
      <c r="R296" s="492">
        <v>12</v>
      </c>
      <c r="S296" s="492"/>
      <c r="T296" s="492">
        <f t="shared" si="130"/>
        <v>30</v>
      </c>
      <c r="U296" s="492"/>
      <c r="V296" s="492">
        <f t="shared" si="131"/>
        <v>209</v>
      </c>
      <c r="W296" s="492"/>
      <c r="X296" s="492">
        <f t="shared" si="132"/>
        <v>266</v>
      </c>
      <c r="Y296" s="492"/>
      <c r="Z296" s="492">
        <f t="shared" si="133"/>
        <v>475</v>
      </c>
      <c r="AA296" s="492"/>
      <c r="AB296" s="493">
        <v>0</v>
      </c>
      <c r="AC296" s="492"/>
      <c r="AD296" s="493">
        <v>0</v>
      </c>
      <c r="AE296" s="492"/>
      <c r="AF296" s="493">
        <v>24502</v>
      </c>
      <c r="AG296" s="492"/>
      <c r="AH296" s="493">
        <v>0</v>
      </c>
      <c r="AI296" s="492"/>
      <c r="AJ296" s="493">
        <v>0</v>
      </c>
      <c r="AK296" s="492"/>
      <c r="AL296" s="493">
        <v>0</v>
      </c>
      <c r="AM296" s="492"/>
      <c r="AN296" s="493">
        <v>0</v>
      </c>
      <c r="AO296" s="492"/>
      <c r="AP296" s="493">
        <v>46806</v>
      </c>
      <c r="AQ296" s="492"/>
      <c r="AR296" s="494">
        <v>282</v>
      </c>
    </row>
    <row r="297" spans="2:44" s="480" customFormat="1" ht="16.5" customHeight="1">
      <c r="B297" s="1451" t="s">
        <v>155</v>
      </c>
      <c r="C297" s="495"/>
      <c r="D297" s="482" t="s">
        <v>264</v>
      </c>
      <c r="E297" s="487">
        <f>SUM(E298:E305)</f>
        <v>39</v>
      </c>
      <c r="F297" s="485">
        <f>SUM(F298:F305)</f>
        <v>35</v>
      </c>
      <c r="G297" s="485">
        <f>SUM(G298:G305)</f>
        <v>0</v>
      </c>
      <c r="H297" s="485">
        <f>SUM(H298:H305)</f>
        <v>4</v>
      </c>
      <c r="I297" s="485"/>
      <c r="J297" s="485">
        <f>SUM(J298:J305)</f>
        <v>1096</v>
      </c>
      <c r="K297" s="485"/>
      <c r="L297" s="485">
        <f>SUM(L298:L305)</f>
        <v>1511</v>
      </c>
      <c r="M297" s="485"/>
      <c r="N297" s="485">
        <f t="shared" si="129"/>
        <v>2607</v>
      </c>
      <c r="O297" s="485"/>
      <c r="P297" s="485">
        <f>SUM(P298:P305)</f>
        <v>3</v>
      </c>
      <c r="Q297" s="485"/>
      <c r="R297" s="485">
        <f>SUM(R298:R305)</f>
        <v>0</v>
      </c>
      <c r="S297" s="485"/>
      <c r="T297" s="485">
        <f t="shared" si="130"/>
        <v>3</v>
      </c>
      <c r="U297" s="485"/>
      <c r="V297" s="485">
        <f t="shared" si="131"/>
        <v>1099</v>
      </c>
      <c r="W297" s="485"/>
      <c r="X297" s="485">
        <f t="shared" si="132"/>
        <v>1511</v>
      </c>
      <c r="Y297" s="485"/>
      <c r="Z297" s="485">
        <f t="shared" si="133"/>
        <v>2610</v>
      </c>
      <c r="AA297" s="485"/>
      <c r="AB297" s="485">
        <f>SUM(AB298:AB305)</f>
        <v>184133</v>
      </c>
      <c r="AC297" s="485"/>
      <c r="AD297" s="485">
        <f>SUM(AD298:AD305)</f>
        <v>9067</v>
      </c>
      <c r="AE297" s="485"/>
      <c r="AF297" s="484">
        <f aca="true" t="shared" si="134" ref="AF297:AF305">SUM(AB297,AD297)</f>
        <v>193200</v>
      </c>
      <c r="AG297" s="485"/>
      <c r="AH297" s="485">
        <f>SUM(AH298:AH305)</f>
        <v>627190</v>
      </c>
      <c r="AI297" s="485"/>
      <c r="AJ297" s="485">
        <f>SUM(AJ298:AJ305)</f>
        <v>10399</v>
      </c>
      <c r="AK297" s="485"/>
      <c r="AL297" s="485">
        <f>SUM(AL298:AL305)</f>
        <v>9764</v>
      </c>
      <c r="AM297" s="485"/>
      <c r="AN297" s="485">
        <f>SUM(AN298:AN305)</f>
        <v>54202</v>
      </c>
      <c r="AO297" s="485"/>
      <c r="AP297" s="484">
        <f aca="true" t="shared" si="135" ref="AP297:AP305">SUM(AH297,AJ297,AL297,AN297)</f>
        <v>701555</v>
      </c>
      <c r="AQ297" s="485"/>
      <c r="AR297" s="488">
        <f>SUM(AR298:AR305)</f>
        <v>0</v>
      </c>
    </row>
    <row r="298" spans="2:44" s="459" customFormat="1" ht="16.5" customHeight="1">
      <c r="B298" s="1451"/>
      <c r="C298" s="489"/>
      <c r="D298" s="490" t="s">
        <v>265</v>
      </c>
      <c r="E298" s="491">
        <f aca="true" t="shared" si="136" ref="E298:E305">SUM(F298:H298)</f>
        <v>8</v>
      </c>
      <c r="F298" s="492">
        <v>7</v>
      </c>
      <c r="G298" s="492">
        <v>0</v>
      </c>
      <c r="H298" s="492">
        <v>1</v>
      </c>
      <c r="I298" s="492"/>
      <c r="J298" s="492">
        <v>58</v>
      </c>
      <c r="K298" s="492"/>
      <c r="L298" s="492">
        <v>139</v>
      </c>
      <c r="M298" s="492"/>
      <c r="N298" s="492">
        <f t="shared" si="129"/>
        <v>197</v>
      </c>
      <c r="O298" s="492"/>
      <c r="P298" s="492">
        <v>1</v>
      </c>
      <c r="Q298" s="492"/>
      <c r="R298" s="492">
        <v>0</v>
      </c>
      <c r="S298" s="492"/>
      <c r="T298" s="492">
        <f t="shared" si="130"/>
        <v>1</v>
      </c>
      <c r="U298" s="492"/>
      <c r="V298" s="492">
        <f t="shared" si="131"/>
        <v>59</v>
      </c>
      <c r="W298" s="492"/>
      <c r="X298" s="492">
        <f t="shared" si="132"/>
        <v>139</v>
      </c>
      <c r="Y298" s="492"/>
      <c r="Z298" s="492">
        <f t="shared" si="133"/>
        <v>198</v>
      </c>
      <c r="AA298" s="492"/>
      <c r="AB298" s="493">
        <v>10002</v>
      </c>
      <c r="AC298" s="492"/>
      <c r="AD298" s="492">
        <v>484</v>
      </c>
      <c r="AE298" s="492"/>
      <c r="AF298" s="493">
        <f t="shared" si="134"/>
        <v>10486</v>
      </c>
      <c r="AG298" s="492"/>
      <c r="AH298" s="493">
        <v>21741</v>
      </c>
      <c r="AI298" s="492"/>
      <c r="AJ298" s="492">
        <v>1750</v>
      </c>
      <c r="AK298" s="492"/>
      <c r="AL298" s="492">
        <v>316</v>
      </c>
      <c r="AM298" s="492"/>
      <c r="AN298" s="492">
        <v>609</v>
      </c>
      <c r="AO298" s="492"/>
      <c r="AP298" s="493">
        <f t="shared" si="135"/>
        <v>24416</v>
      </c>
      <c r="AQ298" s="492"/>
      <c r="AR298" s="494">
        <v>0</v>
      </c>
    </row>
    <row r="299" spans="2:44" s="459" customFormat="1" ht="16.5" customHeight="1">
      <c r="B299" s="1451"/>
      <c r="C299" s="496"/>
      <c r="D299" s="490" t="s">
        <v>266</v>
      </c>
      <c r="E299" s="491">
        <f t="shared" si="136"/>
        <v>17</v>
      </c>
      <c r="F299" s="492">
        <v>14</v>
      </c>
      <c r="G299" s="492">
        <v>0</v>
      </c>
      <c r="H299" s="492">
        <v>3</v>
      </c>
      <c r="I299" s="492"/>
      <c r="J299" s="492">
        <v>237</v>
      </c>
      <c r="K299" s="492"/>
      <c r="L299" s="492">
        <v>416</v>
      </c>
      <c r="M299" s="492"/>
      <c r="N299" s="492">
        <f t="shared" si="129"/>
        <v>653</v>
      </c>
      <c r="O299" s="492"/>
      <c r="P299" s="492">
        <v>2</v>
      </c>
      <c r="Q299" s="492"/>
      <c r="R299" s="492">
        <v>0</v>
      </c>
      <c r="S299" s="492"/>
      <c r="T299" s="492">
        <f t="shared" si="130"/>
        <v>2</v>
      </c>
      <c r="U299" s="492"/>
      <c r="V299" s="492">
        <f t="shared" si="131"/>
        <v>239</v>
      </c>
      <c r="W299" s="492"/>
      <c r="X299" s="492">
        <f t="shared" si="132"/>
        <v>416</v>
      </c>
      <c r="Y299" s="492"/>
      <c r="Z299" s="492">
        <f t="shared" si="133"/>
        <v>655</v>
      </c>
      <c r="AA299" s="492"/>
      <c r="AB299" s="493">
        <v>36368</v>
      </c>
      <c r="AC299" s="492"/>
      <c r="AD299" s="492">
        <v>825</v>
      </c>
      <c r="AE299" s="492"/>
      <c r="AF299" s="493">
        <f t="shared" si="134"/>
        <v>37193</v>
      </c>
      <c r="AG299" s="492"/>
      <c r="AH299" s="493">
        <v>115191</v>
      </c>
      <c r="AI299" s="492"/>
      <c r="AJ299" s="492">
        <v>3192</v>
      </c>
      <c r="AK299" s="492"/>
      <c r="AL299" s="492">
        <v>2090</v>
      </c>
      <c r="AM299" s="492"/>
      <c r="AN299" s="492">
        <v>9670</v>
      </c>
      <c r="AO299" s="492"/>
      <c r="AP299" s="493">
        <f t="shared" si="135"/>
        <v>130143</v>
      </c>
      <c r="AQ299" s="492"/>
      <c r="AR299" s="494">
        <v>0</v>
      </c>
    </row>
    <row r="300" spans="2:44" s="459" customFormat="1" ht="16.5" customHeight="1">
      <c r="B300" s="1451"/>
      <c r="C300" s="496"/>
      <c r="D300" s="490" t="s">
        <v>267</v>
      </c>
      <c r="E300" s="491">
        <f t="shared" si="136"/>
        <v>8</v>
      </c>
      <c r="F300" s="492">
        <v>8</v>
      </c>
      <c r="G300" s="492">
        <v>0</v>
      </c>
      <c r="H300" s="492">
        <v>0</v>
      </c>
      <c r="I300" s="492"/>
      <c r="J300" s="492">
        <v>232</v>
      </c>
      <c r="K300" s="492"/>
      <c r="L300" s="492">
        <v>335</v>
      </c>
      <c r="M300" s="492"/>
      <c r="N300" s="492">
        <f t="shared" si="129"/>
        <v>567</v>
      </c>
      <c r="O300" s="492"/>
      <c r="P300" s="492">
        <v>0</v>
      </c>
      <c r="Q300" s="492"/>
      <c r="R300" s="492">
        <v>0</v>
      </c>
      <c r="S300" s="492"/>
      <c r="T300" s="492">
        <f t="shared" si="130"/>
        <v>0</v>
      </c>
      <c r="U300" s="492"/>
      <c r="V300" s="492">
        <f t="shared" si="131"/>
        <v>232</v>
      </c>
      <c r="W300" s="492"/>
      <c r="X300" s="492">
        <f t="shared" si="132"/>
        <v>335</v>
      </c>
      <c r="Y300" s="492"/>
      <c r="Z300" s="492">
        <f t="shared" si="133"/>
        <v>567</v>
      </c>
      <c r="AA300" s="492"/>
      <c r="AB300" s="493">
        <v>31613</v>
      </c>
      <c r="AC300" s="492"/>
      <c r="AD300" s="492">
        <v>1072</v>
      </c>
      <c r="AE300" s="492"/>
      <c r="AF300" s="493">
        <f t="shared" si="134"/>
        <v>32685</v>
      </c>
      <c r="AG300" s="492"/>
      <c r="AH300" s="493">
        <v>28525</v>
      </c>
      <c r="AI300" s="492"/>
      <c r="AJ300" s="492">
        <v>1517</v>
      </c>
      <c r="AK300" s="492"/>
      <c r="AL300" s="492">
        <v>940</v>
      </c>
      <c r="AM300" s="492"/>
      <c r="AN300" s="492">
        <v>7301</v>
      </c>
      <c r="AO300" s="492"/>
      <c r="AP300" s="493">
        <f t="shared" si="135"/>
        <v>38283</v>
      </c>
      <c r="AQ300" s="492"/>
      <c r="AR300" s="494">
        <v>0</v>
      </c>
    </row>
    <row r="301" spans="2:44" s="459" customFormat="1" ht="16.5" customHeight="1">
      <c r="B301" s="1451"/>
      <c r="C301" s="496"/>
      <c r="D301" s="490" t="s">
        <v>268</v>
      </c>
      <c r="E301" s="491">
        <f t="shared" si="136"/>
        <v>3</v>
      </c>
      <c r="F301" s="492">
        <v>3</v>
      </c>
      <c r="G301" s="492">
        <v>0</v>
      </c>
      <c r="H301" s="492">
        <v>0</v>
      </c>
      <c r="I301" s="492"/>
      <c r="J301" s="492">
        <v>159</v>
      </c>
      <c r="K301" s="492"/>
      <c r="L301" s="492">
        <v>272</v>
      </c>
      <c r="M301" s="492"/>
      <c r="N301" s="492">
        <f t="shared" si="129"/>
        <v>431</v>
      </c>
      <c r="O301" s="492"/>
      <c r="P301" s="492">
        <v>0</v>
      </c>
      <c r="Q301" s="492"/>
      <c r="R301" s="492">
        <v>0</v>
      </c>
      <c r="S301" s="492"/>
      <c r="T301" s="492">
        <f t="shared" si="130"/>
        <v>0</v>
      </c>
      <c r="U301" s="492"/>
      <c r="V301" s="492">
        <f t="shared" si="131"/>
        <v>159</v>
      </c>
      <c r="W301" s="492"/>
      <c r="X301" s="492">
        <f t="shared" si="132"/>
        <v>272</v>
      </c>
      <c r="Y301" s="492"/>
      <c r="Z301" s="492">
        <f t="shared" si="133"/>
        <v>431</v>
      </c>
      <c r="AA301" s="492"/>
      <c r="AB301" s="493">
        <v>41989</v>
      </c>
      <c r="AC301" s="492"/>
      <c r="AD301" s="492">
        <v>4152</v>
      </c>
      <c r="AE301" s="492"/>
      <c r="AF301" s="493">
        <f t="shared" si="134"/>
        <v>46141</v>
      </c>
      <c r="AG301" s="492"/>
      <c r="AH301" s="493">
        <v>263876</v>
      </c>
      <c r="AI301" s="492"/>
      <c r="AJ301" s="492">
        <v>524</v>
      </c>
      <c r="AK301" s="492"/>
      <c r="AL301" s="492">
        <v>2270</v>
      </c>
      <c r="AM301" s="492"/>
      <c r="AN301" s="492">
        <v>4467</v>
      </c>
      <c r="AO301" s="492"/>
      <c r="AP301" s="493">
        <f t="shared" si="135"/>
        <v>271137</v>
      </c>
      <c r="AQ301" s="492"/>
      <c r="AR301" s="494">
        <v>0</v>
      </c>
    </row>
    <row r="302" spans="2:44" s="459" customFormat="1" ht="16.5" customHeight="1">
      <c r="B302" s="1451"/>
      <c r="C302" s="496"/>
      <c r="D302" s="490" t="s">
        <v>269</v>
      </c>
      <c r="E302" s="491">
        <f t="shared" si="136"/>
        <v>3</v>
      </c>
      <c r="F302" s="492">
        <v>3</v>
      </c>
      <c r="G302" s="492">
        <v>0</v>
      </c>
      <c r="H302" s="492">
        <v>0</v>
      </c>
      <c r="I302" s="492"/>
      <c r="J302" s="492">
        <v>410</v>
      </c>
      <c r="K302" s="492"/>
      <c r="L302" s="492">
        <v>349</v>
      </c>
      <c r="M302" s="492"/>
      <c r="N302" s="492">
        <f t="shared" si="129"/>
        <v>759</v>
      </c>
      <c r="O302" s="492"/>
      <c r="P302" s="492">
        <v>0</v>
      </c>
      <c r="Q302" s="492"/>
      <c r="R302" s="492">
        <v>0</v>
      </c>
      <c r="S302" s="492"/>
      <c r="T302" s="492">
        <f t="shared" si="130"/>
        <v>0</v>
      </c>
      <c r="U302" s="492"/>
      <c r="V302" s="492">
        <f t="shared" si="131"/>
        <v>410</v>
      </c>
      <c r="W302" s="492"/>
      <c r="X302" s="492">
        <f t="shared" si="132"/>
        <v>349</v>
      </c>
      <c r="Y302" s="492"/>
      <c r="Z302" s="492">
        <f t="shared" si="133"/>
        <v>759</v>
      </c>
      <c r="AA302" s="492"/>
      <c r="AB302" s="493">
        <v>64161</v>
      </c>
      <c r="AC302" s="492"/>
      <c r="AD302" s="492">
        <v>2534</v>
      </c>
      <c r="AE302" s="492"/>
      <c r="AF302" s="493">
        <f t="shared" si="134"/>
        <v>66695</v>
      </c>
      <c r="AG302" s="492"/>
      <c r="AH302" s="493">
        <v>197857</v>
      </c>
      <c r="AI302" s="492"/>
      <c r="AJ302" s="492">
        <v>3416</v>
      </c>
      <c r="AK302" s="492"/>
      <c r="AL302" s="492">
        <v>4148</v>
      </c>
      <c r="AM302" s="492"/>
      <c r="AN302" s="492">
        <v>32155</v>
      </c>
      <c r="AO302" s="492"/>
      <c r="AP302" s="493">
        <f t="shared" si="135"/>
        <v>237576</v>
      </c>
      <c r="AQ302" s="492"/>
      <c r="AR302" s="494">
        <v>0</v>
      </c>
    </row>
    <row r="303" spans="2:44" s="459" customFormat="1" ht="16.5" customHeight="1">
      <c r="B303" s="1451"/>
      <c r="C303" s="496"/>
      <c r="D303" s="490" t="s">
        <v>270</v>
      </c>
      <c r="E303" s="491">
        <f t="shared" si="136"/>
        <v>0</v>
      </c>
      <c r="F303" s="492">
        <v>0</v>
      </c>
      <c r="G303" s="492">
        <v>0</v>
      </c>
      <c r="H303" s="492">
        <v>0</v>
      </c>
      <c r="I303" s="497"/>
      <c r="J303" s="492">
        <v>0</v>
      </c>
      <c r="K303" s="497"/>
      <c r="L303" s="492">
        <v>0</v>
      </c>
      <c r="M303" s="497"/>
      <c r="N303" s="492">
        <f t="shared" si="129"/>
        <v>0</v>
      </c>
      <c r="O303" s="492"/>
      <c r="P303" s="492">
        <v>0</v>
      </c>
      <c r="Q303" s="492"/>
      <c r="R303" s="492">
        <v>0</v>
      </c>
      <c r="S303" s="492"/>
      <c r="T303" s="492">
        <f t="shared" si="130"/>
        <v>0</v>
      </c>
      <c r="U303" s="497"/>
      <c r="V303" s="492">
        <f t="shared" si="131"/>
        <v>0</v>
      </c>
      <c r="W303" s="492"/>
      <c r="X303" s="492">
        <f t="shared" si="132"/>
        <v>0</v>
      </c>
      <c r="Y303" s="492"/>
      <c r="Z303" s="492">
        <f t="shared" si="133"/>
        <v>0</v>
      </c>
      <c r="AA303" s="497"/>
      <c r="AB303" s="493">
        <v>0</v>
      </c>
      <c r="AC303" s="497"/>
      <c r="AD303" s="493">
        <v>0</v>
      </c>
      <c r="AE303" s="497"/>
      <c r="AF303" s="493">
        <f t="shared" si="134"/>
        <v>0</v>
      </c>
      <c r="AG303" s="497"/>
      <c r="AH303" s="493">
        <v>0</v>
      </c>
      <c r="AI303" s="497"/>
      <c r="AJ303" s="493">
        <v>0</v>
      </c>
      <c r="AK303" s="497"/>
      <c r="AL303" s="493">
        <v>0</v>
      </c>
      <c r="AM303" s="497"/>
      <c r="AN303" s="493">
        <v>0</v>
      </c>
      <c r="AO303" s="497"/>
      <c r="AP303" s="493">
        <f t="shared" si="135"/>
        <v>0</v>
      </c>
      <c r="AQ303" s="492"/>
      <c r="AR303" s="494">
        <v>0</v>
      </c>
    </row>
    <row r="304" spans="2:44" s="459" customFormat="1" ht="16.5" customHeight="1">
      <c r="B304" s="467"/>
      <c r="C304" s="496"/>
      <c r="D304" s="490" t="s">
        <v>271</v>
      </c>
      <c r="E304" s="491">
        <f t="shared" si="136"/>
        <v>0</v>
      </c>
      <c r="F304" s="492">
        <v>0</v>
      </c>
      <c r="G304" s="492">
        <v>0</v>
      </c>
      <c r="H304" s="492">
        <v>0</v>
      </c>
      <c r="I304" s="492"/>
      <c r="J304" s="492">
        <v>0</v>
      </c>
      <c r="K304" s="492"/>
      <c r="L304" s="492">
        <v>0</v>
      </c>
      <c r="M304" s="492"/>
      <c r="N304" s="492">
        <f t="shared" si="129"/>
        <v>0</v>
      </c>
      <c r="O304" s="492"/>
      <c r="P304" s="492">
        <v>0</v>
      </c>
      <c r="Q304" s="492"/>
      <c r="R304" s="492">
        <v>0</v>
      </c>
      <c r="S304" s="492"/>
      <c r="T304" s="492">
        <f t="shared" si="130"/>
        <v>0</v>
      </c>
      <c r="U304" s="492"/>
      <c r="V304" s="492">
        <f t="shared" si="131"/>
        <v>0</v>
      </c>
      <c r="W304" s="492"/>
      <c r="X304" s="492">
        <f t="shared" si="132"/>
        <v>0</v>
      </c>
      <c r="Y304" s="492"/>
      <c r="Z304" s="492">
        <f t="shared" si="133"/>
        <v>0</v>
      </c>
      <c r="AA304" s="492"/>
      <c r="AB304" s="492">
        <v>0</v>
      </c>
      <c r="AC304" s="492"/>
      <c r="AD304" s="492">
        <v>0</v>
      </c>
      <c r="AE304" s="492"/>
      <c r="AF304" s="493">
        <f t="shared" si="134"/>
        <v>0</v>
      </c>
      <c r="AG304" s="492"/>
      <c r="AH304" s="492">
        <v>0</v>
      </c>
      <c r="AI304" s="492"/>
      <c r="AJ304" s="492">
        <v>0</v>
      </c>
      <c r="AK304" s="492"/>
      <c r="AL304" s="492">
        <v>0</v>
      </c>
      <c r="AM304" s="492"/>
      <c r="AN304" s="492">
        <v>0</v>
      </c>
      <c r="AO304" s="492"/>
      <c r="AP304" s="493">
        <f t="shared" si="135"/>
        <v>0</v>
      </c>
      <c r="AQ304" s="492"/>
      <c r="AR304" s="494">
        <v>0</v>
      </c>
    </row>
    <row r="305" spans="2:44" s="459" customFormat="1" ht="16.5" customHeight="1">
      <c r="B305" s="513"/>
      <c r="C305" s="514"/>
      <c r="D305" s="515" t="s">
        <v>273</v>
      </c>
      <c r="E305" s="516">
        <f t="shared" si="136"/>
        <v>0</v>
      </c>
      <c r="F305" s="517">
        <v>0</v>
      </c>
      <c r="G305" s="517">
        <v>0</v>
      </c>
      <c r="H305" s="517">
        <v>0</v>
      </c>
      <c r="I305" s="517"/>
      <c r="J305" s="517">
        <v>0</v>
      </c>
      <c r="K305" s="517"/>
      <c r="L305" s="517">
        <v>0</v>
      </c>
      <c r="M305" s="517"/>
      <c r="N305" s="517">
        <f t="shared" si="129"/>
        <v>0</v>
      </c>
      <c r="O305" s="517"/>
      <c r="P305" s="517">
        <v>0</v>
      </c>
      <c r="Q305" s="517"/>
      <c r="R305" s="517">
        <v>0</v>
      </c>
      <c r="S305" s="517"/>
      <c r="T305" s="517">
        <f t="shared" si="130"/>
        <v>0</v>
      </c>
      <c r="U305" s="517"/>
      <c r="V305" s="517">
        <f t="shared" si="131"/>
        <v>0</v>
      </c>
      <c r="W305" s="517"/>
      <c r="X305" s="517">
        <f t="shared" si="132"/>
        <v>0</v>
      </c>
      <c r="Y305" s="517"/>
      <c r="Z305" s="517">
        <f t="shared" si="133"/>
        <v>0</v>
      </c>
      <c r="AA305" s="517"/>
      <c r="AB305" s="517">
        <v>0</v>
      </c>
      <c r="AC305" s="517"/>
      <c r="AD305" s="517">
        <v>0</v>
      </c>
      <c r="AE305" s="517"/>
      <c r="AF305" s="518">
        <f t="shared" si="134"/>
        <v>0</v>
      </c>
      <c r="AG305" s="517"/>
      <c r="AH305" s="517">
        <v>0</v>
      </c>
      <c r="AI305" s="517"/>
      <c r="AJ305" s="517">
        <v>0</v>
      </c>
      <c r="AK305" s="517"/>
      <c r="AL305" s="517">
        <v>0</v>
      </c>
      <c r="AM305" s="517"/>
      <c r="AN305" s="517">
        <v>0</v>
      </c>
      <c r="AO305" s="517"/>
      <c r="AP305" s="518">
        <f t="shared" si="135"/>
        <v>0</v>
      </c>
      <c r="AQ305" s="517"/>
      <c r="AR305" s="519">
        <v>0</v>
      </c>
    </row>
    <row r="306" ht="12">
      <c r="B306" s="520" t="s">
        <v>296</v>
      </c>
    </row>
    <row r="307" ht="12">
      <c r="B307" s="520" t="s">
        <v>227</v>
      </c>
    </row>
  </sheetData>
  <mergeCells count="56">
    <mergeCell ref="B252:B258"/>
    <mergeCell ref="B267:B273"/>
    <mergeCell ref="B282:B288"/>
    <mergeCell ref="B297:B303"/>
    <mergeCell ref="B165:B168"/>
    <mergeCell ref="B237:B243"/>
    <mergeCell ref="B178:B184"/>
    <mergeCell ref="B192:B198"/>
    <mergeCell ref="B207:B213"/>
    <mergeCell ref="B222:B228"/>
    <mergeCell ref="AG7:AH7"/>
    <mergeCell ref="B134:B140"/>
    <mergeCell ref="B145:B148"/>
    <mergeCell ref="B155:B158"/>
    <mergeCell ref="B29:B35"/>
    <mergeCell ref="B44:B50"/>
    <mergeCell ref="B59:B65"/>
    <mergeCell ref="B74:B80"/>
    <mergeCell ref="B104:B110"/>
    <mergeCell ref="B119:B125"/>
    <mergeCell ref="B89:B95"/>
    <mergeCell ref="AI7:AJ7"/>
    <mergeCell ref="U6:V7"/>
    <mergeCell ref="W6:X7"/>
    <mergeCell ref="AA5:AB7"/>
    <mergeCell ref="AI5:AJ5"/>
    <mergeCell ref="B12:B18"/>
    <mergeCell ref="Q6:R7"/>
    <mergeCell ref="S6:T7"/>
    <mergeCell ref="AG5:AH5"/>
    <mergeCell ref="E4:H4"/>
    <mergeCell ref="Y6:Z7"/>
    <mergeCell ref="AG4:AP4"/>
    <mergeCell ref="U5:Z5"/>
    <mergeCell ref="AC5:AD5"/>
    <mergeCell ref="AC7:AD7"/>
    <mergeCell ref="AE5:AF7"/>
    <mergeCell ref="AO5:AP7"/>
    <mergeCell ref="AK5:AL5"/>
    <mergeCell ref="AK7:AL7"/>
    <mergeCell ref="AQ4:AR7"/>
    <mergeCell ref="E5:E7"/>
    <mergeCell ref="F5:F7"/>
    <mergeCell ref="G5:G7"/>
    <mergeCell ref="H5:H7"/>
    <mergeCell ref="I5:N5"/>
    <mergeCell ref="AM5:AN5"/>
    <mergeCell ref="AM7:AN7"/>
    <mergeCell ref="I4:Z4"/>
    <mergeCell ref="O5:T5"/>
    <mergeCell ref="B6:D6"/>
    <mergeCell ref="B7:D7"/>
    <mergeCell ref="O6:P7"/>
    <mergeCell ref="I6:J7"/>
    <mergeCell ref="K6:L7"/>
    <mergeCell ref="M6:N7"/>
  </mergeCells>
  <printOptions/>
  <pageMargins left="0.75" right="0.75" top="1" bottom="1" header="0.512" footer="0.512"/>
  <pageSetup orientation="portrait" paperSize="9"/>
  <drawing r:id="rId1"/>
</worksheet>
</file>

<file path=xl/worksheets/sheet15.xml><?xml version="1.0" encoding="utf-8"?>
<worksheet xmlns="http://schemas.openxmlformats.org/spreadsheetml/2006/main" xmlns:r="http://schemas.openxmlformats.org/officeDocument/2006/relationships">
  <dimension ref="B2:AA44"/>
  <sheetViews>
    <sheetView workbookViewId="0" topLeftCell="A2">
      <selection activeCell="A2" sqref="A2"/>
    </sheetView>
  </sheetViews>
  <sheetFormatPr defaultColWidth="9.00390625" defaultRowHeight="13.5"/>
  <cols>
    <col min="1" max="1" width="2.625" style="521" customWidth="1"/>
    <col min="2" max="2" width="5.625" style="521" customWidth="1"/>
    <col min="3" max="3" width="16.125" style="521" customWidth="1"/>
    <col min="4" max="4" width="9.125" style="521" bestFit="1" customWidth="1"/>
    <col min="5" max="5" width="11.625" style="521" bestFit="1" customWidth="1"/>
    <col min="6" max="6" width="9.875" style="521" bestFit="1" customWidth="1"/>
    <col min="7" max="7" width="10.75390625" style="521" bestFit="1" customWidth="1"/>
    <col min="8" max="9" width="10.75390625" style="521" customWidth="1"/>
    <col min="10" max="10" width="11.625" style="521" bestFit="1" customWidth="1"/>
    <col min="11" max="13" width="10.75390625" style="521" bestFit="1" customWidth="1"/>
    <col min="14" max="14" width="9.00390625" style="523" customWidth="1"/>
    <col min="15" max="15" width="11.625" style="521" bestFit="1" customWidth="1"/>
    <col min="16" max="16" width="10.75390625" style="521" bestFit="1" customWidth="1"/>
    <col min="17" max="17" width="9.00390625" style="523" customWidth="1"/>
    <col min="18" max="18" width="9.00390625" style="524" customWidth="1"/>
    <col min="19" max="19" width="9.00390625" style="521" customWidth="1"/>
    <col min="20" max="20" width="9.00390625" style="525" customWidth="1"/>
    <col min="21" max="21" width="9.875" style="523" bestFit="1" customWidth="1"/>
    <col min="22" max="22" width="9.00390625" style="525" customWidth="1"/>
    <col min="23" max="23" width="9.00390625" style="521" customWidth="1"/>
    <col min="24" max="24" width="9.00390625" style="525" customWidth="1"/>
    <col min="25" max="25" width="9.00390625" style="521" customWidth="1"/>
    <col min="26" max="26" width="9.00390625" style="525" customWidth="1"/>
    <col min="27" max="27" width="8.25390625" style="521" customWidth="1"/>
    <col min="28" max="16384" width="9.00390625" style="521" customWidth="1"/>
  </cols>
  <sheetData>
    <row r="2" ht="14.25">
      <c r="B2" s="522" t="s">
        <v>346</v>
      </c>
    </row>
    <row r="3" ht="14.25">
      <c r="B3" s="522"/>
    </row>
    <row r="4" spans="2:27" ht="12.75" thickBot="1">
      <c r="B4" s="526" t="s">
        <v>298</v>
      </c>
      <c r="C4" s="526"/>
      <c r="D4" s="526"/>
      <c r="E4" s="526"/>
      <c r="F4" s="526"/>
      <c r="G4" s="526"/>
      <c r="H4" s="526"/>
      <c r="I4" s="526"/>
      <c r="J4" s="526"/>
      <c r="K4" s="526"/>
      <c r="L4" s="526"/>
      <c r="M4" s="526"/>
      <c r="N4" s="527"/>
      <c r="O4" s="526"/>
      <c r="P4" s="526"/>
      <c r="Q4" s="527"/>
      <c r="R4" s="528"/>
      <c r="S4" s="526"/>
      <c r="T4" s="529"/>
      <c r="U4" s="527"/>
      <c r="V4" s="529"/>
      <c r="W4" s="526"/>
      <c r="X4" s="529"/>
      <c r="Y4" s="526"/>
      <c r="Z4" s="529"/>
      <c r="AA4" s="530" t="s">
        <v>299</v>
      </c>
    </row>
    <row r="5" spans="2:27" s="531" customFormat="1" ht="13.5" customHeight="1" thickTop="1">
      <c r="B5" s="1474" t="s">
        <v>300</v>
      </c>
      <c r="C5" s="1474"/>
      <c r="D5" s="1488" t="s">
        <v>301</v>
      </c>
      <c r="E5" s="1471" t="s">
        <v>302</v>
      </c>
      <c r="F5" s="1493" t="s">
        <v>303</v>
      </c>
      <c r="G5" s="1491" t="s">
        <v>304</v>
      </c>
      <c r="H5" s="1475" t="s">
        <v>305</v>
      </c>
      <c r="I5" s="1476"/>
      <c r="J5" s="1476"/>
      <c r="K5" s="1476"/>
      <c r="L5" s="1476"/>
      <c r="M5" s="1476"/>
      <c r="N5" s="1476"/>
      <c r="O5" s="1476"/>
      <c r="P5" s="1476"/>
      <c r="Q5" s="1476"/>
      <c r="R5" s="1476"/>
      <c r="S5" s="1476"/>
      <c r="T5" s="1476"/>
      <c r="U5" s="1476"/>
      <c r="V5" s="1477"/>
      <c r="W5" s="1474" t="s">
        <v>306</v>
      </c>
      <c r="X5" s="1474"/>
      <c r="Y5" s="1461" t="s">
        <v>307</v>
      </c>
      <c r="Z5" s="1462"/>
      <c r="AA5" s="1471" t="s">
        <v>308</v>
      </c>
    </row>
    <row r="6" spans="2:27" s="531" customFormat="1" ht="12">
      <c r="B6" s="1460"/>
      <c r="C6" s="1460"/>
      <c r="D6" s="1489"/>
      <c r="E6" s="1460"/>
      <c r="F6" s="1494"/>
      <c r="G6" s="1473"/>
      <c r="H6" s="1460" t="s">
        <v>309</v>
      </c>
      <c r="I6" s="1460"/>
      <c r="J6" s="1460"/>
      <c r="K6" s="1460"/>
      <c r="L6" s="1472" t="s">
        <v>310</v>
      </c>
      <c r="M6" s="1486"/>
      <c r="N6" s="1487"/>
      <c r="O6" s="1460" t="s">
        <v>311</v>
      </c>
      <c r="P6" s="1460"/>
      <c r="Q6" s="1460"/>
      <c r="R6" s="1460"/>
      <c r="S6" s="1460"/>
      <c r="T6" s="1460"/>
      <c r="U6" s="1460" t="s">
        <v>312</v>
      </c>
      <c r="V6" s="1472"/>
      <c r="W6" s="1460"/>
      <c r="X6" s="1460"/>
      <c r="Y6" s="1463"/>
      <c r="Z6" s="1464"/>
      <c r="AA6" s="1460"/>
    </row>
    <row r="7" spans="2:27" s="531" customFormat="1" ht="12.75" customHeight="1">
      <c r="B7" s="1460"/>
      <c r="C7" s="1460"/>
      <c r="D7" s="1489"/>
      <c r="E7" s="1460"/>
      <c r="F7" s="1495" t="s">
        <v>313</v>
      </c>
      <c r="G7" s="1473"/>
      <c r="H7" s="1478" t="s">
        <v>314</v>
      </c>
      <c r="I7" s="1480" t="s">
        <v>315</v>
      </c>
      <c r="J7" s="1480" t="s">
        <v>316</v>
      </c>
      <c r="K7" s="1483" t="s">
        <v>317</v>
      </c>
      <c r="L7" s="1492" t="s">
        <v>318</v>
      </c>
      <c r="M7" s="1460" t="s">
        <v>319</v>
      </c>
      <c r="N7" s="1483" t="s">
        <v>320</v>
      </c>
      <c r="O7" s="1473" t="s">
        <v>321</v>
      </c>
      <c r="P7" s="1473" t="s">
        <v>322</v>
      </c>
      <c r="Q7" s="1460" t="s">
        <v>323</v>
      </c>
      <c r="R7" s="1460"/>
      <c r="S7" s="1460"/>
      <c r="T7" s="1460"/>
      <c r="U7" s="1460" t="s">
        <v>324</v>
      </c>
      <c r="V7" s="1473" t="s">
        <v>325</v>
      </c>
      <c r="W7" s="1460" t="s">
        <v>324</v>
      </c>
      <c r="X7" s="1473" t="s">
        <v>325</v>
      </c>
      <c r="Y7" s="1465" t="s">
        <v>326</v>
      </c>
      <c r="Z7" s="1468" t="s">
        <v>327</v>
      </c>
      <c r="AA7" s="1460"/>
    </row>
    <row r="8" spans="2:27" s="531" customFormat="1" ht="12" customHeight="1">
      <c r="B8" s="1460"/>
      <c r="C8" s="1460"/>
      <c r="D8" s="1489"/>
      <c r="E8" s="1460"/>
      <c r="F8" s="1466"/>
      <c r="G8" s="1473"/>
      <c r="H8" s="1479"/>
      <c r="I8" s="1481"/>
      <c r="J8" s="1481"/>
      <c r="K8" s="1484"/>
      <c r="L8" s="1466"/>
      <c r="M8" s="1460"/>
      <c r="N8" s="1484"/>
      <c r="O8" s="1473"/>
      <c r="P8" s="1473"/>
      <c r="Q8" s="1460" t="s">
        <v>328</v>
      </c>
      <c r="R8" s="1473" t="s">
        <v>329</v>
      </c>
      <c r="S8" s="1473" t="s">
        <v>330</v>
      </c>
      <c r="T8" s="1473" t="s">
        <v>329</v>
      </c>
      <c r="U8" s="1460"/>
      <c r="V8" s="1473"/>
      <c r="W8" s="1460"/>
      <c r="X8" s="1473"/>
      <c r="Y8" s="1466"/>
      <c r="Z8" s="1469"/>
      <c r="AA8" s="1460" t="s">
        <v>331</v>
      </c>
    </row>
    <row r="9" spans="2:27" s="531" customFormat="1" ht="12">
      <c r="B9" s="1460"/>
      <c r="C9" s="1460"/>
      <c r="D9" s="1490"/>
      <c r="E9" s="1460"/>
      <c r="F9" s="1467"/>
      <c r="G9" s="1473"/>
      <c r="H9" s="1479"/>
      <c r="I9" s="1482"/>
      <c r="J9" s="1482"/>
      <c r="K9" s="1485"/>
      <c r="L9" s="1467"/>
      <c r="M9" s="1460"/>
      <c r="N9" s="1485"/>
      <c r="O9" s="1473"/>
      <c r="P9" s="1473"/>
      <c r="Q9" s="1460"/>
      <c r="R9" s="1473"/>
      <c r="S9" s="1473"/>
      <c r="T9" s="1473"/>
      <c r="U9" s="1460"/>
      <c r="V9" s="1473"/>
      <c r="W9" s="1460"/>
      <c r="X9" s="1473"/>
      <c r="Y9" s="1467"/>
      <c r="Z9" s="1470"/>
      <c r="AA9" s="1460"/>
    </row>
    <row r="10" spans="2:27" s="531" customFormat="1" ht="15.75" customHeight="1">
      <c r="B10" s="1496" t="s">
        <v>332</v>
      </c>
      <c r="C10" s="532" t="s">
        <v>333</v>
      </c>
      <c r="D10" s="533">
        <v>0</v>
      </c>
      <c r="E10" s="534">
        <v>0</v>
      </c>
      <c r="F10" s="534">
        <v>0</v>
      </c>
      <c r="G10" s="535">
        <v>0</v>
      </c>
      <c r="H10" s="535">
        <v>0</v>
      </c>
      <c r="I10" s="535">
        <v>0</v>
      </c>
      <c r="J10" s="535">
        <v>0</v>
      </c>
      <c r="K10" s="535">
        <v>0</v>
      </c>
      <c r="L10" s="535">
        <v>0</v>
      </c>
      <c r="M10" s="534">
        <v>0</v>
      </c>
      <c r="N10" s="535">
        <v>0</v>
      </c>
      <c r="O10" s="536">
        <v>0</v>
      </c>
      <c r="P10" s="535">
        <v>0</v>
      </c>
      <c r="Q10" s="537">
        <v>0</v>
      </c>
      <c r="R10" s="535">
        <v>0</v>
      </c>
      <c r="S10" s="536">
        <v>0</v>
      </c>
      <c r="T10" s="535">
        <v>0</v>
      </c>
      <c r="U10" s="537">
        <v>0</v>
      </c>
      <c r="V10" s="535">
        <v>0</v>
      </c>
      <c r="W10" s="537">
        <v>0</v>
      </c>
      <c r="X10" s="535">
        <v>0</v>
      </c>
      <c r="Y10" s="537">
        <v>0</v>
      </c>
      <c r="Z10" s="536">
        <v>0</v>
      </c>
      <c r="AA10" s="538">
        <v>0</v>
      </c>
    </row>
    <row r="11" spans="2:27" s="531" customFormat="1" ht="15.75" customHeight="1">
      <c r="B11" s="1497"/>
      <c r="C11" s="532"/>
      <c r="D11" s="533"/>
      <c r="E11" s="534"/>
      <c r="F11" s="534"/>
      <c r="G11" s="535"/>
      <c r="H11" s="535"/>
      <c r="I11" s="535"/>
      <c r="J11" s="535"/>
      <c r="K11" s="535"/>
      <c r="L11" s="534"/>
      <c r="M11" s="534"/>
      <c r="N11" s="535"/>
      <c r="O11" s="536"/>
      <c r="P11" s="535"/>
      <c r="Q11" s="537"/>
      <c r="R11" s="535"/>
      <c r="S11" s="536"/>
      <c r="T11" s="535"/>
      <c r="U11" s="537"/>
      <c r="V11" s="535"/>
      <c r="W11" s="537"/>
      <c r="X11" s="535"/>
      <c r="Y11" s="539">
        <v>8</v>
      </c>
      <c r="Z11" s="536"/>
      <c r="AA11" s="540"/>
    </row>
    <row r="12" spans="2:27" s="531" customFormat="1" ht="15.75" customHeight="1">
      <c r="B12" s="1497"/>
      <c r="C12" s="532" t="s">
        <v>334</v>
      </c>
      <c r="D12" s="533">
        <v>5</v>
      </c>
      <c r="E12" s="534">
        <v>246.2</v>
      </c>
      <c r="F12" s="534">
        <v>0.2</v>
      </c>
      <c r="G12" s="535">
        <v>246</v>
      </c>
      <c r="H12" s="535">
        <v>184.6</v>
      </c>
      <c r="I12" s="535">
        <v>61.4</v>
      </c>
      <c r="J12" s="535">
        <v>0</v>
      </c>
      <c r="K12" s="535">
        <f>H12/G12*100</f>
        <v>75.04065040650406</v>
      </c>
      <c r="L12" s="534">
        <v>180</v>
      </c>
      <c r="M12" s="534">
        <v>66</v>
      </c>
      <c r="N12" s="535">
        <f>L12/G12*100</f>
        <v>73.17073170731707</v>
      </c>
      <c r="O12" s="536">
        <v>211</v>
      </c>
      <c r="P12" s="535">
        <v>5.1</v>
      </c>
      <c r="Q12" s="537">
        <v>0</v>
      </c>
      <c r="R12" s="535">
        <v>0</v>
      </c>
      <c r="S12" s="536">
        <v>211</v>
      </c>
      <c r="T12" s="535">
        <v>5.1</v>
      </c>
      <c r="U12" s="537">
        <v>7</v>
      </c>
      <c r="V12" s="535">
        <v>2.4</v>
      </c>
      <c r="W12" s="537">
        <v>0</v>
      </c>
      <c r="X12" s="535">
        <v>0</v>
      </c>
      <c r="Y12" s="537">
        <v>20</v>
      </c>
      <c r="Z12" s="536">
        <v>2</v>
      </c>
      <c r="AA12" s="540">
        <v>7</v>
      </c>
    </row>
    <row r="13" spans="2:27" s="531" customFormat="1" ht="15.75" customHeight="1">
      <c r="B13" s="1497"/>
      <c r="C13" s="532"/>
      <c r="D13" s="533"/>
      <c r="E13" s="534"/>
      <c r="F13" s="534"/>
      <c r="G13" s="535"/>
      <c r="H13" s="535"/>
      <c r="I13" s="535"/>
      <c r="J13" s="535"/>
      <c r="K13" s="535"/>
      <c r="L13" s="534"/>
      <c r="M13" s="534"/>
      <c r="N13" s="535"/>
      <c r="O13" s="536"/>
      <c r="P13" s="535"/>
      <c r="Q13" s="537"/>
      <c r="R13" s="535"/>
      <c r="S13" s="536"/>
      <c r="T13" s="535"/>
      <c r="U13" s="537"/>
      <c r="V13" s="535"/>
      <c r="W13" s="537"/>
      <c r="X13" s="535"/>
      <c r="Y13" s="539">
        <v>8</v>
      </c>
      <c r="Z13" s="536"/>
      <c r="AA13" s="540"/>
    </row>
    <row r="14" spans="2:27" s="531" customFormat="1" ht="15.75" customHeight="1">
      <c r="B14" s="1497"/>
      <c r="C14" s="532" t="s">
        <v>178</v>
      </c>
      <c r="D14" s="533">
        <f aca="true" t="shared" si="0" ref="D14:J14">SUM(D10,D12)</f>
        <v>5</v>
      </c>
      <c r="E14" s="534">
        <f t="shared" si="0"/>
        <v>246.2</v>
      </c>
      <c r="F14" s="534">
        <f t="shared" si="0"/>
        <v>0.2</v>
      </c>
      <c r="G14" s="534">
        <f t="shared" si="0"/>
        <v>246</v>
      </c>
      <c r="H14" s="534">
        <f t="shared" si="0"/>
        <v>184.6</v>
      </c>
      <c r="I14" s="534">
        <f t="shared" si="0"/>
        <v>61.4</v>
      </c>
      <c r="J14" s="534">
        <f t="shared" si="0"/>
        <v>0</v>
      </c>
      <c r="K14" s="535">
        <f>H14/G14*100</f>
        <v>75.04065040650406</v>
      </c>
      <c r="L14" s="534">
        <f>SUM(L10,L12)</f>
        <v>180</v>
      </c>
      <c r="M14" s="534">
        <f>SUM(M10,M12)</f>
        <v>66</v>
      </c>
      <c r="N14" s="535">
        <f>L14/G14*100</f>
        <v>73.17073170731707</v>
      </c>
      <c r="O14" s="537">
        <f aca="true" t="shared" si="1" ref="O14:AA14">SUM(O10,O12)</f>
        <v>211</v>
      </c>
      <c r="P14" s="534">
        <f t="shared" si="1"/>
        <v>5.1</v>
      </c>
      <c r="Q14" s="537">
        <f t="shared" si="1"/>
        <v>0</v>
      </c>
      <c r="R14" s="534">
        <f t="shared" si="1"/>
        <v>0</v>
      </c>
      <c r="S14" s="537">
        <f t="shared" si="1"/>
        <v>211</v>
      </c>
      <c r="T14" s="534">
        <f t="shared" si="1"/>
        <v>5.1</v>
      </c>
      <c r="U14" s="537">
        <f t="shared" si="1"/>
        <v>7</v>
      </c>
      <c r="V14" s="534">
        <f t="shared" si="1"/>
        <v>2.4</v>
      </c>
      <c r="W14" s="537">
        <f t="shared" si="1"/>
        <v>0</v>
      </c>
      <c r="X14" s="534">
        <f t="shared" si="1"/>
        <v>0</v>
      </c>
      <c r="Y14" s="537">
        <f t="shared" si="1"/>
        <v>20</v>
      </c>
      <c r="Z14" s="537">
        <f t="shared" si="1"/>
        <v>2</v>
      </c>
      <c r="AA14" s="540">
        <f t="shared" si="1"/>
        <v>7</v>
      </c>
    </row>
    <row r="15" spans="2:27" s="531" customFormat="1" ht="15.75" customHeight="1">
      <c r="B15" s="541"/>
      <c r="C15" s="542"/>
      <c r="D15" s="533"/>
      <c r="E15" s="534"/>
      <c r="F15" s="534"/>
      <c r="G15" s="535"/>
      <c r="H15" s="535"/>
      <c r="I15" s="535"/>
      <c r="J15" s="535"/>
      <c r="K15" s="535"/>
      <c r="L15" s="534"/>
      <c r="M15" s="534"/>
      <c r="N15" s="535"/>
      <c r="O15" s="536"/>
      <c r="P15" s="535"/>
      <c r="Q15" s="537"/>
      <c r="R15" s="535"/>
      <c r="S15" s="536"/>
      <c r="T15" s="535"/>
      <c r="U15" s="537"/>
      <c r="V15" s="535"/>
      <c r="W15" s="537"/>
      <c r="X15" s="535"/>
      <c r="Y15" s="537"/>
      <c r="Z15" s="536"/>
      <c r="AA15" s="540"/>
    </row>
    <row r="16" spans="2:27" s="531" customFormat="1" ht="15.75" customHeight="1">
      <c r="B16" s="541"/>
      <c r="C16" s="542"/>
      <c r="D16" s="533"/>
      <c r="E16" s="534"/>
      <c r="F16" s="534"/>
      <c r="G16" s="535"/>
      <c r="H16" s="535"/>
      <c r="I16" s="535"/>
      <c r="J16" s="535"/>
      <c r="K16" s="535"/>
      <c r="L16" s="534"/>
      <c r="M16" s="534"/>
      <c r="N16" s="535"/>
      <c r="O16" s="536"/>
      <c r="P16" s="535"/>
      <c r="Q16" s="537"/>
      <c r="R16" s="535"/>
      <c r="S16" s="536"/>
      <c r="T16" s="535"/>
      <c r="U16" s="537"/>
      <c r="V16" s="535"/>
      <c r="W16" s="537"/>
      <c r="X16" s="535"/>
      <c r="Y16" s="539">
        <v>12</v>
      </c>
      <c r="Z16" s="536"/>
      <c r="AA16" s="540"/>
    </row>
    <row r="17" spans="2:27" s="531" customFormat="1" ht="15.75" customHeight="1">
      <c r="B17" s="1497" t="s">
        <v>335</v>
      </c>
      <c r="C17" s="532" t="s">
        <v>336</v>
      </c>
      <c r="D17" s="533">
        <v>38</v>
      </c>
      <c r="E17" s="534">
        <v>858.2</v>
      </c>
      <c r="F17" s="534">
        <v>18.5</v>
      </c>
      <c r="G17" s="535">
        <v>839.7</v>
      </c>
      <c r="H17" s="535">
        <v>539.9</v>
      </c>
      <c r="I17" s="535">
        <v>299.8</v>
      </c>
      <c r="J17" s="535">
        <v>18.3</v>
      </c>
      <c r="K17" s="535">
        <f>H17/G17*100</f>
        <v>64.29677265690127</v>
      </c>
      <c r="L17" s="534">
        <v>502.1</v>
      </c>
      <c r="M17" s="534">
        <v>337.6</v>
      </c>
      <c r="N17" s="535">
        <f>L17/G17*100</f>
        <v>59.79516493985947</v>
      </c>
      <c r="O17" s="536">
        <v>589</v>
      </c>
      <c r="P17" s="535">
        <v>14.4</v>
      </c>
      <c r="Q17" s="537">
        <v>6</v>
      </c>
      <c r="R17" s="535">
        <v>0.2</v>
      </c>
      <c r="S17" s="536">
        <v>583</v>
      </c>
      <c r="T17" s="535">
        <v>14.2</v>
      </c>
      <c r="U17" s="537">
        <v>9</v>
      </c>
      <c r="V17" s="535">
        <v>1.7</v>
      </c>
      <c r="W17" s="537">
        <v>0</v>
      </c>
      <c r="X17" s="535">
        <v>0</v>
      </c>
      <c r="Y17" s="537">
        <v>29</v>
      </c>
      <c r="Z17" s="536">
        <v>2</v>
      </c>
      <c r="AA17" s="540">
        <v>4</v>
      </c>
    </row>
    <row r="18" spans="2:27" s="543" customFormat="1" ht="15.75" customHeight="1">
      <c r="B18" s="1497"/>
      <c r="C18" s="544"/>
      <c r="D18" s="545"/>
      <c r="E18" s="546"/>
      <c r="F18" s="547">
        <v>7.9</v>
      </c>
      <c r="G18" s="548"/>
      <c r="H18" s="548"/>
      <c r="I18" s="548"/>
      <c r="J18" s="548"/>
      <c r="K18" s="548"/>
      <c r="L18" s="546"/>
      <c r="M18" s="546"/>
      <c r="N18" s="548"/>
      <c r="O18" s="549"/>
      <c r="P18" s="548"/>
      <c r="Q18" s="550"/>
      <c r="R18" s="548"/>
      <c r="S18" s="549"/>
      <c r="T18" s="548"/>
      <c r="U18" s="550"/>
      <c r="V18" s="548"/>
      <c r="W18" s="550"/>
      <c r="X18" s="548"/>
      <c r="Y18" s="539">
        <v>19</v>
      </c>
      <c r="Z18" s="549"/>
      <c r="AA18" s="551"/>
    </row>
    <row r="19" spans="2:27" s="531" customFormat="1" ht="15.75" customHeight="1">
      <c r="B19" s="1497"/>
      <c r="C19" s="532" t="s">
        <v>337</v>
      </c>
      <c r="D19" s="533">
        <v>227</v>
      </c>
      <c r="E19" s="534">
        <v>1716.8</v>
      </c>
      <c r="F19" s="534">
        <v>81.2</v>
      </c>
      <c r="G19" s="535">
        <v>1627</v>
      </c>
      <c r="H19" s="535">
        <v>756.6</v>
      </c>
      <c r="I19" s="535">
        <v>870.4</v>
      </c>
      <c r="J19" s="535">
        <v>20.4</v>
      </c>
      <c r="K19" s="535">
        <f>H19/G19*100</f>
        <v>46.50276582667486</v>
      </c>
      <c r="L19" s="534">
        <v>628.3</v>
      </c>
      <c r="M19" s="534">
        <v>998.7</v>
      </c>
      <c r="N19" s="535">
        <f>L19/G19*100</f>
        <v>38.61708666256914</v>
      </c>
      <c r="O19" s="536">
        <v>1142</v>
      </c>
      <c r="P19" s="535">
        <v>23.3</v>
      </c>
      <c r="Q19" s="537">
        <v>33</v>
      </c>
      <c r="R19" s="535">
        <v>0.9</v>
      </c>
      <c r="S19" s="536">
        <v>1109</v>
      </c>
      <c r="T19" s="535">
        <v>22.4</v>
      </c>
      <c r="U19" s="537">
        <v>12</v>
      </c>
      <c r="V19" s="535">
        <v>2.3</v>
      </c>
      <c r="W19" s="537">
        <v>2</v>
      </c>
      <c r="X19" s="535">
        <v>0.7</v>
      </c>
      <c r="Y19" s="537">
        <v>97</v>
      </c>
      <c r="Z19" s="536">
        <v>3</v>
      </c>
      <c r="AA19" s="540">
        <v>3</v>
      </c>
    </row>
    <row r="20" spans="2:27" s="531" customFormat="1" ht="15.75" customHeight="1">
      <c r="B20" s="1497"/>
      <c r="C20" s="532"/>
      <c r="D20" s="533"/>
      <c r="E20" s="534"/>
      <c r="F20" s="547">
        <v>7.9</v>
      </c>
      <c r="G20" s="535"/>
      <c r="H20" s="535"/>
      <c r="I20" s="535"/>
      <c r="J20" s="535"/>
      <c r="K20" s="535"/>
      <c r="L20" s="534"/>
      <c r="M20" s="534"/>
      <c r="N20" s="535"/>
      <c r="O20" s="536"/>
      <c r="P20" s="535"/>
      <c r="Q20" s="537"/>
      <c r="R20" s="535"/>
      <c r="S20" s="536"/>
      <c r="T20" s="535"/>
      <c r="U20" s="537"/>
      <c r="V20" s="535"/>
      <c r="W20" s="537"/>
      <c r="X20" s="535"/>
      <c r="Y20" s="539">
        <v>31</v>
      </c>
      <c r="Z20" s="536"/>
      <c r="AA20" s="540"/>
    </row>
    <row r="21" spans="2:27" s="531" customFormat="1" ht="15.75" customHeight="1">
      <c r="B21" s="1497"/>
      <c r="C21" s="532" t="s">
        <v>178</v>
      </c>
      <c r="D21" s="533">
        <f aca="true" t="shared" si="2" ref="D21:J21">SUM(D17,D19)</f>
        <v>265</v>
      </c>
      <c r="E21" s="534">
        <f t="shared" si="2"/>
        <v>2575</v>
      </c>
      <c r="F21" s="534">
        <f t="shared" si="2"/>
        <v>99.7</v>
      </c>
      <c r="G21" s="534">
        <f t="shared" si="2"/>
        <v>2466.7</v>
      </c>
      <c r="H21" s="534">
        <f t="shared" si="2"/>
        <v>1296.5</v>
      </c>
      <c r="I21" s="534">
        <f t="shared" si="2"/>
        <v>1170.2</v>
      </c>
      <c r="J21" s="534">
        <f t="shared" si="2"/>
        <v>38.7</v>
      </c>
      <c r="K21" s="535">
        <f>H21/G21*100</f>
        <v>52.56010053918191</v>
      </c>
      <c r="L21" s="534">
        <f>SUM(L17,L19)</f>
        <v>1130.4</v>
      </c>
      <c r="M21" s="534">
        <f>SUM(M17,M19)</f>
        <v>1336.3000000000002</v>
      </c>
      <c r="N21" s="535">
        <f>L21/G21*100</f>
        <v>45.82640775124661</v>
      </c>
      <c r="O21" s="537">
        <f aca="true" t="shared" si="3" ref="O21:AA21">SUM(O17,O19)</f>
        <v>1731</v>
      </c>
      <c r="P21" s="534">
        <f t="shared" si="3"/>
        <v>37.7</v>
      </c>
      <c r="Q21" s="537">
        <f t="shared" si="3"/>
        <v>39</v>
      </c>
      <c r="R21" s="534">
        <f t="shared" si="3"/>
        <v>1.1</v>
      </c>
      <c r="S21" s="537">
        <f t="shared" si="3"/>
        <v>1692</v>
      </c>
      <c r="T21" s="534">
        <f t="shared" si="3"/>
        <v>36.599999999999994</v>
      </c>
      <c r="U21" s="537">
        <f t="shared" si="3"/>
        <v>21</v>
      </c>
      <c r="V21" s="534">
        <f t="shared" si="3"/>
        <v>4</v>
      </c>
      <c r="W21" s="537">
        <f t="shared" si="3"/>
        <v>2</v>
      </c>
      <c r="X21" s="534">
        <f t="shared" si="3"/>
        <v>0.7</v>
      </c>
      <c r="Y21" s="537">
        <f t="shared" si="3"/>
        <v>126</v>
      </c>
      <c r="Z21" s="537">
        <f t="shared" si="3"/>
        <v>5</v>
      </c>
      <c r="AA21" s="540">
        <f t="shared" si="3"/>
        <v>7</v>
      </c>
    </row>
    <row r="22" spans="2:27" s="531" customFormat="1" ht="15.75" customHeight="1">
      <c r="B22" s="541"/>
      <c r="C22" s="542"/>
      <c r="D22" s="533"/>
      <c r="E22" s="534"/>
      <c r="F22" s="534"/>
      <c r="G22" s="535"/>
      <c r="H22" s="535"/>
      <c r="I22" s="535"/>
      <c r="J22" s="535"/>
      <c r="K22" s="535"/>
      <c r="L22" s="534"/>
      <c r="M22" s="534"/>
      <c r="N22" s="535"/>
      <c r="O22" s="536"/>
      <c r="P22" s="535"/>
      <c r="Q22" s="537"/>
      <c r="R22" s="535"/>
      <c r="S22" s="536"/>
      <c r="T22" s="535"/>
      <c r="U22" s="537"/>
      <c r="V22" s="535"/>
      <c r="W22" s="537"/>
      <c r="X22" s="535"/>
      <c r="Y22" s="537"/>
      <c r="Z22" s="536"/>
      <c r="AA22" s="540"/>
    </row>
    <row r="23" spans="2:27" s="531" customFormat="1" ht="15.75" customHeight="1">
      <c r="B23" s="541"/>
      <c r="C23" s="542"/>
      <c r="D23" s="533"/>
      <c r="E23" s="534"/>
      <c r="F23" s="547">
        <v>7.9</v>
      </c>
      <c r="G23" s="535"/>
      <c r="H23" s="535"/>
      <c r="I23" s="535"/>
      <c r="J23" s="535"/>
      <c r="K23" s="535"/>
      <c r="L23" s="534"/>
      <c r="M23" s="534"/>
      <c r="N23" s="535"/>
      <c r="O23" s="536"/>
      <c r="P23" s="535"/>
      <c r="Q23" s="537"/>
      <c r="R23" s="535"/>
      <c r="S23" s="536"/>
      <c r="T23" s="535"/>
      <c r="U23" s="537"/>
      <c r="V23" s="535"/>
      <c r="W23" s="537"/>
      <c r="X23" s="535"/>
      <c r="Y23" s="539">
        <v>39</v>
      </c>
      <c r="Z23" s="536"/>
      <c r="AA23" s="540"/>
    </row>
    <row r="24" spans="2:27" s="531" customFormat="1" ht="15.75" customHeight="1">
      <c r="B24" s="1498" t="s">
        <v>338</v>
      </c>
      <c r="C24" s="1499"/>
      <c r="D24" s="533">
        <f aca="true" t="shared" si="4" ref="D24:J24">SUM(D14,D21)</f>
        <v>270</v>
      </c>
      <c r="E24" s="534">
        <f t="shared" si="4"/>
        <v>2821.2</v>
      </c>
      <c r="F24" s="534">
        <f t="shared" si="4"/>
        <v>99.9</v>
      </c>
      <c r="G24" s="534">
        <f t="shared" si="4"/>
        <v>2712.7</v>
      </c>
      <c r="H24" s="534">
        <f t="shared" si="4"/>
        <v>1481.1</v>
      </c>
      <c r="I24" s="534">
        <f t="shared" si="4"/>
        <v>1231.6000000000001</v>
      </c>
      <c r="J24" s="534">
        <f t="shared" si="4"/>
        <v>38.7</v>
      </c>
      <c r="K24" s="535">
        <f>H24/G24*100</f>
        <v>54.598739263464445</v>
      </c>
      <c r="L24" s="534">
        <f>SUM(L14,L21)</f>
        <v>1310.4</v>
      </c>
      <c r="M24" s="534">
        <f>SUM(M14,M21)</f>
        <v>1402.3000000000002</v>
      </c>
      <c r="N24" s="535">
        <f>L24/G24*100</f>
        <v>48.30611567810669</v>
      </c>
      <c r="O24" s="537">
        <f aca="true" t="shared" si="5" ref="O24:AA24">SUM(O14,O21)</f>
        <v>1942</v>
      </c>
      <c r="P24" s="534">
        <f t="shared" si="5"/>
        <v>42.800000000000004</v>
      </c>
      <c r="Q24" s="537">
        <f t="shared" si="5"/>
        <v>39</v>
      </c>
      <c r="R24" s="534">
        <f t="shared" si="5"/>
        <v>1.1</v>
      </c>
      <c r="S24" s="537">
        <f t="shared" si="5"/>
        <v>1903</v>
      </c>
      <c r="T24" s="534">
        <f t="shared" si="5"/>
        <v>41.699999999999996</v>
      </c>
      <c r="U24" s="537">
        <f t="shared" si="5"/>
        <v>28</v>
      </c>
      <c r="V24" s="534">
        <f t="shared" si="5"/>
        <v>6.4</v>
      </c>
      <c r="W24" s="537">
        <f t="shared" si="5"/>
        <v>2</v>
      </c>
      <c r="X24" s="534">
        <f t="shared" si="5"/>
        <v>0.7</v>
      </c>
      <c r="Y24" s="537">
        <f t="shared" si="5"/>
        <v>146</v>
      </c>
      <c r="Z24" s="537">
        <f t="shared" si="5"/>
        <v>7</v>
      </c>
      <c r="AA24" s="540">
        <f t="shared" si="5"/>
        <v>14</v>
      </c>
    </row>
    <row r="25" spans="2:27" s="531" customFormat="1" ht="15.75" customHeight="1">
      <c r="B25" s="541"/>
      <c r="C25" s="542"/>
      <c r="D25" s="533"/>
      <c r="E25" s="534"/>
      <c r="F25" s="534"/>
      <c r="G25" s="535"/>
      <c r="H25" s="535"/>
      <c r="I25" s="535"/>
      <c r="J25" s="535"/>
      <c r="K25" s="535"/>
      <c r="L25" s="534"/>
      <c r="M25" s="534"/>
      <c r="N25" s="535"/>
      <c r="O25" s="536"/>
      <c r="P25" s="535"/>
      <c r="Q25" s="537"/>
      <c r="R25" s="535"/>
      <c r="S25" s="536"/>
      <c r="T25" s="535"/>
      <c r="U25" s="537"/>
      <c r="V25" s="535"/>
      <c r="W25" s="537"/>
      <c r="X25" s="535"/>
      <c r="Y25" s="537"/>
      <c r="Z25" s="536"/>
      <c r="AA25" s="540"/>
    </row>
    <row r="26" spans="2:27" s="531" customFormat="1" ht="15.75" customHeight="1">
      <c r="B26" s="541"/>
      <c r="C26" s="542"/>
      <c r="D26" s="533"/>
      <c r="E26" s="534"/>
      <c r="F26" s="534"/>
      <c r="G26" s="535"/>
      <c r="H26" s="535"/>
      <c r="I26" s="535"/>
      <c r="J26" s="535"/>
      <c r="K26" s="535"/>
      <c r="L26" s="534"/>
      <c r="M26" s="534"/>
      <c r="N26" s="535"/>
      <c r="O26" s="536"/>
      <c r="P26" s="535"/>
      <c r="Q26" s="537"/>
      <c r="R26" s="535"/>
      <c r="S26" s="536"/>
      <c r="T26" s="535"/>
      <c r="U26" s="537"/>
      <c r="V26" s="535"/>
      <c r="W26" s="537"/>
      <c r="X26" s="535"/>
      <c r="Y26" s="539">
        <v>28</v>
      </c>
      <c r="Z26" s="536"/>
      <c r="AA26" s="540"/>
    </row>
    <row r="27" spans="2:27" s="531" customFormat="1" ht="15.75" customHeight="1">
      <c r="B27" s="1504" t="s">
        <v>339</v>
      </c>
      <c r="C27" s="532" t="s">
        <v>333</v>
      </c>
      <c r="D27" s="533">
        <v>4</v>
      </c>
      <c r="E27" s="534">
        <v>376.5</v>
      </c>
      <c r="F27" s="537">
        <v>26</v>
      </c>
      <c r="G27" s="535">
        <v>350.5</v>
      </c>
      <c r="H27" s="535">
        <v>350.5</v>
      </c>
      <c r="I27" s="535">
        <v>0</v>
      </c>
      <c r="J27" s="535">
        <v>0</v>
      </c>
      <c r="K27" s="536">
        <f>H27/G27*100</f>
        <v>100</v>
      </c>
      <c r="L27" s="534">
        <v>350.5</v>
      </c>
      <c r="M27" s="534">
        <v>0</v>
      </c>
      <c r="N27" s="536">
        <f>L27/G27*100</f>
        <v>100</v>
      </c>
      <c r="O27" s="536">
        <v>256</v>
      </c>
      <c r="P27" s="535">
        <v>11</v>
      </c>
      <c r="Q27" s="537">
        <v>0</v>
      </c>
      <c r="R27" s="537">
        <v>0</v>
      </c>
      <c r="S27" s="536">
        <v>256</v>
      </c>
      <c r="T27" s="535">
        <v>11</v>
      </c>
      <c r="U27" s="537">
        <v>8</v>
      </c>
      <c r="V27" s="535">
        <v>2.9</v>
      </c>
      <c r="W27" s="537">
        <v>0</v>
      </c>
      <c r="X27" s="537">
        <v>0</v>
      </c>
      <c r="Y27" s="537">
        <v>28</v>
      </c>
      <c r="Z27" s="536">
        <v>0</v>
      </c>
      <c r="AA27" s="540">
        <v>47</v>
      </c>
    </row>
    <row r="28" spans="2:27" s="531" customFormat="1" ht="15.75" customHeight="1">
      <c r="B28" s="1505"/>
      <c r="C28" s="532"/>
      <c r="D28" s="533"/>
      <c r="E28" s="534"/>
      <c r="F28" s="534"/>
      <c r="G28" s="535"/>
      <c r="H28" s="535"/>
      <c r="I28" s="535"/>
      <c r="J28" s="535"/>
      <c r="K28" s="536"/>
      <c r="L28" s="534"/>
      <c r="M28" s="534"/>
      <c r="N28" s="536"/>
      <c r="O28" s="536"/>
      <c r="P28" s="535"/>
      <c r="Q28" s="537"/>
      <c r="R28" s="537"/>
      <c r="S28" s="536"/>
      <c r="T28" s="535"/>
      <c r="U28" s="537"/>
      <c r="V28" s="535"/>
      <c r="W28" s="537"/>
      <c r="X28" s="537"/>
      <c r="Y28" s="539">
        <v>2</v>
      </c>
      <c r="Z28" s="536"/>
      <c r="AA28" s="540"/>
    </row>
    <row r="29" spans="2:27" s="531" customFormat="1" ht="15.75" customHeight="1">
      <c r="B29" s="1505"/>
      <c r="C29" s="532" t="s">
        <v>334</v>
      </c>
      <c r="D29" s="533">
        <v>1</v>
      </c>
      <c r="E29" s="534">
        <v>64.4</v>
      </c>
      <c r="F29" s="534">
        <v>0</v>
      </c>
      <c r="G29" s="535">
        <v>64.4</v>
      </c>
      <c r="H29" s="535">
        <v>64.4</v>
      </c>
      <c r="I29" s="535">
        <v>0</v>
      </c>
      <c r="J29" s="535">
        <v>0</v>
      </c>
      <c r="K29" s="536">
        <f>H29/G29*100</f>
        <v>100</v>
      </c>
      <c r="L29" s="534">
        <v>64.4</v>
      </c>
      <c r="M29" s="534">
        <v>0</v>
      </c>
      <c r="N29" s="536">
        <f>L29/G29*100</f>
        <v>100</v>
      </c>
      <c r="O29" s="536">
        <v>51</v>
      </c>
      <c r="P29" s="535">
        <v>2.3</v>
      </c>
      <c r="Q29" s="537">
        <v>0</v>
      </c>
      <c r="R29" s="537">
        <v>0</v>
      </c>
      <c r="S29" s="536">
        <v>51</v>
      </c>
      <c r="T29" s="535">
        <v>2.3</v>
      </c>
      <c r="U29" s="537">
        <v>2</v>
      </c>
      <c r="V29" s="535">
        <v>0.7</v>
      </c>
      <c r="W29" s="537">
        <v>0</v>
      </c>
      <c r="X29" s="537">
        <v>0</v>
      </c>
      <c r="Y29" s="537">
        <v>2</v>
      </c>
      <c r="Z29" s="536">
        <v>0</v>
      </c>
      <c r="AA29" s="540">
        <v>4</v>
      </c>
    </row>
    <row r="30" spans="2:27" s="531" customFormat="1" ht="15.75" customHeight="1">
      <c r="B30" s="1505"/>
      <c r="C30" s="532"/>
      <c r="D30" s="533"/>
      <c r="E30" s="534"/>
      <c r="F30" s="534"/>
      <c r="G30" s="535"/>
      <c r="H30" s="535"/>
      <c r="I30" s="535"/>
      <c r="J30" s="535"/>
      <c r="K30" s="536"/>
      <c r="L30" s="534"/>
      <c r="M30" s="534"/>
      <c r="N30" s="536"/>
      <c r="O30" s="536"/>
      <c r="P30" s="535"/>
      <c r="Q30" s="537"/>
      <c r="R30" s="535"/>
      <c r="S30" s="536"/>
      <c r="T30" s="535"/>
      <c r="U30" s="537"/>
      <c r="V30" s="535"/>
      <c r="W30" s="537"/>
      <c r="X30" s="535"/>
      <c r="Y30" s="539">
        <v>30</v>
      </c>
      <c r="Z30" s="536"/>
      <c r="AA30" s="540"/>
    </row>
    <row r="31" spans="2:27" s="531" customFormat="1" ht="15.75" customHeight="1">
      <c r="B31" s="1505"/>
      <c r="C31" s="532" t="s">
        <v>178</v>
      </c>
      <c r="D31" s="533">
        <f aca="true" t="shared" si="6" ref="D31:J31">SUM(D27,D29)</f>
        <v>5</v>
      </c>
      <c r="E31" s="534">
        <f t="shared" si="6"/>
        <v>440.9</v>
      </c>
      <c r="F31" s="537">
        <f t="shared" si="6"/>
        <v>26</v>
      </c>
      <c r="G31" s="534">
        <f t="shared" si="6"/>
        <v>414.9</v>
      </c>
      <c r="H31" s="534">
        <f t="shared" si="6"/>
        <v>414.9</v>
      </c>
      <c r="I31" s="534">
        <f t="shared" si="6"/>
        <v>0</v>
      </c>
      <c r="J31" s="534">
        <f t="shared" si="6"/>
        <v>0</v>
      </c>
      <c r="K31" s="536">
        <f>H31/G31*100</f>
        <v>100</v>
      </c>
      <c r="L31" s="534">
        <f>SUM(L27,L29)</f>
        <v>414.9</v>
      </c>
      <c r="M31" s="534">
        <f>SUM(M27,M29)</f>
        <v>0</v>
      </c>
      <c r="N31" s="536">
        <f>L31/G31*100</f>
        <v>100</v>
      </c>
      <c r="O31" s="537">
        <f aca="true" t="shared" si="7" ref="O31:AA31">SUM(O27,O29)</f>
        <v>307</v>
      </c>
      <c r="P31" s="534">
        <f t="shared" si="7"/>
        <v>13.3</v>
      </c>
      <c r="Q31" s="537">
        <f t="shared" si="7"/>
        <v>0</v>
      </c>
      <c r="R31" s="534">
        <f t="shared" si="7"/>
        <v>0</v>
      </c>
      <c r="S31" s="537">
        <f t="shared" si="7"/>
        <v>307</v>
      </c>
      <c r="T31" s="534">
        <f t="shared" si="7"/>
        <v>13.3</v>
      </c>
      <c r="U31" s="537">
        <f t="shared" si="7"/>
        <v>10</v>
      </c>
      <c r="V31" s="534">
        <f t="shared" si="7"/>
        <v>3.5999999999999996</v>
      </c>
      <c r="W31" s="537">
        <f t="shared" si="7"/>
        <v>0</v>
      </c>
      <c r="X31" s="534">
        <f t="shared" si="7"/>
        <v>0</v>
      </c>
      <c r="Y31" s="537">
        <f t="shared" si="7"/>
        <v>30</v>
      </c>
      <c r="Z31" s="537">
        <f t="shared" si="7"/>
        <v>0</v>
      </c>
      <c r="AA31" s="540">
        <f t="shared" si="7"/>
        <v>51</v>
      </c>
    </row>
    <row r="32" spans="2:27" s="531" customFormat="1" ht="15.75" customHeight="1">
      <c r="B32" s="541"/>
      <c r="C32" s="542"/>
      <c r="D32" s="533"/>
      <c r="E32" s="534"/>
      <c r="F32" s="534"/>
      <c r="G32" s="535"/>
      <c r="H32" s="535"/>
      <c r="I32" s="535"/>
      <c r="J32" s="535"/>
      <c r="K32" s="535"/>
      <c r="L32" s="534"/>
      <c r="M32" s="534"/>
      <c r="N32" s="535"/>
      <c r="O32" s="536"/>
      <c r="P32" s="535"/>
      <c r="Q32" s="537"/>
      <c r="R32" s="535"/>
      <c r="S32" s="536"/>
      <c r="T32" s="535"/>
      <c r="U32" s="537"/>
      <c r="V32" s="535"/>
      <c r="W32" s="537"/>
      <c r="X32" s="535"/>
      <c r="Y32" s="537"/>
      <c r="Z32" s="536"/>
      <c r="AA32" s="540"/>
    </row>
    <row r="33" spans="2:27" s="531" customFormat="1" ht="15.75" customHeight="1">
      <c r="B33" s="541"/>
      <c r="C33" s="542"/>
      <c r="D33" s="533"/>
      <c r="E33" s="534"/>
      <c r="F33" s="547">
        <v>7.9</v>
      </c>
      <c r="G33" s="535"/>
      <c r="H33" s="535"/>
      <c r="I33" s="535"/>
      <c r="J33" s="535"/>
      <c r="K33" s="535"/>
      <c r="L33" s="534"/>
      <c r="M33" s="534"/>
      <c r="N33" s="535"/>
      <c r="O33" s="536"/>
      <c r="P33" s="535"/>
      <c r="Q33" s="537"/>
      <c r="R33" s="535"/>
      <c r="S33" s="536"/>
      <c r="T33" s="535"/>
      <c r="U33" s="537"/>
      <c r="V33" s="535"/>
      <c r="W33" s="537"/>
      <c r="X33" s="535"/>
      <c r="Y33" s="539">
        <v>69</v>
      </c>
      <c r="Z33" s="536"/>
      <c r="AA33" s="540"/>
    </row>
    <row r="34" spans="2:27" s="531" customFormat="1" ht="15.75" customHeight="1">
      <c r="B34" s="1498" t="s">
        <v>340</v>
      </c>
      <c r="C34" s="1499"/>
      <c r="D34" s="533">
        <f aca="true" t="shared" si="8" ref="D34:J34">SUM(D24,D31)</f>
        <v>275</v>
      </c>
      <c r="E34" s="534">
        <f t="shared" si="8"/>
        <v>3262.1</v>
      </c>
      <c r="F34" s="534">
        <f t="shared" si="8"/>
        <v>125.9</v>
      </c>
      <c r="G34" s="534">
        <f t="shared" si="8"/>
        <v>3127.6</v>
      </c>
      <c r="H34" s="534">
        <f t="shared" si="8"/>
        <v>1896</v>
      </c>
      <c r="I34" s="534">
        <f t="shared" si="8"/>
        <v>1231.6000000000001</v>
      </c>
      <c r="J34" s="534">
        <f t="shared" si="8"/>
        <v>38.7</v>
      </c>
      <c r="K34" s="535">
        <f>H34/G34*100</f>
        <v>60.62156285970073</v>
      </c>
      <c r="L34" s="534">
        <f>SUM(L24,L31)</f>
        <v>1725.3000000000002</v>
      </c>
      <c r="M34" s="534">
        <f>SUM(M24,M31)</f>
        <v>1402.3000000000002</v>
      </c>
      <c r="N34" s="535">
        <f>L34/G34*100</f>
        <v>55.1637037984397</v>
      </c>
      <c r="O34" s="537">
        <f aca="true" t="shared" si="9" ref="O34:AA34">SUM(O24,O31)</f>
        <v>2249</v>
      </c>
      <c r="P34" s="534">
        <f t="shared" si="9"/>
        <v>56.10000000000001</v>
      </c>
      <c r="Q34" s="537">
        <f t="shared" si="9"/>
        <v>39</v>
      </c>
      <c r="R34" s="534">
        <f t="shared" si="9"/>
        <v>1.1</v>
      </c>
      <c r="S34" s="537">
        <f t="shared" si="9"/>
        <v>2210</v>
      </c>
      <c r="T34" s="534">
        <f t="shared" si="9"/>
        <v>55</v>
      </c>
      <c r="U34" s="537">
        <f t="shared" si="9"/>
        <v>38</v>
      </c>
      <c r="V34" s="534">
        <f t="shared" si="9"/>
        <v>10</v>
      </c>
      <c r="W34" s="537">
        <f t="shared" si="9"/>
        <v>2</v>
      </c>
      <c r="X34" s="534">
        <f t="shared" si="9"/>
        <v>0.7</v>
      </c>
      <c r="Y34" s="537">
        <f t="shared" si="9"/>
        <v>176</v>
      </c>
      <c r="Z34" s="537">
        <f t="shared" si="9"/>
        <v>7</v>
      </c>
      <c r="AA34" s="540">
        <f t="shared" si="9"/>
        <v>65</v>
      </c>
    </row>
    <row r="35" spans="2:27" s="531" customFormat="1" ht="15.75" customHeight="1">
      <c r="B35" s="541"/>
      <c r="C35" s="542"/>
      <c r="D35" s="533"/>
      <c r="E35" s="534"/>
      <c r="F35" s="534"/>
      <c r="G35" s="535"/>
      <c r="H35" s="535"/>
      <c r="I35" s="535"/>
      <c r="J35" s="535"/>
      <c r="K35" s="535"/>
      <c r="L35" s="534"/>
      <c r="M35" s="534"/>
      <c r="N35" s="535"/>
      <c r="O35" s="536"/>
      <c r="P35" s="535"/>
      <c r="Q35" s="537"/>
      <c r="R35" s="535"/>
      <c r="S35" s="536"/>
      <c r="T35" s="535"/>
      <c r="U35" s="537"/>
      <c r="V35" s="535"/>
      <c r="W35" s="537"/>
      <c r="X35" s="535"/>
      <c r="Y35" s="537"/>
      <c r="Z35" s="536"/>
      <c r="AA35" s="540"/>
    </row>
    <row r="36" spans="2:27" s="531" customFormat="1" ht="15.75" customHeight="1">
      <c r="B36" s="541"/>
      <c r="C36" s="542"/>
      <c r="D36" s="533"/>
      <c r="E36" s="534"/>
      <c r="F36" s="547">
        <v>12.7</v>
      </c>
      <c r="G36" s="535"/>
      <c r="H36" s="535"/>
      <c r="I36" s="535"/>
      <c r="J36" s="535"/>
      <c r="K36" s="535"/>
      <c r="L36" s="534"/>
      <c r="M36" s="534"/>
      <c r="N36" s="535"/>
      <c r="O36" s="536"/>
      <c r="P36" s="535"/>
      <c r="Q36" s="537"/>
      <c r="R36" s="535"/>
      <c r="S36" s="536"/>
      <c r="T36" s="535"/>
      <c r="U36" s="537"/>
      <c r="V36" s="535"/>
      <c r="W36" s="537"/>
      <c r="X36" s="535"/>
      <c r="Y36" s="539">
        <v>36</v>
      </c>
      <c r="Z36" s="536"/>
      <c r="AA36" s="540"/>
    </row>
    <row r="37" spans="2:27" ht="15.75" customHeight="1">
      <c r="B37" s="1500" t="s">
        <v>341</v>
      </c>
      <c r="C37" s="1501"/>
      <c r="D37" s="533">
        <v>10951</v>
      </c>
      <c r="E37" s="534">
        <v>9018.3</v>
      </c>
      <c r="F37" s="534">
        <v>505.7</v>
      </c>
      <c r="G37" s="534">
        <v>8498</v>
      </c>
      <c r="H37" s="534">
        <v>1638.2</v>
      </c>
      <c r="I37" s="534">
        <v>6859.8</v>
      </c>
      <c r="J37" s="534">
        <v>1362.5</v>
      </c>
      <c r="K37" s="535">
        <f>H37/G37*100</f>
        <v>19.277477053424334</v>
      </c>
      <c r="L37" s="534">
        <v>1283.4</v>
      </c>
      <c r="M37" s="534">
        <v>7214.6</v>
      </c>
      <c r="N37" s="535">
        <f>L37/G37*100</f>
        <v>15.102377029889386</v>
      </c>
      <c r="O37" s="537">
        <v>4890</v>
      </c>
      <c r="P37" s="534">
        <v>45.5</v>
      </c>
      <c r="Q37" s="537">
        <v>1304</v>
      </c>
      <c r="R37" s="534">
        <v>14.9</v>
      </c>
      <c r="S37" s="537">
        <v>3586</v>
      </c>
      <c r="T37" s="534">
        <v>30.6</v>
      </c>
      <c r="U37" s="537">
        <v>10</v>
      </c>
      <c r="V37" s="534">
        <v>1</v>
      </c>
      <c r="W37" s="537">
        <v>15</v>
      </c>
      <c r="X37" s="534">
        <v>1.9</v>
      </c>
      <c r="Y37" s="537">
        <v>353</v>
      </c>
      <c r="Z37" s="537">
        <v>29</v>
      </c>
      <c r="AA37" s="540">
        <v>2</v>
      </c>
    </row>
    <row r="38" spans="2:27" ht="15.75" customHeight="1">
      <c r="B38" s="552"/>
      <c r="C38" s="553"/>
      <c r="D38" s="533"/>
      <c r="E38" s="534"/>
      <c r="F38" s="534"/>
      <c r="G38" s="534"/>
      <c r="H38" s="534"/>
      <c r="I38" s="534"/>
      <c r="J38" s="534"/>
      <c r="K38" s="534"/>
      <c r="L38" s="534"/>
      <c r="M38" s="534"/>
      <c r="N38" s="534"/>
      <c r="O38" s="537"/>
      <c r="P38" s="534"/>
      <c r="Q38" s="537"/>
      <c r="R38" s="534"/>
      <c r="S38" s="537"/>
      <c r="T38" s="534"/>
      <c r="U38" s="537"/>
      <c r="V38" s="534"/>
      <c r="W38" s="537"/>
      <c r="X38" s="534"/>
      <c r="Y38" s="537"/>
      <c r="Z38" s="537"/>
      <c r="AA38" s="540"/>
    </row>
    <row r="39" spans="2:27" s="554" customFormat="1" ht="15.75" customHeight="1">
      <c r="B39" s="555"/>
      <c r="C39" s="556"/>
      <c r="D39" s="557"/>
      <c r="E39" s="558"/>
      <c r="F39" s="559">
        <v>20.6</v>
      </c>
      <c r="G39" s="558"/>
      <c r="H39" s="558"/>
      <c r="I39" s="558"/>
      <c r="J39" s="558"/>
      <c r="K39" s="558"/>
      <c r="L39" s="558"/>
      <c r="M39" s="558"/>
      <c r="N39" s="558"/>
      <c r="O39" s="560"/>
      <c r="P39" s="558"/>
      <c r="Q39" s="560"/>
      <c r="R39" s="558"/>
      <c r="S39" s="560"/>
      <c r="T39" s="558"/>
      <c r="U39" s="560"/>
      <c r="V39" s="558"/>
      <c r="W39" s="560"/>
      <c r="X39" s="558"/>
      <c r="Y39" s="539">
        <v>105</v>
      </c>
      <c r="Z39" s="560"/>
      <c r="AA39" s="561"/>
    </row>
    <row r="40" spans="2:27" s="554" customFormat="1" ht="15.75" customHeight="1">
      <c r="B40" s="1502" t="s">
        <v>342</v>
      </c>
      <c r="C40" s="1503"/>
      <c r="D40" s="557">
        <v>11225</v>
      </c>
      <c r="E40" s="558">
        <f aca="true" t="shared" si="10" ref="E40:J40">SUM(E34,E37)</f>
        <v>12280.4</v>
      </c>
      <c r="F40" s="558">
        <f t="shared" si="10"/>
        <v>631.6</v>
      </c>
      <c r="G40" s="558">
        <f t="shared" si="10"/>
        <v>11625.6</v>
      </c>
      <c r="H40" s="558">
        <f t="shared" si="10"/>
        <v>3534.2</v>
      </c>
      <c r="I40" s="558">
        <f t="shared" si="10"/>
        <v>8091.400000000001</v>
      </c>
      <c r="J40" s="558">
        <f t="shared" si="10"/>
        <v>1401.2</v>
      </c>
      <c r="K40" s="562">
        <f>H40/G40*100</f>
        <v>30.40015139003578</v>
      </c>
      <c r="L40" s="558">
        <f>SUM(L34,L37)</f>
        <v>3008.7000000000003</v>
      </c>
      <c r="M40" s="558">
        <f>SUM(M34,M37)</f>
        <v>8616.900000000001</v>
      </c>
      <c r="N40" s="562">
        <f>L40/G40*100</f>
        <v>25.879954582989267</v>
      </c>
      <c r="O40" s="560">
        <f aca="true" t="shared" si="11" ref="O40:AA40">SUM(O34,O37)</f>
        <v>7139</v>
      </c>
      <c r="P40" s="558">
        <f t="shared" si="11"/>
        <v>101.60000000000001</v>
      </c>
      <c r="Q40" s="560">
        <f t="shared" si="11"/>
        <v>1343</v>
      </c>
      <c r="R40" s="558">
        <f t="shared" si="11"/>
        <v>16</v>
      </c>
      <c r="S40" s="560">
        <f t="shared" si="11"/>
        <v>5796</v>
      </c>
      <c r="T40" s="558">
        <f t="shared" si="11"/>
        <v>85.6</v>
      </c>
      <c r="U40" s="560">
        <f t="shared" si="11"/>
        <v>48</v>
      </c>
      <c r="V40" s="558">
        <f t="shared" si="11"/>
        <v>11</v>
      </c>
      <c r="W40" s="560">
        <f t="shared" si="11"/>
        <v>17</v>
      </c>
      <c r="X40" s="558">
        <f t="shared" si="11"/>
        <v>2.5999999999999996</v>
      </c>
      <c r="Y40" s="560">
        <f t="shared" si="11"/>
        <v>529</v>
      </c>
      <c r="Z40" s="560">
        <f t="shared" si="11"/>
        <v>36</v>
      </c>
      <c r="AA40" s="561">
        <f t="shared" si="11"/>
        <v>67</v>
      </c>
    </row>
    <row r="41" spans="2:27" ht="12">
      <c r="B41" s="563"/>
      <c r="C41" s="564"/>
      <c r="D41" s="565"/>
      <c r="E41" s="566"/>
      <c r="F41" s="566"/>
      <c r="G41" s="566"/>
      <c r="H41" s="566"/>
      <c r="I41" s="566"/>
      <c r="J41" s="566"/>
      <c r="K41" s="566"/>
      <c r="L41" s="566"/>
      <c r="M41" s="566"/>
      <c r="N41" s="566"/>
      <c r="O41" s="567"/>
      <c r="P41" s="566"/>
      <c r="Q41" s="567"/>
      <c r="R41" s="566"/>
      <c r="S41" s="567"/>
      <c r="T41" s="566"/>
      <c r="U41" s="567"/>
      <c r="V41" s="566"/>
      <c r="W41" s="567"/>
      <c r="X41" s="566"/>
      <c r="Y41" s="567"/>
      <c r="Z41" s="567"/>
      <c r="AA41" s="568"/>
    </row>
    <row r="42" ht="12">
      <c r="C42" s="521" t="s">
        <v>343</v>
      </c>
    </row>
    <row r="43" ht="12">
      <c r="C43" s="521" t="s">
        <v>344</v>
      </c>
    </row>
    <row r="44" ht="12">
      <c r="C44" s="521" t="s">
        <v>345</v>
      </c>
    </row>
  </sheetData>
  <mergeCells count="42">
    <mergeCell ref="B34:C34"/>
    <mergeCell ref="B37:C37"/>
    <mergeCell ref="B40:C40"/>
    <mergeCell ref="B27:B31"/>
    <mergeCell ref="B10:B14"/>
    <mergeCell ref="B17:B21"/>
    <mergeCell ref="B24:C24"/>
    <mergeCell ref="B5:C9"/>
    <mergeCell ref="D5:D9"/>
    <mergeCell ref="E5:E9"/>
    <mergeCell ref="U7:U9"/>
    <mergeCell ref="G5:G9"/>
    <mergeCell ref="H6:K6"/>
    <mergeCell ref="L7:L9"/>
    <mergeCell ref="N7:N9"/>
    <mergeCell ref="F5:F6"/>
    <mergeCell ref="F7:F9"/>
    <mergeCell ref="Q7:T7"/>
    <mergeCell ref="W5:X6"/>
    <mergeCell ref="W7:W9"/>
    <mergeCell ref="X7:X9"/>
    <mergeCell ref="H5:V5"/>
    <mergeCell ref="H7:H9"/>
    <mergeCell ref="I7:I9"/>
    <mergeCell ref="J7:J9"/>
    <mergeCell ref="K7:K9"/>
    <mergeCell ref="M7:M9"/>
    <mergeCell ref="L6:N6"/>
    <mergeCell ref="O6:T6"/>
    <mergeCell ref="U6:V6"/>
    <mergeCell ref="V7:V9"/>
    <mergeCell ref="O7:O9"/>
    <mergeCell ref="P7:P9"/>
    <mergeCell ref="Q8:Q9"/>
    <mergeCell ref="R8:R9"/>
    <mergeCell ref="S8:S9"/>
    <mergeCell ref="T8:T9"/>
    <mergeCell ref="AA8:AA9"/>
    <mergeCell ref="Y5:Z6"/>
    <mergeCell ref="Y7:Y9"/>
    <mergeCell ref="Z7:Z9"/>
    <mergeCell ref="AA5:AA7"/>
  </mergeCells>
  <printOptions/>
  <pageMargins left="0.75" right="0.75" top="1" bottom="1" header="0.512" footer="0.51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B2:AF44"/>
  <sheetViews>
    <sheetView workbookViewId="0" topLeftCell="A1">
      <selection activeCell="A1" sqref="A1"/>
    </sheetView>
  </sheetViews>
  <sheetFormatPr defaultColWidth="9.00390625" defaultRowHeight="13.5"/>
  <cols>
    <col min="1" max="1" width="2.625" style="569" customWidth="1"/>
    <col min="2" max="2" width="11.75390625" style="569" customWidth="1"/>
    <col min="3" max="3" width="7.25390625" style="569" bestFit="1" customWidth="1"/>
    <col min="4" max="5" width="5.50390625" style="569" bestFit="1" customWidth="1"/>
    <col min="6" max="6" width="6.00390625" style="569" customWidth="1"/>
    <col min="7" max="7" width="4.125" style="569" bestFit="1" customWidth="1"/>
    <col min="8" max="8" width="4.625" style="569" bestFit="1" customWidth="1"/>
    <col min="9" max="9" width="5.625" style="569" bestFit="1" customWidth="1"/>
    <col min="10" max="11" width="10.75390625" style="569" bestFit="1" customWidth="1"/>
    <col min="12" max="13" width="9.00390625" style="569" bestFit="1" customWidth="1"/>
    <col min="14" max="17" width="8.125" style="569" bestFit="1" customWidth="1"/>
    <col min="18" max="18" width="7.25390625" style="569" bestFit="1" customWidth="1"/>
    <col min="19" max="19" width="10.875" style="569" bestFit="1" customWidth="1"/>
    <col min="20" max="20" width="8.125" style="569" customWidth="1"/>
    <col min="21" max="21" width="10.875" style="569" bestFit="1" customWidth="1"/>
    <col min="22" max="22" width="11.625" style="569" customWidth="1"/>
    <col min="23" max="23" width="7.25390625" style="569" bestFit="1" customWidth="1"/>
    <col min="24" max="24" width="10.50390625" style="569" customWidth="1"/>
    <col min="25" max="25" width="10.75390625" style="569" bestFit="1" customWidth="1"/>
    <col min="26" max="27" width="9.125" style="569" bestFit="1" customWidth="1"/>
    <col min="28" max="28" width="5.75390625" style="569" bestFit="1" customWidth="1"/>
    <col min="29" max="29" width="7.375" style="569" bestFit="1" customWidth="1"/>
    <col min="30" max="30" width="8.125" style="569" bestFit="1" customWidth="1"/>
    <col min="31" max="31" width="7.375" style="569" bestFit="1" customWidth="1"/>
    <col min="32" max="32" width="9.125" style="569" bestFit="1" customWidth="1"/>
    <col min="33" max="16384" width="9.00390625" style="569" customWidth="1"/>
  </cols>
  <sheetData>
    <row r="2" ht="14.25">
      <c r="B2" s="570" t="s">
        <v>402</v>
      </c>
    </row>
    <row r="3" ht="14.25">
      <c r="B3" s="570"/>
    </row>
    <row r="4" spans="2:32" s="571" customFormat="1" ht="14.25" customHeight="1" thickBot="1">
      <c r="B4" s="569" t="s">
        <v>360</v>
      </c>
      <c r="V4" s="572"/>
      <c r="AF4" s="573"/>
    </row>
    <row r="5" spans="2:18" s="574" customFormat="1" ht="12" customHeight="1" thickTop="1">
      <c r="B5" s="1509" t="s">
        <v>361</v>
      </c>
      <c r="C5" s="1515" t="s">
        <v>362</v>
      </c>
      <c r="D5" s="1516"/>
      <c r="E5" s="1516"/>
      <c r="F5" s="1516"/>
      <c r="G5" s="1516"/>
      <c r="H5" s="1516"/>
      <c r="I5" s="1517"/>
      <c r="J5" s="1518" t="s">
        <v>363</v>
      </c>
      <c r="K5" s="1518"/>
      <c r="L5" s="1518"/>
      <c r="M5" s="1518"/>
      <c r="N5" s="1518" t="s">
        <v>364</v>
      </c>
      <c r="O5" s="1518"/>
      <c r="P5" s="1522" t="s">
        <v>365</v>
      </c>
      <c r="Q5" s="1518" t="s">
        <v>366</v>
      </c>
      <c r="R5" s="1518"/>
    </row>
    <row r="6" spans="2:18" s="574" customFormat="1" ht="11.25">
      <c r="B6" s="1510"/>
      <c r="C6" s="1507" t="s">
        <v>1000</v>
      </c>
      <c r="D6" s="1507" t="s">
        <v>367</v>
      </c>
      <c r="E6" s="1513" t="s">
        <v>368</v>
      </c>
      <c r="F6" s="1507" t="s">
        <v>369</v>
      </c>
      <c r="G6" s="1507" t="s">
        <v>370</v>
      </c>
      <c r="H6" s="1507" t="s">
        <v>371</v>
      </c>
      <c r="I6" s="1507" t="s">
        <v>155</v>
      </c>
      <c r="J6" s="1507" t="s">
        <v>1000</v>
      </c>
      <c r="K6" s="1507" t="s">
        <v>372</v>
      </c>
      <c r="L6" s="1507" t="s">
        <v>373</v>
      </c>
      <c r="M6" s="1507" t="s">
        <v>374</v>
      </c>
      <c r="N6" s="1507" t="s">
        <v>375</v>
      </c>
      <c r="O6" s="1513" t="s">
        <v>376</v>
      </c>
      <c r="P6" s="1523"/>
      <c r="Q6" s="1507" t="s">
        <v>377</v>
      </c>
      <c r="R6" s="1507" t="s">
        <v>378</v>
      </c>
    </row>
    <row r="7" spans="2:18" s="574" customFormat="1" ht="27.75" customHeight="1">
      <c r="B7" s="1510"/>
      <c r="C7" s="1507"/>
      <c r="D7" s="1507"/>
      <c r="E7" s="1513"/>
      <c r="F7" s="1507"/>
      <c r="G7" s="1507"/>
      <c r="H7" s="1507"/>
      <c r="I7" s="1507"/>
      <c r="J7" s="1507"/>
      <c r="K7" s="1507"/>
      <c r="L7" s="1507"/>
      <c r="M7" s="1507"/>
      <c r="N7" s="1507"/>
      <c r="O7" s="1513"/>
      <c r="P7" s="1520"/>
      <c r="Q7" s="1507"/>
      <c r="R7" s="1507"/>
    </row>
    <row r="8" spans="2:18" s="576" customFormat="1" ht="27.75" customHeight="1">
      <c r="B8" s="577" t="s">
        <v>379</v>
      </c>
      <c r="C8" s="578">
        <f aca="true" t="shared" si="0" ref="C8:C23">SUM(D8:I8)</f>
        <v>679</v>
      </c>
      <c r="D8" s="579">
        <v>476</v>
      </c>
      <c r="E8" s="580">
        <v>91</v>
      </c>
      <c r="F8" s="579">
        <v>1</v>
      </c>
      <c r="G8" s="579">
        <v>3</v>
      </c>
      <c r="H8" s="579">
        <v>38</v>
      </c>
      <c r="I8" s="579">
        <v>70</v>
      </c>
      <c r="J8" s="581">
        <f aca="true" t="shared" si="1" ref="J8:J23">SUM(K8:M8)</f>
        <v>574</v>
      </c>
      <c r="K8" s="579">
        <v>232</v>
      </c>
      <c r="L8" s="579">
        <v>71</v>
      </c>
      <c r="M8" s="579">
        <v>271</v>
      </c>
      <c r="N8" s="579">
        <v>34577</v>
      </c>
      <c r="O8" s="580">
        <v>4032</v>
      </c>
      <c r="P8" s="582" t="s">
        <v>380</v>
      </c>
      <c r="Q8" s="579">
        <v>13</v>
      </c>
      <c r="R8" s="583">
        <v>131</v>
      </c>
    </row>
    <row r="9" spans="2:18" s="584" customFormat="1" ht="24">
      <c r="B9" s="585" t="s">
        <v>381</v>
      </c>
      <c r="C9" s="586">
        <f t="shared" si="0"/>
        <v>726</v>
      </c>
      <c r="D9" s="587">
        <v>480</v>
      </c>
      <c r="E9" s="587">
        <v>143</v>
      </c>
      <c r="F9" s="588">
        <v>0</v>
      </c>
      <c r="G9" s="588">
        <v>2</v>
      </c>
      <c r="H9" s="588">
        <v>32</v>
      </c>
      <c r="I9" s="588">
        <v>69</v>
      </c>
      <c r="J9" s="588">
        <f t="shared" si="1"/>
        <v>642</v>
      </c>
      <c r="K9" s="588">
        <v>253</v>
      </c>
      <c r="L9" s="588">
        <v>67</v>
      </c>
      <c r="M9" s="588">
        <v>322</v>
      </c>
      <c r="N9" s="588">
        <v>40640</v>
      </c>
      <c r="O9" s="588">
        <v>10634</v>
      </c>
      <c r="P9" s="582" t="s">
        <v>382</v>
      </c>
      <c r="Q9" s="588">
        <v>25</v>
      </c>
      <c r="R9" s="589">
        <v>133</v>
      </c>
    </row>
    <row r="10" spans="2:18" s="584" customFormat="1" ht="24">
      <c r="B10" s="585" t="s">
        <v>347</v>
      </c>
      <c r="C10" s="586">
        <f t="shared" si="0"/>
        <v>631</v>
      </c>
      <c r="D10" s="587">
        <v>453</v>
      </c>
      <c r="E10" s="587">
        <v>72</v>
      </c>
      <c r="F10" s="588">
        <v>0</v>
      </c>
      <c r="G10" s="588">
        <v>2</v>
      </c>
      <c r="H10" s="588">
        <v>36</v>
      </c>
      <c r="I10" s="588">
        <v>68</v>
      </c>
      <c r="J10" s="588">
        <f t="shared" si="1"/>
        <v>613</v>
      </c>
      <c r="K10" s="588">
        <v>223</v>
      </c>
      <c r="L10" s="588">
        <v>78</v>
      </c>
      <c r="M10" s="588">
        <v>312</v>
      </c>
      <c r="N10" s="588">
        <v>36115</v>
      </c>
      <c r="O10" s="588">
        <v>3387</v>
      </c>
      <c r="P10" s="582" t="s">
        <v>383</v>
      </c>
      <c r="Q10" s="588">
        <v>17</v>
      </c>
      <c r="R10" s="589">
        <v>136</v>
      </c>
    </row>
    <row r="11" spans="2:18" s="590" customFormat="1" ht="21.75" customHeight="1">
      <c r="B11" s="591" t="s">
        <v>384</v>
      </c>
      <c r="C11" s="592">
        <f t="shared" si="0"/>
        <v>699</v>
      </c>
      <c r="D11" s="593">
        <f aca="true" t="shared" si="2" ref="D11:I11">SUM(D12:D23)</f>
        <v>486</v>
      </c>
      <c r="E11" s="593">
        <f t="shared" si="2"/>
        <v>106</v>
      </c>
      <c r="F11" s="593">
        <f t="shared" si="2"/>
        <v>0</v>
      </c>
      <c r="G11" s="593">
        <f t="shared" si="2"/>
        <v>2</v>
      </c>
      <c r="H11" s="593">
        <f t="shared" si="2"/>
        <v>28</v>
      </c>
      <c r="I11" s="593">
        <f t="shared" si="2"/>
        <v>77</v>
      </c>
      <c r="J11" s="594">
        <f t="shared" si="1"/>
        <v>603</v>
      </c>
      <c r="K11" s="593">
        <f>SUM(K12:K23)</f>
        <v>223</v>
      </c>
      <c r="L11" s="593">
        <f>SUM(L12:L23)</f>
        <v>74</v>
      </c>
      <c r="M11" s="593">
        <f>SUM(M12:M23)</f>
        <v>306</v>
      </c>
      <c r="N11" s="593">
        <f>SUM(N12:N23)</f>
        <v>35138</v>
      </c>
      <c r="O11" s="593">
        <f>SUM(O12:O23)</f>
        <v>4793</v>
      </c>
      <c r="P11" s="595" t="s">
        <v>385</v>
      </c>
      <c r="Q11" s="593">
        <f>SUM(Q12:Q23)</f>
        <v>23</v>
      </c>
      <c r="R11" s="596">
        <f>SUM(R12:R23)</f>
        <v>166</v>
      </c>
    </row>
    <row r="12" spans="2:18" s="584" customFormat="1" ht="24" customHeight="1">
      <c r="B12" s="597" t="s">
        <v>348</v>
      </c>
      <c r="C12" s="586">
        <f t="shared" si="0"/>
        <v>44</v>
      </c>
      <c r="D12" s="587">
        <v>36</v>
      </c>
      <c r="E12" s="587">
        <v>0</v>
      </c>
      <c r="F12" s="587">
        <v>0</v>
      </c>
      <c r="G12" s="587">
        <v>0</v>
      </c>
      <c r="H12" s="587">
        <v>4</v>
      </c>
      <c r="I12" s="587">
        <v>4</v>
      </c>
      <c r="J12" s="588">
        <f t="shared" si="1"/>
        <v>42</v>
      </c>
      <c r="K12" s="587">
        <v>18</v>
      </c>
      <c r="L12" s="587">
        <v>6</v>
      </c>
      <c r="M12" s="587">
        <v>18</v>
      </c>
      <c r="N12" s="587">
        <v>2562</v>
      </c>
      <c r="O12" s="587">
        <v>0</v>
      </c>
      <c r="P12" s="587">
        <v>4</v>
      </c>
      <c r="Q12" s="587">
        <v>2</v>
      </c>
      <c r="R12" s="598">
        <v>4</v>
      </c>
    </row>
    <row r="13" spans="2:18" s="584" customFormat="1" ht="24" customHeight="1">
      <c r="B13" s="597" t="s">
        <v>349</v>
      </c>
      <c r="C13" s="586">
        <f t="shared" si="0"/>
        <v>43</v>
      </c>
      <c r="D13" s="587">
        <v>41</v>
      </c>
      <c r="E13" s="587">
        <v>0</v>
      </c>
      <c r="F13" s="587">
        <v>0</v>
      </c>
      <c r="G13" s="587">
        <v>0</v>
      </c>
      <c r="H13" s="587">
        <v>0</v>
      </c>
      <c r="I13" s="587">
        <v>2</v>
      </c>
      <c r="J13" s="588">
        <f t="shared" si="1"/>
        <v>53</v>
      </c>
      <c r="K13" s="587">
        <v>16</v>
      </c>
      <c r="L13" s="587">
        <v>2</v>
      </c>
      <c r="M13" s="587">
        <v>35</v>
      </c>
      <c r="N13" s="587">
        <v>1646</v>
      </c>
      <c r="O13" s="587">
        <v>0</v>
      </c>
      <c r="P13" s="587">
        <v>0</v>
      </c>
      <c r="Q13" s="587">
        <v>2</v>
      </c>
      <c r="R13" s="598">
        <v>10</v>
      </c>
    </row>
    <row r="14" spans="2:18" s="584" customFormat="1" ht="24" customHeight="1">
      <c r="B14" s="597" t="s">
        <v>350</v>
      </c>
      <c r="C14" s="586">
        <f t="shared" si="0"/>
        <v>48</v>
      </c>
      <c r="D14" s="587">
        <v>42</v>
      </c>
      <c r="E14" s="587">
        <v>0</v>
      </c>
      <c r="F14" s="587">
        <v>0</v>
      </c>
      <c r="G14" s="587">
        <v>0</v>
      </c>
      <c r="H14" s="587">
        <v>1</v>
      </c>
      <c r="I14" s="587">
        <v>5</v>
      </c>
      <c r="J14" s="588">
        <f t="shared" si="1"/>
        <v>58</v>
      </c>
      <c r="K14" s="587">
        <v>22</v>
      </c>
      <c r="L14" s="587">
        <v>5</v>
      </c>
      <c r="M14" s="587">
        <v>31</v>
      </c>
      <c r="N14" s="587">
        <v>2772</v>
      </c>
      <c r="O14" s="587">
        <v>0</v>
      </c>
      <c r="P14" s="587">
        <v>0</v>
      </c>
      <c r="Q14" s="587">
        <v>8</v>
      </c>
      <c r="R14" s="598">
        <v>21</v>
      </c>
    </row>
    <row r="15" spans="2:18" s="584" customFormat="1" ht="24" customHeight="1">
      <c r="B15" s="597" t="s">
        <v>351</v>
      </c>
      <c r="C15" s="586">
        <f t="shared" si="0"/>
        <v>107</v>
      </c>
      <c r="D15" s="587">
        <v>63</v>
      </c>
      <c r="E15" s="587">
        <v>31</v>
      </c>
      <c r="F15" s="587">
        <v>0</v>
      </c>
      <c r="G15" s="587">
        <v>1</v>
      </c>
      <c r="H15" s="587">
        <v>1</v>
      </c>
      <c r="I15" s="587">
        <v>11</v>
      </c>
      <c r="J15" s="588">
        <f t="shared" si="1"/>
        <v>75</v>
      </c>
      <c r="K15" s="587">
        <v>30</v>
      </c>
      <c r="L15" s="587">
        <v>7</v>
      </c>
      <c r="M15" s="587">
        <v>38</v>
      </c>
      <c r="N15" s="587">
        <v>3843</v>
      </c>
      <c r="O15" s="587">
        <v>1248</v>
      </c>
      <c r="P15" s="582" t="s">
        <v>386</v>
      </c>
      <c r="Q15" s="587">
        <v>1</v>
      </c>
      <c r="R15" s="598">
        <v>23</v>
      </c>
    </row>
    <row r="16" spans="2:18" s="584" customFormat="1" ht="24" customHeight="1">
      <c r="B16" s="597" t="s">
        <v>352</v>
      </c>
      <c r="C16" s="586">
        <f t="shared" si="0"/>
        <v>99</v>
      </c>
      <c r="D16" s="587">
        <v>56</v>
      </c>
      <c r="E16" s="587">
        <v>31</v>
      </c>
      <c r="F16" s="587">
        <v>0</v>
      </c>
      <c r="G16" s="587">
        <v>0</v>
      </c>
      <c r="H16" s="587">
        <v>2</v>
      </c>
      <c r="I16" s="587">
        <v>10</v>
      </c>
      <c r="J16" s="588">
        <f t="shared" si="1"/>
        <v>75</v>
      </c>
      <c r="K16" s="587">
        <v>31</v>
      </c>
      <c r="L16" s="587">
        <v>15</v>
      </c>
      <c r="M16" s="587">
        <v>29</v>
      </c>
      <c r="N16" s="587">
        <v>7623</v>
      </c>
      <c r="O16" s="587">
        <v>2182</v>
      </c>
      <c r="P16" s="599">
        <v>2</v>
      </c>
      <c r="Q16" s="587">
        <v>2</v>
      </c>
      <c r="R16" s="598">
        <v>20</v>
      </c>
    </row>
    <row r="17" spans="2:18" s="584" customFormat="1" ht="24" customHeight="1">
      <c r="B17" s="597" t="s">
        <v>353</v>
      </c>
      <c r="C17" s="586">
        <f t="shared" si="0"/>
        <v>51</v>
      </c>
      <c r="D17" s="587">
        <v>33</v>
      </c>
      <c r="E17" s="587">
        <v>8</v>
      </c>
      <c r="F17" s="587">
        <v>0</v>
      </c>
      <c r="G17" s="587">
        <v>0</v>
      </c>
      <c r="H17" s="587">
        <v>1</v>
      </c>
      <c r="I17" s="587">
        <v>9</v>
      </c>
      <c r="J17" s="588">
        <f t="shared" si="1"/>
        <v>44</v>
      </c>
      <c r="K17" s="587">
        <v>15</v>
      </c>
      <c r="L17" s="587">
        <v>4</v>
      </c>
      <c r="M17" s="587">
        <v>25</v>
      </c>
      <c r="N17" s="587">
        <v>1651</v>
      </c>
      <c r="O17" s="587">
        <v>323</v>
      </c>
      <c r="P17" s="599">
        <v>1</v>
      </c>
      <c r="Q17" s="587">
        <v>0</v>
      </c>
      <c r="R17" s="598">
        <v>12</v>
      </c>
    </row>
    <row r="18" spans="2:18" s="584" customFormat="1" ht="24" customHeight="1">
      <c r="B18" s="597" t="s">
        <v>354</v>
      </c>
      <c r="C18" s="586">
        <f t="shared" si="0"/>
        <v>68</v>
      </c>
      <c r="D18" s="587">
        <v>40</v>
      </c>
      <c r="E18" s="587">
        <v>15</v>
      </c>
      <c r="F18" s="587">
        <v>0</v>
      </c>
      <c r="G18" s="587">
        <v>0</v>
      </c>
      <c r="H18" s="587">
        <v>4</v>
      </c>
      <c r="I18" s="587">
        <v>9</v>
      </c>
      <c r="J18" s="588">
        <f t="shared" si="1"/>
        <v>47</v>
      </c>
      <c r="K18" s="587">
        <v>13</v>
      </c>
      <c r="L18" s="587">
        <v>6</v>
      </c>
      <c r="M18" s="587">
        <v>28</v>
      </c>
      <c r="N18" s="587">
        <v>1657</v>
      </c>
      <c r="O18" s="587">
        <v>182</v>
      </c>
      <c r="P18" s="599">
        <v>4</v>
      </c>
      <c r="Q18" s="587">
        <v>0</v>
      </c>
      <c r="R18" s="598">
        <v>20</v>
      </c>
    </row>
    <row r="19" spans="2:18" s="584" customFormat="1" ht="24" customHeight="1">
      <c r="B19" s="597" t="s">
        <v>355</v>
      </c>
      <c r="C19" s="586">
        <f t="shared" si="0"/>
        <v>67</v>
      </c>
      <c r="D19" s="587">
        <v>33</v>
      </c>
      <c r="E19" s="587">
        <v>16</v>
      </c>
      <c r="F19" s="587">
        <v>0</v>
      </c>
      <c r="G19" s="587">
        <v>0</v>
      </c>
      <c r="H19" s="581">
        <v>4</v>
      </c>
      <c r="I19" s="587">
        <v>14</v>
      </c>
      <c r="J19" s="588">
        <f t="shared" si="1"/>
        <v>45</v>
      </c>
      <c r="K19" s="587">
        <v>16</v>
      </c>
      <c r="L19" s="587">
        <v>6</v>
      </c>
      <c r="M19" s="587">
        <v>23</v>
      </c>
      <c r="N19" s="587">
        <v>3906</v>
      </c>
      <c r="O19" s="587">
        <v>523</v>
      </c>
      <c r="P19" s="599">
        <v>4</v>
      </c>
      <c r="Q19" s="587">
        <v>0</v>
      </c>
      <c r="R19" s="598">
        <v>20</v>
      </c>
    </row>
    <row r="20" spans="2:18" s="584" customFormat="1" ht="24" customHeight="1">
      <c r="B20" s="597" t="s">
        <v>356</v>
      </c>
      <c r="C20" s="586">
        <f t="shared" si="0"/>
        <v>35</v>
      </c>
      <c r="D20" s="587">
        <v>29</v>
      </c>
      <c r="E20" s="587">
        <v>2</v>
      </c>
      <c r="F20" s="587">
        <v>0</v>
      </c>
      <c r="G20" s="587">
        <v>0</v>
      </c>
      <c r="H20" s="587">
        <v>1</v>
      </c>
      <c r="I20" s="587">
        <v>3</v>
      </c>
      <c r="J20" s="588">
        <f t="shared" si="1"/>
        <v>32</v>
      </c>
      <c r="K20" s="587">
        <v>13</v>
      </c>
      <c r="L20" s="587">
        <v>4</v>
      </c>
      <c r="M20" s="587">
        <v>15</v>
      </c>
      <c r="N20" s="587">
        <v>1738</v>
      </c>
      <c r="O20" s="587">
        <v>5</v>
      </c>
      <c r="P20" s="599">
        <v>1</v>
      </c>
      <c r="Q20" s="587">
        <v>0</v>
      </c>
      <c r="R20" s="598">
        <v>12</v>
      </c>
    </row>
    <row r="21" spans="2:18" s="584" customFormat="1" ht="24" customHeight="1">
      <c r="B21" s="597" t="s">
        <v>357</v>
      </c>
      <c r="C21" s="586">
        <f t="shared" si="0"/>
        <v>30</v>
      </c>
      <c r="D21" s="587">
        <v>23</v>
      </c>
      <c r="E21" s="587">
        <v>1</v>
      </c>
      <c r="F21" s="587">
        <v>0</v>
      </c>
      <c r="G21" s="587">
        <v>0</v>
      </c>
      <c r="H21" s="587">
        <v>2</v>
      </c>
      <c r="I21" s="587">
        <v>4</v>
      </c>
      <c r="J21" s="588">
        <f t="shared" si="1"/>
        <v>28</v>
      </c>
      <c r="K21" s="587">
        <v>13</v>
      </c>
      <c r="L21" s="587">
        <v>5</v>
      </c>
      <c r="M21" s="587">
        <v>10</v>
      </c>
      <c r="N21" s="587">
        <v>3257</v>
      </c>
      <c r="O21" s="587">
        <v>20</v>
      </c>
      <c r="P21" s="599">
        <v>2</v>
      </c>
      <c r="Q21" s="587">
        <v>0</v>
      </c>
      <c r="R21" s="598">
        <v>8</v>
      </c>
    </row>
    <row r="22" spans="2:18" s="584" customFormat="1" ht="24" customHeight="1">
      <c r="B22" s="597" t="s">
        <v>358</v>
      </c>
      <c r="C22" s="586">
        <f t="shared" si="0"/>
        <v>52</v>
      </c>
      <c r="D22" s="587">
        <v>44</v>
      </c>
      <c r="E22" s="587">
        <v>2</v>
      </c>
      <c r="F22" s="587">
        <v>0</v>
      </c>
      <c r="G22" s="587">
        <v>1</v>
      </c>
      <c r="H22" s="587">
        <v>2</v>
      </c>
      <c r="I22" s="587">
        <v>3</v>
      </c>
      <c r="J22" s="588">
        <f t="shared" si="1"/>
        <v>52</v>
      </c>
      <c r="K22" s="587">
        <v>17</v>
      </c>
      <c r="L22" s="587">
        <v>7</v>
      </c>
      <c r="M22" s="587">
        <v>28</v>
      </c>
      <c r="N22" s="587">
        <v>2106</v>
      </c>
      <c r="O22" s="587">
        <v>310</v>
      </c>
      <c r="P22" s="582" t="s">
        <v>387</v>
      </c>
      <c r="Q22" s="587">
        <v>4</v>
      </c>
      <c r="R22" s="598">
        <v>8</v>
      </c>
    </row>
    <row r="23" spans="2:18" s="584" customFormat="1" ht="24" customHeight="1">
      <c r="B23" s="597" t="s">
        <v>359</v>
      </c>
      <c r="C23" s="586">
        <f t="shared" si="0"/>
        <v>55</v>
      </c>
      <c r="D23" s="587">
        <v>46</v>
      </c>
      <c r="E23" s="587">
        <v>0</v>
      </c>
      <c r="F23" s="587">
        <v>0</v>
      </c>
      <c r="G23" s="587">
        <v>0</v>
      </c>
      <c r="H23" s="587">
        <v>6</v>
      </c>
      <c r="I23" s="587">
        <v>3</v>
      </c>
      <c r="J23" s="588">
        <f t="shared" si="1"/>
        <v>52</v>
      </c>
      <c r="K23" s="587">
        <v>19</v>
      </c>
      <c r="L23" s="587">
        <v>7</v>
      </c>
      <c r="M23" s="587">
        <v>26</v>
      </c>
      <c r="N23" s="587">
        <v>2377</v>
      </c>
      <c r="O23" s="587">
        <v>0</v>
      </c>
      <c r="P23" s="599">
        <v>6</v>
      </c>
      <c r="Q23" s="587">
        <v>4</v>
      </c>
      <c r="R23" s="598">
        <v>8</v>
      </c>
    </row>
    <row r="24" spans="2:18" s="584" customFormat="1" ht="12.75" thickBot="1">
      <c r="B24" s="600"/>
      <c r="C24" s="601"/>
      <c r="D24" s="602"/>
      <c r="E24" s="602"/>
      <c r="F24" s="602"/>
      <c r="G24" s="602"/>
      <c r="H24" s="602"/>
      <c r="I24" s="602"/>
      <c r="J24" s="602"/>
      <c r="K24" s="602"/>
      <c r="L24" s="602"/>
      <c r="M24" s="602"/>
      <c r="N24" s="602"/>
      <c r="O24" s="602"/>
      <c r="P24" s="602"/>
      <c r="Q24" s="602"/>
      <c r="R24" s="603"/>
    </row>
    <row r="25" spans="2:18" ht="14.25" customHeight="1" thickTop="1">
      <c r="B25" s="1514" t="s">
        <v>361</v>
      </c>
      <c r="C25" s="1520" t="s">
        <v>388</v>
      </c>
      <c r="D25" s="1520"/>
      <c r="E25" s="1520"/>
      <c r="F25" s="1520"/>
      <c r="G25" s="1511" t="s">
        <v>389</v>
      </c>
      <c r="H25" s="1529"/>
      <c r="I25" s="1527" t="s">
        <v>390</v>
      </c>
      <c r="J25" s="1527"/>
      <c r="K25" s="1527"/>
      <c r="L25" s="1527"/>
      <c r="M25" s="1527"/>
      <c r="N25" s="1527"/>
      <c r="O25" s="1527"/>
      <c r="P25" s="1527"/>
      <c r="Q25" s="1527"/>
      <c r="R25" s="1528"/>
    </row>
    <row r="26" spans="2:18" ht="13.5" customHeight="1">
      <c r="B26" s="1510"/>
      <c r="C26" s="1507" t="s">
        <v>1000</v>
      </c>
      <c r="D26" s="1507" t="s">
        <v>391</v>
      </c>
      <c r="E26" s="1507" t="s">
        <v>392</v>
      </c>
      <c r="F26" s="1507" t="s">
        <v>393</v>
      </c>
      <c r="G26" s="1511"/>
      <c r="H26" s="1529"/>
      <c r="I26" s="1525" t="s">
        <v>394</v>
      </c>
      <c r="J26" s="1526"/>
      <c r="K26" s="1521" t="s">
        <v>395</v>
      </c>
      <c r="L26" s="1521"/>
      <c r="M26" s="1521"/>
      <c r="N26" s="1519" t="s">
        <v>396</v>
      </c>
      <c r="O26" s="1519" t="s">
        <v>397</v>
      </c>
      <c r="P26" s="1519" t="s">
        <v>398</v>
      </c>
      <c r="Q26" s="1511" t="s">
        <v>399</v>
      </c>
      <c r="R26" s="1520" t="s">
        <v>155</v>
      </c>
    </row>
    <row r="27" spans="2:18" ht="45" customHeight="1">
      <c r="B27" s="1510"/>
      <c r="C27" s="1507"/>
      <c r="D27" s="1507"/>
      <c r="E27" s="1507"/>
      <c r="F27" s="1507"/>
      <c r="G27" s="1530"/>
      <c r="H27" s="1531"/>
      <c r="I27" s="1527"/>
      <c r="J27" s="1528"/>
      <c r="K27" s="604" t="s">
        <v>400</v>
      </c>
      <c r="L27" s="604" t="s">
        <v>367</v>
      </c>
      <c r="M27" s="575" t="s">
        <v>401</v>
      </c>
      <c r="N27" s="1507"/>
      <c r="O27" s="1513"/>
      <c r="P27" s="1507"/>
      <c r="Q27" s="1512"/>
      <c r="R27" s="1507"/>
    </row>
    <row r="28" spans="2:18" s="605" customFormat="1" ht="45" customHeight="1">
      <c r="B28" s="577" t="s">
        <v>379</v>
      </c>
      <c r="C28" s="588">
        <f aca="true" t="shared" si="3" ref="C28:C43">SUM(D28:F28)</f>
        <v>410</v>
      </c>
      <c r="D28" s="588">
        <v>155</v>
      </c>
      <c r="E28" s="588">
        <v>43</v>
      </c>
      <c r="F28" s="588">
        <v>212</v>
      </c>
      <c r="G28" s="1506">
        <v>1840</v>
      </c>
      <c r="H28" s="1506"/>
      <c r="I28" s="569"/>
      <c r="J28" s="588">
        <v>839046</v>
      </c>
      <c r="K28" s="588">
        <f aca="true" t="shared" si="4" ref="K28:K43">SUM(L28:M28)</f>
        <v>801449</v>
      </c>
      <c r="L28" s="588">
        <v>327646</v>
      </c>
      <c r="M28" s="588">
        <v>473803</v>
      </c>
      <c r="N28" s="588">
        <v>20000</v>
      </c>
      <c r="O28" s="588">
        <v>3654</v>
      </c>
      <c r="P28" s="588">
        <v>790</v>
      </c>
      <c r="Q28" s="588">
        <v>12433</v>
      </c>
      <c r="R28" s="589">
        <v>720</v>
      </c>
    </row>
    <row r="29" spans="2:18" ht="21.75" customHeight="1">
      <c r="B29" s="585" t="s">
        <v>381</v>
      </c>
      <c r="C29" s="588">
        <f t="shared" si="3"/>
        <v>403</v>
      </c>
      <c r="D29" s="588">
        <v>144</v>
      </c>
      <c r="E29" s="588">
        <v>46</v>
      </c>
      <c r="F29" s="588">
        <v>213</v>
      </c>
      <c r="G29" s="1506">
        <v>1825</v>
      </c>
      <c r="H29" s="1506"/>
      <c r="J29" s="588">
        <v>930389</v>
      </c>
      <c r="K29" s="588">
        <f t="shared" si="4"/>
        <v>914386</v>
      </c>
      <c r="L29" s="588">
        <v>450148</v>
      </c>
      <c r="M29" s="588">
        <v>464238</v>
      </c>
      <c r="N29" s="588">
        <v>0</v>
      </c>
      <c r="O29" s="588">
        <v>8659</v>
      </c>
      <c r="P29" s="588">
        <v>40</v>
      </c>
      <c r="Q29" s="588">
        <v>5600</v>
      </c>
      <c r="R29" s="589">
        <v>1697</v>
      </c>
    </row>
    <row r="30" spans="2:18" ht="21.75" customHeight="1">
      <c r="B30" s="585" t="s">
        <v>347</v>
      </c>
      <c r="C30" s="588">
        <f t="shared" si="3"/>
        <v>358</v>
      </c>
      <c r="D30" s="588">
        <v>106</v>
      </c>
      <c r="E30" s="588">
        <v>47</v>
      </c>
      <c r="F30" s="588">
        <v>205</v>
      </c>
      <c r="G30" s="1506">
        <v>1522</v>
      </c>
      <c r="H30" s="1506"/>
      <c r="J30" s="588">
        <f>SUM(K30,N30:R30)</f>
        <v>781359</v>
      </c>
      <c r="K30" s="588">
        <f t="shared" si="4"/>
        <v>770631</v>
      </c>
      <c r="L30" s="588">
        <v>373315</v>
      </c>
      <c r="M30" s="588">
        <v>397316</v>
      </c>
      <c r="N30" s="588">
        <v>0</v>
      </c>
      <c r="O30" s="588">
        <v>5054</v>
      </c>
      <c r="P30" s="588">
        <v>0</v>
      </c>
      <c r="Q30" s="588">
        <v>4372</v>
      </c>
      <c r="R30" s="589">
        <v>1302</v>
      </c>
    </row>
    <row r="31" spans="2:18" ht="21.75" customHeight="1">
      <c r="B31" s="591" t="s">
        <v>384</v>
      </c>
      <c r="C31" s="594">
        <f t="shared" si="3"/>
        <v>375</v>
      </c>
      <c r="D31" s="593">
        <f>SUM(D32:D43)</f>
        <v>120</v>
      </c>
      <c r="E31" s="593">
        <f>SUM(E32:E43)</f>
        <v>41</v>
      </c>
      <c r="F31" s="593">
        <f>SUM(F32:F43)</f>
        <v>214</v>
      </c>
      <c r="G31" s="1508">
        <f>SUM(G32:G43)</f>
        <v>1621</v>
      </c>
      <c r="H31" s="1508"/>
      <c r="I31" s="1524">
        <v>1033426</v>
      </c>
      <c r="J31" s="1524"/>
      <c r="K31" s="594">
        <f t="shared" si="4"/>
        <v>992876</v>
      </c>
      <c r="L31" s="593">
        <f aca="true" t="shared" si="5" ref="L31:R31">SUM(L32:L43)</f>
        <v>364969</v>
      </c>
      <c r="M31" s="593">
        <f t="shared" si="5"/>
        <v>627907</v>
      </c>
      <c r="N31" s="593">
        <f t="shared" si="5"/>
        <v>0</v>
      </c>
      <c r="O31" s="593">
        <f t="shared" si="5"/>
        <v>10622</v>
      </c>
      <c r="P31" s="593">
        <f t="shared" si="5"/>
        <v>23571</v>
      </c>
      <c r="Q31" s="593">
        <f t="shared" si="5"/>
        <v>4134</v>
      </c>
      <c r="R31" s="596">
        <f t="shared" si="5"/>
        <v>2223</v>
      </c>
    </row>
    <row r="32" spans="2:18" ht="15" customHeight="1">
      <c r="B32" s="597" t="s">
        <v>348</v>
      </c>
      <c r="C32" s="588">
        <f t="shared" si="3"/>
        <v>31</v>
      </c>
      <c r="D32" s="587">
        <v>13</v>
      </c>
      <c r="E32" s="587">
        <v>5</v>
      </c>
      <c r="F32" s="587">
        <v>13</v>
      </c>
      <c r="G32" s="1506">
        <v>137</v>
      </c>
      <c r="H32" s="1506"/>
      <c r="J32" s="588">
        <v>48297</v>
      </c>
      <c r="K32" s="588">
        <f t="shared" si="4"/>
        <v>48205</v>
      </c>
      <c r="L32" s="588">
        <v>22251</v>
      </c>
      <c r="M32" s="588">
        <v>25954</v>
      </c>
      <c r="N32" s="588">
        <v>0</v>
      </c>
      <c r="O32" s="588">
        <v>0</v>
      </c>
      <c r="P32" s="588">
        <v>0</v>
      </c>
      <c r="Q32" s="588">
        <v>66</v>
      </c>
      <c r="R32" s="589">
        <v>26</v>
      </c>
    </row>
    <row r="33" spans="2:18" ht="15" customHeight="1">
      <c r="B33" s="597" t="s">
        <v>349</v>
      </c>
      <c r="C33" s="588">
        <f t="shared" si="3"/>
        <v>36</v>
      </c>
      <c r="D33" s="587">
        <v>9</v>
      </c>
      <c r="E33" s="587">
        <v>1</v>
      </c>
      <c r="F33" s="587">
        <v>26</v>
      </c>
      <c r="G33" s="1506">
        <v>172</v>
      </c>
      <c r="H33" s="1506"/>
      <c r="J33" s="588">
        <v>52170</v>
      </c>
      <c r="K33" s="588">
        <f t="shared" si="4"/>
        <v>52166</v>
      </c>
      <c r="L33" s="588">
        <v>23537</v>
      </c>
      <c r="M33" s="588">
        <v>28629</v>
      </c>
      <c r="N33" s="588">
        <v>0</v>
      </c>
      <c r="O33" s="588">
        <v>0</v>
      </c>
      <c r="P33" s="588">
        <v>0</v>
      </c>
      <c r="Q33" s="588">
        <v>0</v>
      </c>
      <c r="R33" s="589">
        <v>4</v>
      </c>
    </row>
    <row r="34" spans="2:18" ht="15" customHeight="1">
      <c r="B34" s="597" t="s">
        <v>350</v>
      </c>
      <c r="C34" s="588">
        <f t="shared" si="3"/>
        <v>35</v>
      </c>
      <c r="D34" s="587">
        <v>14</v>
      </c>
      <c r="E34" s="587">
        <v>3</v>
      </c>
      <c r="F34" s="587">
        <v>18</v>
      </c>
      <c r="G34" s="1506">
        <v>165</v>
      </c>
      <c r="H34" s="1506"/>
      <c r="J34" s="588">
        <v>62525</v>
      </c>
      <c r="K34" s="588">
        <f t="shared" si="4"/>
        <v>61627</v>
      </c>
      <c r="L34" s="588">
        <v>35367</v>
      </c>
      <c r="M34" s="588">
        <v>26260</v>
      </c>
      <c r="N34" s="588">
        <v>0</v>
      </c>
      <c r="O34" s="588">
        <v>0</v>
      </c>
      <c r="P34" s="588">
        <v>0</v>
      </c>
      <c r="Q34" s="588">
        <v>893</v>
      </c>
      <c r="R34" s="589">
        <v>5</v>
      </c>
    </row>
    <row r="35" spans="2:18" ht="15" customHeight="1">
      <c r="B35" s="597" t="s">
        <v>351</v>
      </c>
      <c r="C35" s="588">
        <f t="shared" si="3"/>
        <v>38</v>
      </c>
      <c r="D35" s="587">
        <v>16</v>
      </c>
      <c r="E35" s="587">
        <v>2</v>
      </c>
      <c r="F35" s="587">
        <v>20</v>
      </c>
      <c r="G35" s="1506">
        <v>160</v>
      </c>
      <c r="H35" s="1506"/>
      <c r="J35" s="588">
        <v>97518</v>
      </c>
      <c r="K35" s="588">
        <f t="shared" si="4"/>
        <v>72459</v>
      </c>
      <c r="L35" s="588">
        <v>32716</v>
      </c>
      <c r="M35" s="588">
        <v>39743</v>
      </c>
      <c r="N35" s="588">
        <v>0</v>
      </c>
      <c r="O35" s="588">
        <v>1736</v>
      </c>
      <c r="P35" s="588">
        <v>23270</v>
      </c>
      <c r="Q35" s="588">
        <v>0</v>
      </c>
      <c r="R35" s="589">
        <v>53</v>
      </c>
    </row>
    <row r="36" spans="2:18" ht="15" customHeight="1">
      <c r="B36" s="597" t="s">
        <v>352</v>
      </c>
      <c r="C36" s="588">
        <f t="shared" si="3"/>
        <v>38</v>
      </c>
      <c r="D36" s="587">
        <v>8</v>
      </c>
      <c r="E36" s="587">
        <v>9</v>
      </c>
      <c r="F36" s="587">
        <v>21</v>
      </c>
      <c r="G36" s="1506">
        <v>181</v>
      </c>
      <c r="H36" s="1506"/>
      <c r="J36" s="588">
        <v>328675</v>
      </c>
      <c r="K36" s="588">
        <f t="shared" si="4"/>
        <v>320387</v>
      </c>
      <c r="L36" s="588">
        <v>80354</v>
      </c>
      <c r="M36" s="588">
        <v>240033</v>
      </c>
      <c r="N36" s="588">
        <v>0</v>
      </c>
      <c r="O36" s="588">
        <v>7329</v>
      </c>
      <c r="P36" s="588">
        <v>0</v>
      </c>
      <c r="Q36" s="588">
        <v>676</v>
      </c>
      <c r="R36" s="589">
        <v>283</v>
      </c>
    </row>
    <row r="37" spans="2:18" ht="15" customHeight="1">
      <c r="B37" s="597" t="s">
        <v>353</v>
      </c>
      <c r="C37" s="588">
        <f t="shared" si="3"/>
        <v>29</v>
      </c>
      <c r="D37" s="587">
        <v>6</v>
      </c>
      <c r="E37" s="587">
        <v>2</v>
      </c>
      <c r="F37" s="587">
        <v>21</v>
      </c>
      <c r="G37" s="1506">
        <v>120</v>
      </c>
      <c r="H37" s="1506"/>
      <c r="J37" s="588">
        <v>42381</v>
      </c>
      <c r="K37" s="588">
        <f t="shared" si="4"/>
        <v>41576</v>
      </c>
      <c r="L37" s="588">
        <v>30236</v>
      </c>
      <c r="M37" s="588">
        <v>11340</v>
      </c>
      <c r="N37" s="588">
        <v>0</v>
      </c>
      <c r="O37" s="588">
        <v>36</v>
      </c>
      <c r="P37" s="588">
        <v>0</v>
      </c>
      <c r="Q37" s="588">
        <v>50</v>
      </c>
      <c r="R37" s="589">
        <v>719</v>
      </c>
    </row>
    <row r="38" spans="2:18" ht="15" customHeight="1">
      <c r="B38" s="597" t="s">
        <v>354</v>
      </c>
      <c r="C38" s="588">
        <f t="shared" si="3"/>
        <v>31</v>
      </c>
      <c r="D38" s="587">
        <v>7</v>
      </c>
      <c r="E38" s="587">
        <v>0</v>
      </c>
      <c r="F38" s="587">
        <v>24</v>
      </c>
      <c r="G38" s="1506">
        <v>112</v>
      </c>
      <c r="H38" s="1506"/>
      <c r="J38" s="588">
        <v>46388</v>
      </c>
      <c r="K38" s="588">
        <f t="shared" si="4"/>
        <v>43301</v>
      </c>
      <c r="L38" s="588">
        <v>15631</v>
      </c>
      <c r="M38" s="588">
        <v>27670</v>
      </c>
      <c r="N38" s="588">
        <v>0</v>
      </c>
      <c r="O38" s="588">
        <v>335</v>
      </c>
      <c r="P38" s="588">
        <v>0</v>
      </c>
      <c r="Q38" s="588">
        <v>2081</v>
      </c>
      <c r="R38" s="589">
        <v>671</v>
      </c>
    </row>
    <row r="39" spans="2:18" ht="15" customHeight="1">
      <c r="B39" s="597" t="s">
        <v>355</v>
      </c>
      <c r="C39" s="588">
        <f t="shared" si="3"/>
        <v>25</v>
      </c>
      <c r="D39" s="587">
        <v>8</v>
      </c>
      <c r="E39" s="587">
        <v>2</v>
      </c>
      <c r="F39" s="587">
        <v>15</v>
      </c>
      <c r="G39" s="1506">
        <v>109</v>
      </c>
      <c r="H39" s="1506"/>
      <c r="J39" s="588">
        <v>148544</v>
      </c>
      <c r="K39" s="588">
        <f t="shared" si="4"/>
        <v>147438</v>
      </c>
      <c r="L39" s="588">
        <v>40076</v>
      </c>
      <c r="M39" s="588">
        <v>107362</v>
      </c>
      <c r="N39" s="588">
        <v>0</v>
      </c>
      <c r="O39" s="588">
        <v>871</v>
      </c>
      <c r="P39" s="588">
        <v>0</v>
      </c>
      <c r="Q39" s="588">
        <v>118</v>
      </c>
      <c r="R39" s="589">
        <v>117</v>
      </c>
    </row>
    <row r="40" spans="2:18" ht="15" customHeight="1">
      <c r="B40" s="597" t="s">
        <v>356</v>
      </c>
      <c r="C40" s="588">
        <f t="shared" si="3"/>
        <v>21</v>
      </c>
      <c r="D40" s="587">
        <v>7</v>
      </c>
      <c r="E40" s="587">
        <v>4</v>
      </c>
      <c r="F40" s="587">
        <v>10</v>
      </c>
      <c r="G40" s="1506">
        <v>95</v>
      </c>
      <c r="H40" s="1506"/>
      <c r="J40" s="588">
        <v>22818</v>
      </c>
      <c r="K40" s="588">
        <f t="shared" si="4"/>
        <v>22668</v>
      </c>
      <c r="L40" s="588">
        <v>11726</v>
      </c>
      <c r="M40" s="588">
        <v>10942</v>
      </c>
      <c r="N40" s="588">
        <v>0</v>
      </c>
      <c r="O40" s="588">
        <v>0</v>
      </c>
      <c r="P40" s="588">
        <v>0</v>
      </c>
      <c r="Q40" s="588">
        <v>1</v>
      </c>
      <c r="R40" s="589">
        <v>149</v>
      </c>
    </row>
    <row r="41" spans="2:18" ht="15" customHeight="1">
      <c r="B41" s="597" t="s">
        <v>357</v>
      </c>
      <c r="C41" s="588">
        <f t="shared" si="3"/>
        <v>24</v>
      </c>
      <c r="D41" s="587">
        <v>9</v>
      </c>
      <c r="E41" s="587">
        <v>4</v>
      </c>
      <c r="F41" s="587">
        <v>11</v>
      </c>
      <c r="G41" s="1506">
        <v>97</v>
      </c>
      <c r="H41" s="1506"/>
      <c r="J41" s="588">
        <v>96867</v>
      </c>
      <c r="K41" s="588">
        <f t="shared" si="4"/>
        <v>96739</v>
      </c>
      <c r="L41" s="588">
        <v>29964</v>
      </c>
      <c r="M41" s="588">
        <v>66775</v>
      </c>
      <c r="N41" s="588">
        <v>0</v>
      </c>
      <c r="O41" s="588">
        <v>0</v>
      </c>
      <c r="P41" s="588">
        <v>0</v>
      </c>
      <c r="Q41" s="588">
        <v>46</v>
      </c>
      <c r="R41" s="589">
        <v>82</v>
      </c>
    </row>
    <row r="42" spans="2:18" ht="15" customHeight="1">
      <c r="B42" s="597" t="s">
        <v>358</v>
      </c>
      <c r="C42" s="588">
        <f t="shared" si="3"/>
        <v>34</v>
      </c>
      <c r="D42" s="587">
        <v>10</v>
      </c>
      <c r="E42" s="587">
        <v>4</v>
      </c>
      <c r="F42" s="587">
        <v>20</v>
      </c>
      <c r="G42" s="1506">
        <v>128</v>
      </c>
      <c r="H42" s="1506"/>
      <c r="J42" s="588">
        <v>39715</v>
      </c>
      <c r="K42" s="588">
        <f t="shared" si="4"/>
        <v>39050</v>
      </c>
      <c r="L42" s="588">
        <v>19531</v>
      </c>
      <c r="M42" s="588">
        <v>19519</v>
      </c>
      <c r="N42" s="588">
        <v>0</v>
      </c>
      <c r="O42" s="588">
        <v>315</v>
      </c>
      <c r="P42" s="588">
        <v>301</v>
      </c>
      <c r="Q42" s="588">
        <v>48</v>
      </c>
      <c r="R42" s="589">
        <v>1</v>
      </c>
    </row>
    <row r="43" spans="2:18" ht="15" customHeight="1">
      <c r="B43" s="597" t="s">
        <v>359</v>
      </c>
      <c r="C43" s="588">
        <f t="shared" si="3"/>
        <v>33</v>
      </c>
      <c r="D43" s="587">
        <v>13</v>
      </c>
      <c r="E43" s="587">
        <v>5</v>
      </c>
      <c r="F43" s="587">
        <v>15</v>
      </c>
      <c r="G43" s="1506">
        <v>145</v>
      </c>
      <c r="H43" s="1506"/>
      <c r="J43" s="588">
        <v>47528</v>
      </c>
      <c r="K43" s="588">
        <f t="shared" si="4"/>
        <v>47260</v>
      </c>
      <c r="L43" s="588">
        <v>23580</v>
      </c>
      <c r="M43" s="588">
        <v>23680</v>
      </c>
      <c r="N43" s="588">
        <v>0</v>
      </c>
      <c r="O43" s="588">
        <v>0</v>
      </c>
      <c r="P43" s="588">
        <v>0</v>
      </c>
      <c r="Q43" s="588">
        <v>155</v>
      </c>
      <c r="R43" s="589">
        <v>113</v>
      </c>
    </row>
    <row r="44" spans="2:18" ht="15" customHeight="1">
      <c r="B44" s="606"/>
      <c r="C44" s="607"/>
      <c r="D44" s="607"/>
      <c r="E44" s="607"/>
      <c r="F44" s="607"/>
      <c r="G44" s="608"/>
      <c r="H44" s="609"/>
      <c r="I44" s="609"/>
      <c r="J44" s="608"/>
      <c r="K44" s="608"/>
      <c r="L44" s="608"/>
      <c r="M44" s="608"/>
      <c r="N44" s="608"/>
      <c r="O44" s="608"/>
      <c r="P44" s="608"/>
      <c r="Q44" s="608"/>
      <c r="R44" s="610"/>
    </row>
  </sheetData>
  <mergeCells count="53">
    <mergeCell ref="G28:H28"/>
    <mergeCell ref="I31:J31"/>
    <mergeCell ref="C26:C27"/>
    <mergeCell ref="R6:R7"/>
    <mergeCell ref="C25:F25"/>
    <mergeCell ref="F26:F27"/>
    <mergeCell ref="E26:E27"/>
    <mergeCell ref="I26:J27"/>
    <mergeCell ref="I25:R25"/>
    <mergeCell ref="G25:H27"/>
    <mergeCell ref="R26:R27"/>
    <mergeCell ref="K26:M26"/>
    <mergeCell ref="Q6:Q7"/>
    <mergeCell ref="Q5:R5"/>
    <mergeCell ref="P5:P7"/>
    <mergeCell ref="D26:D27"/>
    <mergeCell ref="N26:N27"/>
    <mergeCell ref="O26:O27"/>
    <mergeCell ref="P26:P27"/>
    <mergeCell ref="C5:I5"/>
    <mergeCell ref="J5:M5"/>
    <mergeCell ref="O6:O7"/>
    <mergeCell ref="N6:N7"/>
    <mergeCell ref="N5:O5"/>
    <mergeCell ref="M6:M7"/>
    <mergeCell ref="G6:G7"/>
    <mergeCell ref="F6:F7"/>
    <mergeCell ref="L6:L7"/>
    <mergeCell ref="K6:K7"/>
    <mergeCell ref="J6:J7"/>
    <mergeCell ref="G31:H31"/>
    <mergeCell ref="B5:B7"/>
    <mergeCell ref="Q26:Q27"/>
    <mergeCell ref="E6:E7"/>
    <mergeCell ref="D6:D7"/>
    <mergeCell ref="C6:C7"/>
    <mergeCell ref="I6:I7"/>
    <mergeCell ref="H6:H7"/>
    <mergeCell ref="B25:B27"/>
    <mergeCell ref="G34:H34"/>
    <mergeCell ref="G35:H35"/>
    <mergeCell ref="G43:H43"/>
    <mergeCell ref="G36:H36"/>
    <mergeCell ref="G37:H37"/>
    <mergeCell ref="G38:H38"/>
    <mergeCell ref="G39:H39"/>
    <mergeCell ref="G40:H40"/>
    <mergeCell ref="G41:H41"/>
    <mergeCell ref="G42:H42"/>
    <mergeCell ref="G29:H29"/>
    <mergeCell ref="G30:H30"/>
    <mergeCell ref="G32:H32"/>
    <mergeCell ref="G33:H33"/>
  </mergeCells>
  <printOptions/>
  <pageMargins left="0.75" right="0.75" top="1" bottom="1"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dimension ref="B1:L22"/>
  <sheetViews>
    <sheetView workbookViewId="0" topLeftCell="A1">
      <selection activeCell="A1" sqref="A1"/>
    </sheetView>
  </sheetViews>
  <sheetFormatPr defaultColWidth="9.00390625" defaultRowHeight="13.5"/>
  <cols>
    <col min="1" max="1" width="4.625" style="355" customWidth="1"/>
    <col min="2" max="3" width="3.625" style="355" customWidth="1"/>
    <col min="4" max="4" width="14.625" style="355" customWidth="1"/>
    <col min="5" max="7" width="13.125" style="355" customWidth="1"/>
    <col min="8" max="8" width="7.625" style="355" customWidth="1"/>
    <col min="9" max="9" width="17.75390625" style="355" customWidth="1"/>
    <col min="10" max="12" width="13.125" style="355" customWidth="1"/>
    <col min="13" max="16384" width="9.00390625" style="355" customWidth="1"/>
  </cols>
  <sheetData>
    <row r="1" ht="14.25">
      <c r="B1" s="354" t="s">
        <v>438</v>
      </c>
    </row>
    <row r="2" spans="9:12" ht="12.75" thickBot="1">
      <c r="I2" s="611"/>
      <c r="J2" s="611"/>
      <c r="L2" s="611" t="s">
        <v>405</v>
      </c>
    </row>
    <row r="3" spans="2:12" ht="24" customHeight="1" thickTop="1">
      <c r="B3" s="1544" t="s">
        <v>406</v>
      </c>
      <c r="C3" s="1545"/>
      <c r="D3" s="1546"/>
      <c r="E3" s="324" t="s">
        <v>407</v>
      </c>
      <c r="F3" s="324" t="s">
        <v>403</v>
      </c>
      <c r="G3" s="324" t="s">
        <v>404</v>
      </c>
      <c r="H3" s="1538" t="s">
        <v>408</v>
      </c>
      <c r="I3" s="1539"/>
      <c r="J3" s="324" t="s">
        <v>407</v>
      </c>
      <c r="K3" s="324" t="s">
        <v>403</v>
      </c>
      <c r="L3" s="324" t="s">
        <v>404</v>
      </c>
    </row>
    <row r="4" spans="2:12" ht="16.5" customHeight="1">
      <c r="B4" s="1547"/>
      <c r="C4" s="1548"/>
      <c r="D4" s="1549"/>
      <c r="E4" s="612"/>
      <c r="F4" s="613"/>
      <c r="G4" s="614"/>
      <c r="H4" s="615"/>
      <c r="I4" s="340"/>
      <c r="J4" s="612"/>
      <c r="K4" s="613"/>
      <c r="L4" s="616"/>
    </row>
    <row r="5" spans="2:12" s="617" customFormat="1" ht="15" customHeight="1">
      <c r="B5" s="1532" t="s">
        <v>409</v>
      </c>
      <c r="C5" s="1533"/>
      <c r="D5" s="1534"/>
      <c r="E5" s="620">
        <v>98085</v>
      </c>
      <c r="F5" s="621">
        <v>137765</v>
      </c>
      <c r="G5" s="622">
        <v>159233</v>
      </c>
      <c r="H5" s="623"/>
      <c r="I5" s="340" t="s">
        <v>410</v>
      </c>
      <c r="J5" s="620">
        <v>447374</v>
      </c>
      <c r="K5" s="621">
        <v>493972</v>
      </c>
      <c r="L5" s="624">
        <v>547512</v>
      </c>
    </row>
    <row r="6" spans="2:12" s="617" customFormat="1" ht="15" customHeight="1">
      <c r="B6" s="1540"/>
      <c r="C6" s="1541"/>
      <c r="D6" s="1542"/>
      <c r="E6" s="620"/>
      <c r="F6" s="621"/>
      <c r="G6" s="622"/>
      <c r="H6" s="623"/>
      <c r="I6" s="626"/>
      <c r="J6" s="620"/>
      <c r="K6" s="621"/>
      <c r="L6" s="624"/>
    </row>
    <row r="7" spans="2:12" s="627" customFormat="1" ht="15" customHeight="1">
      <c r="B7" s="1543" t="s">
        <v>411</v>
      </c>
      <c r="C7" s="320"/>
      <c r="D7" s="340" t="s">
        <v>412</v>
      </c>
      <c r="E7" s="620">
        <v>126886</v>
      </c>
      <c r="F7" s="621">
        <v>141175</v>
      </c>
      <c r="G7" s="622">
        <v>160385</v>
      </c>
      <c r="H7" s="629" t="s">
        <v>413</v>
      </c>
      <c r="I7" s="340" t="s">
        <v>414</v>
      </c>
      <c r="J7" s="620">
        <v>89105</v>
      </c>
      <c r="K7" s="621">
        <v>102727</v>
      </c>
      <c r="L7" s="624">
        <v>115329</v>
      </c>
    </row>
    <row r="8" spans="2:12" s="627" customFormat="1" ht="15" customHeight="1">
      <c r="B8" s="1543"/>
      <c r="C8" s="320"/>
      <c r="D8" s="340" t="s">
        <v>415</v>
      </c>
      <c r="E8" s="620">
        <v>213607</v>
      </c>
      <c r="F8" s="621">
        <v>252987</v>
      </c>
      <c r="G8" s="622">
        <v>289471</v>
      </c>
      <c r="H8" s="320"/>
      <c r="I8" s="340"/>
      <c r="J8" s="620"/>
      <c r="K8" s="621"/>
      <c r="L8" s="624"/>
    </row>
    <row r="9" spans="2:12" s="627" customFormat="1" ht="15" customHeight="1">
      <c r="B9" s="327"/>
      <c r="C9" s="619"/>
      <c r="D9" s="625" t="s">
        <v>178</v>
      </c>
      <c r="E9" s="620">
        <f>SUM(E7:E8)</f>
        <v>340493</v>
      </c>
      <c r="F9" s="621">
        <f>SUM(F7:F8)</f>
        <v>394162</v>
      </c>
      <c r="G9" s="622">
        <f>SUM(G7:G8)</f>
        <v>449856</v>
      </c>
      <c r="H9" s="320"/>
      <c r="I9" s="340" t="s">
        <v>416</v>
      </c>
      <c r="J9" s="620">
        <v>2930</v>
      </c>
      <c r="K9" s="621">
        <v>3935</v>
      </c>
      <c r="L9" s="624">
        <v>4318</v>
      </c>
    </row>
    <row r="10" spans="2:12" s="627" customFormat="1" ht="15" customHeight="1">
      <c r="B10" s="1543" t="s">
        <v>417</v>
      </c>
      <c r="C10" s="320"/>
      <c r="D10" s="340" t="s">
        <v>418</v>
      </c>
      <c r="E10" s="620">
        <v>197735</v>
      </c>
      <c r="F10" s="621">
        <v>300715</v>
      </c>
      <c r="G10" s="622">
        <v>362915</v>
      </c>
      <c r="H10" s="629"/>
      <c r="I10" s="328"/>
      <c r="J10" s="630"/>
      <c r="K10" s="621"/>
      <c r="L10" s="624"/>
    </row>
    <row r="11" spans="2:12" s="627" customFormat="1" ht="15" customHeight="1">
      <c r="B11" s="1543"/>
      <c r="C11" s="320"/>
      <c r="D11" s="340" t="s">
        <v>419</v>
      </c>
      <c r="E11" s="620">
        <v>896440</v>
      </c>
      <c r="F11" s="621">
        <v>719498</v>
      </c>
      <c r="G11" s="622">
        <v>759288</v>
      </c>
      <c r="H11" s="629" t="s">
        <v>420</v>
      </c>
      <c r="I11" s="340" t="s">
        <v>421</v>
      </c>
      <c r="J11" s="621">
        <v>15092</v>
      </c>
      <c r="K11" s="621">
        <v>16556</v>
      </c>
      <c r="L11" s="624">
        <v>18099</v>
      </c>
    </row>
    <row r="12" spans="2:12" s="627" customFormat="1" ht="15" customHeight="1">
      <c r="B12" s="628"/>
      <c r="C12" s="320"/>
      <c r="D12" s="340" t="s">
        <v>178</v>
      </c>
      <c r="E12" s="620">
        <f>SUM(E10:E11)</f>
        <v>1094175</v>
      </c>
      <c r="F12" s="621">
        <f>SUM(F10:F11)</f>
        <v>1020213</v>
      </c>
      <c r="G12" s="622">
        <f>SUM(G10:G11)</f>
        <v>1122203</v>
      </c>
      <c r="H12" s="320"/>
      <c r="I12" s="340"/>
      <c r="J12" s="621"/>
      <c r="K12" s="621"/>
      <c r="L12" s="624"/>
    </row>
    <row r="13" spans="2:12" s="627" customFormat="1" ht="15" customHeight="1">
      <c r="B13" s="628"/>
      <c r="C13" s="320"/>
      <c r="D13" s="340"/>
      <c r="E13" s="620"/>
      <c r="F13" s="621"/>
      <c r="G13" s="622"/>
      <c r="H13" s="320"/>
      <c r="I13" s="332" t="s">
        <v>422</v>
      </c>
      <c r="J13" s="631">
        <f>SUM(J3:J11)</f>
        <v>554501</v>
      </c>
      <c r="K13" s="631">
        <f>SUM(K3:K11)</f>
        <v>617190</v>
      </c>
      <c r="L13" s="632">
        <f>SUM(L3:L11)</f>
        <v>685258</v>
      </c>
    </row>
    <row r="14" spans="2:12" s="627" customFormat="1" ht="15" customHeight="1">
      <c r="B14" s="1532" t="s">
        <v>423</v>
      </c>
      <c r="C14" s="1533"/>
      <c r="D14" s="1534"/>
      <c r="E14" s="620">
        <v>12297</v>
      </c>
      <c r="F14" s="621">
        <v>20052</v>
      </c>
      <c r="G14" s="622">
        <v>21543</v>
      </c>
      <c r="H14" s="320"/>
      <c r="I14" s="340"/>
      <c r="J14" s="621"/>
      <c r="K14" s="621"/>
      <c r="L14" s="624"/>
    </row>
    <row r="15" spans="2:12" s="633" customFormat="1" ht="15" customHeight="1">
      <c r="B15" s="1532" t="s">
        <v>424</v>
      </c>
      <c r="C15" s="1533" t="s">
        <v>425</v>
      </c>
      <c r="D15" s="1534"/>
      <c r="E15" s="620">
        <v>30447</v>
      </c>
      <c r="F15" s="621">
        <v>37311</v>
      </c>
      <c r="G15" s="622">
        <v>55626</v>
      </c>
      <c r="H15" s="320"/>
      <c r="I15" s="332"/>
      <c r="J15" s="631"/>
      <c r="K15" s="631"/>
      <c r="L15" s="632"/>
    </row>
    <row r="16" spans="2:12" s="627" customFormat="1" ht="15" customHeight="1">
      <c r="B16" s="1532" t="s">
        <v>426</v>
      </c>
      <c r="C16" s="1533" t="s">
        <v>427</v>
      </c>
      <c r="D16" s="1534"/>
      <c r="E16" s="620">
        <v>43798</v>
      </c>
      <c r="F16" s="621">
        <v>48969</v>
      </c>
      <c r="G16" s="622">
        <v>61657</v>
      </c>
      <c r="H16" s="320"/>
      <c r="I16" s="340"/>
      <c r="J16" s="621"/>
      <c r="K16" s="621"/>
      <c r="L16" s="624"/>
    </row>
    <row r="17" spans="2:12" s="627" customFormat="1" ht="15" customHeight="1">
      <c r="B17" s="1532" t="s">
        <v>428</v>
      </c>
      <c r="C17" s="1533" t="s">
        <v>429</v>
      </c>
      <c r="D17" s="1534"/>
      <c r="E17" s="634" t="s">
        <v>430</v>
      </c>
      <c r="F17" s="635" t="s">
        <v>430</v>
      </c>
      <c r="G17" s="622">
        <v>1</v>
      </c>
      <c r="H17" s="320"/>
      <c r="I17" s="340"/>
      <c r="J17" s="636"/>
      <c r="K17" s="636"/>
      <c r="L17" s="637"/>
    </row>
    <row r="18" spans="2:12" s="627" customFormat="1" ht="15" customHeight="1">
      <c r="B18" s="1532" t="s">
        <v>431</v>
      </c>
      <c r="C18" s="1533" t="s">
        <v>432</v>
      </c>
      <c r="D18" s="1534"/>
      <c r="E18" s="620">
        <v>2319</v>
      </c>
      <c r="F18" s="621">
        <v>2816</v>
      </c>
      <c r="G18" s="622">
        <v>2585</v>
      </c>
      <c r="H18" s="320"/>
      <c r="I18" s="328"/>
      <c r="J18" s="630"/>
      <c r="K18" s="621"/>
      <c r="L18" s="624"/>
    </row>
    <row r="19" spans="2:12" s="627" customFormat="1" ht="15" customHeight="1">
      <c r="B19" s="1532" t="s">
        <v>433</v>
      </c>
      <c r="C19" s="1533" t="s">
        <v>434</v>
      </c>
      <c r="D19" s="1534"/>
      <c r="E19" s="620">
        <v>2</v>
      </c>
      <c r="F19" s="621">
        <v>136</v>
      </c>
      <c r="G19" s="622">
        <v>246</v>
      </c>
      <c r="H19" s="320"/>
      <c r="I19" s="328"/>
      <c r="J19" s="620"/>
      <c r="K19" s="621"/>
      <c r="L19" s="624"/>
    </row>
    <row r="20" spans="2:12" s="627" customFormat="1" ht="15" customHeight="1">
      <c r="B20" s="618"/>
      <c r="C20" s="619"/>
      <c r="D20" s="340"/>
      <c r="E20" s="621"/>
      <c r="F20" s="621"/>
      <c r="G20" s="622"/>
      <c r="H20" s="320"/>
      <c r="I20" s="328"/>
      <c r="J20" s="621"/>
      <c r="K20" s="621"/>
      <c r="L20" s="624"/>
    </row>
    <row r="21" spans="2:12" s="638" customFormat="1" ht="15" customHeight="1">
      <c r="B21" s="1535" t="s">
        <v>435</v>
      </c>
      <c r="C21" s="1536"/>
      <c r="D21" s="1537"/>
      <c r="E21" s="640">
        <f>SUM(E5,E9,E12,E14:E19)</f>
        <v>1621616</v>
      </c>
      <c r="F21" s="640">
        <f>SUM(F5,F9,F12,F14:F19)</f>
        <v>1661424</v>
      </c>
      <c r="G21" s="641">
        <f>SUM(G5,G9,G12,G14:G19)</f>
        <v>1872950</v>
      </c>
      <c r="H21" s="642"/>
      <c r="I21" s="639" t="s">
        <v>436</v>
      </c>
      <c r="J21" s="643">
        <f>SUM(E21,J13)</f>
        <v>2176117</v>
      </c>
      <c r="K21" s="640">
        <f>SUM(F21,K13)</f>
        <v>2278614</v>
      </c>
      <c r="L21" s="644">
        <f>SUM(G21,L13)</f>
        <v>2558208</v>
      </c>
    </row>
    <row r="22" ht="15" customHeight="1">
      <c r="B22" s="355" t="s">
        <v>437</v>
      </c>
    </row>
  </sheetData>
  <mergeCells count="14">
    <mergeCell ref="B14:D14"/>
    <mergeCell ref="B3:D3"/>
    <mergeCell ref="B4:D4"/>
    <mergeCell ref="B5:D5"/>
    <mergeCell ref="B19:D19"/>
    <mergeCell ref="B21:D21"/>
    <mergeCell ref="H3:I3"/>
    <mergeCell ref="B15:D15"/>
    <mergeCell ref="B16:D16"/>
    <mergeCell ref="B17:D17"/>
    <mergeCell ref="B18:D18"/>
    <mergeCell ref="B6:D6"/>
    <mergeCell ref="B7:B8"/>
    <mergeCell ref="B10:B11"/>
  </mergeCells>
  <printOptions/>
  <pageMargins left="0.75" right="0.75" top="1" bottom="1" header="0.512" footer="0.512"/>
  <pageSetup orientation="portrait" paperSize="9"/>
  <drawing r:id="rId1"/>
</worksheet>
</file>

<file path=xl/worksheets/sheet18.xml><?xml version="1.0" encoding="utf-8"?>
<worksheet xmlns="http://schemas.openxmlformats.org/spreadsheetml/2006/main" xmlns:r="http://schemas.openxmlformats.org/officeDocument/2006/relationships">
  <dimension ref="A1:S1727"/>
  <sheetViews>
    <sheetView workbookViewId="0" topLeftCell="A1">
      <selection activeCell="A1" sqref="A1"/>
    </sheetView>
  </sheetViews>
  <sheetFormatPr defaultColWidth="9.00390625" defaultRowHeight="13.5"/>
  <cols>
    <col min="1" max="1" width="13.375" style="646" customWidth="1"/>
    <col min="2" max="3" width="12.625" style="646" customWidth="1"/>
    <col min="4" max="4" width="7.625" style="646" customWidth="1"/>
    <col min="5" max="5" width="12.625" style="646" customWidth="1"/>
    <col min="6" max="6" width="7.625" style="646" customWidth="1"/>
    <col min="7" max="7" width="12.625" style="646" customWidth="1"/>
    <col min="8" max="8" width="7.625" style="646" customWidth="1"/>
    <col min="9" max="9" width="4.125" style="646" customWidth="1"/>
    <col min="10" max="10" width="5.125" style="646" customWidth="1"/>
    <col min="11" max="11" width="10.875" style="646" customWidth="1"/>
    <col min="12" max="12" width="6.00390625" style="646" customWidth="1"/>
    <col min="13" max="13" width="10.875" style="646" customWidth="1"/>
    <col min="14" max="14" width="6.00390625" style="646" bestFit="1" customWidth="1"/>
    <col min="15" max="15" width="10.75390625" style="646" customWidth="1"/>
    <col min="16" max="16" width="3.75390625" style="646" customWidth="1"/>
    <col min="17" max="17" width="6.00390625" style="646" customWidth="1"/>
    <col min="18" max="18" width="10.875" style="646" customWidth="1"/>
    <col min="19" max="19" width="14.75390625" style="646" customWidth="1"/>
    <col min="20" max="16384" width="9.00390625" style="646" customWidth="1"/>
  </cols>
  <sheetData>
    <row r="1" spans="1:8" ht="14.25">
      <c r="A1" s="645" t="s">
        <v>491</v>
      </c>
      <c r="B1" s="627"/>
      <c r="C1" s="627"/>
      <c r="D1" s="627"/>
      <c r="E1" s="627"/>
      <c r="F1" s="627"/>
      <c r="G1" s="627"/>
      <c r="H1" s="627"/>
    </row>
    <row r="2" spans="2:19" s="647" customFormat="1" ht="12">
      <c r="B2" s="627"/>
      <c r="C2" s="627"/>
      <c r="D2" s="627"/>
      <c r="E2" s="627"/>
      <c r="F2" s="627"/>
      <c r="G2" s="627"/>
      <c r="H2" s="627"/>
      <c r="S2" s="648" t="s">
        <v>439</v>
      </c>
    </row>
    <row r="3" spans="1:19" s="647" customFormat="1" ht="15" customHeight="1" thickBot="1">
      <c r="A3" s="627"/>
      <c r="B3" s="627"/>
      <c r="C3" s="627"/>
      <c r="D3" s="627"/>
      <c r="F3" s="627"/>
      <c r="S3" s="649" t="s">
        <v>440</v>
      </c>
    </row>
    <row r="4" spans="1:19" s="647" customFormat="1" ht="12.75" customHeight="1" thickTop="1">
      <c r="A4" s="1550" t="s">
        <v>441</v>
      </c>
      <c r="B4" s="1351" t="s">
        <v>442</v>
      </c>
      <c r="C4" s="1351" t="s">
        <v>443</v>
      </c>
      <c r="D4" s="1351" t="s">
        <v>444</v>
      </c>
      <c r="E4" s="1554" t="s">
        <v>445</v>
      </c>
      <c r="F4" s="1351" t="s">
        <v>446</v>
      </c>
      <c r="G4" s="1554" t="s">
        <v>447</v>
      </c>
      <c r="H4" s="1351" t="s">
        <v>448</v>
      </c>
      <c r="I4" s="1559" t="s">
        <v>449</v>
      </c>
      <c r="J4" s="1568"/>
      <c r="K4" s="1560"/>
      <c r="L4" s="1559" t="s">
        <v>450</v>
      </c>
      <c r="M4" s="1560"/>
      <c r="N4" s="1559" t="s">
        <v>451</v>
      </c>
      <c r="O4" s="1560"/>
      <c r="P4" s="1559" t="s">
        <v>178</v>
      </c>
      <c r="Q4" s="1563"/>
      <c r="R4" s="1564"/>
      <c r="S4" s="1550" t="s">
        <v>441</v>
      </c>
    </row>
    <row r="5" spans="1:19" s="647" customFormat="1" ht="10.5" customHeight="1">
      <c r="A5" s="1551"/>
      <c r="B5" s="1552"/>
      <c r="C5" s="1552"/>
      <c r="D5" s="1553"/>
      <c r="E5" s="1555"/>
      <c r="F5" s="1553"/>
      <c r="G5" s="1555"/>
      <c r="H5" s="1556"/>
      <c r="I5" s="1561"/>
      <c r="J5" s="1569"/>
      <c r="K5" s="1562"/>
      <c r="L5" s="1561"/>
      <c r="M5" s="1562"/>
      <c r="N5" s="1561"/>
      <c r="O5" s="1562"/>
      <c r="P5" s="1565"/>
      <c r="Q5" s="1566"/>
      <c r="R5" s="1567"/>
      <c r="S5" s="1551"/>
    </row>
    <row r="6" spans="1:19" s="647" customFormat="1" ht="15.75" customHeight="1">
      <c r="A6" s="1194"/>
      <c r="B6" s="651" t="s">
        <v>452</v>
      </c>
      <c r="C6" s="651" t="s">
        <v>453</v>
      </c>
      <c r="D6" s="1352"/>
      <c r="E6" s="652" t="s">
        <v>454</v>
      </c>
      <c r="F6" s="1352"/>
      <c r="G6" s="652" t="s">
        <v>455</v>
      </c>
      <c r="H6" s="651" t="s">
        <v>456</v>
      </c>
      <c r="I6" s="1557" t="s">
        <v>457</v>
      </c>
      <c r="J6" s="1558"/>
      <c r="K6" s="653" t="s">
        <v>458</v>
      </c>
      <c r="L6" s="653" t="s">
        <v>457</v>
      </c>
      <c r="M6" s="653" t="s">
        <v>458</v>
      </c>
      <c r="N6" s="653" t="s">
        <v>457</v>
      </c>
      <c r="O6" s="653" t="s">
        <v>458</v>
      </c>
      <c r="P6" s="1557" t="s">
        <v>457</v>
      </c>
      <c r="Q6" s="1558"/>
      <c r="R6" s="653" t="s">
        <v>458</v>
      </c>
      <c r="S6" s="1194"/>
    </row>
    <row r="7" spans="1:19" s="647" customFormat="1" ht="15" customHeight="1">
      <c r="A7" s="167" t="s">
        <v>459</v>
      </c>
      <c r="B7" s="654">
        <v>1209703</v>
      </c>
      <c r="C7" s="655">
        <v>1097365</v>
      </c>
      <c r="D7" s="656">
        <f>SUM(C7/B7*100)</f>
        <v>90.71358837665113</v>
      </c>
      <c r="E7" s="657">
        <v>1210031</v>
      </c>
      <c r="F7" s="658">
        <f>SUM(E7/B7*100)</f>
        <v>100.02711409329396</v>
      </c>
      <c r="G7" s="657">
        <v>913465</v>
      </c>
      <c r="H7" s="656">
        <f>SUM(G7/B7*100)</f>
        <v>75.51150984993838</v>
      </c>
      <c r="I7" s="659">
        <v>6</v>
      </c>
      <c r="J7" s="657">
        <v>37</v>
      </c>
      <c r="K7" s="657">
        <v>769079</v>
      </c>
      <c r="L7" s="657">
        <v>195</v>
      </c>
      <c r="M7" s="657">
        <v>136956</v>
      </c>
      <c r="N7" s="657">
        <v>11</v>
      </c>
      <c r="O7" s="657">
        <v>7967</v>
      </c>
      <c r="P7" s="659">
        <v>6</v>
      </c>
      <c r="Q7" s="657">
        <v>243</v>
      </c>
      <c r="R7" s="657">
        <v>913465</v>
      </c>
      <c r="S7" s="167" t="s">
        <v>459</v>
      </c>
    </row>
    <row r="8" spans="1:19" s="666" customFormat="1" ht="14.25" customHeight="1">
      <c r="A8" s="660" t="s">
        <v>460</v>
      </c>
      <c r="B8" s="661">
        <f>SUM(B10,B17,B24,B30,B40,B49,B58,B62,B68)</f>
        <v>1209643</v>
      </c>
      <c r="C8" s="662">
        <f>SUM(C10,C17,C24,C30,C40,C49,C58,C62,C68)</f>
        <v>1097050</v>
      </c>
      <c r="D8" s="663">
        <f>SUM(C8/B8*100)</f>
        <v>90.69204715771512</v>
      </c>
      <c r="E8" s="662">
        <f>SUM(E10,E17,E24,E30,E40,E49,E58,E62,E68)</f>
        <v>1236339</v>
      </c>
      <c r="F8" s="664">
        <f>SUM(E8/B8*100)</f>
        <v>102.20693212790881</v>
      </c>
      <c r="G8" s="662">
        <f>SUM(G10,G17,G24,G30,G40,G49,G58,G62,G68)</f>
        <v>940822</v>
      </c>
      <c r="H8" s="663">
        <f>SUM(G8/B8*100)</f>
        <v>77.77683167678397</v>
      </c>
      <c r="I8" s="665">
        <f aca="true" t="shared" si="0" ref="I8:R8">SUM(I10,I17,I24,I30,I40,I49,I58,I62,I68)</f>
        <v>6</v>
      </c>
      <c r="J8" s="662">
        <f t="shared" si="0"/>
        <v>37</v>
      </c>
      <c r="K8" s="662">
        <f t="shared" si="0"/>
        <v>802316</v>
      </c>
      <c r="L8" s="662">
        <f t="shared" si="0"/>
        <v>186</v>
      </c>
      <c r="M8" s="662">
        <f t="shared" si="0"/>
        <v>130590</v>
      </c>
      <c r="N8" s="662">
        <f t="shared" si="0"/>
        <v>10</v>
      </c>
      <c r="O8" s="662">
        <f t="shared" si="0"/>
        <v>7916</v>
      </c>
      <c r="P8" s="665">
        <f t="shared" si="0"/>
        <v>6</v>
      </c>
      <c r="Q8" s="662">
        <f t="shared" si="0"/>
        <v>233</v>
      </c>
      <c r="R8" s="662">
        <f t="shared" si="0"/>
        <v>940822</v>
      </c>
      <c r="S8" s="660" t="s">
        <v>460</v>
      </c>
    </row>
    <row r="9" spans="1:19" s="647" customFormat="1" ht="15" customHeight="1">
      <c r="A9" s="650"/>
      <c r="B9" s="634"/>
      <c r="C9" s="667"/>
      <c r="D9" s="668"/>
      <c r="E9" s="635"/>
      <c r="F9" s="635"/>
      <c r="G9" s="635"/>
      <c r="H9" s="668"/>
      <c r="I9" s="665"/>
      <c r="J9" s="635"/>
      <c r="K9" s="635"/>
      <c r="L9" s="635"/>
      <c r="M9" s="635"/>
      <c r="N9" s="635"/>
      <c r="O9" s="635"/>
      <c r="P9" s="665"/>
      <c r="Q9" s="635"/>
      <c r="R9" s="635"/>
      <c r="S9" s="650"/>
    </row>
    <row r="10" spans="1:19" s="666" customFormat="1" ht="15" customHeight="1">
      <c r="A10" s="669" t="s">
        <v>461</v>
      </c>
      <c r="B10" s="670">
        <f>SUM(B11:B15)</f>
        <v>322157</v>
      </c>
      <c r="C10" s="631">
        <f>SUM(C11:C15)</f>
        <v>302234</v>
      </c>
      <c r="D10" s="663">
        <f aca="true" t="shared" si="1" ref="D10:D15">SUM(C10/B10*100)</f>
        <v>93.81574822214014</v>
      </c>
      <c r="E10" s="631">
        <f>SUM(E11:E15)</f>
        <v>362038</v>
      </c>
      <c r="F10" s="664">
        <f>SUM(E10/B10*100)</f>
        <v>112.37936782376295</v>
      </c>
      <c r="G10" s="631">
        <f>SUM(G11:G15)</f>
        <v>282317</v>
      </c>
      <c r="H10" s="663">
        <f aca="true" t="shared" si="2" ref="H10:H15">SUM(G10/B10*100)</f>
        <v>87.63335889023054</v>
      </c>
      <c r="I10" s="665">
        <v>3</v>
      </c>
      <c r="J10" s="631">
        <f aca="true" t="shared" si="3" ref="J10:R10">SUM(J11:J15)</f>
        <v>5</v>
      </c>
      <c r="K10" s="631">
        <f t="shared" si="3"/>
        <v>267671</v>
      </c>
      <c r="L10" s="631">
        <f t="shared" si="3"/>
        <v>21</v>
      </c>
      <c r="M10" s="631">
        <f t="shared" si="3"/>
        <v>13106</v>
      </c>
      <c r="N10" s="631">
        <f t="shared" si="3"/>
        <v>2</v>
      </c>
      <c r="O10" s="631">
        <f t="shared" si="3"/>
        <v>1540</v>
      </c>
      <c r="P10" s="665">
        <f t="shared" si="3"/>
        <v>3</v>
      </c>
      <c r="Q10" s="631">
        <f t="shared" si="3"/>
        <v>28</v>
      </c>
      <c r="R10" s="631">
        <f t="shared" si="3"/>
        <v>282317</v>
      </c>
      <c r="S10" s="669" t="s">
        <v>461</v>
      </c>
    </row>
    <row r="11" spans="1:19" s="647" customFormat="1" ht="15" customHeight="1">
      <c r="A11" s="671" t="s">
        <v>922</v>
      </c>
      <c r="B11" s="634">
        <v>212085</v>
      </c>
      <c r="C11" s="635">
        <v>207854</v>
      </c>
      <c r="D11" s="668">
        <f t="shared" si="1"/>
        <v>98.00504514699296</v>
      </c>
      <c r="E11" s="635">
        <v>261512</v>
      </c>
      <c r="F11" s="672">
        <v>123.5</v>
      </c>
      <c r="G11" s="673">
        <v>199923</v>
      </c>
      <c r="H11" s="668">
        <f t="shared" si="2"/>
        <v>94.26550675436735</v>
      </c>
      <c r="I11" s="665">
        <v>1</v>
      </c>
      <c r="J11" s="635">
        <v>2</v>
      </c>
      <c r="K11" s="635">
        <v>196448</v>
      </c>
      <c r="L11" s="635">
        <v>8</v>
      </c>
      <c r="M11" s="635">
        <v>2545</v>
      </c>
      <c r="N11" s="635">
        <v>1</v>
      </c>
      <c r="O11" s="635">
        <v>930</v>
      </c>
      <c r="P11" s="665">
        <v>1</v>
      </c>
      <c r="Q11" s="635">
        <v>11</v>
      </c>
      <c r="R11" s="635">
        <v>199923</v>
      </c>
      <c r="S11" s="671" t="s">
        <v>922</v>
      </c>
    </row>
    <row r="12" spans="1:19" s="647" customFormat="1" ht="15" customHeight="1">
      <c r="A12" s="671" t="s">
        <v>928</v>
      </c>
      <c r="B12" s="634">
        <v>37729</v>
      </c>
      <c r="C12" s="635">
        <v>24408</v>
      </c>
      <c r="D12" s="668">
        <f t="shared" si="1"/>
        <v>64.69294176893105</v>
      </c>
      <c r="E12" s="635">
        <v>22220</v>
      </c>
      <c r="F12" s="672">
        <f>SUM(E12/B12*100)</f>
        <v>58.893689204590636</v>
      </c>
      <c r="G12" s="673">
        <v>18931</v>
      </c>
      <c r="H12" s="668">
        <f t="shared" si="2"/>
        <v>50.1762569906438</v>
      </c>
      <c r="I12" s="665"/>
      <c r="J12" s="635">
        <v>1</v>
      </c>
      <c r="K12" s="635">
        <v>18321</v>
      </c>
      <c r="L12" s="635" t="s">
        <v>462</v>
      </c>
      <c r="M12" s="635" t="s">
        <v>462</v>
      </c>
      <c r="N12" s="635">
        <v>1</v>
      </c>
      <c r="O12" s="635">
        <v>610</v>
      </c>
      <c r="P12" s="631"/>
      <c r="Q12" s="635">
        <v>2</v>
      </c>
      <c r="R12" s="635">
        <v>18931</v>
      </c>
      <c r="S12" s="671" t="s">
        <v>928</v>
      </c>
    </row>
    <row r="13" spans="1:19" s="647" customFormat="1" ht="15" customHeight="1">
      <c r="A13" s="671" t="s">
        <v>931</v>
      </c>
      <c r="B13" s="634">
        <v>46504</v>
      </c>
      <c r="C13" s="635">
        <v>44439</v>
      </c>
      <c r="D13" s="668">
        <f t="shared" si="1"/>
        <v>95.5595217615689</v>
      </c>
      <c r="E13" s="635">
        <v>45670</v>
      </c>
      <c r="F13" s="672">
        <f>SUM(E13/B13*100)</f>
        <v>98.20660588336487</v>
      </c>
      <c r="G13" s="673">
        <v>39277</v>
      </c>
      <c r="H13" s="668">
        <f t="shared" si="2"/>
        <v>84.45940134182007</v>
      </c>
      <c r="I13" s="665">
        <v>1</v>
      </c>
      <c r="J13" s="635">
        <v>1</v>
      </c>
      <c r="K13" s="635">
        <v>34122</v>
      </c>
      <c r="L13" s="635">
        <v>2</v>
      </c>
      <c r="M13" s="635">
        <v>5155</v>
      </c>
      <c r="N13" s="635" t="s">
        <v>462</v>
      </c>
      <c r="O13" s="635" t="s">
        <v>462</v>
      </c>
      <c r="P13" s="674">
        <v>1</v>
      </c>
      <c r="Q13" s="635">
        <v>3</v>
      </c>
      <c r="R13" s="635">
        <v>39277</v>
      </c>
      <c r="S13" s="671" t="s">
        <v>931</v>
      </c>
    </row>
    <row r="14" spans="1:19" s="647" customFormat="1" ht="15" customHeight="1">
      <c r="A14" s="671" t="s">
        <v>935</v>
      </c>
      <c r="B14" s="634">
        <v>14494</v>
      </c>
      <c r="C14" s="635">
        <v>14238</v>
      </c>
      <c r="D14" s="668">
        <f t="shared" si="1"/>
        <v>98.23375189733683</v>
      </c>
      <c r="E14" s="635">
        <v>16352</v>
      </c>
      <c r="F14" s="672">
        <f>SUM(E14/B14*100)</f>
        <v>112.81909755761004</v>
      </c>
      <c r="G14" s="673">
        <v>12891</v>
      </c>
      <c r="H14" s="668">
        <f t="shared" si="2"/>
        <v>88.94025113840209</v>
      </c>
      <c r="I14" s="665"/>
      <c r="J14" s="635">
        <v>1</v>
      </c>
      <c r="K14" s="635">
        <v>11624</v>
      </c>
      <c r="L14" s="635">
        <v>5</v>
      </c>
      <c r="M14" s="635">
        <v>1267</v>
      </c>
      <c r="N14" s="635" t="s">
        <v>462</v>
      </c>
      <c r="O14" s="635" t="s">
        <v>462</v>
      </c>
      <c r="P14" s="674"/>
      <c r="Q14" s="635">
        <v>6</v>
      </c>
      <c r="R14" s="635">
        <v>12891</v>
      </c>
      <c r="S14" s="671" t="s">
        <v>935</v>
      </c>
    </row>
    <row r="15" spans="1:19" s="647" customFormat="1" ht="15" customHeight="1">
      <c r="A15" s="671" t="s">
        <v>936</v>
      </c>
      <c r="B15" s="634">
        <v>11345</v>
      </c>
      <c r="C15" s="635">
        <v>11295</v>
      </c>
      <c r="D15" s="668">
        <f t="shared" si="1"/>
        <v>99.55927721463199</v>
      </c>
      <c r="E15" s="635">
        <v>16284</v>
      </c>
      <c r="F15" s="672">
        <f>SUM(E15/B15*100)</f>
        <v>143.53459673865137</v>
      </c>
      <c r="G15" s="673">
        <v>11295</v>
      </c>
      <c r="H15" s="668">
        <f t="shared" si="2"/>
        <v>99.55927721463199</v>
      </c>
      <c r="I15" s="665">
        <v>1</v>
      </c>
      <c r="J15" s="635"/>
      <c r="K15" s="635">
        <v>7156</v>
      </c>
      <c r="L15" s="635">
        <v>6</v>
      </c>
      <c r="M15" s="635">
        <v>4139</v>
      </c>
      <c r="N15" s="635" t="s">
        <v>462</v>
      </c>
      <c r="O15" s="635" t="s">
        <v>462</v>
      </c>
      <c r="P15" s="674">
        <v>1</v>
      </c>
      <c r="Q15" s="635">
        <v>6</v>
      </c>
      <c r="R15" s="635">
        <v>11295</v>
      </c>
      <c r="S15" s="671" t="s">
        <v>936</v>
      </c>
    </row>
    <row r="16" spans="1:19" s="647" customFormat="1" ht="12">
      <c r="A16" s="675"/>
      <c r="B16" s="676"/>
      <c r="C16" s="677"/>
      <c r="D16" s="668"/>
      <c r="E16" s="677"/>
      <c r="F16" s="677"/>
      <c r="G16" s="673"/>
      <c r="H16" s="677"/>
      <c r="I16" s="665"/>
      <c r="J16" s="635"/>
      <c r="K16" s="635"/>
      <c r="L16" s="635"/>
      <c r="M16" s="635"/>
      <c r="N16" s="635"/>
      <c r="O16" s="635"/>
      <c r="P16" s="674"/>
      <c r="Q16" s="635"/>
      <c r="R16" s="635"/>
      <c r="S16" s="675"/>
    </row>
    <row r="17" spans="1:19" s="666" customFormat="1" ht="15" customHeight="1">
      <c r="A17" s="678" t="s">
        <v>463</v>
      </c>
      <c r="B17" s="670">
        <f>SUM(B18:B22)</f>
        <v>94931</v>
      </c>
      <c r="C17" s="631">
        <f>SUM(C18:C22)</f>
        <v>87444</v>
      </c>
      <c r="D17" s="663">
        <f aca="true" t="shared" si="4" ref="D17:D22">SUM(C17/B17*100)</f>
        <v>92.11321907490704</v>
      </c>
      <c r="E17" s="631">
        <f>SUM(E18:E22)</f>
        <v>89354</v>
      </c>
      <c r="F17" s="664">
        <v>102.2</v>
      </c>
      <c r="G17" s="631">
        <f>SUM(G18:G22)</f>
        <v>74643</v>
      </c>
      <c r="H17" s="663">
        <f aca="true" t="shared" si="5" ref="H17:H22">SUM(G17/B17*100)</f>
        <v>78.6286882051174</v>
      </c>
      <c r="I17" s="631"/>
      <c r="J17" s="631">
        <f aca="true" t="shared" si="6" ref="J17:O17">SUM(J18:J22)</f>
        <v>5</v>
      </c>
      <c r="K17" s="631">
        <f t="shared" si="6"/>
        <v>73231</v>
      </c>
      <c r="L17" s="631">
        <f t="shared" si="6"/>
        <v>9</v>
      </c>
      <c r="M17" s="631">
        <f t="shared" si="6"/>
        <v>1132</v>
      </c>
      <c r="N17" s="631">
        <f t="shared" si="6"/>
        <v>1</v>
      </c>
      <c r="O17" s="631">
        <f t="shared" si="6"/>
        <v>280</v>
      </c>
      <c r="P17" s="674"/>
      <c r="Q17" s="631">
        <f>SUM(Q18:Q22)</f>
        <v>15</v>
      </c>
      <c r="R17" s="631">
        <f>SUM(R18:R22)</f>
        <v>74643</v>
      </c>
      <c r="S17" s="678" t="s">
        <v>463</v>
      </c>
    </row>
    <row r="18" spans="1:19" s="647" customFormat="1" ht="15" customHeight="1">
      <c r="A18" s="679" t="s">
        <v>464</v>
      </c>
      <c r="B18" s="620">
        <v>38864</v>
      </c>
      <c r="C18" s="621">
        <v>37957</v>
      </c>
      <c r="D18" s="668">
        <f t="shared" si="4"/>
        <v>97.66622066694113</v>
      </c>
      <c r="E18" s="621">
        <v>38000</v>
      </c>
      <c r="F18" s="672">
        <f>SUM(E18/B18*100)</f>
        <v>97.7768629065459</v>
      </c>
      <c r="G18" s="673">
        <v>30383</v>
      </c>
      <c r="H18" s="668">
        <f t="shared" si="5"/>
        <v>78.17774804446275</v>
      </c>
      <c r="I18" s="665"/>
      <c r="J18" s="635">
        <v>1</v>
      </c>
      <c r="K18" s="635">
        <v>30383</v>
      </c>
      <c r="L18" s="635" t="s">
        <v>465</v>
      </c>
      <c r="M18" s="635" t="s">
        <v>465</v>
      </c>
      <c r="N18" s="635" t="s">
        <v>465</v>
      </c>
      <c r="O18" s="635" t="s">
        <v>465</v>
      </c>
      <c r="P18" s="674"/>
      <c r="Q18" s="635">
        <v>1</v>
      </c>
      <c r="R18" s="635">
        <v>30383</v>
      </c>
      <c r="S18" s="679" t="s">
        <v>464</v>
      </c>
    </row>
    <row r="19" spans="1:19" s="647" customFormat="1" ht="15" customHeight="1">
      <c r="A19" s="679" t="s">
        <v>466</v>
      </c>
      <c r="B19" s="620">
        <v>22113</v>
      </c>
      <c r="C19" s="621">
        <v>22060</v>
      </c>
      <c r="D19" s="668">
        <f t="shared" si="4"/>
        <v>99.76032198254421</v>
      </c>
      <c r="E19" s="621">
        <v>23000</v>
      </c>
      <c r="F19" s="672">
        <f>SUM(E19/B19*100)</f>
        <v>104.01121512232623</v>
      </c>
      <c r="G19" s="673">
        <v>21775</v>
      </c>
      <c r="H19" s="668">
        <f t="shared" si="5"/>
        <v>98.47148736037626</v>
      </c>
      <c r="I19" s="665"/>
      <c r="J19" s="635">
        <v>1</v>
      </c>
      <c r="K19" s="635">
        <v>21775</v>
      </c>
      <c r="L19" s="635" t="s">
        <v>467</v>
      </c>
      <c r="M19" s="635" t="s">
        <v>467</v>
      </c>
      <c r="N19" s="635" t="s">
        <v>467</v>
      </c>
      <c r="O19" s="635" t="s">
        <v>467</v>
      </c>
      <c r="P19" s="665"/>
      <c r="Q19" s="635">
        <v>1</v>
      </c>
      <c r="R19" s="635">
        <v>21775</v>
      </c>
      <c r="S19" s="679" t="s">
        <v>466</v>
      </c>
    </row>
    <row r="20" spans="1:19" s="647" customFormat="1" ht="15" customHeight="1">
      <c r="A20" s="679" t="s">
        <v>468</v>
      </c>
      <c r="B20" s="620">
        <v>9976</v>
      </c>
      <c r="C20" s="621">
        <v>8000</v>
      </c>
      <c r="D20" s="668">
        <f t="shared" si="4"/>
        <v>80.1924619085806</v>
      </c>
      <c r="E20" s="621">
        <v>8930</v>
      </c>
      <c r="F20" s="672">
        <f>SUM(E20/B20*100)</f>
        <v>89.51483560545309</v>
      </c>
      <c r="G20" s="673">
        <v>6723</v>
      </c>
      <c r="H20" s="668">
        <f t="shared" si="5"/>
        <v>67.39174017642343</v>
      </c>
      <c r="I20" s="665"/>
      <c r="J20" s="635">
        <v>1</v>
      </c>
      <c r="K20" s="635">
        <v>6335</v>
      </c>
      <c r="L20" s="635">
        <v>3</v>
      </c>
      <c r="M20" s="635">
        <v>388</v>
      </c>
      <c r="N20" s="635" t="s">
        <v>467</v>
      </c>
      <c r="O20" s="635" t="s">
        <v>467</v>
      </c>
      <c r="P20" s="665"/>
      <c r="Q20" s="635">
        <v>4</v>
      </c>
      <c r="R20" s="635">
        <v>6723</v>
      </c>
      <c r="S20" s="679" t="s">
        <v>468</v>
      </c>
    </row>
    <row r="21" spans="1:19" s="647" customFormat="1" ht="15" customHeight="1">
      <c r="A21" s="679" t="s">
        <v>195</v>
      </c>
      <c r="B21" s="620">
        <v>11713</v>
      </c>
      <c r="C21" s="621">
        <v>10345</v>
      </c>
      <c r="D21" s="668">
        <f t="shared" si="4"/>
        <v>88.32066934175702</v>
      </c>
      <c r="E21" s="621">
        <v>10664</v>
      </c>
      <c r="F21" s="672">
        <f>SUM(E21/B21*100)</f>
        <v>91.04413899086485</v>
      </c>
      <c r="G21" s="673">
        <v>9185</v>
      </c>
      <c r="H21" s="668">
        <f t="shared" si="5"/>
        <v>78.41714334500128</v>
      </c>
      <c r="I21" s="665"/>
      <c r="J21" s="635">
        <v>1</v>
      </c>
      <c r="K21" s="635">
        <v>8726</v>
      </c>
      <c r="L21" s="635">
        <v>4</v>
      </c>
      <c r="M21" s="635">
        <v>459</v>
      </c>
      <c r="N21" s="635" t="s">
        <v>467</v>
      </c>
      <c r="O21" s="635" t="s">
        <v>467</v>
      </c>
      <c r="P21" s="674"/>
      <c r="Q21" s="635">
        <v>5</v>
      </c>
      <c r="R21" s="635">
        <v>9185</v>
      </c>
      <c r="S21" s="679" t="s">
        <v>195</v>
      </c>
    </row>
    <row r="22" spans="1:19" s="647" customFormat="1" ht="15" customHeight="1">
      <c r="A22" s="679" t="s">
        <v>469</v>
      </c>
      <c r="B22" s="620">
        <v>12265</v>
      </c>
      <c r="C22" s="621">
        <v>9082</v>
      </c>
      <c r="D22" s="668">
        <f t="shared" si="4"/>
        <v>74.0481043620057</v>
      </c>
      <c r="E22" s="621">
        <v>8760</v>
      </c>
      <c r="F22" s="672">
        <f>SUM(E22/B22*100)</f>
        <v>71.42274765593152</v>
      </c>
      <c r="G22" s="673">
        <v>6577</v>
      </c>
      <c r="H22" s="668">
        <f t="shared" si="5"/>
        <v>53.62413371381981</v>
      </c>
      <c r="I22" s="665"/>
      <c r="J22" s="635">
        <v>1</v>
      </c>
      <c r="K22" s="635">
        <v>6012</v>
      </c>
      <c r="L22" s="635">
        <v>2</v>
      </c>
      <c r="M22" s="635">
        <v>285</v>
      </c>
      <c r="N22" s="635">
        <v>1</v>
      </c>
      <c r="O22" s="635">
        <v>280</v>
      </c>
      <c r="P22" s="674"/>
      <c r="Q22" s="635">
        <v>4</v>
      </c>
      <c r="R22" s="635">
        <v>6577</v>
      </c>
      <c r="S22" s="679" t="s">
        <v>469</v>
      </c>
    </row>
    <row r="23" spans="1:19" s="647" customFormat="1" ht="15" customHeight="1">
      <c r="A23" s="679"/>
      <c r="B23" s="620"/>
      <c r="C23" s="677"/>
      <c r="D23" s="677"/>
      <c r="E23" s="677"/>
      <c r="F23" s="680"/>
      <c r="G23" s="673"/>
      <c r="H23" s="681"/>
      <c r="I23" s="665"/>
      <c r="J23" s="635"/>
      <c r="K23" s="635"/>
      <c r="L23" s="635"/>
      <c r="M23" s="635"/>
      <c r="N23" s="635"/>
      <c r="O23" s="635"/>
      <c r="P23" s="674"/>
      <c r="Q23" s="635"/>
      <c r="R23" s="635"/>
      <c r="S23" s="679"/>
    </row>
    <row r="24" spans="1:19" s="682" customFormat="1" ht="15" customHeight="1">
      <c r="A24" s="359" t="s">
        <v>470</v>
      </c>
      <c r="B24" s="670">
        <f>SUM(B25:B29)</f>
        <v>109153</v>
      </c>
      <c r="C24" s="631">
        <f>SUM(C25:C29)</f>
        <v>99429</v>
      </c>
      <c r="D24" s="663">
        <f>SUM(C24/B24*100)</f>
        <v>91.09140380933185</v>
      </c>
      <c r="E24" s="631">
        <f>SUM(E25:E29)</f>
        <v>113470</v>
      </c>
      <c r="F24" s="664">
        <f>SUM(E24/B24*100)</f>
        <v>103.95499894643298</v>
      </c>
      <c r="G24" s="631">
        <f>SUM(G25:G29)</f>
        <v>84881</v>
      </c>
      <c r="H24" s="663">
        <f>SUM(G24/B24*100)</f>
        <v>77.76332304196862</v>
      </c>
      <c r="I24" s="665">
        <v>1</v>
      </c>
      <c r="J24" s="631">
        <f>SUM(J25:J29)</f>
        <v>3</v>
      </c>
      <c r="K24" s="631">
        <f>SUM(K25:K29)</f>
        <v>70632</v>
      </c>
      <c r="L24" s="631">
        <f>SUM(L25:L29)</f>
        <v>12</v>
      </c>
      <c r="M24" s="631">
        <f>SUM(M25:M29)</f>
        <v>11349</v>
      </c>
      <c r="N24" s="631">
        <f>SUM(N25:N29)</f>
        <v>1</v>
      </c>
      <c r="O24" s="662">
        <f>SUM(O25:O28)</f>
        <v>2900</v>
      </c>
      <c r="P24" s="674">
        <f>SUM(P25:P28)</f>
        <v>1</v>
      </c>
      <c r="Q24" s="631">
        <f>SUM(Q25:Q29)</f>
        <v>16</v>
      </c>
      <c r="R24" s="631">
        <f>SUM(R25:R29)</f>
        <v>84881</v>
      </c>
      <c r="S24" s="359" t="s">
        <v>470</v>
      </c>
    </row>
    <row r="25" spans="1:19" s="647" customFormat="1" ht="14.25" customHeight="1">
      <c r="A25" s="671" t="s">
        <v>929</v>
      </c>
      <c r="B25" s="683">
        <v>33076</v>
      </c>
      <c r="C25" s="684">
        <v>31078</v>
      </c>
      <c r="D25" s="668">
        <f>SUM(C25/B25*100)</f>
        <v>93.95936630789696</v>
      </c>
      <c r="E25" s="684">
        <v>41680</v>
      </c>
      <c r="F25" s="672">
        <f>SUM(E25/B25*100)</f>
        <v>126.01281896238964</v>
      </c>
      <c r="G25" s="685">
        <v>28092</v>
      </c>
      <c r="H25" s="668">
        <f>SUM(G25/B25*100)</f>
        <v>84.93167251179102</v>
      </c>
      <c r="I25" s="665"/>
      <c r="J25" s="635">
        <v>1</v>
      </c>
      <c r="K25" s="635">
        <v>26901</v>
      </c>
      <c r="L25" s="635">
        <v>4</v>
      </c>
      <c r="M25" s="635">
        <v>1191</v>
      </c>
      <c r="N25" s="635" t="s">
        <v>462</v>
      </c>
      <c r="O25" s="635" t="s">
        <v>462</v>
      </c>
      <c r="P25" s="665"/>
      <c r="Q25" s="635">
        <v>5</v>
      </c>
      <c r="R25" s="635">
        <v>28092</v>
      </c>
      <c r="S25" s="671" t="s">
        <v>929</v>
      </c>
    </row>
    <row r="26" spans="1:19" s="647" customFormat="1" ht="15" customHeight="1">
      <c r="A26" s="671" t="s">
        <v>932</v>
      </c>
      <c r="B26" s="683">
        <v>39340</v>
      </c>
      <c r="C26" s="684">
        <v>37495</v>
      </c>
      <c r="D26" s="668">
        <f>SUM(C26/B26*100)</f>
        <v>95.31011692933401</v>
      </c>
      <c r="E26" s="684">
        <v>39520</v>
      </c>
      <c r="F26" s="672">
        <f>SUM(E26/B26*100)</f>
        <v>100.45754956786985</v>
      </c>
      <c r="G26" s="685">
        <v>29754</v>
      </c>
      <c r="H26" s="668">
        <v>79.6</v>
      </c>
      <c r="I26" s="665"/>
      <c r="J26" s="635">
        <v>1</v>
      </c>
      <c r="K26" s="635">
        <v>23111</v>
      </c>
      <c r="L26" s="635">
        <v>3</v>
      </c>
      <c r="M26" s="635">
        <v>3743</v>
      </c>
      <c r="N26" s="635">
        <v>1</v>
      </c>
      <c r="O26" s="635">
        <v>2900</v>
      </c>
      <c r="P26" s="665"/>
      <c r="Q26" s="635">
        <v>5</v>
      </c>
      <c r="R26" s="635">
        <v>29754</v>
      </c>
      <c r="S26" s="671" t="s">
        <v>932</v>
      </c>
    </row>
    <row r="27" spans="1:19" s="647" customFormat="1" ht="15" customHeight="1">
      <c r="A27" s="671" t="s">
        <v>933</v>
      </c>
      <c r="B27" s="683">
        <v>25625</v>
      </c>
      <c r="C27" s="684">
        <v>19907</v>
      </c>
      <c r="D27" s="668">
        <f>SUM(C27/B27*100)</f>
        <v>77.68585365853659</v>
      </c>
      <c r="E27" s="684">
        <v>20940</v>
      </c>
      <c r="F27" s="672">
        <f>SUM(E27/B27*100)</f>
        <v>81.71707317073171</v>
      </c>
      <c r="G27" s="685">
        <v>16560</v>
      </c>
      <c r="H27" s="668">
        <f>SUM(G27/B27*100)</f>
        <v>64.62439024390244</v>
      </c>
      <c r="I27" s="665">
        <v>1</v>
      </c>
      <c r="J27" s="635"/>
      <c r="K27" s="635">
        <v>10588</v>
      </c>
      <c r="L27" s="635">
        <v>4</v>
      </c>
      <c r="M27" s="635">
        <v>5972</v>
      </c>
      <c r="N27" s="635" t="s">
        <v>462</v>
      </c>
      <c r="O27" s="635" t="s">
        <v>462</v>
      </c>
      <c r="P27" s="674">
        <v>1</v>
      </c>
      <c r="Q27" s="635">
        <v>4</v>
      </c>
      <c r="R27" s="635">
        <v>16560</v>
      </c>
      <c r="S27" s="671" t="s">
        <v>933</v>
      </c>
    </row>
    <row r="28" spans="1:19" s="647" customFormat="1" ht="12">
      <c r="A28" s="671" t="s">
        <v>471</v>
      </c>
      <c r="B28" s="683">
        <v>11112</v>
      </c>
      <c r="C28" s="684">
        <v>10949</v>
      </c>
      <c r="D28" s="668">
        <f>SUM(C28/B28*100)</f>
        <v>98.53311735061196</v>
      </c>
      <c r="E28" s="684">
        <v>11330</v>
      </c>
      <c r="F28" s="672">
        <f>SUM(E28/B28*100)</f>
        <v>101.9618430525558</v>
      </c>
      <c r="G28" s="685">
        <v>10475</v>
      </c>
      <c r="H28" s="668">
        <f>SUM(G28/B28*100)</f>
        <v>94.26745860331174</v>
      </c>
      <c r="I28" s="630"/>
      <c r="J28" s="635">
        <v>1</v>
      </c>
      <c r="K28" s="635">
        <v>10032</v>
      </c>
      <c r="L28" s="635">
        <v>1</v>
      </c>
      <c r="M28" s="635">
        <v>443</v>
      </c>
      <c r="N28" s="635" t="s">
        <v>472</v>
      </c>
      <c r="O28" s="635" t="s">
        <v>472</v>
      </c>
      <c r="P28" s="674"/>
      <c r="Q28" s="635">
        <v>2</v>
      </c>
      <c r="R28" s="635">
        <v>10475</v>
      </c>
      <c r="S28" s="671" t="s">
        <v>471</v>
      </c>
    </row>
    <row r="29" spans="1:19" s="647" customFormat="1" ht="12">
      <c r="A29" s="671"/>
      <c r="B29" s="676"/>
      <c r="C29" s="677"/>
      <c r="D29" s="677"/>
      <c r="E29" s="677"/>
      <c r="F29" s="680"/>
      <c r="G29" s="673"/>
      <c r="H29" s="681"/>
      <c r="I29" s="665"/>
      <c r="J29" s="635"/>
      <c r="K29" s="635"/>
      <c r="L29" s="635"/>
      <c r="M29" s="635"/>
      <c r="N29" s="635"/>
      <c r="O29" s="635"/>
      <c r="P29" s="674"/>
      <c r="Q29" s="635"/>
      <c r="R29" s="635"/>
      <c r="S29" s="671"/>
    </row>
    <row r="30" spans="1:19" s="666" customFormat="1" ht="15" customHeight="1">
      <c r="A30" s="669" t="s">
        <v>473</v>
      </c>
      <c r="B30" s="686">
        <f>SUM(B31:B38)</f>
        <v>105195</v>
      </c>
      <c r="C30" s="687">
        <f>SUM(C31:C38)</f>
        <v>73201</v>
      </c>
      <c r="D30" s="663">
        <f>SUM(C30/B30*100)</f>
        <v>69.58600693949332</v>
      </c>
      <c r="E30" s="687">
        <f>SUM(E31:E38)</f>
        <v>75312</v>
      </c>
      <c r="F30" s="664">
        <f>SUM(E30/B30*100)</f>
        <v>71.59275630971054</v>
      </c>
      <c r="G30" s="687">
        <f>SUM(G31:G38)</f>
        <v>51883</v>
      </c>
      <c r="H30" s="663">
        <f>SUM(G30/B30*100)</f>
        <v>49.32078520842245</v>
      </c>
      <c r="I30" s="687"/>
      <c r="J30" s="687">
        <f>SUM(J31:J38)</f>
        <v>3</v>
      </c>
      <c r="K30" s="687">
        <f>SUM(K31:K38)</f>
        <v>30222</v>
      </c>
      <c r="L30" s="687">
        <f>SUM(L31:L38)</f>
        <v>25</v>
      </c>
      <c r="M30" s="687">
        <f>SUM(M31:M38)</f>
        <v>21661</v>
      </c>
      <c r="N30" s="688" t="s">
        <v>474</v>
      </c>
      <c r="O30" s="662" t="s">
        <v>474</v>
      </c>
      <c r="P30" s="687"/>
      <c r="Q30" s="687">
        <f>SUM(Q31:Q38)</f>
        <v>28</v>
      </c>
      <c r="R30" s="687">
        <f>SUM(R31:R38)</f>
        <v>51883</v>
      </c>
      <c r="S30" s="669" t="s">
        <v>473</v>
      </c>
    </row>
    <row r="31" spans="1:19" s="647" customFormat="1" ht="15" customHeight="1">
      <c r="A31" s="671" t="s">
        <v>926</v>
      </c>
      <c r="B31" s="634">
        <v>41970</v>
      </c>
      <c r="C31" s="635">
        <v>27320</v>
      </c>
      <c r="D31" s="668">
        <f>SUM(C31/B31*100)</f>
        <v>65.09411484393614</v>
      </c>
      <c r="E31" s="635">
        <v>27000</v>
      </c>
      <c r="F31" s="672">
        <f>SUM(E31/B31*100)</f>
        <v>64.33166547533953</v>
      </c>
      <c r="G31" s="673">
        <v>25105</v>
      </c>
      <c r="H31" s="668">
        <f>SUM(G31/B31*100)</f>
        <v>59.81653562068144</v>
      </c>
      <c r="I31" s="665"/>
      <c r="J31" s="635">
        <v>1</v>
      </c>
      <c r="K31" s="635">
        <v>25105</v>
      </c>
      <c r="L31" s="635" t="s">
        <v>474</v>
      </c>
      <c r="M31" s="635" t="s">
        <v>474</v>
      </c>
      <c r="N31" s="635" t="s">
        <v>474</v>
      </c>
      <c r="O31" s="635" t="s">
        <v>474</v>
      </c>
      <c r="P31" s="665"/>
      <c r="Q31" s="635">
        <v>1</v>
      </c>
      <c r="R31" s="635">
        <v>25105</v>
      </c>
      <c r="S31" s="671" t="s">
        <v>926</v>
      </c>
    </row>
    <row r="32" spans="1:19" s="647" customFormat="1" ht="15" customHeight="1">
      <c r="A32" s="671" t="s">
        <v>942</v>
      </c>
      <c r="B32" s="634">
        <v>7981</v>
      </c>
      <c r="C32" s="635">
        <v>7701</v>
      </c>
      <c r="D32" s="668">
        <f>SUM(C32/B32*100)</f>
        <v>96.49166771081318</v>
      </c>
      <c r="E32" s="635">
        <v>8000</v>
      </c>
      <c r="F32" s="672">
        <f>SUM(E32/B32*100)</f>
        <v>100.23806540533768</v>
      </c>
      <c r="G32" s="673">
        <v>4997</v>
      </c>
      <c r="H32" s="668">
        <f>SUM(G32/B32*100)</f>
        <v>62.61120160380904</v>
      </c>
      <c r="I32" s="665"/>
      <c r="J32" s="635">
        <v>1</v>
      </c>
      <c r="K32" s="635">
        <v>4997</v>
      </c>
      <c r="L32" s="635">
        <v>2</v>
      </c>
      <c r="M32" s="635">
        <v>0</v>
      </c>
      <c r="N32" s="635" t="s">
        <v>474</v>
      </c>
      <c r="O32" s="635" t="s">
        <v>474</v>
      </c>
      <c r="P32" s="665"/>
      <c r="Q32" s="635">
        <v>3</v>
      </c>
      <c r="R32" s="635">
        <v>4997</v>
      </c>
      <c r="S32" s="671" t="s">
        <v>942</v>
      </c>
    </row>
    <row r="33" spans="1:19" s="647" customFormat="1" ht="15" customHeight="1">
      <c r="A33" s="671" t="s">
        <v>943</v>
      </c>
      <c r="B33" s="634">
        <v>13413</v>
      </c>
      <c r="C33" s="635">
        <v>13156</v>
      </c>
      <c r="D33" s="668">
        <f>SUM(C33/B33*100)</f>
        <v>98.08394840826065</v>
      </c>
      <c r="E33" s="635">
        <v>14350</v>
      </c>
      <c r="F33" s="672">
        <f>SUM(E33/B33*100)</f>
        <v>106.98576008350109</v>
      </c>
      <c r="G33" s="673">
        <v>8085</v>
      </c>
      <c r="H33" s="668">
        <f>SUM(G33/B33*100)</f>
        <v>60.27734287631402</v>
      </c>
      <c r="I33" s="665"/>
      <c r="J33" s="635">
        <v>1</v>
      </c>
      <c r="K33" s="635">
        <v>120</v>
      </c>
      <c r="L33" s="635">
        <v>10</v>
      </c>
      <c r="M33" s="684">
        <v>7965</v>
      </c>
      <c r="N33" s="635" t="s">
        <v>474</v>
      </c>
      <c r="O33" s="635" t="s">
        <v>474</v>
      </c>
      <c r="P33" s="674"/>
      <c r="Q33" s="635">
        <v>11</v>
      </c>
      <c r="R33" s="635">
        <v>8085</v>
      </c>
      <c r="S33" s="671" t="s">
        <v>943</v>
      </c>
    </row>
    <row r="34" spans="1:19" s="647" customFormat="1" ht="15" customHeight="1">
      <c r="A34" s="671" t="s">
        <v>944</v>
      </c>
      <c r="B34" s="634">
        <v>7937</v>
      </c>
      <c r="C34" s="635">
        <v>6554</v>
      </c>
      <c r="D34" s="668">
        <f>SUM(C34/B34*100)</f>
        <v>82.57528033261939</v>
      </c>
      <c r="E34" s="635">
        <v>6500</v>
      </c>
      <c r="F34" s="672">
        <f>SUM(E34/B34*100)</f>
        <v>81.89492251480408</v>
      </c>
      <c r="G34" s="673">
        <v>3565</v>
      </c>
      <c r="H34" s="668">
        <f>SUM(G34/B34*100)</f>
        <v>44.91621519465793</v>
      </c>
      <c r="I34" s="674"/>
      <c r="J34" s="635" t="s">
        <v>474</v>
      </c>
      <c r="K34" s="635" t="s">
        <v>474</v>
      </c>
      <c r="L34" s="635">
        <v>2</v>
      </c>
      <c r="M34" s="635">
        <v>3565</v>
      </c>
      <c r="N34" s="635" t="s">
        <v>474</v>
      </c>
      <c r="O34" s="635" t="s">
        <v>474</v>
      </c>
      <c r="P34" s="665"/>
      <c r="Q34" s="635">
        <v>2</v>
      </c>
      <c r="R34" s="635">
        <v>3565</v>
      </c>
      <c r="S34" s="671" t="s">
        <v>944</v>
      </c>
    </row>
    <row r="35" spans="1:19" s="647" customFormat="1" ht="15" customHeight="1">
      <c r="A35" s="671" t="s">
        <v>945</v>
      </c>
      <c r="B35" s="634">
        <v>13360</v>
      </c>
      <c r="C35" s="635">
        <v>8682</v>
      </c>
      <c r="D35" s="668">
        <v>64.9</v>
      </c>
      <c r="E35" s="635">
        <v>8800</v>
      </c>
      <c r="F35" s="672">
        <v>65.8</v>
      </c>
      <c r="G35" s="673">
        <v>5658</v>
      </c>
      <c r="H35" s="668">
        <v>42.3</v>
      </c>
      <c r="I35" s="674"/>
      <c r="J35" s="635" t="s">
        <v>474</v>
      </c>
      <c r="K35" s="635" t="s">
        <v>474</v>
      </c>
      <c r="L35" s="635">
        <v>4</v>
      </c>
      <c r="M35" s="635">
        <v>5658</v>
      </c>
      <c r="N35" s="635" t="s">
        <v>474</v>
      </c>
      <c r="O35" s="635" t="s">
        <v>474</v>
      </c>
      <c r="P35" s="674"/>
      <c r="Q35" s="635">
        <v>4</v>
      </c>
      <c r="R35" s="635">
        <v>5658</v>
      </c>
      <c r="S35" s="671" t="s">
        <v>945</v>
      </c>
    </row>
    <row r="36" spans="1:19" s="647" customFormat="1" ht="15" customHeight="1">
      <c r="A36" s="671" t="s">
        <v>946</v>
      </c>
      <c r="B36" s="634">
        <v>5723</v>
      </c>
      <c r="C36" s="635">
        <v>2719</v>
      </c>
      <c r="D36" s="668">
        <f>SUM(C36/B36*100)</f>
        <v>47.51004717805347</v>
      </c>
      <c r="E36" s="635">
        <v>3200</v>
      </c>
      <c r="F36" s="672">
        <f>SUM(E36/B36*100)</f>
        <v>55.91473003669404</v>
      </c>
      <c r="G36" s="673">
        <v>1162</v>
      </c>
      <c r="H36" s="668">
        <f>SUM(G36/B36*100)</f>
        <v>20.304036344574524</v>
      </c>
      <c r="I36" s="674"/>
      <c r="J36" s="635" t="s">
        <v>474</v>
      </c>
      <c r="K36" s="635" t="s">
        <v>474</v>
      </c>
      <c r="L36" s="635">
        <v>4</v>
      </c>
      <c r="M36" s="635">
        <v>1162</v>
      </c>
      <c r="N36" s="635" t="s">
        <v>474</v>
      </c>
      <c r="O36" s="635" t="s">
        <v>474</v>
      </c>
      <c r="P36" s="674"/>
      <c r="Q36" s="635">
        <v>4</v>
      </c>
      <c r="R36" s="635">
        <v>1162</v>
      </c>
      <c r="S36" s="671" t="s">
        <v>946</v>
      </c>
    </row>
    <row r="37" spans="1:19" s="647" customFormat="1" ht="15" customHeight="1">
      <c r="A37" s="671" t="s">
        <v>947</v>
      </c>
      <c r="B37" s="634">
        <v>6765</v>
      </c>
      <c r="C37" s="635">
        <v>630</v>
      </c>
      <c r="D37" s="668">
        <f>SUM(C37/B37*100)</f>
        <v>9.312638580931264</v>
      </c>
      <c r="E37" s="635">
        <v>662</v>
      </c>
      <c r="F37" s="672">
        <f>SUM(E37/B37*100)</f>
        <v>9.785661492978566</v>
      </c>
      <c r="G37" s="673">
        <v>600</v>
      </c>
      <c r="H37" s="668">
        <f>SUM(G37/B37*100)</f>
        <v>8.869179600886918</v>
      </c>
      <c r="I37" s="674"/>
      <c r="J37" s="635" t="s">
        <v>474</v>
      </c>
      <c r="K37" s="635" t="s">
        <v>474</v>
      </c>
      <c r="L37" s="635">
        <v>1</v>
      </c>
      <c r="M37" s="635">
        <v>600</v>
      </c>
      <c r="N37" s="635" t="s">
        <v>474</v>
      </c>
      <c r="O37" s="635" t="s">
        <v>474</v>
      </c>
      <c r="P37" s="674"/>
      <c r="Q37" s="635">
        <v>1</v>
      </c>
      <c r="R37" s="635">
        <v>600</v>
      </c>
      <c r="S37" s="671" t="s">
        <v>947</v>
      </c>
    </row>
    <row r="38" spans="1:19" s="647" customFormat="1" ht="15" customHeight="1">
      <c r="A38" s="671" t="s">
        <v>948</v>
      </c>
      <c r="B38" s="634">
        <v>8046</v>
      </c>
      <c r="C38" s="667">
        <v>6439</v>
      </c>
      <c r="D38" s="668">
        <f>SUM(C38/B38*100)</f>
        <v>80.02734277902063</v>
      </c>
      <c r="E38" s="635">
        <v>6800</v>
      </c>
      <c r="F38" s="672">
        <f>SUM(E38/B38*100)</f>
        <v>84.51404424558787</v>
      </c>
      <c r="G38" s="673">
        <v>2711</v>
      </c>
      <c r="H38" s="668">
        <f>SUM(G38/B38*100)</f>
        <v>33.69376087496893</v>
      </c>
      <c r="I38" s="674"/>
      <c r="J38" s="635" t="s">
        <v>474</v>
      </c>
      <c r="K38" s="635" t="s">
        <v>474</v>
      </c>
      <c r="L38" s="635">
        <v>2</v>
      </c>
      <c r="M38" s="635">
        <v>2711</v>
      </c>
      <c r="N38" s="635" t="s">
        <v>474</v>
      </c>
      <c r="O38" s="635" t="s">
        <v>474</v>
      </c>
      <c r="P38" s="665"/>
      <c r="Q38" s="635">
        <v>2</v>
      </c>
      <c r="R38" s="635">
        <v>2711</v>
      </c>
      <c r="S38" s="671" t="s">
        <v>948</v>
      </c>
    </row>
    <row r="39" spans="1:19" s="647" customFormat="1" ht="15" customHeight="1">
      <c r="A39" s="671"/>
      <c r="B39" s="634"/>
      <c r="C39" s="667"/>
      <c r="D39" s="668"/>
      <c r="E39" s="635"/>
      <c r="F39" s="680"/>
      <c r="G39" s="673"/>
      <c r="H39" s="668"/>
      <c r="I39" s="665"/>
      <c r="J39" s="635"/>
      <c r="K39" s="635"/>
      <c r="L39" s="635"/>
      <c r="M39" s="635"/>
      <c r="N39" s="635"/>
      <c r="O39" s="635"/>
      <c r="P39" s="674"/>
      <c r="Q39" s="635"/>
      <c r="R39" s="635"/>
      <c r="S39" s="671"/>
    </row>
    <row r="40" spans="1:19" s="666" customFormat="1" ht="15" customHeight="1">
      <c r="A40" s="669" t="s">
        <v>475</v>
      </c>
      <c r="B40" s="661">
        <f>SUM(B41:B47)</f>
        <v>167358</v>
      </c>
      <c r="C40" s="662">
        <f>SUM(C41:C47)</f>
        <v>159498</v>
      </c>
      <c r="D40" s="663">
        <f aca="true" t="shared" si="7" ref="D40:D47">SUM(C40/B40*100)</f>
        <v>95.30348116014771</v>
      </c>
      <c r="E40" s="662">
        <f>SUM(E41:E47)</f>
        <v>210518</v>
      </c>
      <c r="F40" s="664">
        <f aca="true" t="shared" si="8" ref="F40:F46">SUM(E40/B40*100)</f>
        <v>125.7890271155248</v>
      </c>
      <c r="G40" s="662">
        <f>SUM(G41:G47)</f>
        <v>146434</v>
      </c>
      <c r="H40" s="663">
        <f aca="true" t="shared" si="9" ref="H40:H47">SUM(G40/B40*100)</f>
        <v>87.49746053370619</v>
      </c>
      <c r="I40" s="674">
        <v>1</v>
      </c>
      <c r="J40" s="662">
        <f aca="true" t="shared" si="10" ref="J40:O40">SUM(J41:J47)</f>
        <v>7</v>
      </c>
      <c r="K40" s="662">
        <f t="shared" si="10"/>
        <v>116595</v>
      </c>
      <c r="L40" s="662">
        <f t="shared" si="10"/>
        <v>38</v>
      </c>
      <c r="M40" s="662">
        <f t="shared" si="10"/>
        <v>29469</v>
      </c>
      <c r="N40" s="662">
        <f t="shared" si="10"/>
        <v>2</v>
      </c>
      <c r="O40" s="662">
        <f t="shared" si="10"/>
        <v>370</v>
      </c>
      <c r="P40" s="674">
        <v>1</v>
      </c>
      <c r="Q40" s="662">
        <f>SUM(Q41:Q47)</f>
        <v>47</v>
      </c>
      <c r="R40" s="662">
        <f>SUM(R41:R47)</f>
        <v>146434</v>
      </c>
      <c r="S40" s="669" t="s">
        <v>475</v>
      </c>
    </row>
    <row r="41" spans="1:19" s="647" customFormat="1" ht="15" customHeight="1">
      <c r="A41" s="671" t="s">
        <v>476</v>
      </c>
      <c r="B41" s="634">
        <v>96129</v>
      </c>
      <c r="C41" s="635">
        <v>91150</v>
      </c>
      <c r="D41" s="668">
        <f t="shared" si="7"/>
        <v>94.82050161761799</v>
      </c>
      <c r="E41" s="635">
        <v>126020</v>
      </c>
      <c r="F41" s="672">
        <f t="shared" si="8"/>
        <v>131.09467486398486</v>
      </c>
      <c r="G41" s="673">
        <v>83896</v>
      </c>
      <c r="H41" s="668">
        <f t="shared" si="9"/>
        <v>87.27439170281602</v>
      </c>
      <c r="I41" s="665"/>
      <c r="J41" s="635">
        <v>2</v>
      </c>
      <c r="K41" s="635">
        <v>73875</v>
      </c>
      <c r="L41" s="635">
        <v>7</v>
      </c>
      <c r="M41" s="635">
        <v>10021</v>
      </c>
      <c r="N41" s="635" t="s">
        <v>430</v>
      </c>
      <c r="O41" s="635" t="s">
        <v>430</v>
      </c>
      <c r="P41" s="674"/>
      <c r="Q41" s="635">
        <v>9</v>
      </c>
      <c r="R41" s="635">
        <v>83896</v>
      </c>
      <c r="S41" s="671" t="s">
        <v>476</v>
      </c>
    </row>
    <row r="42" spans="1:19" s="647" customFormat="1" ht="15" customHeight="1">
      <c r="A42" s="671" t="s">
        <v>477</v>
      </c>
      <c r="B42" s="634">
        <v>20442</v>
      </c>
      <c r="C42" s="635">
        <v>20031</v>
      </c>
      <c r="D42" s="668">
        <f t="shared" si="7"/>
        <v>97.98943351922512</v>
      </c>
      <c r="E42" s="635">
        <v>21855</v>
      </c>
      <c r="F42" s="672">
        <f t="shared" si="8"/>
        <v>106.91223950689756</v>
      </c>
      <c r="G42" s="673">
        <v>17617</v>
      </c>
      <c r="H42" s="668">
        <f t="shared" si="9"/>
        <v>86.18041287545249</v>
      </c>
      <c r="I42" s="665"/>
      <c r="J42" s="635">
        <v>1</v>
      </c>
      <c r="K42" s="635">
        <v>11987</v>
      </c>
      <c r="L42" s="635">
        <v>5</v>
      </c>
      <c r="M42" s="635">
        <v>5260</v>
      </c>
      <c r="N42" s="635">
        <v>2</v>
      </c>
      <c r="O42" s="635">
        <v>370</v>
      </c>
      <c r="P42" s="674"/>
      <c r="Q42" s="635">
        <v>8</v>
      </c>
      <c r="R42" s="635">
        <v>17617</v>
      </c>
      <c r="S42" s="671" t="s">
        <v>477</v>
      </c>
    </row>
    <row r="43" spans="1:19" s="647" customFormat="1" ht="15" customHeight="1">
      <c r="A43" s="671" t="s">
        <v>478</v>
      </c>
      <c r="B43" s="634">
        <v>8410</v>
      </c>
      <c r="C43" s="635">
        <v>6744</v>
      </c>
      <c r="D43" s="668">
        <f t="shared" si="7"/>
        <v>80.19024970273485</v>
      </c>
      <c r="E43" s="635">
        <v>5780</v>
      </c>
      <c r="F43" s="672">
        <f t="shared" si="8"/>
        <v>68.72770511296076</v>
      </c>
      <c r="G43" s="673">
        <v>6098</v>
      </c>
      <c r="H43" s="668">
        <f t="shared" si="9"/>
        <v>72.5089179548157</v>
      </c>
      <c r="I43" s="674">
        <v>1</v>
      </c>
      <c r="J43" s="635"/>
      <c r="K43" s="635">
        <v>4350</v>
      </c>
      <c r="L43" s="635">
        <v>7</v>
      </c>
      <c r="M43" s="635">
        <v>1748</v>
      </c>
      <c r="N43" s="635" t="s">
        <v>479</v>
      </c>
      <c r="O43" s="635" t="s">
        <v>479</v>
      </c>
      <c r="P43" s="674">
        <v>1</v>
      </c>
      <c r="Q43" s="635">
        <v>7</v>
      </c>
      <c r="R43" s="635">
        <v>6098</v>
      </c>
      <c r="S43" s="671" t="s">
        <v>478</v>
      </c>
    </row>
    <row r="44" spans="1:19" s="647" customFormat="1" ht="15" customHeight="1">
      <c r="A44" s="671" t="s">
        <v>225</v>
      </c>
      <c r="B44" s="634">
        <v>6565</v>
      </c>
      <c r="C44" s="635">
        <v>6532</v>
      </c>
      <c r="D44" s="668">
        <f t="shared" si="7"/>
        <v>99.49733434881949</v>
      </c>
      <c r="E44" s="635">
        <v>9270</v>
      </c>
      <c r="F44" s="672">
        <f t="shared" si="8"/>
        <v>141.2033511043412</v>
      </c>
      <c r="G44" s="635">
        <v>5931</v>
      </c>
      <c r="H44" s="668">
        <f t="shared" si="9"/>
        <v>90.34272658035034</v>
      </c>
      <c r="I44" s="635"/>
      <c r="J44" s="635" t="s">
        <v>479</v>
      </c>
      <c r="K44" s="635" t="s">
        <v>479</v>
      </c>
      <c r="L44" s="635">
        <v>5</v>
      </c>
      <c r="M44" s="635">
        <v>5931</v>
      </c>
      <c r="N44" s="635" t="s">
        <v>479</v>
      </c>
      <c r="O44" s="635" t="s">
        <v>479</v>
      </c>
      <c r="P44" s="635"/>
      <c r="Q44" s="635">
        <v>5</v>
      </c>
      <c r="R44" s="635">
        <v>5931</v>
      </c>
      <c r="S44" s="671" t="s">
        <v>225</v>
      </c>
    </row>
    <row r="45" spans="1:19" s="647" customFormat="1" ht="15" customHeight="1">
      <c r="A45" s="671" t="s">
        <v>480</v>
      </c>
      <c r="B45" s="634">
        <v>7959</v>
      </c>
      <c r="C45" s="635">
        <v>7959</v>
      </c>
      <c r="D45" s="668">
        <f t="shared" si="7"/>
        <v>100</v>
      </c>
      <c r="E45" s="635">
        <v>13680</v>
      </c>
      <c r="F45" s="672">
        <f t="shared" si="8"/>
        <v>171.88088955898982</v>
      </c>
      <c r="G45" s="673">
        <v>7751</v>
      </c>
      <c r="H45" s="668">
        <f t="shared" si="9"/>
        <v>97.38660635758261</v>
      </c>
      <c r="I45" s="665"/>
      <c r="J45" s="635">
        <v>1</v>
      </c>
      <c r="K45" s="635">
        <v>4320</v>
      </c>
      <c r="L45" s="635">
        <v>4</v>
      </c>
      <c r="M45" s="635">
        <v>3431</v>
      </c>
      <c r="N45" s="635" t="s">
        <v>467</v>
      </c>
      <c r="O45" s="635" t="s">
        <v>467</v>
      </c>
      <c r="P45" s="674"/>
      <c r="Q45" s="635">
        <v>5</v>
      </c>
      <c r="R45" s="635">
        <v>7751</v>
      </c>
      <c r="S45" s="671" t="s">
        <v>480</v>
      </c>
    </row>
    <row r="46" spans="1:19" s="647" customFormat="1" ht="15" customHeight="1">
      <c r="A46" s="671" t="s">
        <v>481</v>
      </c>
      <c r="B46" s="634">
        <v>8663</v>
      </c>
      <c r="C46" s="667">
        <v>7892</v>
      </c>
      <c r="D46" s="668">
        <f t="shared" si="7"/>
        <v>91.10008080341683</v>
      </c>
      <c r="E46" s="635">
        <v>9563</v>
      </c>
      <c r="F46" s="672">
        <f t="shared" si="8"/>
        <v>110.38901073531109</v>
      </c>
      <c r="G46" s="673">
        <v>7299</v>
      </c>
      <c r="H46" s="668">
        <f t="shared" si="9"/>
        <v>84.25487706337297</v>
      </c>
      <c r="I46" s="665"/>
      <c r="J46" s="635">
        <v>1</v>
      </c>
      <c r="K46" s="635">
        <v>4711</v>
      </c>
      <c r="L46" s="635">
        <v>8</v>
      </c>
      <c r="M46" s="635">
        <v>2588</v>
      </c>
      <c r="N46" s="635" t="s">
        <v>467</v>
      </c>
      <c r="O46" s="635" t="s">
        <v>467</v>
      </c>
      <c r="P46" s="665"/>
      <c r="Q46" s="635">
        <v>9</v>
      </c>
      <c r="R46" s="635">
        <v>7299</v>
      </c>
      <c r="S46" s="671" t="s">
        <v>481</v>
      </c>
    </row>
    <row r="47" spans="1:19" s="647" customFormat="1" ht="15" customHeight="1">
      <c r="A47" s="671" t="s">
        <v>482</v>
      </c>
      <c r="B47" s="634">
        <v>19190</v>
      </c>
      <c r="C47" s="635">
        <v>19190</v>
      </c>
      <c r="D47" s="668">
        <f t="shared" si="7"/>
        <v>100</v>
      </c>
      <c r="E47" s="635">
        <v>24350</v>
      </c>
      <c r="F47" s="672">
        <v>126.8</v>
      </c>
      <c r="G47" s="673">
        <v>17842</v>
      </c>
      <c r="H47" s="668">
        <f t="shared" si="9"/>
        <v>92.97550807712351</v>
      </c>
      <c r="I47" s="665"/>
      <c r="J47" s="635">
        <v>2</v>
      </c>
      <c r="K47" s="635">
        <v>17352</v>
      </c>
      <c r="L47" s="635">
        <v>2</v>
      </c>
      <c r="M47" s="635">
        <v>490</v>
      </c>
      <c r="N47" s="635" t="s">
        <v>467</v>
      </c>
      <c r="O47" s="635" t="s">
        <v>467</v>
      </c>
      <c r="P47" s="674"/>
      <c r="Q47" s="635">
        <v>4</v>
      </c>
      <c r="R47" s="635">
        <v>17842</v>
      </c>
      <c r="S47" s="671" t="s">
        <v>482</v>
      </c>
    </row>
    <row r="48" spans="1:19" s="647" customFormat="1" ht="15" customHeight="1">
      <c r="A48" s="671"/>
      <c r="B48" s="634"/>
      <c r="C48" s="635"/>
      <c r="D48" s="668"/>
      <c r="E48" s="635"/>
      <c r="F48" s="668"/>
      <c r="G48" s="635"/>
      <c r="H48" s="668"/>
      <c r="I48" s="665"/>
      <c r="J48" s="635"/>
      <c r="K48" s="635"/>
      <c r="L48" s="635"/>
      <c r="M48" s="635"/>
      <c r="N48" s="635"/>
      <c r="O48" s="635"/>
      <c r="P48" s="665"/>
      <c r="Q48" s="635"/>
      <c r="R48" s="635"/>
      <c r="S48" s="671"/>
    </row>
    <row r="49" spans="1:19" s="666" customFormat="1" ht="15" customHeight="1">
      <c r="A49" s="669" t="s">
        <v>483</v>
      </c>
      <c r="B49" s="661">
        <f>SUM(B50:B56)</f>
        <v>157379</v>
      </c>
      <c r="C49" s="662">
        <f>SUM(C50:C56)</f>
        <v>146900</v>
      </c>
      <c r="D49" s="663">
        <f>SUM(C49/B49*100)</f>
        <v>93.34155128702051</v>
      </c>
      <c r="E49" s="662">
        <f>SUM(E50:E56)</f>
        <v>166145</v>
      </c>
      <c r="F49" s="664">
        <f>SUM(E49/B49*100)</f>
        <v>105.56999345528946</v>
      </c>
      <c r="G49" s="662">
        <f>SUM(G50:G56)</f>
        <v>143194</v>
      </c>
      <c r="H49" s="663">
        <f aca="true" t="shared" si="11" ref="H49:H56">SUM(G49/B49*100)</f>
        <v>90.98672631037178</v>
      </c>
      <c r="I49" s="674">
        <v>1</v>
      </c>
      <c r="J49" s="662">
        <f aca="true" t="shared" si="12" ref="J49:O49">SUM(J50:J56)</f>
        <v>6</v>
      </c>
      <c r="K49" s="662">
        <f t="shared" si="12"/>
        <v>106542</v>
      </c>
      <c r="L49" s="662">
        <f t="shared" si="12"/>
        <v>41</v>
      </c>
      <c r="M49" s="662">
        <f t="shared" si="12"/>
        <v>36416</v>
      </c>
      <c r="N49" s="662">
        <f t="shared" si="12"/>
        <v>1</v>
      </c>
      <c r="O49" s="662">
        <f t="shared" si="12"/>
        <v>236</v>
      </c>
      <c r="P49" s="674">
        <v>1</v>
      </c>
      <c r="Q49" s="662">
        <f>SUM(Q50:Q56)</f>
        <v>48</v>
      </c>
      <c r="R49" s="662">
        <f>SUM(R50:R56)</f>
        <v>143194</v>
      </c>
      <c r="S49" s="669" t="s">
        <v>483</v>
      </c>
    </row>
    <row r="50" spans="1:19" s="647" customFormat="1" ht="15" customHeight="1">
      <c r="A50" s="671" t="s">
        <v>924</v>
      </c>
      <c r="B50" s="634">
        <v>94640</v>
      </c>
      <c r="C50" s="635">
        <v>86574</v>
      </c>
      <c r="D50" s="668">
        <f>SUM(C50/B50*100)</f>
        <v>91.47717666948436</v>
      </c>
      <c r="E50" s="635">
        <v>94350</v>
      </c>
      <c r="F50" s="672">
        <f>SUM(E50/B50*100)</f>
        <v>99.69357565511412</v>
      </c>
      <c r="G50" s="673">
        <v>84275</v>
      </c>
      <c r="H50" s="668">
        <f t="shared" si="11"/>
        <v>89.04797125950972</v>
      </c>
      <c r="I50" s="665"/>
      <c r="J50" s="635">
        <v>3</v>
      </c>
      <c r="K50" s="635">
        <v>76695</v>
      </c>
      <c r="L50" s="635">
        <v>7</v>
      </c>
      <c r="M50" s="635">
        <v>7344</v>
      </c>
      <c r="N50" s="635">
        <v>1</v>
      </c>
      <c r="O50" s="635">
        <v>236</v>
      </c>
      <c r="P50" s="674"/>
      <c r="Q50" s="635">
        <v>11</v>
      </c>
      <c r="R50" s="635">
        <v>84275</v>
      </c>
      <c r="S50" s="671" t="s">
        <v>924</v>
      </c>
    </row>
    <row r="51" spans="1:19" s="647" customFormat="1" ht="15" customHeight="1">
      <c r="A51" s="671" t="s">
        <v>484</v>
      </c>
      <c r="B51" s="634">
        <v>7440</v>
      </c>
      <c r="C51" s="635">
        <v>6745</v>
      </c>
      <c r="D51" s="668">
        <f>SUM(C51/B51*100)</f>
        <v>90.65860215053763</v>
      </c>
      <c r="E51" s="635">
        <v>8380</v>
      </c>
      <c r="F51" s="672">
        <f>SUM(E51/B51*100)</f>
        <v>112.63440860215054</v>
      </c>
      <c r="G51" s="673">
        <v>6537</v>
      </c>
      <c r="H51" s="668">
        <f t="shared" si="11"/>
        <v>87.86290322580645</v>
      </c>
      <c r="I51" s="665"/>
      <c r="J51" s="635" t="s">
        <v>467</v>
      </c>
      <c r="K51" s="635" t="s">
        <v>467</v>
      </c>
      <c r="L51" s="635">
        <v>11</v>
      </c>
      <c r="M51" s="635">
        <v>6537</v>
      </c>
      <c r="N51" s="635" t="s">
        <v>467</v>
      </c>
      <c r="O51" s="635" t="s">
        <v>467</v>
      </c>
      <c r="P51" s="674"/>
      <c r="Q51" s="635">
        <v>11</v>
      </c>
      <c r="R51" s="635">
        <v>6537</v>
      </c>
      <c r="S51" s="671" t="s">
        <v>484</v>
      </c>
    </row>
    <row r="52" spans="1:19" s="647" customFormat="1" ht="15" customHeight="1">
      <c r="A52" s="671" t="s">
        <v>958</v>
      </c>
      <c r="B52" s="634">
        <v>8584</v>
      </c>
      <c r="C52" s="635">
        <v>8136</v>
      </c>
      <c r="D52" s="668">
        <f>SUM(C52/B52*100)</f>
        <v>94.78098788443616</v>
      </c>
      <c r="E52" s="635">
        <v>8780</v>
      </c>
      <c r="F52" s="672">
        <f>SUM(E52/B52*100)</f>
        <v>102.28331780055917</v>
      </c>
      <c r="G52" s="673">
        <v>8048</v>
      </c>
      <c r="H52" s="668">
        <f t="shared" si="11"/>
        <v>93.75582479030756</v>
      </c>
      <c r="I52" s="665"/>
      <c r="J52" s="635" t="s">
        <v>467</v>
      </c>
      <c r="K52" s="635" t="s">
        <v>467</v>
      </c>
      <c r="L52" s="635">
        <v>3</v>
      </c>
      <c r="M52" s="635">
        <v>8048</v>
      </c>
      <c r="N52" s="635" t="s">
        <v>467</v>
      </c>
      <c r="O52" s="635" t="s">
        <v>467</v>
      </c>
      <c r="P52" s="665"/>
      <c r="Q52" s="635">
        <v>3</v>
      </c>
      <c r="R52" s="635">
        <v>8048</v>
      </c>
      <c r="S52" s="671" t="s">
        <v>958</v>
      </c>
    </row>
    <row r="53" spans="1:19" s="647" customFormat="1" ht="15" customHeight="1">
      <c r="A53" s="671" t="s">
        <v>485</v>
      </c>
      <c r="B53" s="634">
        <v>8422</v>
      </c>
      <c r="C53" s="635">
        <v>8422</v>
      </c>
      <c r="D53" s="668">
        <f>SUM(C53/B53*100)</f>
        <v>100</v>
      </c>
      <c r="E53" s="635">
        <v>9631</v>
      </c>
      <c r="F53" s="672">
        <f>SUM(E53/B53*100)</f>
        <v>114.35526003324625</v>
      </c>
      <c r="G53" s="673">
        <v>8405</v>
      </c>
      <c r="H53" s="668">
        <f t="shared" si="11"/>
        <v>99.79814770838281</v>
      </c>
      <c r="I53" s="665"/>
      <c r="J53" s="635">
        <v>1</v>
      </c>
      <c r="K53" s="635">
        <v>8405</v>
      </c>
      <c r="L53" s="635" t="s">
        <v>467</v>
      </c>
      <c r="M53" s="635" t="s">
        <v>467</v>
      </c>
      <c r="N53" s="635" t="s">
        <v>467</v>
      </c>
      <c r="O53" s="635" t="s">
        <v>467</v>
      </c>
      <c r="P53" s="674"/>
      <c r="Q53" s="635">
        <v>1</v>
      </c>
      <c r="R53" s="635">
        <v>8405</v>
      </c>
      <c r="S53" s="671" t="s">
        <v>485</v>
      </c>
    </row>
    <row r="54" spans="1:19" s="647" customFormat="1" ht="15" customHeight="1">
      <c r="A54" s="671" t="s">
        <v>222</v>
      </c>
      <c r="B54" s="634">
        <v>14285</v>
      </c>
      <c r="C54" s="635">
        <v>13394</v>
      </c>
      <c r="D54" s="668">
        <v>93.7</v>
      </c>
      <c r="E54" s="635">
        <v>17095</v>
      </c>
      <c r="F54" s="672">
        <v>119.6</v>
      </c>
      <c r="G54" s="635">
        <v>12523</v>
      </c>
      <c r="H54" s="668">
        <f t="shared" si="11"/>
        <v>87.66538326916346</v>
      </c>
      <c r="J54" s="635">
        <v>1</v>
      </c>
      <c r="K54" s="635">
        <v>8300</v>
      </c>
      <c r="L54" s="635">
        <v>11</v>
      </c>
      <c r="M54" s="635">
        <v>4223</v>
      </c>
      <c r="N54" s="635" t="s">
        <v>467</v>
      </c>
      <c r="O54" s="635" t="s">
        <v>467</v>
      </c>
      <c r="Q54" s="635">
        <v>12</v>
      </c>
      <c r="R54" s="635">
        <v>12523</v>
      </c>
      <c r="S54" s="671" t="s">
        <v>222</v>
      </c>
    </row>
    <row r="55" spans="1:19" s="647" customFormat="1" ht="15" customHeight="1">
      <c r="A55" s="671" t="s">
        <v>486</v>
      </c>
      <c r="B55" s="634">
        <v>13480</v>
      </c>
      <c r="C55" s="667">
        <v>13426</v>
      </c>
      <c r="D55" s="668">
        <f>SUM(C55/B55*100)</f>
        <v>99.59940652818992</v>
      </c>
      <c r="E55" s="635">
        <v>16969</v>
      </c>
      <c r="F55" s="672">
        <f>SUM(E55/B55*100)</f>
        <v>125.88278931750743</v>
      </c>
      <c r="G55" s="673">
        <v>13393</v>
      </c>
      <c r="H55" s="668">
        <f t="shared" si="11"/>
        <v>99.3545994065282</v>
      </c>
      <c r="I55" s="665">
        <v>1</v>
      </c>
      <c r="J55" s="635"/>
      <c r="K55" s="635">
        <v>6673</v>
      </c>
      <c r="L55" s="635">
        <v>6</v>
      </c>
      <c r="M55" s="635">
        <v>6720</v>
      </c>
      <c r="N55" s="635" t="s">
        <v>467</v>
      </c>
      <c r="O55" s="635" t="s">
        <v>467</v>
      </c>
      <c r="P55" s="665">
        <v>1</v>
      </c>
      <c r="Q55" s="635">
        <v>6</v>
      </c>
      <c r="R55" s="635">
        <v>13393</v>
      </c>
      <c r="S55" s="671" t="s">
        <v>486</v>
      </c>
    </row>
    <row r="56" spans="1:19" s="647" customFormat="1" ht="15" customHeight="1">
      <c r="A56" s="671" t="s">
        <v>218</v>
      </c>
      <c r="B56" s="634">
        <v>10528</v>
      </c>
      <c r="C56" s="667">
        <v>10203</v>
      </c>
      <c r="D56" s="668">
        <f>SUM(C56/B56*100)</f>
        <v>96.91299392097264</v>
      </c>
      <c r="E56" s="635">
        <v>10940</v>
      </c>
      <c r="F56" s="672">
        <f>SUM(E56/B56*100)</f>
        <v>103.91337386018238</v>
      </c>
      <c r="G56" s="673">
        <v>10013</v>
      </c>
      <c r="H56" s="668">
        <f t="shared" si="11"/>
        <v>95.10828267477204</v>
      </c>
      <c r="I56" s="630"/>
      <c r="J56" s="635">
        <v>1</v>
      </c>
      <c r="K56" s="635">
        <v>6469</v>
      </c>
      <c r="L56" s="635">
        <v>3</v>
      </c>
      <c r="M56" s="635">
        <v>3544</v>
      </c>
      <c r="N56" s="635" t="s">
        <v>479</v>
      </c>
      <c r="O56" s="635" t="s">
        <v>479</v>
      </c>
      <c r="P56" s="630"/>
      <c r="Q56" s="635">
        <v>4</v>
      </c>
      <c r="R56" s="635">
        <v>10013</v>
      </c>
      <c r="S56" s="671" t="s">
        <v>218</v>
      </c>
    </row>
    <row r="57" spans="1:19" s="647" customFormat="1" ht="15" customHeight="1">
      <c r="A57" s="671"/>
      <c r="B57" s="634"/>
      <c r="C57" s="635"/>
      <c r="D57" s="668"/>
      <c r="E57" s="635"/>
      <c r="F57" s="689"/>
      <c r="G57" s="673"/>
      <c r="H57" s="668"/>
      <c r="I57" s="665"/>
      <c r="J57" s="635"/>
      <c r="K57" s="635"/>
      <c r="L57" s="635"/>
      <c r="M57" s="635"/>
      <c r="N57" s="635"/>
      <c r="O57" s="635"/>
      <c r="P57" s="674"/>
      <c r="Q57" s="635"/>
      <c r="R57" s="635"/>
      <c r="S57" s="671"/>
    </row>
    <row r="58" spans="1:19" s="666" customFormat="1" ht="15" customHeight="1">
      <c r="A58" s="669" t="s">
        <v>487</v>
      </c>
      <c r="B58" s="661">
        <f>SUM(B59:B61)</f>
        <v>63204</v>
      </c>
      <c r="C58" s="662">
        <f>SUM(C59:C61)</f>
        <v>54368</v>
      </c>
      <c r="D58" s="663">
        <f>SUM(C58/B58*100)</f>
        <v>86.01987215998987</v>
      </c>
      <c r="E58" s="662">
        <f>SUM(E59:E61)</f>
        <v>51380</v>
      </c>
      <c r="F58" s="664">
        <f>SUM(E58/B58*100)</f>
        <v>81.29232327067906</v>
      </c>
      <c r="G58" s="662">
        <f>SUM(G59:G61)</f>
        <v>41882</v>
      </c>
      <c r="H58" s="663">
        <f>SUM(G58/B58*100)</f>
        <v>66.26479336750839</v>
      </c>
      <c r="I58" s="662"/>
      <c r="J58" s="662">
        <f aca="true" t="shared" si="13" ref="J58:O58">SUM(J59:J61)</f>
        <v>2</v>
      </c>
      <c r="K58" s="662">
        <f t="shared" si="13"/>
        <v>39884</v>
      </c>
      <c r="L58" s="662">
        <f t="shared" si="13"/>
        <v>4</v>
      </c>
      <c r="M58" s="662">
        <f t="shared" si="13"/>
        <v>1838</v>
      </c>
      <c r="N58" s="662">
        <f t="shared" si="13"/>
        <v>1</v>
      </c>
      <c r="O58" s="662">
        <f t="shared" si="13"/>
        <v>160</v>
      </c>
      <c r="P58" s="662"/>
      <c r="Q58" s="662">
        <f>SUM(Q59:Q61)</f>
        <v>7</v>
      </c>
      <c r="R58" s="662">
        <f>SUM(R59:R61)</f>
        <v>41882</v>
      </c>
      <c r="S58" s="669" t="s">
        <v>487</v>
      </c>
    </row>
    <row r="59" spans="1:19" s="647" customFormat="1" ht="15" customHeight="1">
      <c r="A59" s="671" t="s">
        <v>934</v>
      </c>
      <c r="B59" s="634">
        <v>36333</v>
      </c>
      <c r="C59" s="667">
        <v>34343</v>
      </c>
      <c r="D59" s="668">
        <f>SUM(C59/B59*100)</f>
        <v>94.52288553105991</v>
      </c>
      <c r="E59" s="635">
        <v>30550</v>
      </c>
      <c r="F59" s="672">
        <f>SUM(E59/B59*100)</f>
        <v>84.0833402141304</v>
      </c>
      <c r="G59" s="673">
        <v>25022</v>
      </c>
      <c r="H59" s="668">
        <f>SUM(G59/B59*100)</f>
        <v>68.86852172955716</v>
      </c>
      <c r="I59" s="665"/>
      <c r="J59" s="621">
        <v>1</v>
      </c>
      <c r="K59" s="621">
        <v>24544</v>
      </c>
      <c r="L59" s="635">
        <v>1</v>
      </c>
      <c r="M59" s="635">
        <v>478</v>
      </c>
      <c r="N59" s="635" t="s">
        <v>462</v>
      </c>
      <c r="O59" s="635" t="s">
        <v>462</v>
      </c>
      <c r="P59" s="674"/>
      <c r="Q59" s="621">
        <v>2</v>
      </c>
      <c r="R59" s="621">
        <v>25022</v>
      </c>
      <c r="S59" s="671" t="s">
        <v>934</v>
      </c>
    </row>
    <row r="60" spans="1:19" s="647" customFormat="1" ht="15" customHeight="1">
      <c r="A60" s="671" t="s">
        <v>949</v>
      </c>
      <c r="B60" s="634">
        <v>26871</v>
      </c>
      <c r="C60" s="635">
        <v>20025</v>
      </c>
      <c r="D60" s="668">
        <f>SUM(C60/B60*100)</f>
        <v>74.52271966060064</v>
      </c>
      <c r="E60" s="635">
        <v>20830</v>
      </c>
      <c r="F60" s="672">
        <f>SUM(E60/B60*100)</f>
        <v>77.51851438353616</v>
      </c>
      <c r="G60" s="673">
        <v>16860</v>
      </c>
      <c r="H60" s="668">
        <f>SUM(G60/B60*100)</f>
        <v>62.744222395891484</v>
      </c>
      <c r="I60" s="665"/>
      <c r="J60" s="635">
        <v>1</v>
      </c>
      <c r="K60" s="635">
        <v>15340</v>
      </c>
      <c r="L60" s="621">
        <v>3</v>
      </c>
      <c r="M60" s="621">
        <v>1360</v>
      </c>
      <c r="N60" s="621">
        <v>1</v>
      </c>
      <c r="O60" s="635">
        <v>160</v>
      </c>
      <c r="P60" s="674"/>
      <c r="Q60" s="621">
        <v>5</v>
      </c>
      <c r="R60" s="621">
        <v>16860</v>
      </c>
      <c r="S60" s="671" t="s">
        <v>949</v>
      </c>
    </row>
    <row r="61" spans="1:19" s="647" customFormat="1" ht="15" customHeight="1">
      <c r="A61" s="671"/>
      <c r="B61" s="634"/>
      <c r="C61" s="635"/>
      <c r="D61" s="668"/>
      <c r="E61" s="635"/>
      <c r="F61" s="680"/>
      <c r="G61" s="673"/>
      <c r="H61" s="668"/>
      <c r="I61" s="621"/>
      <c r="J61" s="621"/>
      <c r="K61" s="621"/>
      <c r="L61" s="621"/>
      <c r="M61" s="621"/>
      <c r="N61" s="621"/>
      <c r="O61" s="635"/>
      <c r="P61" s="687"/>
      <c r="Q61" s="621"/>
      <c r="R61" s="621"/>
      <c r="S61" s="671"/>
    </row>
    <row r="62" spans="1:19" s="666" customFormat="1" ht="15" customHeight="1">
      <c r="A62" s="669" t="s">
        <v>488</v>
      </c>
      <c r="B62" s="686">
        <f>SUM(B63:B66)</f>
        <v>75630</v>
      </c>
      <c r="C62" s="687">
        <f>SUM(C63:C66)</f>
        <v>64970</v>
      </c>
      <c r="D62" s="663">
        <f>SUM(C62/B62*100)</f>
        <v>85.90506412799154</v>
      </c>
      <c r="E62" s="687">
        <f>SUM(E63:E66)</f>
        <v>69240</v>
      </c>
      <c r="F62" s="664">
        <v>91.5</v>
      </c>
      <c r="G62" s="687">
        <f>SUM(G63:G66)</f>
        <v>43677</v>
      </c>
      <c r="H62" s="663">
        <v>57.7</v>
      </c>
      <c r="I62" s="687"/>
      <c r="J62" s="687">
        <f aca="true" t="shared" si="14" ref="J62:O62">SUM(J63:J66)</f>
        <v>4</v>
      </c>
      <c r="K62" s="687">
        <f t="shared" si="14"/>
        <v>35900</v>
      </c>
      <c r="L62" s="687">
        <f t="shared" si="14"/>
        <v>13</v>
      </c>
      <c r="M62" s="687">
        <f t="shared" si="14"/>
        <v>5777</v>
      </c>
      <c r="N62" s="687">
        <f t="shared" si="14"/>
        <v>1</v>
      </c>
      <c r="O62" s="687">
        <f t="shared" si="14"/>
        <v>2000</v>
      </c>
      <c r="P62" s="665"/>
      <c r="Q62" s="687">
        <f>SUM(Q63:Q66)</f>
        <v>18</v>
      </c>
      <c r="R62" s="687">
        <f>SUM(R63:R66)</f>
        <v>43677</v>
      </c>
      <c r="S62" s="669" t="s">
        <v>488</v>
      </c>
    </row>
    <row r="63" spans="1:19" s="647" customFormat="1" ht="15" customHeight="1">
      <c r="A63" s="671" t="s">
        <v>930</v>
      </c>
      <c r="B63" s="690">
        <v>33038</v>
      </c>
      <c r="C63" s="673">
        <v>26288</v>
      </c>
      <c r="D63" s="668">
        <f>SUM(C63/B63*100)</f>
        <v>79.56898117319452</v>
      </c>
      <c r="E63" s="635">
        <v>27640</v>
      </c>
      <c r="F63" s="672">
        <f>SUM(E63/B63*100)</f>
        <v>83.66123857376354</v>
      </c>
      <c r="G63" s="635">
        <v>16187</v>
      </c>
      <c r="H63" s="668">
        <f>SUM(G63/B63*100)</f>
        <v>48.99509655548157</v>
      </c>
      <c r="I63" s="665"/>
      <c r="J63" s="621">
        <v>1</v>
      </c>
      <c r="K63" s="621">
        <v>14277</v>
      </c>
      <c r="L63" s="621">
        <v>3</v>
      </c>
      <c r="M63" s="621">
        <v>1910</v>
      </c>
      <c r="N63" s="635" t="s">
        <v>430</v>
      </c>
      <c r="O63" s="635" t="s">
        <v>430</v>
      </c>
      <c r="P63" s="674"/>
      <c r="Q63" s="621">
        <v>4</v>
      </c>
      <c r="R63" s="621">
        <v>16187</v>
      </c>
      <c r="S63" s="671" t="s">
        <v>930</v>
      </c>
    </row>
    <row r="64" spans="1:19" s="647" customFormat="1" ht="15" customHeight="1">
      <c r="A64" s="671" t="s">
        <v>951</v>
      </c>
      <c r="B64" s="634">
        <v>12791</v>
      </c>
      <c r="C64" s="635">
        <v>9931</v>
      </c>
      <c r="D64" s="668">
        <f>SUM(C64/B64*100)</f>
        <v>77.64052849659917</v>
      </c>
      <c r="E64" s="635">
        <v>12070</v>
      </c>
      <c r="F64" s="672">
        <f>SUM(E64/B64*100)</f>
        <v>94.36322414197483</v>
      </c>
      <c r="G64" s="673">
        <v>2967</v>
      </c>
      <c r="H64" s="668">
        <f>SUM(G64/B64*100)</f>
        <v>23.19599718552107</v>
      </c>
      <c r="I64" s="621"/>
      <c r="J64" s="621">
        <v>1</v>
      </c>
      <c r="K64" s="635">
        <v>0</v>
      </c>
      <c r="L64" s="621">
        <v>5</v>
      </c>
      <c r="M64" s="621">
        <v>967</v>
      </c>
      <c r="N64" s="621">
        <v>1</v>
      </c>
      <c r="O64" s="635">
        <v>2000</v>
      </c>
      <c r="P64" s="674"/>
      <c r="Q64" s="621">
        <v>7</v>
      </c>
      <c r="R64" s="621">
        <v>2967</v>
      </c>
      <c r="S64" s="671" t="s">
        <v>951</v>
      </c>
    </row>
    <row r="65" spans="1:19" s="647" customFormat="1" ht="15" customHeight="1">
      <c r="A65" s="671" t="s">
        <v>952</v>
      </c>
      <c r="B65" s="634">
        <v>19155</v>
      </c>
      <c r="C65" s="635">
        <v>18668</v>
      </c>
      <c r="D65" s="668">
        <f>SUM(C65/B65*100)</f>
        <v>97.45758287653355</v>
      </c>
      <c r="E65" s="635">
        <v>18800</v>
      </c>
      <c r="F65" s="672">
        <f>SUM(E65/B65*100)</f>
        <v>98.14669799008092</v>
      </c>
      <c r="G65" s="673">
        <v>15476</v>
      </c>
      <c r="H65" s="668">
        <f>SUM(G65/B65*100)</f>
        <v>80.79352649438789</v>
      </c>
      <c r="I65" s="621"/>
      <c r="J65" s="621">
        <v>1</v>
      </c>
      <c r="K65" s="621">
        <v>13569</v>
      </c>
      <c r="L65" s="621">
        <v>3</v>
      </c>
      <c r="M65" s="621">
        <v>1907</v>
      </c>
      <c r="N65" s="635" t="s">
        <v>430</v>
      </c>
      <c r="O65" s="635" t="s">
        <v>430</v>
      </c>
      <c r="P65" s="674"/>
      <c r="Q65" s="621">
        <v>4</v>
      </c>
      <c r="R65" s="621">
        <v>15476</v>
      </c>
      <c r="S65" s="671" t="s">
        <v>952</v>
      </c>
    </row>
    <row r="66" spans="1:19" s="647" customFormat="1" ht="15" customHeight="1">
      <c r="A66" s="671" t="s">
        <v>953</v>
      </c>
      <c r="B66" s="634">
        <v>10646</v>
      </c>
      <c r="C66" s="635">
        <v>10083</v>
      </c>
      <c r="D66" s="668">
        <f>SUM(C66/B66*100)</f>
        <v>94.71162878076272</v>
      </c>
      <c r="E66" s="635">
        <v>10730</v>
      </c>
      <c r="F66" s="672">
        <f>SUM(E66/B66*100)</f>
        <v>100.78902874318993</v>
      </c>
      <c r="G66" s="673">
        <v>9047</v>
      </c>
      <c r="H66" s="668">
        <f>SUM(G66/B66*100)</f>
        <v>84.98027428142025</v>
      </c>
      <c r="I66" s="665"/>
      <c r="J66" s="635">
        <v>1</v>
      </c>
      <c r="K66" s="621">
        <v>8054</v>
      </c>
      <c r="L66" s="635">
        <v>2</v>
      </c>
      <c r="M66" s="635">
        <v>993</v>
      </c>
      <c r="N66" s="635" t="s">
        <v>430</v>
      </c>
      <c r="O66" s="635" t="s">
        <v>430</v>
      </c>
      <c r="P66" s="674"/>
      <c r="Q66" s="621">
        <v>3</v>
      </c>
      <c r="R66" s="621">
        <v>9047</v>
      </c>
      <c r="S66" s="671" t="s">
        <v>953</v>
      </c>
    </row>
    <row r="67" spans="1:19" s="647" customFormat="1" ht="15" customHeight="1">
      <c r="A67" s="671"/>
      <c r="B67" s="634"/>
      <c r="C67" s="635"/>
      <c r="D67" s="668"/>
      <c r="E67" s="635"/>
      <c r="F67" s="680"/>
      <c r="G67" s="673"/>
      <c r="H67" s="668"/>
      <c r="I67" s="621"/>
      <c r="J67" s="635"/>
      <c r="K67" s="635"/>
      <c r="L67" s="621"/>
      <c r="M67" s="621"/>
      <c r="N67" s="621"/>
      <c r="O67" s="635"/>
      <c r="P67" s="662"/>
      <c r="Q67" s="621"/>
      <c r="R67" s="621"/>
      <c r="S67" s="671"/>
    </row>
    <row r="68" spans="1:19" s="666" customFormat="1" ht="15" customHeight="1">
      <c r="A68" s="669" t="s">
        <v>489</v>
      </c>
      <c r="B68" s="661">
        <f>SUM(B69:B70)</f>
        <v>114636</v>
      </c>
      <c r="C68" s="662">
        <f>SUM(C69:C70)</f>
        <v>109006</v>
      </c>
      <c r="D68" s="663">
        <f>SUM(C68/B68*100)</f>
        <v>95.08880281935866</v>
      </c>
      <c r="E68" s="662">
        <f>SUM(E69:E70)</f>
        <v>98882</v>
      </c>
      <c r="F68" s="664">
        <f>SUM(E68/B68*100)</f>
        <v>86.25737115740256</v>
      </c>
      <c r="G68" s="662">
        <f>SUM(G69:G70)</f>
        <v>71911</v>
      </c>
      <c r="H68" s="663">
        <f>SUM(G68/B68*100)</f>
        <v>62.72985798527513</v>
      </c>
      <c r="I68" s="662"/>
      <c r="J68" s="662">
        <f aca="true" t="shared" si="15" ref="J68:O68">SUM(J69:J70)</f>
        <v>2</v>
      </c>
      <c r="K68" s="662">
        <f t="shared" si="15"/>
        <v>61639</v>
      </c>
      <c r="L68" s="662">
        <f t="shared" si="15"/>
        <v>23</v>
      </c>
      <c r="M68" s="662">
        <f t="shared" si="15"/>
        <v>9842</v>
      </c>
      <c r="N68" s="662">
        <f t="shared" si="15"/>
        <v>1</v>
      </c>
      <c r="O68" s="662">
        <f t="shared" si="15"/>
        <v>430</v>
      </c>
      <c r="Q68" s="662">
        <f>SUM(Q69:Q70)</f>
        <v>26</v>
      </c>
      <c r="R68" s="662">
        <f>SUM(R69:R70)</f>
        <v>71911</v>
      </c>
      <c r="S68" s="669" t="s">
        <v>489</v>
      </c>
    </row>
    <row r="69" spans="1:19" s="647" customFormat="1" ht="15" customHeight="1">
      <c r="A69" s="671" t="s">
        <v>923</v>
      </c>
      <c r="B69" s="634">
        <v>92049</v>
      </c>
      <c r="C69" s="635">
        <v>87184</v>
      </c>
      <c r="D69" s="668">
        <f>SUM(C69/B69*100)</f>
        <v>94.71477148040718</v>
      </c>
      <c r="E69" s="635">
        <v>78032</v>
      </c>
      <c r="F69" s="672">
        <f>SUM(E69/B69*100)</f>
        <v>84.77224087170964</v>
      </c>
      <c r="G69" s="673">
        <v>54546</v>
      </c>
      <c r="H69" s="668">
        <v>59.2</v>
      </c>
      <c r="I69" s="621"/>
      <c r="J69" s="635">
        <v>1</v>
      </c>
      <c r="K69" s="635">
        <v>45526</v>
      </c>
      <c r="L69" s="621">
        <v>22</v>
      </c>
      <c r="M69" s="621">
        <v>8590</v>
      </c>
      <c r="N69" s="621">
        <v>1</v>
      </c>
      <c r="O69" s="635">
        <v>430</v>
      </c>
      <c r="P69" s="674"/>
      <c r="Q69" s="621">
        <v>24</v>
      </c>
      <c r="R69" s="621">
        <v>54546</v>
      </c>
      <c r="S69" s="671" t="s">
        <v>923</v>
      </c>
    </row>
    <row r="70" spans="1:19" s="647" customFormat="1" ht="15" customHeight="1">
      <c r="A70" s="691" t="s">
        <v>950</v>
      </c>
      <c r="B70" s="692">
        <v>22587</v>
      </c>
      <c r="C70" s="693">
        <v>21822</v>
      </c>
      <c r="D70" s="694">
        <f>SUM(C70/B70*100)</f>
        <v>96.61309602868907</v>
      </c>
      <c r="E70" s="693">
        <v>20850</v>
      </c>
      <c r="F70" s="695">
        <f>SUM(E70/B70*100)</f>
        <v>92.30973568867047</v>
      </c>
      <c r="G70" s="696">
        <v>17365</v>
      </c>
      <c r="H70" s="694">
        <f>SUM(G70/B70*100)</f>
        <v>76.88050648603179</v>
      </c>
      <c r="I70" s="697"/>
      <c r="J70" s="697">
        <v>1</v>
      </c>
      <c r="K70" s="697">
        <v>16113</v>
      </c>
      <c r="L70" s="697">
        <v>1</v>
      </c>
      <c r="M70" s="697">
        <v>1252</v>
      </c>
      <c r="N70" s="693" t="s">
        <v>462</v>
      </c>
      <c r="O70" s="693" t="s">
        <v>462</v>
      </c>
      <c r="P70" s="698"/>
      <c r="Q70" s="697">
        <v>2</v>
      </c>
      <c r="R70" s="697">
        <v>17365</v>
      </c>
      <c r="S70" s="691" t="s">
        <v>950</v>
      </c>
    </row>
    <row r="71" spans="1:18" s="647" customFormat="1" ht="12">
      <c r="A71" s="627" t="s">
        <v>490</v>
      </c>
      <c r="B71" s="627"/>
      <c r="C71" s="627"/>
      <c r="H71" s="699"/>
      <c r="R71" s="699"/>
    </row>
    <row r="72" spans="1:18" ht="13.5">
      <c r="A72" s="647"/>
      <c r="B72" s="647"/>
      <c r="C72" s="647"/>
      <c r="D72" s="647"/>
      <c r="E72" s="647"/>
      <c r="F72" s="647"/>
      <c r="G72" s="647"/>
      <c r="H72" s="699"/>
      <c r="R72" s="700"/>
    </row>
    <row r="73" spans="1:18" ht="13.5">
      <c r="A73" s="647"/>
      <c r="B73" s="647"/>
      <c r="C73" s="647"/>
      <c r="D73" s="647"/>
      <c r="E73" s="647"/>
      <c r="F73" s="647"/>
      <c r="G73" s="647"/>
      <c r="H73" s="699"/>
      <c r="R73" s="700"/>
    </row>
    <row r="74" spans="1:18" ht="13.5">
      <c r="A74" s="647"/>
      <c r="B74" s="647"/>
      <c r="C74" s="647"/>
      <c r="D74" s="647"/>
      <c r="E74" s="647"/>
      <c r="F74" s="647"/>
      <c r="G74" s="647"/>
      <c r="H74" s="699"/>
      <c r="R74" s="700"/>
    </row>
    <row r="75" spans="8:18" ht="13.5">
      <c r="H75" s="700"/>
      <c r="R75" s="700"/>
    </row>
    <row r="76" spans="8:18" ht="13.5">
      <c r="H76" s="700"/>
      <c r="R76" s="700"/>
    </row>
    <row r="77" spans="4:18" ht="13.5">
      <c r="D77" s="627"/>
      <c r="E77" s="627"/>
      <c r="F77" s="627"/>
      <c r="G77" s="627"/>
      <c r="H77" s="320"/>
      <c r="R77" s="700"/>
    </row>
    <row r="78" spans="8:18" ht="13.5">
      <c r="H78" s="700"/>
      <c r="R78" s="700"/>
    </row>
    <row r="79" spans="8:18" ht="13.5">
      <c r="H79" s="700"/>
      <c r="R79" s="700"/>
    </row>
    <row r="80" spans="8:18" ht="13.5">
      <c r="H80" s="700"/>
      <c r="R80" s="700"/>
    </row>
    <row r="81" spans="8:18" ht="13.5">
      <c r="H81" s="700"/>
      <c r="R81" s="700"/>
    </row>
    <row r="82" spans="8:18" ht="13.5">
      <c r="H82" s="700"/>
      <c r="R82" s="700"/>
    </row>
    <row r="83" spans="8:18" ht="13.5">
      <c r="H83" s="700"/>
      <c r="R83" s="700"/>
    </row>
    <row r="84" spans="8:18" ht="13.5">
      <c r="H84" s="700"/>
      <c r="R84" s="700"/>
    </row>
    <row r="85" spans="8:18" ht="13.5">
      <c r="H85" s="700"/>
      <c r="R85" s="700"/>
    </row>
    <row r="86" spans="8:18" ht="13.5">
      <c r="H86" s="700"/>
      <c r="R86" s="700"/>
    </row>
    <row r="87" spans="8:18" ht="13.5">
      <c r="H87" s="700"/>
      <c r="R87" s="700"/>
    </row>
    <row r="88" spans="8:18" ht="13.5">
      <c r="H88" s="700"/>
      <c r="R88" s="700"/>
    </row>
    <row r="89" spans="8:18" ht="13.5">
      <c r="H89" s="700"/>
      <c r="R89" s="700"/>
    </row>
    <row r="90" spans="8:18" ht="13.5">
      <c r="H90" s="700"/>
      <c r="R90" s="700"/>
    </row>
    <row r="91" spans="8:18" ht="13.5">
      <c r="H91" s="700"/>
      <c r="R91" s="700"/>
    </row>
    <row r="92" spans="8:18" ht="13.5">
      <c r="H92" s="700"/>
      <c r="R92" s="700"/>
    </row>
    <row r="93" spans="8:18" ht="13.5">
      <c r="H93" s="700"/>
      <c r="R93" s="700"/>
    </row>
    <row r="94" spans="8:18" ht="13.5">
      <c r="H94" s="700"/>
      <c r="R94" s="700"/>
    </row>
    <row r="95" spans="8:18" ht="13.5">
      <c r="H95" s="700"/>
      <c r="R95" s="700"/>
    </row>
    <row r="96" spans="8:18" ht="13.5">
      <c r="H96" s="700"/>
      <c r="R96" s="700"/>
    </row>
    <row r="97" spans="8:18" ht="13.5">
      <c r="H97" s="700"/>
      <c r="R97" s="700"/>
    </row>
    <row r="98" spans="8:18" ht="13.5">
      <c r="H98" s="700"/>
      <c r="R98" s="700"/>
    </row>
    <row r="99" spans="8:18" ht="13.5">
      <c r="H99" s="700"/>
      <c r="R99" s="700"/>
    </row>
    <row r="100" spans="8:18" ht="13.5">
      <c r="H100" s="700"/>
      <c r="R100" s="700"/>
    </row>
    <row r="101" spans="8:18" ht="13.5">
      <c r="H101" s="700"/>
      <c r="R101" s="700"/>
    </row>
    <row r="102" spans="8:18" ht="13.5">
      <c r="H102" s="700"/>
      <c r="R102" s="700"/>
    </row>
    <row r="103" spans="8:18" ht="13.5">
      <c r="H103" s="700"/>
      <c r="R103" s="700"/>
    </row>
    <row r="104" spans="8:18" ht="13.5">
      <c r="H104" s="700"/>
      <c r="R104" s="700"/>
    </row>
    <row r="105" spans="8:18" ht="13.5">
      <c r="H105" s="700"/>
      <c r="R105" s="700"/>
    </row>
    <row r="106" spans="8:18" ht="13.5">
      <c r="H106" s="700"/>
      <c r="R106" s="700"/>
    </row>
    <row r="107" spans="8:18" ht="13.5">
      <c r="H107" s="700"/>
      <c r="R107" s="700"/>
    </row>
    <row r="108" spans="8:18" ht="13.5">
      <c r="H108" s="700"/>
      <c r="R108" s="700"/>
    </row>
    <row r="109" spans="8:18" ht="13.5">
      <c r="H109" s="700"/>
      <c r="R109" s="700"/>
    </row>
    <row r="110" spans="8:18" ht="13.5">
      <c r="H110" s="700"/>
      <c r="R110" s="700"/>
    </row>
    <row r="111" spans="8:18" ht="13.5">
      <c r="H111" s="700"/>
      <c r="R111" s="700"/>
    </row>
    <row r="112" spans="8:18" ht="13.5">
      <c r="H112" s="700"/>
      <c r="R112" s="700"/>
    </row>
    <row r="113" spans="8:18" ht="13.5">
      <c r="H113" s="700"/>
      <c r="R113" s="700"/>
    </row>
    <row r="114" spans="8:18" ht="13.5">
      <c r="H114" s="700"/>
      <c r="R114" s="700"/>
    </row>
    <row r="115" spans="8:18" ht="13.5">
      <c r="H115" s="700"/>
      <c r="R115" s="700"/>
    </row>
    <row r="116" spans="8:18" ht="13.5">
      <c r="H116" s="700"/>
      <c r="R116" s="700"/>
    </row>
    <row r="117" spans="8:18" ht="13.5">
      <c r="H117" s="700"/>
      <c r="R117" s="700"/>
    </row>
    <row r="118" spans="8:18" ht="13.5">
      <c r="H118" s="700"/>
      <c r="R118" s="700"/>
    </row>
    <row r="119" spans="8:18" ht="13.5">
      <c r="H119" s="700"/>
      <c r="R119" s="700"/>
    </row>
    <row r="120" spans="8:18" ht="13.5">
      <c r="H120" s="700"/>
      <c r="R120" s="700"/>
    </row>
    <row r="121" spans="8:18" ht="13.5">
      <c r="H121" s="700"/>
      <c r="R121" s="700"/>
    </row>
    <row r="122" spans="8:18" ht="13.5">
      <c r="H122" s="700"/>
      <c r="R122" s="700"/>
    </row>
    <row r="123" spans="8:18" ht="13.5">
      <c r="H123" s="700"/>
      <c r="R123" s="700"/>
    </row>
    <row r="124" spans="8:18" ht="13.5">
      <c r="H124" s="700"/>
      <c r="R124" s="700"/>
    </row>
    <row r="125" spans="8:18" ht="13.5">
      <c r="H125" s="700"/>
      <c r="R125" s="700"/>
    </row>
    <row r="126" spans="8:18" ht="13.5">
      <c r="H126" s="700"/>
      <c r="R126" s="700"/>
    </row>
    <row r="127" spans="8:18" ht="13.5">
      <c r="H127" s="700"/>
      <c r="R127" s="700"/>
    </row>
    <row r="128" spans="8:18" ht="13.5">
      <c r="H128" s="700"/>
      <c r="R128" s="700"/>
    </row>
    <row r="129" spans="8:18" ht="13.5">
      <c r="H129" s="700"/>
      <c r="R129" s="700"/>
    </row>
    <row r="130" spans="8:18" ht="13.5">
      <c r="H130" s="700"/>
      <c r="R130" s="700"/>
    </row>
    <row r="131" spans="8:18" ht="13.5">
      <c r="H131" s="700"/>
      <c r="R131" s="700"/>
    </row>
    <row r="132" spans="8:18" ht="13.5">
      <c r="H132" s="700"/>
      <c r="R132" s="700"/>
    </row>
    <row r="133" spans="8:18" ht="13.5">
      <c r="H133" s="700"/>
      <c r="R133" s="700"/>
    </row>
    <row r="134" spans="8:18" ht="13.5">
      <c r="H134" s="700"/>
      <c r="R134" s="700"/>
    </row>
    <row r="135" spans="8:18" ht="13.5">
      <c r="H135" s="700"/>
      <c r="R135" s="700"/>
    </row>
    <row r="136" spans="8:18" ht="13.5">
      <c r="H136" s="700"/>
      <c r="R136" s="700"/>
    </row>
    <row r="137" spans="8:18" ht="13.5">
      <c r="H137" s="700"/>
      <c r="R137" s="700"/>
    </row>
    <row r="138" spans="8:18" ht="13.5">
      <c r="H138" s="700"/>
      <c r="R138" s="700"/>
    </row>
    <row r="139" spans="8:18" ht="13.5">
      <c r="H139" s="700"/>
      <c r="R139" s="700"/>
    </row>
    <row r="140" ht="13.5">
      <c r="H140" s="700"/>
    </row>
    <row r="141" ht="13.5">
      <c r="H141" s="700"/>
    </row>
    <row r="142" ht="13.5">
      <c r="H142" s="700"/>
    </row>
    <row r="143" ht="13.5">
      <c r="H143" s="700"/>
    </row>
    <row r="144" ht="13.5">
      <c r="H144" s="700"/>
    </row>
    <row r="145" ht="13.5">
      <c r="H145" s="700"/>
    </row>
    <row r="146" ht="13.5">
      <c r="H146" s="700"/>
    </row>
    <row r="147" ht="13.5">
      <c r="H147" s="700"/>
    </row>
    <row r="148" ht="13.5">
      <c r="H148" s="700"/>
    </row>
    <row r="149" ht="13.5">
      <c r="H149" s="700"/>
    </row>
    <row r="150" ht="13.5">
      <c r="H150" s="700"/>
    </row>
    <row r="151" ht="13.5">
      <c r="H151" s="700"/>
    </row>
    <row r="152" ht="13.5">
      <c r="H152" s="700"/>
    </row>
    <row r="153" ht="13.5">
      <c r="H153" s="700"/>
    </row>
    <row r="154" ht="13.5">
      <c r="H154" s="700"/>
    </row>
    <row r="155" ht="13.5">
      <c r="H155" s="700"/>
    </row>
    <row r="156" ht="13.5">
      <c r="H156" s="700"/>
    </row>
    <row r="157" ht="13.5">
      <c r="H157" s="700"/>
    </row>
    <row r="158" ht="13.5">
      <c r="H158" s="700"/>
    </row>
    <row r="159" ht="13.5">
      <c r="H159" s="700"/>
    </row>
    <row r="160" ht="13.5">
      <c r="H160" s="700"/>
    </row>
    <row r="161" ht="13.5">
      <c r="H161" s="700"/>
    </row>
    <row r="162" ht="13.5">
      <c r="H162" s="700"/>
    </row>
    <row r="163" ht="13.5">
      <c r="H163" s="700"/>
    </row>
    <row r="164" ht="13.5">
      <c r="H164" s="700"/>
    </row>
    <row r="165" ht="13.5">
      <c r="H165" s="700"/>
    </row>
    <row r="166" ht="13.5">
      <c r="H166" s="700"/>
    </row>
    <row r="167" ht="13.5">
      <c r="H167" s="700"/>
    </row>
    <row r="168" ht="13.5">
      <c r="H168" s="700"/>
    </row>
    <row r="169" ht="13.5">
      <c r="H169" s="700"/>
    </row>
    <row r="170" ht="13.5">
      <c r="H170" s="700"/>
    </row>
    <row r="171" ht="13.5">
      <c r="H171" s="700"/>
    </row>
    <row r="172" ht="13.5">
      <c r="H172" s="700"/>
    </row>
    <row r="173" ht="13.5">
      <c r="H173" s="700"/>
    </row>
    <row r="174" ht="13.5">
      <c r="H174" s="700"/>
    </row>
    <row r="175" ht="13.5">
      <c r="H175" s="700"/>
    </row>
    <row r="176" ht="13.5">
      <c r="H176" s="700"/>
    </row>
    <row r="177" ht="13.5">
      <c r="H177" s="700"/>
    </row>
    <row r="178" ht="13.5">
      <c r="H178" s="700"/>
    </row>
    <row r="179" ht="13.5">
      <c r="H179" s="700"/>
    </row>
    <row r="180" ht="13.5">
      <c r="H180" s="700"/>
    </row>
    <row r="181" ht="13.5">
      <c r="H181" s="700"/>
    </row>
    <row r="182" ht="13.5">
      <c r="H182" s="700"/>
    </row>
    <row r="183" ht="13.5">
      <c r="H183" s="700"/>
    </row>
    <row r="184" ht="13.5">
      <c r="H184" s="700"/>
    </row>
    <row r="185" ht="13.5">
      <c r="H185" s="700"/>
    </row>
    <row r="186" ht="13.5">
      <c r="H186" s="700"/>
    </row>
    <row r="187" ht="13.5">
      <c r="H187" s="700"/>
    </row>
    <row r="188" ht="13.5">
      <c r="H188" s="700"/>
    </row>
    <row r="189" ht="13.5">
      <c r="H189" s="700"/>
    </row>
    <row r="190" ht="13.5">
      <c r="H190" s="700"/>
    </row>
    <row r="191" ht="13.5">
      <c r="H191" s="700"/>
    </row>
    <row r="192" ht="13.5">
      <c r="H192" s="700"/>
    </row>
    <row r="193" ht="13.5">
      <c r="H193" s="700"/>
    </row>
    <row r="194" ht="13.5">
      <c r="H194" s="700"/>
    </row>
    <row r="195" ht="13.5">
      <c r="H195" s="700"/>
    </row>
    <row r="196" ht="13.5">
      <c r="H196" s="700"/>
    </row>
    <row r="197" ht="13.5">
      <c r="H197" s="700"/>
    </row>
    <row r="198" ht="13.5">
      <c r="H198" s="700"/>
    </row>
    <row r="199" ht="13.5">
      <c r="H199" s="700"/>
    </row>
    <row r="200" ht="13.5">
      <c r="H200" s="700"/>
    </row>
    <row r="201" ht="13.5">
      <c r="H201" s="700"/>
    </row>
    <row r="202" ht="13.5">
      <c r="H202" s="700"/>
    </row>
    <row r="203" ht="13.5">
      <c r="H203" s="700"/>
    </row>
    <row r="204" ht="13.5">
      <c r="H204" s="700"/>
    </row>
    <row r="205" ht="13.5">
      <c r="H205" s="700"/>
    </row>
    <row r="206" ht="13.5">
      <c r="H206" s="700"/>
    </row>
    <row r="207" ht="13.5">
      <c r="H207" s="700"/>
    </row>
    <row r="208" ht="13.5">
      <c r="H208" s="700"/>
    </row>
    <row r="209" ht="13.5">
      <c r="H209" s="700"/>
    </row>
    <row r="210" ht="13.5">
      <c r="H210" s="700"/>
    </row>
    <row r="211" ht="13.5">
      <c r="H211" s="700"/>
    </row>
    <row r="212" ht="13.5">
      <c r="H212" s="700"/>
    </row>
    <row r="213" ht="13.5">
      <c r="H213" s="700"/>
    </row>
    <row r="214" ht="13.5">
      <c r="H214" s="700"/>
    </row>
    <row r="215" ht="13.5">
      <c r="H215" s="700"/>
    </row>
    <row r="216" ht="13.5">
      <c r="H216" s="700"/>
    </row>
    <row r="217" ht="13.5">
      <c r="H217" s="700"/>
    </row>
    <row r="218" ht="13.5">
      <c r="H218" s="700"/>
    </row>
    <row r="219" ht="13.5">
      <c r="H219" s="700"/>
    </row>
    <row r="220" ht="13.5">
      <c r="H220" s="700"/>
    </row>
    <row r="221" ht="13.5">
      <c r="H221" s="700"/>
    </row>
    <row r="222" ht="13.5">
      <c r="H222" s="700"/>
    </row>
    <row r="223" ht="13.5">
      <c r="H223" s="700"/>
    </row>
    <row r="224" ht="13.5">
      <c r="H224" s="700"/>
    </row>
    <row r="225" ht="13.5">
      <c r="H225" s="700"/>
    </row>
    <row r="226" ht="13.5">
      <c r="H226" s="700"/>
    </row>
    <row r="227" ht="13.5">
      <c r="H227" s="700"/>
    </row>
    <row r="228" ht="13.5">
      <c r="H228" s="700"/>
    </row>
    <row r="229" ht="13.5">
      <c r="H229" s="700"/>
    </row>
    <row r="230" ht="13.5">
      <c r="H230" s="700"/>
    </row>
    <row r="231" ht="13.5">
      <c r="H231" s="700"/>
    </row>
    <row r="232" ht="13.5">
      <c r="H232" s="700"/>
    </row>
    <row r="233" ht="13.5">
      <c r="H233" s="700"/>
    </row>
    <row r="234" ht="13.5">
      <c r="H234" s="700"/>
    </row>
    <row r="235" ht="13.5">
      <c r="H235" s="700"/>
    </row>
    <row r="236" ht="13.5">
      <c r="H236" s="700"/>
    </row>
    <row r="237" ht="13.5">
      <c r="H237" s="700"/>
    </row>
    <row r="238" ht="13.5">
      <c r="H238" s="700"/>
    </row>
    <row r="239" ht="13.5">
      <c r="H239" s="700"/>
    </row>
    <row r="240" ht="13.5">
      <c r="H240" s="700"/>
    </row>
    <row r="241" ht="13.5">
      <c r="H241" s="700"/>
    </row>
    <row r="242" ht="13.5">
      <c r="H242" s="700"/>
    </row>
    <row r="243" ht="13.5">
      <c r="H243" s="700"/>
    </row>
    <row r="244" ht="13.5">
      <c r="H244" s="700"/>
    </row>
    <row r="245" ht="13.5">
      <c r="H245" s="700"/>
    </row>
    <row r="246" ht="13.5">
      <c r="H246" s="700"/>
    </row>
    <row r="247" ht="13.5">
      <c r="H247" s="700"/>
    </row>
    <row r="248" ht="13.5">
      <c r="H248" s="700"/>
    </row>
    <row r="249" ht="13.5">
      <c r="H249" s="700"/>
    </row>
    <row r="250" ht="13.5">
      <c r="H250" s="700"/>
    </row>
    <row r="251" ht="13.5">
      <c r="H251" s="700"/>
    </row>
    <row r="252" ht="13.5">
      <c r="H252" s="700"/>
    </row>
    <row r="253" ht="13.5">
      <c r="H253" s="700"/>
    </row>
    <row r="254" ht="13.5">
      <c r="H254" s="700"/>
    </row>
    <row r="255" ht="13.5">
      <c r="H255" s="700"/>
    </row>
    <row r="256" ht="13.5">
      <c r="H256" s="700"/>
    </row>
    <row r="257" ht="13.5">
      <c r="H257" s="700"/>
    </row>
    <row r="258" ht="13.5">
      <c r="H258" s="700"/>
    </row>
    <row r="259" ht="13.5">
      <c r="H259" s="700"/>
    </row>
    <row r="260" ht="13.5">
      <c r="H260" s="700"/>
    </row>
    <row r="261" ht="13.5">
      <c r="H261" s="700"/>
    </row>
    <row r="262" ht="13.5">
      <c r="H262" s="700"/>
    </row>
    <row r="263" ht="13.5">
      <c r="H263" s="700"/>
    </row>
    <row r="264" ht="13.5">
      <c r="H264" s="700"/>
    </row>
    <row r="265" ht="13.5">
      <c r="H265" s="700"/>
    </row>
    <row r="266" ht="13.5">
      <c r="H266" s="700"/>
    </row>
    <row r="267" ht="13.5">
      <c r="H267" s="700"/>
    </row>
    <row r="268" ht="13.5">
      <c r="H268" s="700"/>
    </row>
    <row r="269" ht="13.5">
      <c r="H269" s="700"/>
    </row>
    <row r="270" ht="13.5">
      <c r="H270" s="700"/>
    </row>
    <row r="271" ht="13.5">
      <c r="H271" s="700"/>
    </row>
    <row r="272" ht="13.5">
      <c r="H272" s="700"/>
    </row>
    <row r="273" ht="13.5">
      <c r="H273" s="700"/>
    </row>
    <row r="274" ht="13.5">
      <c r="H274" s="700"/>
    </row>
    <row r="275" ht="13.5">
      <c r="H275" s="700"/>
    </row>
    <row r="276" ht="13.5">
      <c r="H276" s="700"/>
    </row>
    <row r="277" ht="13.5">
      <c r="H277" s="700"/>
    </row>
    <row r="278" ht="13.5">
      <c r="H278" s="700"/>
    </row>
    <row r="279" ht="13.5">
      <c r="H279" s="700"/>
    </row>
    <row r="280" ht="13.5">
      <c r="H280" s="700"/>
    </row>
    <row r="281" ht="13.5">
      <c r="H281" s="700"/>
    </row>
    <row r="282" ht="13.5">
      <c r="H282" s="700"/>
    </row>
    <row r="283" ht="13.5">
      <c r="H283" s="700"/>
    </row>
    <row r="284" ht="13.5">
      <c r="H284" s="700"/>
    </row>
    <row r="285" ht="13.5">
      <c r="H285" s="700"/>
    </row>
    <row r="286" ht="13.5">
      <c r="H286" s="700"/>
    </row>
    <row r="287" ht="13.5">
      <c r="H287" s="700"/>
    </row>
    <row r="288" ht="13.5">
      <c r="H288" s="700"/>
    </row>
    <row r="289" ht="13.5">
      <c r="H289" s="700"/>
    </row>
    <row r="290" ht="13.5">
      <c r="H290" s="700"/>
    </row>
    <row r="291" ht="13.5">
      <c r="H291" s="700"/>
    </row>
    <row r="292" ht="13.5">
      <c r="H292" s="700"/>
    </row>
    <row r="293" ht="13.5">
      <c r="H293" s="700"/>
    </row>
    <row r="294" ht="13.5">
      <c r="H294" s="700"/>
    </row>
    <row r="295" ht="13.5">
      <c r="H295" s="700"/>
    </row>
    <row r="296" ht="13.5">
      <c r="H296" s="700"/>
    </row>
    <row r="297" ht="13.5">
      <c r="H297" s="700"/>
    </row>
    <row r="298" ht="13.5">
      <c r="H298" s="700"/>
    </row>
    <row r="299" ht="13.5">
      <c r="H299" s="700"/>
    </row>
    <row r="300" ht="13.5">
      <c r="H300" s="700"/>
    </row>
    <row r="301" ht="13.5">
      <c r="H301" s="700"/>
    </row>
    <row r="302" ht="13.5">
      <c r="H302" s="700"/>
    </row>
    <row r="303" ht="13.5">
      <c r="H303" s="700"/>
    </row>
    <row r="304" ht="13.5">
      <c r="H304" s="700"/>
    </row>
    <row r="305" ht="13.5">
      <c r="H305" s="700"/>
    </row>
    <row r="306" ht="13.5">
      <c r="H306" s="700"/>
    </row>
    <row r="307" ht="13.5">
      <c r="H307" s="700"/>
    </row>
    <row r="308" ht="13.5">
      <c r="H308" s="700"/>
    </row>
    <row r="309" ht="13.5">
      <c r="H309" s="700"/>
    </row>
    <row r="310" ht="13.5">
      <c r="H310" s="700"/>
    </row>
    <row r="311" ht="13.5">
      <c r="H311" s="700"/>
    </row>
    <row r="312" ht="13.5">
      <c r="H312" s="700"/>
    </row>
    <row r="313" ht="13.5">
      <c r="H313" s="700"/>
    </row>
    <row r="314" ht="13.5">
      <c r="H314" s="700"/>
    </row>
    <row r="315" ht="13.5">
      <c r="H315" s="700"/>
    </row>
    <row r="316" ht="13.5">
      <c r="H316" s="700"/>
    </row>
    <row r="317" ht="13.5">
      <c r="H317" s="700"/>
    </row>
    <row r="318" ht="13.5">
      <c r="H318" s="700"/>
    </row>
    <row r="319" ht="13.5">
      <c r="H319" s="700"/>
    </row>
    <row r="320" ht="13.5">
      <c r="H320" s="700"/>
    </row>
    <row r="321" ht="13.5">
      <c r="H321" s="700"/>
    </row>
    <row r="322" ht="13.5">
      <c r="H322" s="700"/>
    </row>
    <row r="323" ht="13.5">
      <c r="H323" s="700"/>
    </row>
    <row r="324" ht="13.5">
      <c r="H324" s="700"/>
    </row>
    <row r="325" ht="13.5">
      <c r="H325" s="700"/>
    </row>
    <row r="326" ht="13.5">
      <c r="H326" s="700"/>
    </row>
    <row r="327" ht="13.5">
      <c r="H327" s="700"/>
    </row>
    <row r="328" ht="13.5">
      <c r="H328" s="700"/>
    </row>
    <row r="329" ht="13.5">
      <c r="H329" s="700"/>
    </row>
    <row r="330" ht="13.5">
      <c r="H330" s="700"/>
    </row>
    <row r="331" ht="13.5">
      <c r="H331" s="700"/>
    </row>
    <row r="332" ht="13.5">
      <c r="H332" s="700"/>
    </row>
    <row r="333" ht="13.5">
      <c r="H333" s="700"/>
    </row>
    <row r="334" ht="13.5">
      <c r="H334" s="700"/>
    </row>
    <row r="335" ht="13.5">
      <c r="H335" s="700"/>
    </row>
    <row r="336" ht="13.5">
      <c r="H336" s="700"/>
    </row>
    <row r="337" ht="13.5">
      <c r="H337" s="700"/>
    </row>
    <row r="338" ht="13.5">
      <c r="H338" s="700"/>
    </row>
    <row r="339" ht="13.5">
      <c r="H339" s="700"/>
    </row>
    <row r="340" ht="13.5">
      <c r="H340" s="700"/>
    </row>
    <row r="341" ht="13.5">
      <c r="H341" s="700"/>
    </row>
    <row r="342" ht="13.5">
      <c r="H342" s="700"/>
    </row>
    <row r="343" ht="13.5">
      <c r="H343" s="700"/>
    </row>
    <row r="344" ht="13.5">
      <c r="H344" s="700"/>
    </row>
    <row r="345" ht="13.5">
      <c r="H345" s="700"/>
    </row>
    <row r="346" ht="13.5">
      <c r="H346" s="700"/>
    </row>
    <row r="347" ht="13.5">
      <c r="H347" s="700"/>
    </row>
    <row r="348" ht="13.5">
      <c r="H348" s="700"/>
    </row>
    <row r="349" ht="13.5">
      <c r="H349" s="700"/>
    </row>
    <row r="350" ht="13.5">
      <c r="H350" s="700"/>
    </row>
    <row r="351" ht="13.5">
      <c r="H351" s="700"/>
    </row>
    <row r="352" ht="13.5">
      <c r="H352" s="700"/>
    </row>
    <row r="353" ht="13.5">
      <c r="H353" s="700"/>
    </row>
    <row r="354" ht="13.5">
      <c r="H354" s="700"/>
    </row>
    <row r="355" ht="13.5">
      <c r="H355" s="700"/>
    </row>
    <row r="356" ht="13.5">
      <c r="H356" s="700"/>
    </row>
    <row r="357" ht="13.5">
      <c r="H357" s="700"/>
    </row>
    <row r="358" ht="13.5">
      <c r="H358" s="700"/>
    </row>
    <row r="359" ht="13.5">
      <c r="H359" s="700"/>
    </row>
    <row r="360" ht="13.5">
      <c r="H360" s="700"/>
    </row>
    <row r="361" ht="13.5">
      <c r="H361" s="700"/>
    </row>
    <row r="362" ht="13.5">
      <c r="H362" s="700"/>
    </row>
    <row r="363" ht="13.5">
      <c r="H363" s="700"/>
    </row>
    <row r="364" ht="13.5">
      <c r="H364" s="700"/>
    </row>
    <row r="365" ht="13.5">
      <c r="H365" s="700"/>
    </row>
    <row r="366" ht="13.5">
      <c r="H366" s="700"/>
    </row>
    <row r="367" ht="13.5">
      <c r="H367" s="700"/>
    </row>
    <row r="368" ht="13.5">
      <c r="H368" s="700"/>
    </row>
    <row r="369" ht="13.5">
      <c r="H369" s="700"/>
    </row>
    <row r="370" ht="13.5">
      <c r="H370" s="700"/>
    </row>
    <row r="371" ht="13.5">
      <c r="H371" s="700"/>
    </row>
    <row r="372" ht="13.5">
      <c r="H372" s="700"/>
    </row>
    <row r="373" ht="13.5">
      <c r="H373" s="700"/>
    </row>
    <row r="374" ht="13.5">
      <c r="H374" s="700"/>
    </row>
    <row r="375" ht="13.5">
      <c r="H375" s="700"/>
    </row>
    <row r="376" ht="13.5">
      <c r="H376" s="700"/>
    </row>
    <row r="377" ht="13.5">
      <c r="H377" s="700"/>
    </row>
    <row r="378" ht="13.5">
      <c r="H378" s="700"/>
    </row>
    <row r="379" ht="13.5">
      <c r="H379" s="700"/>
    </row>
    <row r="380" ht="13.5">
      <c r="H380" s="700"/>
    </row>
    <row r="381" ht="13.5">
      <c r="H381" s="700"/>
    </row>
    <row r="382" ht="13.5">
      <c r="H382" s="700"/>
    </row>
    <row r="383" ht="13.5">
      <c r="H383" s="700"/>
    </row>
    <row r="384" ht="13.5">
      <c r="H384" s="700"/>
    </row>
    <row r="385" ht="13.5">
      <c r="H385" s="700"/>
    </row>
    <row r="386" ht="13.5">
      <c r="H386" s="700"/>
    </row>
    <row r="387" ht="13.5">
      <c r="H387" s="700"/>
    </row>
    <row r="388" ht="13.5">
      <c r="H388" s="700"/>
    </row>
    <row r="389" ht="13.5">
      <c r="H389" s="700"/>
    </row>
    <row r="390" ht="13.5">
      <c r="H390" s="700"/>
    </row>
    <row r="391" ht="13.5">
      <c r="H391" s="700"/>
    </row>
    <row r="392" ht="13.5">
      <c r="H392" s="700"/>
    </row>
    <row r="393" ht="13.5">
      <c r="H393" s="700"/>
    </row>
    <row r="394" ht="13.5">
      <c r="H394" s="700"/>
    </row>
    <row r="395" ht="13.5">
      <c r="H395" s="700"/>
    </row>
    <row r="396" ht="13.5">
      <c r="H396" s="700"/>
    </row>
    <row r="397" ht="13.5">
      <c r="H397" s="700"/>
    </row>
    <row r="398" ht="13.5">
      <c r="H398" s="700"/>
    </row>
    <row r="399" ht="13.5">
      <c r="H399" s="700"/>
    </row>
    <row r="400" ht="13.5">
      <c r="H400" s="700"/>
    </row>
    <row r="401" ht="13.5">
      <c r="H401" s="700"/>
    </row>
    <row r="402" ht="13.5">
      <c r="H402" s="700"/>
    </row>
    <row r="403" ht="13.5">
      <c r="H403" s="700"/>
    </row>
    <row r="404" ht="13.5">
      <c r="H404" s="700"/>
    </row>
    <row r="405" ht="13.5">
      <c r="H405" s="700"/>
    </row>
    <row r="406" ht="13.5">
      <c r="H406" s="700"/>
    </row>
    <row r="407" ht="13.5">
      <c r="H407" s="700"/>
    </row>
    <row r="408" ht="13.5">
      <c r="H408" s="700"/>
    </row>
    <row r="409" ht="13.5">
      <c r="H409" s="700"/>
    </row>
    <row r="410" ht="13.5">
      <c r="H410" s="700"/>
    </row>
    <row r="411" ht="13.5">
      <c r="H411" s="700"/>
    </row>
    <row r="412" ht="13.5">
      <c r="H412" s="700"/>
    </row>
    <row r="413" ht="13.5">
      <c r="H413" s="700"/>
    </row>
    <row r="414" ht="13.5">
      <c r="H414" s="700"/>
    </row>
    <row r="415" ht="13.5">
      <c r="H415" s="700"/>
    </row>
    <row r="416" ht="13.5">
      <c r="H416" s="700"/>
    </row>
    <row r="417" ht="13.5">
      <c r="H417" s="700"/>
    </row>
    <row r="418" ht="13.5">
      <c r="H418" s="700"/>
    </row>
    <row r="419" ht="13.5">
      <c r="H419" s="700"/>
    </row>
    <row r="420" ht="13.5">
      <c r="H420" s="700"/>
    </row>
    <row r="421" ht="13.5">
      <c r="H421" s="700"/>
    </row>
    <row r="422" ht="13.5">
      <c r="H422" s="700"/>
    </row>
    <row r="423" ht="13.5">
      <c r="H423" s="700"/>
    </row>
    <row r="424" ht="13.5">
      <c r="H424" s="700"/>
    </row>
    <row r="425" ht="13.5">
      <c r="H425" s="700"/>
    </row>
    <row r="426" ht="13.5">
      <c r="H426" s="700"/>
    </row>
    <row r="427" ht="13.5">
      <c r="H427" s="700"/>
    </row>
    <row r="428" ht="13.5">
      <c r="H428" s="700"/>
    </row>
    <row r="429" ht="13.5">
      <c r="H429" s="700"/>
    </row>
    <row r="430" ht="13.5">
      <c r="H430" s="700"/>
    </row>
    <row r="431" ht="13.5">
      <c r="H431" s="700"/>
    </row>
    <row r="432" ht="13.5">
      <c r="H432" s="700"/>
    </row>
    <row r="433" ht="13.5">
      <c r="H433" s="700"/>
    </row>
    <row r="434" ht="13.5">
      <c r="H434" s="700"/>
    </row>
    <row r="435" ht="13.5">
      <c r="H435" s="700"/>
    </row>
    <row r="436" ht="13.5">
      <c r="H436" s="700"/>
    </row>
    <row r="437" ht="13.5">
      <c r="H437" s="700"/>
    </row>
    <row r="438" ht="13.5">
      <c r="H438" s="700"/>
    </row>
    <row r="439" ht="13.5">
      <c r="H439" s="700"/>
    </row>
    <row r="440" ht="13.5">
      <c r="H440" s="700"/>
    </row>
    <row r="441" ht="13.5">
      <c r="H441" s="700"/>
    </row>
    <row r="442" ht="13.5">
      <c r="H442" s="700"/>
    </row>
    <row r="443" ht="13.5">
      <c r="H443" s="700"/>
    </row>
    <row r="444" ht="13.5">
      <c r="H444" s="700"/>
    </row>
    <row r="445" ht="13.5">
      <c r="H445" s="700"/>
    </row>
    <row r="446" ht="13.5">
      <c r="H446" s="700"/>
    </row>
    <row r="447" ht="13.5">
      <c r="H447" s="700"/>
    </row>
    <row r="448" ht="13.5">
      <c r="H448" s="700"/>
    </row>
    <row r="449" ht="13.5">
      <c r="H449" s="700"/>
    </row>
    <row r="450" ht="13.5">
      <c r="H450" s="700"/>
    </row>
    <row r="451" ht="13.5">
      <c r="H451" s="700"/>
    </row>
    <row r="452" ht="13.5">
      <c r="H452" s="700"/>
    </row>
    <row r="453" ht="13.5">
      <c r="H453" s="700"/>
    </row>
    <row r="454" ht="13.5">
      <c r="H454" s="700"/>
    </row>
    <row r="455" ht="13.5">
      <c r="H455" s="700"/>
    </row>
    <row r="456" ht="13.5">
      <c r="H456" s="700"/>
    </row>
    <row r="457" ht="13.5">
      <c r="H457" s="700"/>
    </row>
    <row r="458" ht="13.5">
      <c r="H458" s="700"/>
    </row>
    <row r="459" ht="13.5">
      <c r="H459" s="700"/>
    </row>
    <row r="460" ht="13.5">
      <c r="H460" s="700"/>
    </row>
    <row r="461" ht="13.5">
      <c r="H461" s="700"/>
    </row>
    <row r="462" ht="13.5">
      <c r="H462" s="700"/>
    </row>
    <row r="463" ht="13.5">
      <c r="H463" s="700"/>
    </row>
    <row r="464" ht="13.5">
      <c r="H464" s="700"/>
    </row>
    <row r="465" ht="13.5">
      <c r="H465" s="700"/>
    </row>
    <row r="466" ht="13.5">
      <c r="H466" s="700"/>
    </row>
    <row r="467" ht="13.5">
      <c r="H467" s="700"/>
    </row>
    <row r="468" ht="13.5">
      <c r="H468" s="700"/>
    </row>
    <row r="469" ht="13.5">
      <c r="H469" s="700"/>
    </row>
    <row r="470" ht="13.5">
      <c r="H470" s="700"/>
    </row>
    <row r="471" ht="13.5">
      <c r="H471" s="700"/>
    </row>
    <row r="472" ht="13.5">
      <c r="H472" s="700"/>
    </row>
    <row r="473" ht="13.5">
      <c r="H473" s="700"/>
    </row>
    <row r="474" ht="13.5">
      <c r="H474" s="700"/>
    </row>
    <row r="475" ht="13.5">
      <c r="H475" s="700"/>
    </row>
    <row r="476" ht="13.5">
      <c r="H476" s="700"/>
    </row>
    <row r="477" ht="13.5">
      <c r="H477" s="700"/>
    </row>
    <row r="478" ht="13.5">
      <c r="H478" s="700"/>
    </row>
    <row r="479" ht="13.5">
      <c r="H479" s="700"/>
    </row>
    <row r="480" ht="13.5">
      <c r="H480" s="700"/>
    </row>
    <row r="481" ht="13.5">
      <c r="H481" s="700"/>
    </row>
    <row r="482" ht="13.5">
      <c r="H482" s="700"/>
    </row>
    <row r="483" ht="13.5">
      <c r="H483" s="700"/>
    </row>
    <row r="484" ht="13.5">
      <c r="H484" s="700"/>
    </row>
    <row r="485" ht="13.5">
      <c r="H485" s="700"/>
    </row>
    <row r="486" ht="13.5">
      <c r="H486" s="700"/>
    </row>
    <row r="487" ht="13.5">
      <c r="H487" s="700"/>
    </row>
    <row r="488" ht="13.5">
      <c r="H488" s="700"/>
    </row>
    <row r="489" ht="13.5">
      <c r="H489" s="700"/>
    </row>
    <row r="490" ht="13.5">
      <c r="H490" s="700"/>
    </row>
    <row r="491" ht="13.5">
      <c r="H491" s="700"/>
    </row>
    <row r="492" ht="13.5">
      <c r="H492" s="700"/>
    </row>
    <row r="493" ht="13.5">
      <c r="H493" s="700"/>
    </row>
    <row r="494" ht="13.5">
      <c r="H494" s="700"/>
    </row>
    <row r="495" ht="13.5">
      <c r="H495" s="700"/>
    </row>
    <row r="496" ht="13.5">
      <c r="H496" s="700"/>
    </row>
    <row r="497" ht="13.5">
      <c r="H497" s="700"/>
    </row>
    <row r="498" ht="13.5">
      <c r="H498" s="700"/>
    </row>
    <row r="499" ht="13.5">
      <c r="H499" s="700"/>
    </row>
    <row r="500" ht="13.5">
      <c r="H500" s="700"/>
    </row>
    <row r="501" ht="13.5">
      <c r="H501" s="700"/>
    </row>
    <row r="502" ht="13.5">
      <c r="H502" s="700"/>
    </row>
    <row r="503" ht="13.5">
      <c r="H503" s="700"/>
    </row>
    <row r="504" ht="13.5">
      <c r="H504" s="700"/>
    </row>
    <row r="505" ht="13.5">
      <c r="H505" s="700"/>
    </row>
    <row r="506" ht="13.5">
      <c r="H506" s="700"/>
    </row>
    <row r="507" ht="13.5">
      <c r="H507" s="700"/>
    </row>
    <row r="508" ht="13.5">
      <c r="H508" s="700"/>
    </row>
    <row r="509" ht="13.5">
      <c r="H509" s="700"/>
    </row>
    <row r="510" ht="13.5">
      <c r="H510" s="700"/>
    </row>
    <row r="511" ht="13.5">
      <c r="H511" s="700"/>
    </row>
    <row r="512" ht="13.5">
      <c r="H512" s="700"/>
    </row>
    <row r="513" ht="13.5">
      <c r="H513" s="700"/>
    </row>
    <row r="514" ht="13.5">
      <c r="H514" s="700"/>
    </row>
    <row r="515" ht="13.5">
      <c r="H515" s="700"/>
    </row>
    <row r="516" ht="13.5">
      <c r="H516" s="700"/>
    </row>
    <row r="517" ht="13.5">
      <c r="H517" s="700"/>
    </row>
    <row r="518" ht="13.5">
      <c r="H518" s="700"/>
    </row>
    <row r="519" ht="13.5">
      <c r="H519" s="700"/>
    </row>
    <row r="520" ht="13.5">
      <c r="H520" s="700"/>
    </row>
    <row r="521" ht="13.5">
      <c r="H521" s="700"/>
    </row>
    <row r="522" ht="13.5">
      <c r="H522" s="700"/>
    </row>
    <row r="523" ht="13.5">
      <c r="H523" s="700"/>
    </row>
    <row r="524" ht="13.5">
      <c r="H524" s="700"/>
    </row>
    <row r="525" ht="13.5">
      <c r="H525" s="700"/>
    </row>
    <row r="526" ht="13.5">
      <c r="H526" s="700"/>
    </row>
    <row r="527" ht="13.5">
      <c r="H527" s="700"/>
    </row>
    <row r="528" ht="13.5">
      <c r="H528" s="700"/>
    </row>
    <row r="529" ht="13.5">
      <c r="H529" s="700"/>
    </row>
    <row r="530" ht="13.5">
      <c r="H530" s="700"/>
    </row>
    <row r="531" ht="13.5">
      <c r="H531" s="700"/>
    </row>
    <row r="532" ht="13.5">
      <c r="H532" s="700"/>
    </row>
    <row r="533" ht="13.5">
      <c r="H533" s="700"/>
    </row>
    <row r="534" ht="13.5">
      <c r="H534" s="700"/>
    </row>
    <row r="535" ht="13.5">
      <c r="H535" s="700"/>
    </row>
    <row r="536" ht="13.5">
      <c r="H536" s="700"/>
    </row>
    <row r="537" ht="13.5">
      <c r="H537" s="700"/>
    </row>
    <row r="538" ht="13.5">
      <c r="H538" s="700"/>
    </row>
    <row r="539" ht="13.5">
      <c r="H539" s="700"/>
    </row>
    <row r="540" ht="13.5">
      <c r="H540" s="700"/>
    </row>
    <row r="541" ht="13.5">
      <c r="H541" s="700"/>
    </row>
    <row r="542" ht="13.5">
      <c r="H542" s="700"/>
    </row>
    <row r="543" ht="13.5">
      <c r="H543" s="700"/>
    </row>
    <row r="544" ht="13.5">
      <c r="H544" s="700"/>
    </row>
    <row r="545" ht="13.5">
      <c r="H545" s="700"/>
    </row>
    <row r="546" ht="13.5">
      <c r="H546" s="700"/>
    </row>
    <row r="547" ht="13.5">
      <c r="H547" s="700"/>
    </row>
    <row r="548" ht="13.5">
      <c r="H548" s="700"/>
    </row>
    <row r="549" ht="13.5">
      <c r="H549" s="700"/>
    </row>
    <row r="550" ht="13.5">
      <c r="H550" s="700"/>
    </row>
    <row r="551" ht="13.5">
      <c r="H551" s="700"/>
    </row>
    <row r="552" ht="13.5">
      <c r="H552" s="700"/>
    </row>
    <row r="553" ht="13.5">
      <c r="H553" s="700"/>
    </row>
    <row r="554" ht="13.5">
      <c r="H554" s="700"/>
    </row>
    <row r="555" ht="13.5">
      <c r="H555" s="700"/>
    </row>
    <row r="556" ht="13.5">
      <c r="H556" s="700"/>
    </row>
    <row r="557" ht="13.5">
      <c r="H557" s="700"/>
    </row>
    <row r="558" ht="13.5">
      <c r="H558" s="700"/>
    </row>
    <row r="559" ht="13.5">
      <c r="H559" s="700"/>
    </row>
    <row r="560" ht="13.5">
      <c r="H560" s="700"/>
    </row>
    <row r="561" ht="13.5">
      <c r="H561" s="700"/>
    </row>
    <row r="562" ht="13.5">
      <c r="H562" s="700"/>
    </row>
    <row r="563" ht="13.5">
      <c r="H563" s="700"/>
    </row>
    <row r="564" ht="13.5">
      <c r="H564" s="700"/>
    </row>
    <row r="565" ht="13.5">
      <c r="H565" s="700"/>
    </row>
    <row r="566" ht="13.5">
      <c r="H566" s="700"/>
    </row>
    <row r="567" ht="13.5">
      <c r="H567" s="700"/>
    </row>
    <row r="568" ht="13.5">
      <c r="H568" s="700"/>
    </row>
    <row r="569" ht="13.5">
      <c r="H569" s="700"/>
    </row>
    <row r="570" ht="13.5">
      <c r="H570" s="700"/>
    </row>
    <row r="571" ht="13.5">
      <c r="H571" s="700"/>
    </row>
    <row r="572" ht="13.5">
      <c r="H572" s="700"/>
    </row>
    <row r="573" ht="13.5">
      <c r="H573" s="700"/>
    </row>
    <row r="574" ht="13.5">
      <c r="H574" s="700"/>
    </row>
    <row r="575" ht="13.5">
      <c r="H575" s="700"/>
    </row>
    <row r="576" ht="13.5">
      <c r="H576" s="700"/>
    </row>
    <row r="577" ht="13.5">
      <c r="H577" s="700"/>
    </row>
    <row r="578" ht="13.5">
      <c r="H578" s="700"/>
    </row>
    <row r="579" ht="13.5">
      <c r="H579" s="700"/>
    </row>
    <row r="580" ht="13.5">
      <c r="H580" s="700"/>
    </row>
    <row r="581" ht="13.5">
      <c r="H581" s="700"/>
    </row>
    <row r="582" ht="13.5">
      <c r="H582" s="700"/>
    </row>
    <row r="583" ht="13.5">
      <c r="H583" s="700"/>
    </row>
    <row r="584" ht="13.5">
      <c r="H584" s="700"/>
    </row>
    <row r="585" ht="13.5">
      <c r="H585" s="700"/>
    </row>
    <row r="586" ht="13.5">
      <c r="H586" s="700"/>
    </row>
    <row r="587" ht="13.5">
      <c r="H587" s="700"/>
    </row>
    <row r="588" ht="13.5">
      <c r="H588" s="700"/>
    </row>
    <row r="589" ht="13.5">
      <c r="H589" s="700"/>
    </row>
    <row r="590" ht="13.5">
      <c r="H590" s="700"/>
    </row>
    <row r="591" ht="13.5">
      <c r="H591" s="700"/>
    </row>
    <row r="592" ht="13.5">
      <c r="H592" s="700"/>
    </row>
    <row r="593" ht="13.5">
      <c r="H593" s="700"/>
    </row>
    <row r="594" ht="13.5">
      <c r="H594" s="700"/>
    </row>
    <row r="595" ht="13.5">
      <c r="H595" s="700"/>
    </row>
    <row r="596" ht="13.5">
      <c r="H596" s="700"/>
    </row>
    <row r="597" ht="13.5">
      <c r="H597" s="700"/>
    </row>
    <row r="598" ht="13.5">
      <c r="H598" s="700"/>
    </row>
    <row r="599" ht="13.5">
      <c r="H599" s="700"/>
    </row>
    <row r="600" ht="13.5">
      <c r="H600" s="700"/>
    </row>
    <row r="601" ht="13.5">
      <c r="H601" s="700"/>
    </row>
    <row r="602" ht="13.5">
      <c r="H602" s="700"/>
    </row>
    <row r="603" ht="13.5">
      <c r="H603" s="700"/>
    </row>
    <row r="604" ht="13.5">
      <c r="H604" s="700"/>
    </row>
    <row r="605" ht="13.5">
      <c r="H605" s="700"/>
    </row>
    <row r="606" ht="13.5">
      <c r="H606" s="700"/>
    </row>
    <row r="607" ht="13.5">
      <c r="H607" s="700"/>
    </row>
    <row r="608" ht="13.5">
      <c r="H608" s="700"/>
    </row>
    <row r="609" ht="13.5">
      <c r="H609" s="700"/>
    </row>
    <row r="610" ht="13.5">
      <c r="H610" s="700"/>
    </row>
    <row r="611" ht="13.5">
      <c r="H611" s="700"/>
    </row>
    <row r="612" ht="13.5">
      <c r="H612" s="700"/>
    </row>
    <row r="613" ht="13.5">
      <c r="H613" s="700"/>
    </row>
    <row r="614" ht="13.5">
      <c r="H614" s="700"/>
    </row>
    <row r="615" ht="13.5">
      <c r="H615" s="700"/>
    </row>
    <row r="616" ht="13.5">
      <c r="H616" s="700"/>
    </row>
    <row r="617" ht="13.5">
      <c r="H617" s="700"/>
    </row>
    <row r="618" ht="13.5">
      <c r="H618" s="700"/>
    </row>
    <row r="619" ht="13.5">
      <c r="H619" s="700"/>
    </row>
    <row r="620" ht="13.5">
      <c r="H620" s="700"/>
    </row>
    <row r="621" ht="13.5">
      <c r="H621" s="700"/>
    </row>
    <row r="622" ht="13.5">
      <c r="H622" s="700"/>
    </row>
    <row r="623" ht="13.5">
      <c r="H623" s="700"/>
    </row>
    <row r="624" ht="13.5">
      <c r="H624" s="700"/>
    </row>
    <row r="625" ht="13.5">
      <c r="H625" s="700"/>
    </row>
    <row r="626" ht="13.5">
      <c r="H626" s="700"/>
    </row>
    <row r="627" ht="13.5">
      <c r="H627" s="700"/>
    </row>
    <row r="628" ht="13.5">
      <c r="H628" s="700"/>
    </row>
    <row r="629" ht="13.5">
      <c r="H629" s="700"/>
    </row>
    <row r="630" ht="13.5">
      <c r="H630" s="700"/>
    </row>
    <row r="631" ht="13.5">
      <c r="H631" s="700"/>
    </row>
    <row r="632" ht="13.5">
      <c r="H632" s="700"/>
    </row>
    <row r="633" ht="13.5">
      <c r="H633" s="700"/>
    </row>
    <row r="634" ht="13.5">
      <c r="H634" s="700"/>
    </row>
    <row r="635" ht="13.5">
      <c r="H635" s="700"/>
    </row>
    <row r="636" ht="13.5">
      <c r="H636" s="700"/>
    </row>
    <row r="637" ht="13.5">
      <c r="H637" s="700"/>
    </row>
    <row r="638" ht="13.5">
      <c r="H638" s="700"/>
    </row>
    <row r="639" ht="13.5">
      <c r="H639" s="700"/>
    </row>
    <row r="640" ht="13.5">
      <c r="H640" s="700"/>
    </row>
    <row r="641" ht="13.5">
      <c r="H641" s="700"/>
    </row>
    <row r="642" ht="13.5">
      <c r="H642" s="700"/>
    </row>
    <row r="643" ht="13.5">
      <c r="H643" s="700"/>
    </row>
    <row r="644" ht="13.5">
      <c r="H644" s="700"/>
    </row>
    <row r="645" ht="13.5">
      <c r="H645" s="700"/>
    </row>
    <row r="646" ht="13.5">
      <c r="H646" s="700"/>
    </row>
    <row r="647" ht="13.5">
      <c r="H647" s="700"/>
    </row>
    <row r="648" ht="13.5">
      <c r="H648" s="700"/>
    </row>
    <row r="649" ht="13.5">
      <c r="H649" s="700"/>
    </row>
    <row r="650" ht="13.5">
      <c r="H650" s="700"/>
    </row>
    <row r="651" ht="13.5">
      <c r="H651" s="700"/>
    </row>
    <row r="652" ht="13.5">
      <c r="H652" s="700"/>
    </row>
    <row r="653" ht="13.5">
      <c r="H653" s="700"/>
    </row>
    <row r="654" ht="13.5">
      <c r="H654" s="700"/>
    </row>
    <row r="655" ht="13.5">
      <c r="H655" s="700"/>
    </row>
    <row r="656" ht="13.5">
      <c r="H656" s="700"/>
    </row>
    <row r="657" ht="13.5">
      <c r="H657" s="700"/>
    </row>
    <row r="658" ht="13.5">
      <c r="H658" s="700"/>
    </row>
    <row r="659" ht="13.5">
      <c r="H659" s="700"/>
    </row>
    <row r="660" ht="13.5">
      <c r="H660" s="700"/>
    </row>
    <row r="661" ht="13.5">
      <c r="H661" s="700"/>
    </row>
    <row r="662" ht="13.5">
      <c r="H662" s="700"/>
    </row>
    <row r="663" ht="13.5">
      <c r="H663" s="700"/>
    </row>
    <row r="664" ht="13.5">
      <c r="H664" s="700"/>
    </row>
    <row r="665" ht="13.5">
      <c r="H665" s="700"/>
    </row>
    <row r="666" ht="13.5">
      <c r="H666" s="700"/>
    </row>
    <row r="667" ht="13.5">
      <c r="H667" s="700"/>
    </row>
    <row r="668" ht="13.5">
      <c r="H668" s="700"/>
    </row>
    <row r="669" ht="13.5">
      <c r="H669" s="700"/>
    </row>
    <row r="670" ht="13.5">
      <c r="H670" s="700"/>
    </row>
    <row r="671" ht="13.5">
      <c r="H671" s="700"/>
    </row>
    <row r="672" ht="13.5">
      <c r="H672" s="700"/>
    </row>
    <row r="673" ht="13.5">
      <c r="H673" s="700"/>
    </row>
    <row r="674" ht="13.5">
      <c r="H674" s="700"/>
    </row>
    <row r="675" ht="13.5">
      <c r="H675" s="700"/>
    </row>
    <row r="676" ht="13.5">
      <c r="H676" s="700"/>
    </row>
    <row r="677" ht="13.5">
      <c r="H677" s="700"/>
    </row>
    <row r="678" ht="13.5">
      <c r="H678" s="700"/>
    </row>
    <row r="679" ht="13.5">
      <c r="H679" s="700"/>
    </row>
    <row r="680" ht="13.5">
      <c r="H680" s="700"/>
    </row>
    <row r="681" ht="13.5">
      <c r="H681" s="700"/>
    </row>
    <row r="682" ht="13.5">
      <c r="H682" s="700"/>
    </row>
    <row r="683" ht="13.5">
      <c r="H683" s="700"/>
    </row>
    <row r="684" ht="13.5">
      <c r="H684" s="700"/>
    </row>
    <row r="685" ht="13.5">
      <c r="H685" s="700"/>
    </row>
    <row r="686" ht="13.5">
      <c r="H686" s="700"/>
    </row>
    <row r="687" ht="13.5">
      <c r="H687" s="700"/>
    </row>
    <row r="688" ht="13.5">
      <c r="H688" s="700"/>
    </row>
    <row r="689" ht="13.5">
      <c r="H689" s="700"/>
    </row>
    <row r="690" ht="13.5">
      <c r="H690" s="700"/>
    </row>
    <row r="691" ht="13.5">
      <c r="H691" s="700"/>
    </row>
    <row r="692" ht="13.5">
      <c r="H692" s="700"/>
    </row>
    <row r="693" ht="13.5">
      <c r="H693" s="700"/>
    </row>
    <row r="694" ht="13.5">
      <c r="H694" s="700"/>
    </row>
    <row r="695" ht="13.5">
      <c r="H695" s="700"/>
    </row>
    <row r="696" ht="13.5">
      <c r="H696" s="700"/>
    </row>
    <row r="697" ht="13.5">
      <c r="H697" s="700"/>
    </row>
    <row r="698" ht="13.5">
      <c r="H698" s="700"/>
    </row>
    <row r="699" ht="13.5">
      <c r="H699" s="700"/>
    </row>
    <row r="700" ht="13.5">
      <c r="H700" s="700"/>
    </row>
    <row r="701" ht="13.5">
      <c r="H701" s="700"/>
    </row>
    <row r="702" ht="13.5">
      <c r="H702" s="700"/>
    </row>
    <row r="703" ht="13.5">
      <c r="H703" s="700"/>
    </row>
    <row r="704" ht="13.5">
      <c r="H704" s="700"/>
    </row>
    <row r="705" ht="13.5">
      <c r="H705" s="700"/>
    </row>
    <row r="706" ht="13.5">
      <c r="H706" s="700"/>
    </row>
    <row r="707" ht="13.5">
      <c r="H707" s="700"/>
    </row>
    <row r="708" ht="13.5">
      <c r="H708" s="700"/>
    </row>
    <row r="709" ht="13.5">
      <c r="H709" s="700"/>
    </row>
    <row r="710" ht="13.5">
      <c r="H710" s="700"/>
    </row>
    <row r="711" ht="13.5">
      <c r="H711" s="700"/>
    </row>
    <row r="712" ht="13.5">
      <c r="H712" s="700"/>
    </row>
    <row r="713" ht="13.5">
      <c r="H713" s="700"/>
    </row>
    <row r="714" ht="13.5">
      <c r="H714" s="700"/>
    </row>
    <row r="715" ht="13.5">
      <c r="H715" s="700"/>
    </row>
    <row r="716" ht="13.5">
      <c r="H716" s="700"/>
    </row>
    <row r="717" ht="13.5">
      <c r="H717" s="700"/>
    </row>
    <row r="718" ht="13.5">
      <c r="H718" s="700"/>
    </row>
    <row r="719" ht="13.5">
      <c r="H719" s="700"/>
    </row>
    <row r="720" ht="13.5">
      <c r="H720" s="700"/>
    </row>
    <row r="721" ht="13.5">
      <c r="H721" s="700"/>
    </row>
    <row r="722" ht="13.5">
      <c r="H722" s="700"/>
    </row>
    <row r="723" ht="13.5">
      <c r="H723" s="700"/>
    </row>
    <row r="724" ht="13.5">
      <c r="H724" s="700"/>
    </row>
    <row r="725" ht="13.5">
      <c r="H725" s="700"/>
    </row>
    <row r="726" ht="13.5">
      <c r="H726" s="700"/>
    </row>
    <row r="727" ht="13.5">
      <c r="H727" s="700"/>
    </row>
    <row r="728" ht="13.5">
      <c r="H728" s="700"/>
    </row>
    <row r="729" ht="13.5">
      <c r="H729" s="700"/>
    </row>
    <row r="730" ht="13.5">
      <c r="H730" s="700"/>
    </row>
    <row r="731" ht="13.5">
      <c r="H731" s="700"/>
    </row>
    <row r="732" ht="13.5">
      <c r="H732" s="700"/>
    </row>
    <row r="733" ht="13.5">
      <c r="H733" s="700"/>
    </row>
    <row r="734" ht="13.5">
      <c r="H734" s="700"/>
    </row>
    <row r="735" ht="13.5">
      <c r="H735" s="700"/>
    </row>
    <row r="736" ht="13.5">
      <c r="H736" s="700"/>
    </row>
    <row r="737" ht="13.5">
      <c r="H737" s="700"/>
    </row>
    <row r="738" ht="13.5">
      <c r="H738" s="700"/>
    </row>
    <row r="739" ht="13.5">
      <c r="H739" s="700"/>
    </row>
    <row r="740" ht="13.5">
      <c r="H740" s="700"/>
    </row>
    <row r="741" ht="13.5">
      <c r="H741" s="700"/>
    </row>
    <row r="742" ht="13.5">
      <c r="H742" s="700"/>
    </row>
    <row r="743" ht="13.5">
      <c r="H743" s="700"/>
    </row>
    <row r="744" ht="13.5">
      <c r="H744" s="700"/>
    </row>
    <row r="745" ht="13.5">
      <c r="H745" s="700"/>
    </row>
    <row r="746" ht="13.5">
      <c r="H746" s="700"/>
    </row>
    <row r="747" ht="13.5">
      <c r="H747" s="700"/>
    </row>
    <row r="748" ht="13.5">
      <c r="H748" s="700"/>
    </row>
    <row r="749" ht="13.5">
      <c r="H749" s="700"/>
    </row>
    <row r="750" ht="13.5">
      <c r="H750" s="700"/>
    </row>
    <row r="751" ht="13.5">
      <c r="H751" s="700"/>
    </row>
    <row r="752" ht="13.5">
      <c r="H752" s="700"/>
    </row>
    <row r="753" ht="13.5">
      <c r="H753" s="700"/>
    </row>
    <row r="754" ht="13.5">
      <c r="H754" s="700"/>
    </row>
    <row r="755" ht="13.5">
      <c r="H755" s="700"/>
    </row>
    <row r="756" ht="13.5">
      <c r="H756" s="700"/>
    </row>
    <row r="757" ht="13.5">
      <c r="H757" s="700"/>
    </row>
    <row r="758" ht="13.5">
      <c r="H758" s="700"/>
    </row>
    <row r="759" ht="13.5">
      <c r="H759" s="700"/>
    </row>
    <row r="760" ht="13.5">
      <c r="H760" s="700"/>
    </row>
    <row r="761" ht="13.5">
      <c r="H761" s="700"/>
    </row>
    <row r="762" ht="13.5">
      <c r="H762" s="700"/>
    </row>
    <row r="763" ht="13.5">
      <c r="H763" s="700"/>
    </row>
    <row r="764" ht="13.5">
      <c r="H764" s="700"/>
    </row>
    <row r="765" ht="13.5">
      <c r="H765" s="700"/>
    </row>
    <row r="766" ht="13.5">
      <c r="H766" s="700"/>
    </row>
    <row r="767" ht="13.5">
      <c r="H767" s="700"/>
    </row>
    <row r="768" ht="13.5">
      <c r="H768" s="700"/>
    </row>
    <row r="769" ht="13.5">
      <c r="H769" s="700"/>
    </row>
    <row r="770" ht="13.5">
      <c r="H770" s="700"/>
    </row>
    <row r="771" ht="13.5">
      <c r="H771" s="700"/>
    </row>
    <row r="772" ht="13.5">
      <c r="H772" s="700"/>
    </row>
    <row r="773" ht="13.5">
      <c r="H773" s="700"/>
    </row>
    <row r="774" ht="13.5">
      <c r="H774" s="700"/>
    </row>
    <row r="775" ht="13.5">
      <c r="H775" s="700"/>
    </row>
    <row r="776" ht="13.5">
      <c r="H776" s="700"/>
    </row>
    <row r="777" ht="13.5">
      <c r="H777" s="700"/>
    </row>
    <row r="778" ht="13.5">
      <c r="H778" s="700"/>
    </row>
    <row r="779" ht="13.5">
      <c r="H779" s="700"/>
    </row>
    <row r="780" ht="13.5">
      <c r="H780" s="700"/>
    </row>
    <row r="781" ht="13.5">
      <c r="H781" s="700"/>
    </row>
    <row r="782" ht="13.5">
      <c r="H782" s="700"/>
    </row>
    <row r="783" ht="13.5">
      <c r="H783" s="700"/>
    </row>
    <row r="784" ht="13.5">
      <c r="H784" s="700"/>
    </row>
    <row r="785" ht="13.5">
      <c r="H785" s="700"/>
    </row>
    <row r="786" ht="13.5">
      <c r="H786" s="700"/>
    </row>
    <row r="787" ht="13.5">
      <c r="H787" s="700"/>
    </row>
    <row r="788" ht="13.5">
      <c r="H788" s="700"/>
    </row>
    <row r="789" ht="13.5">
      <c r="H789" s="700"/>
    </row>
    <row r="790" ht="13.5">
      <c r="H790" s="700"/>
    </row>
    <row r="791" ht="13.5">
      <c r="H791" s="700"/>
    </row>
    <row r="792" ht="13.5">
      <c r="H792" s="700"/>
    </row>
    <row r="793" ht="13.5">
      <c r="H793" s="700"/>
    </row>
    <row r="794" ht="13.5">
      <c r="H794" s="700"/>
    </row>
    <row r="795" ht="13.5">
      <c r="H795" s="700"/>
    </row>
    <row r="796" ht="13.5">
      <c r="H796" s="700"/>
    </row>
    <row r="797" ht="13.5">
      <c r="H797" s="700"/>
    </row>
    <row r="798" ht="13.5">
      <c r="H798" s="700"/>
    </row>
    <row r="799" ht="13.5">
      <c r="H799" s="700"/>
    </row>
    <row r="800" ht="13.5">
      <c r="H800" s="700"/>
    </row>
    <row r="801" ht="13.5">
      <c r="H801" s="700"/>
    </row>
    <row r="802" ht="13.5">
      <c r="H802" s="700"/>
    </row>
    <row r="803" ht="13.5">
      <c r="H803" s="700"/>
    </row>
    <row r="804" ht="13.5">
      <c r="H804" s="700"/>
    </row>
    <row r="805" ht="13.5">
      <c r="H805" s="700"/>
    </row>
    <row r="806" ht="13.5">
      <c r="H806" s="700"/>
    </row>
    <row r="807" ht="13.5">
      <c r="H807" s="700"/>
    </row>
    <row r="808" ht="13.5">
      <c r="H808" s="700"/>
    </row>
    <row r="809" ht="13.5">
      <c r="H809" s="700"/>
    </row>
    <row r="810" ht="13.5">
      <c r="H810" s="700"/>
    </row>
    <row r="811" ht="13.5">
      <c r="H811" s="700"/>
    </row>
    <row r="812" ht="13.5">
      <c r="H812" s="700"/>
    </row>
    <row r="813" ht="13.5">
      <c r="H813" s="700"/>
    </row>
    <row r="814" ht="13.5">
      <c r="H814" s="700"/>
    </row>
    <row r="815" ht="13.5">
      <c r="H815" s="700"/>
    </row>
    <row r="816" ht="13.5">
      <c r="H816" s="700"/>
    </row>
    <row r="817" ht="13.5">
      <c r="H817" s="700"/>
    </row>
    <row r="818" ht="13.5">
      <c r="H818" s="700"/>
    </row>
    <row r="819" ht="13.5">
      <c r="H819" s="700"/>
    </row>
    <row r="820" ht="13.5">
      <c r="H820" s="700"/>
    </row>
    <row r="821" ht="13.5">
      <c r="H821" s="700"/>
    </row>
    <row r="822" ht="13.5">
      <c r="H822" s="700"/>
    </row>
    <row r="823" ht="13.5">
      <c r="H823" s="700"/>
    </row>
    <row r="824" ht="13.5">
      <c r="H824" s="700"/>
    </row>
    <row r="825" ht="13.5">
      <c r="H825" s="700"/>
    </row>
    <row r="826" ht="13.5">
      <c r="H826" s="700"/>
    </row>
    <row r="827" ht="13.5">
      <c r="H827" s="700"/>
    </row>
    <row r="828" ht="13.5">
      <c r="H828" s="700"/>
    </row>
    <row r="829" ht="13.5">
      <c r="H829" s="700"/>
    </row>
    <row r="830" ht="13.5">
      <c r="H830" s="700"/>
    </row>
    <row r="831" ht="13.5">
      <c r="H831" s="700"/>
    </row>
    <row r="832" ht="13.5">
      <c r="H832" s="700"/>
    </row>
    <row r="833" ht="13.5">
      <c r="H833" s="700"/>
    </row>
    <row r="834" ht="13.5">
      <c r="H834" s="700"/>
    </row>
    <row r="835" ht="13.5">
      <c r="H835" s="700"/>
    </row>
    <row r="836" ht="13.5">
      <c r="H836" s="700"/>
    </row>
    <row r="837" ht="13.5">
      <c r="H837" s="700"/>
    </row>
    <row r="838" ht="13.5">
      <c r="H838" s="700"/>
    </row>
    <row r="839" ht="13.5">
      <c r="H839" s="700"/>
    </row>
    <row r="840" ht="13.5">
      <c r="H840" s="700"/>
    </row>
    <row r="841" ht="13.5">
      <c r="H841" s="700"/>
    </row>
    <row r="842" ht="13.5">
      <c r="H842" s="700"/>
    </row>
    <row r="843" ht="13.5">
      <c r="H843" s="700"/>
    </row>
    <row r="844" ht="13.5">
      <c r="H844" s="700"/>
    </row>
    <row r="845" ht="13.5">
      <c r="H845" s="700"/>
    </row>
    <row r="846" ht="13.5">
      <c r="H846" s="700"/>
    </row>
    <row r="847" ht="13.5">
      <c r="H847" s="700"/>
    </row>
    <row r="848" ht="13.5">
      <c r="H848" s="700"/>
    </row>
    <row r="849" ht="13.5">
      <c r="H849" s="700"/>
    </row>
    <row r="850" ht="13.5">
      <c r="H850" s="700"/>
    </row>
    <row r="851" ht="13.5">
      <c r="H851" s="700"/>
    </row>
    <row r="852" ht="13.5">
      <c r="H852" s="700"/>
    </row>
    <row r="853" ht="13.5">
      <c r="H853" s="700"/>
    </row>
    <row r="854" ht="13.5">
      <c r="H854" s="700"/>
    </row>
    <row r="855" ht="13.5">
      <c r="H855" s="700"/>
    </row>
    <row r="856" ht="13.5">
      <c r="H856" s="700"/>
    </row>
    <row r="857" ht="13.5">
      <c r="H857" s="700"/>
    </row>
    <row r="858" ht="13.5">
      <c r="H858" s="700"/>
    </row>
    <row r="859" ht="13.5">
      <c r="H859" s="700"/>
    </row>
    <row r="860" ht="13.5">
      <c r="H860" s="700"/>
    </row>
    <row r="861" ht="13.5">
      <c r="H861" s="700"/>
    </row>
    <row r="862" ht="13.5">
      <c r="H862" s="700"/>
    </row>
    <row r="863" ht="13.5">
      <c r="H863" s="700"/>
    </row>
    <row r="864" ht="13.5">
      <c r="H864" s="700"/>
    </row>
    <row r="865" ht="13.5">
      <c r="H865" s="700"/>
    </row>
    <row r="866" ht="13.5">
      <c r="H866" s="700"/>
    </row>
    <row r="867" ht="13.5">
      <c r="H867" s="700"/>
    </row>
    <row r="868" ht="13.5">
      <c r="H868" s="700"/>
    </row>
    <row r="869" ht="13.5">
      <c r="H869" s="700"/>
    </row>
    <row r="870" ht="13.5">
      <c r="H870" s="700"/>
    </row>
    <row r="871" ht="13.5">
      <c r="H871" s="700"/>
    </row>
    <row r="872" ht="13.5">
      <c r="H872" s="700"/>
    </row>
    <row r="873" ht="13.5">
      <c r="H873" s="700"/>
    </row>
    <row r="874" ht="13.5">
      <c r="H874" s="700"/>
    </row>
    <row r="875" ht="13.5">
      <c r="H875" s="700"/>
    </row>
    <row r="876" ht="13.5">
      <c r="H876" s="700"/>
    </row>
    <row r="877" ht="13.5">
      <c r="H877" s="700"/>
    </row>
    <row r="878" ht="13.5">
      <c r="H878" s="700"/>
    </row>
    <row r="879" ht="13.5">
      <c r="H879" s="700"/>
    </row>
    <row r="880" ht="13.5">
      <c r="H880" s="700"/>
    </row>
    <row r="881" ht="13.5">
      <c r="H881" s="700"/>
    </row>
    <row r="882" ht="13.5">
      <c r="H882" s="700"/>
    </row>
    <row r="883" ht="13.5">
      <c r="H883" s="700"/>
    </row>
    <row r="884" ht="13.5">
      <c r="H884" s="700"/>
    </row>
    <row r="885" ht="13.5">
      <c r="H885" s="700"/>
    </row>
    <row r="886" ht="13.5">
      <c r="H886" s="700"/>
    </row>
    <row r="887" ht="13.5">
      <c r="H887" s="700"/>
    </row>
    <row r="888" ht="13.5">
      <c r="H888" s="700"/>
    </row>
    <row r="889" ht="13.5">
      <c r="H889" s="700"/>
    </row>
    <row r="890" ht="13.5">
      <c r="H890" s="700"/>
    </row>
    <row r="891" ht="13.5">
      <c r="H891" s="700"/>
    </row>
    <row r="892" ht="13.5">
      <c r="H892" s="700"/>
    </row>
    <row r="893" ht="13.5">
      <c r="H893" s="700"/>
    </row>
    <row r="894" ht="13.5">
      <c r="H894" s="700"/>
    </row>
    <row r="895" ht="13.5">
      <c r="H895" s="700"/>
    </row>
    <row r="896" ht="13.5">
      <c r="H896" s="700"/>
    </row>
    <row r="897" ht="13.5">
      <c r="H897" s="700"/>
    </row>
    <row r="898" ht="13.5">
      <c r="H898" s="700"/>
    </row>
    <row r="899" ht="13.5">
      <c r="H899" s="700"/>
    </row>
    <row r="900" ht="13.5">
      <c r="H900" s="700"/>
    </row>
    <row r="901" ht="13.5">
      <c r="H901" s="700"/>
    </row>
    <row r="902" ht="13.5">
      <c r="H902" s="700"/>
    </row>
    <row r="903" ht="13.5">
      <c r="H903" s="700"/>
    </row>
    <row r="904" ht="13.5">
      <c r="H904" s="700"/>
    </row>
    <row r="905" ht="13.5">
      <c r="H905" s="700"/>
    </row>
    <row r="906" ht="13.5">
      <c r="H906" s="700"/>
    </row>
    <row r="907" ht="13.5">
      <c r="H907" s="700"/>
    </row>
    <row r="908" ht="13.5">
      <c r="H908" s="700"/>
    </row>
    <row r="909" ht="13.5">
      <c r="H909" s="700"/>
    </row>
    <row r="910" ht="13.5">
      <c r="H910" s="700"/>
    </row>
    <row r="911" ht="13.5">
      <c r="H911" s="700"/>
    </row>
    <row r="912" ht="13.5">
      <c r="H912" s="700"/>
    </row>
    <row r="913" ht="13.5">
      <c r="H913" s="700"/>
    </row>
    <row r="914" ht="13.5">
      <c r="H914" s="700"/>
    </row>
    <row r="915" ht="13.5">
      <c r="H915" s="700"/>
    </row>
    <row r="916" ht="13.5">
      <c r="H916" s="700"/>
    </row>
    <row r="917" ht="13.5">
      <c r="H917" s="700"/>
    </row>
    <row r="918" ht="13.5">
      <c r="H918" s="700"/>
    </row>
    <row r="919" ht="13.5">
      <c r="H919" s="700"/>
    </row>
    <row r="920" ht="13.5">
      <c r="H920" s="700"/>
    </row>
    <row r="921" ht="13.5">
      <c r="H921" s="700"/>
    </row>
    <row r="922" ht="13.5">
      <c r="H922" s="700"/>
    </row>
    <row r="923" ht="13.5">
      <c r="H923" s="700"/>
    </row>
    <row r="924" ht="13.5">
      <c r="H924" s="700"/>
    </row>
    <row r="925" ht="13.5">
      <c r="H925" s="700"/>
    </row>
    <row r="926" ht="13.5">
      <c r="H926" s="700"/>
    </row>
    <row r="927" ht="13.5">
      <c r="H927" s="700"/>
    </row>
    <row r="928" ht="13.5">
      <c r="H928" s="700"/>
    </row>
    <row r="929" ht="13.5">
      <c r="H929" s="700"/>
    </row>
    <row r="930" ht="13.5">
      <c r="H930" s="700"/>
    </row>
    <row r="931" ht="13.5">
      <c r="H931" s="700"/>
    </row>
    <row r="932" ht="13.5">
      <c r="H932" s="700"/>
    </row>
    <row r="933" ht="13.5">
      <c r="H933" s="700"/>
    </row>
    <row r="934" ht="13.5">
      <c r="H934" s="700"/>
    </row>
    <row r="935" ht="13.5">
      <c r="H935" s="700"/>
    </row>
    <row r="936" ht="13.5">
      <c r="H936" s="700"/>
    </row>
    <row r="937" ht="13.5">
      <c r="H937" s="700"/>
    </row>
    <row r="938" ht="13.5">
      <c r="H938" s="700"/>
    </row>
    <row r="939" ht="13.5">
      <c r="H939" s="700"/>
    </row>
    <row r="940" ht="13.5">
      <c r="H940" s="700"/>
    </row>
    <row r="941" ht="13.5">
      <c r="H941" s="700"/>
    </row>
    <row r="942" ht="13.5">
      <c r="H942" s="700"/>
    </row>
    <row r="943" ht="13.5">
      <c r="H943" s="700"/>
    </row>
    <row r="944" ht="13.5">
      <c r="H944" s="700"/>
    </row>
    <row r="945" ht="13.5">
      <c r="H945" s="700"/>
    </row>
    <row r="946" ht="13.5">
      <c r="H946" s="700"/>
    </row>
    <row r="947" ht="13.5">
      <c r="H947" s="700"/>
    </row>
    <row r="948" ht="13.5">
      <c r="H948" s="700"/>
    </row>
    <row r="949" ht="13.5">
      <c r="H949" s="700"/>
    </row>
    <row r="950" ht="13.5">
      <c r="H950" s="700"/>
    </row>
    <row r="951" ht="13.5">
      <c r="H951" s="700"/>
    </row>
    <row r="952" ht="13.5">
      <c r="H952" s="700"/>
    </row>
    <row r="953" ht="13.5">
      <c r="H953" s="700"/>
    </row>
    <row r="954" ht="13.5">
      <c r="H954" s="700"/>
    </row>
    <row r="955" ht="13.5">
      <c r="H955" s="700"/>
    </row>
    <row r="956" ht="13.5">
      <c r="H956" s="700"/>
    </row>
    <row r="957" ht="13.5">
      <c r="H957" s="700"/>
    </row>
    <row r="958" ht="13.5">
      <c r="H958" s="700"/>
    </row>
    <row r="959" ht="13.5">
      <c r="H959" s="700"/>
    </row>
    <row r="960" ht="13.5">
      <c r="H960" s="700"/>
    </row>
    <row r="961" ht="13.5">
      <c r="H961" s="700"/>
    </row>
    <row r="962" ht="13.5">
      <c r="H962" s="700"/>
    </row>
    <row r="963" ht="13.5">
      <c r="H963" s="700"/>
    </row>
    <row r="964" ht="13.5">
      <c r="H964" s="700"/>
    </row>
    <row r="965" ht="13.5">
      <c r="H965" s="700"/>
    </row>
    <row r="966" ht="13.5">
      <c r="H966" s="700"/>
    </row>
    <row r="967" ht="13.5">
      <c r="H967" s="700"/>
    </row>
    <row r="968" ht="13.5">
      <c r="H968" s="700"/>
    </row>
    <row r="969" ht="13.5">
      <c r="H969" s="700"/>
    </row>
    <row r="970" ht="13.5">
      <c r="H970" s="700"/>
    </row>
    <row r="971" ht="13.5">
      <c r="H971" s="700"/>
    </row>
    <row r="972" ht="13.5">
      <c r="H972" s="700"/>
    </row>
    <row r="973" ht="13.5">
      <c r="H973" s="700"/>
    </row>
    <row r="974" ht="13.5">
      <c r="H974" s="700"/>
    </row>
    <row r="975" ht="13.5">
      <c r="H975" s="700"/>
    </row>
    <row r="976" ht="13.5">
      <c r="H976" s="700"/>
    </row>
    <row r="977" ht="13.5">
      <c r="H977" s="700"/>
    </row>
    <row r="978" ht="13.5">
      <c r="H978" s="700"/>
    </row>
    <row r="979" ht="13.5">
      <c r="H979" s="700"/>
    </row>
    <row r="980" ht="13.5">
      <c r="H980" s="700"/>
    </row>
    <row r="981" ht="13.5">
      <c r="H981" s="700"/>
    </row>
    <row r="982" ht="13.5">
      <c r="H982" s="700"/>
    </row>
    <row r="983" ht="13.5">
      <c r="H983" s="700"/>
    </row>
    <row r="984" ht="13.5">
      <c r="H984" s="700"/>
    </row>
    <row r="985" ht="13.5">
      <c r="H985" s="700"/>
    </row>
    <row r="986" ht="13.5">
      <c r="H986" s="700"/>
    </row>
    <row r="987" ht="13.5">
      <c r="H987" s="700"/>
    </row>
    <row r="988" ht="13.5">
      <c r="H988" s="700"/>
    </row>
    <row r="989" ht="13.5">
      <c r="H989" s="700"/>
    </row>
    <row r="990" ht="13.5">
      <c r="H990" s="700"/>
    </row>
    <row r="991" ht="13.5">
      <c r="H991" s="700"/>
    </row>
    <row r="992" ht="13.5">
      <c r="H992" s="700"/>
    </row>
    <row r="993" ht="13.5">
      <c r="H993" s="700"/>
    </row>
    <row r="994" ht="13.5">
      <c r="H994" s="700"/>
    </row>
    <row r="995" ht="13.5">
      <c r="H995" s="700"/>
    </row>
    <row r="996" ht="13.5">
      <c r="H996" s="700"/>
    </row>
    <row r="997" ht="13.5">
      <c r="H997" s="700"/>
    </row>
    <row r="998" ht="13.5">
      <c r="H998" s="700"/>
    </row>
    <row r="999" ht="13.5">
      <c r="H999" s="700"/>
    </row>
    <row r="1000" ht="13.5">
      <c r="H1000" s="700"/>
    </row>
    <row r="1001" ht="13.5">
      <c r="H1001" s="700"/>
    </row>
    <row r="1002" ht="13.5">
      <c r="H1002" s="700"/>
    </row>
    <row r="1003" ht="13.5">
      <c r="H1003" s="700"/>
    </row>
    <row r="1004" ht="13.5">
      <c r="H1004" s="700"/>
    </row>
    <row r="1005" ht="13.5">
      <c r="H1005" s="700"/>
    </row>
    <row r="1006" ht="13.5">
      <c r="H1006" s="700"/>
    </row>
    <row r="1007" ht="13.5">
      <c r="H1007" s="700"/>
    </row>
    <row r="1008" ht="13.5">
      <c r="H1008" s="700"/>
    </row>
    <row r="1009" ht="13.5">
      <c r="H1009" s="700"/>
    </row>
    <row r="1010" ht="13.5">
      <c r="H1010" s="700"/>
    </row>
    <row r="1011" ht="13.5">
      <c r="H1011" s="700"/>
    </row>
    <row r="1012" ht="13.5">
      <c r="H1012" s="700"/>
    </row>
    <row r="1013" ht="13.5">
      <c r="H1013" s="700"/>
    </row>
    <row r="1014" ht="13.5">
      <c r="H1014" s="700"/>
    </row>
    <row r="1015" ht="13.5">
      <c r="H1015" s="700"/>
    </row>
    <row r="1016" ht="13.5">
      <c r="H1016" s="700"/>
    </row>
    <row r="1017" ht="13.5">
      <c r="H1017" s="700"/>
    </row>
    <row r="1018" ht="13.5">
      <c r="H1018" s="700"/>
    </row>
    <row r="1019" ht="13.5">
      <c r="H1019" s="700"/>
    </row>
    <row r="1020" ht="13.5">
      <c r="H1020" s="700"/>
    </row>
    <row r="1021" ht="13.5">
      <c r="H1021" s="700"/>
    </row>
    <row r="1022" ht="13.5">
      <c r="H1022" s="700"/>
    </row>
    <row r="1023" ht="13.5">
      <c r="H1023" s="700"/>
    </row>
    <row r="1024" ht="13.5">
      <c r="H1024" s="700"/>
    </row>
    <row r="1025" ht="13.5">
      <c r="H1025" s="700"/>
    </row>
    <row r="1026" ht="13.5">
      <c r="H1026" s="700"/>
    </row>
    <row r="1027" ht="13.5">
      <c r="H1027" s="700"/>
    </row>
    <row r="1028" ht="13.5">
      <c r="H1028" s="700"/>
    </row>
    <row r="1029" ht="13.5">
      <c r="H1029" s="700"/>
    </row>
    <row r="1030" ht="13.5">
      <c r="H1030" s="700"/>
    </row>
    <row r="1031" ht="13.5">
      <c r="H1031" s="700"/>
    </row>
    <row r="1032" ht="13.5">
      <c r="H1032" s="700"/>
    </row>
    <row r="1033" ht="13.5">
      <c r="H1033" s="700"/>
    </row>
    <row r="1034" ht="13.5">
      <c r="H1034" s="700"/>
    </row>
    <row r="1035" ht="13.5">
      <c r="H1035" s="700"/>
    </row>
    <row r="1036" ht="13.5">
      <c r="H1036" s="700"/>
    </row>
    <row r="1037" ht="13.5">
      <c r="H1037" s="700"/>
    </row>
    <row r="1038" ht="13.5">
      <c r="H1038" s="700"/>
    </row>
    <row r="1039" ht="13.5">
      <c r="H1039" s="700"/>
    </row>
    <row r="1040" ht="13.5">
      <c r="H1040" s="700"/>
    </row>
    <row r="1041" ht="13.5">
      <c r="H1041" s="700"/>
    </row>
    <row r="1042" ht="13.5">
      <c r="H1042" s="700"/>
    </row>
    <row r="1043" ht="13.5">
      <c r="H1043" s="700"/>
    </row>
    <row r="1044" ht="13.5">
      <c r="H1044" s="700"/>
    </row>
    <row r="1045" ht="13.5">
      <c r="H1045" s="700"/>
    </row>
    <row r="1046" ht="13.5">
      <c r="H1046" s="700"/>
    </row>
    <row r="1047" ht="13.5">
      <c r="H1047" s="700"/>
    </row>
    <row r="1048" ht="13.5">
      <c r="H1048" s="700"/>
    </row>
    <row r="1049" ht="13.5">
      <c r="H1049" s="700"/>
    </row>
    <row r="1050" ht="13.5">
      <c r="H1050" s="700"/>
    </row>
    <row r="1051" ht="13.5">
      <c r="H1051" s="700"/>
    </row>
    <row r="1052" ht="13.5">
      <c r="H1052" s="700"/>
    </row>
    <row r="1053" ht="13.5">
      <c r="H1053" s="700"/>
    </row>
    <row r="1054" ht="13.5">
      <c r="H1054" s="700"/>
    </row>
    <row r="1055" ht="13.5">
      <c r="H1055" s="700"/>
    </row>
    <row r="1056" ht="13.5">
      <c r="H1056" s="700"/>
    </row>
    <row r="1057" ht="13.5">
      <c r="H1057" s="700"/>
    </row>
    <row r="1058" ht="13.5">
      <c r="H1058" s="700"/>
    </row>
    <row r="1059" ht="13.5">
      <c r="H1059" s="700"/>
    </row>
    <row r="1060" ht="13.5">
      <c r="H1060" s="700"/>
    </row>
    <row r="1061" ht="13.5">
      <c r="H1061" s="700"/>
    </row>
    <row r="1062" ht="13.5">
      <c r="H1062" s="700"/>
    </row>
    <row r="1063" ht="13.5">
      <c r="H1063" s="700"/>
    </row>
    <row r="1064" ht="13.5">
      <c r="H1064" s="700"/>
    </row>
    <row r="1065" ht="13.5">
      <c r="H1065" s="700"/>
    </row>
    <row r="1066" ht="13.5">
      <c r="H1066" s="700"/>
    </row>
    <row r="1067" ht="13.5">
      <c r="H1067" s="700"/>
    </row>
    <row r="1068" ht="13.5">
      <c r="H1068" s="700"/>
    </row>
    <row r="1069" ht="13.5">
      <c r="H1069" s="700"/>
    </row>
    <row r="1070" ht="13.5">
      <c r="H1070" s="700"/>
    </row>
    <row r="1071" ht="13.5">
      <c r="H1071" s="700"/>
    </row>
    <row r="1072" ht="13.5">
      <c r="H1072" s="700"/>
    </row>
    <row r="1073" ht="13.5">
      <c r="H1073" s="700"/>
    </row>
    <row r="1074" ht="13.5">
      <c r="H1074" s="700"/>
    </row>
    <row r="1075" ht="13.5">
      <c r="H1075" s="700"/>
    </row>
    <row r="1076" ht="13.5">
      <c r="H1076" s="700"/>
    </row>
    <row r="1077" ht="13.5">
      <c r="H1077" s="700"/>
    </row>
    <row r="1078" ht="13.5">
      <c r="H1078" s="700"/>
    </row>
    <row r="1079" ht="13.5">
      <c r="H1079" s="700"/>
    </row>
    <row r="1080" ht="13.5">
      <c r="H1080" s="700"/>
    </row>
    <row r="1081" ht="13.5">
      <c r="H1081" s="700"/>
    </row>
    <row r="1082" ht="13.5">
      <c r="H1082" s="700"/>
    </row>
    <row r="1083" ht="13.5">
      <c r="H1083" s="700"/>
    </row>
    <row r="1084" ht="13.5">
      <c r="H1084" s="700"/>
    </row>
    <row r="1085" ht="13.5">
      <c r="H1085" s="700"/>
    </row>
    <row r="1086" ht="13.5">
      <c r="H1086" s="700"/>
    </row>
    <row r="1087" ht="13.5">
      <c r="H1087" s="700"/>
    </row>
    <row r="1088" ht="13.5">
      <c r="H1088" s="700"/>
    </row>
    <row r="1089" ht="13.5">
      <c r="H1089" s="700"/>
    </row>
    <row r="1090" ht="13.5">
      <c r="H1090" s="700"/>
    </row>
    <row r="1091" ht="13.5">
      <c r="H1091" s="700"/>
    </row>
    <row r="1092" ht="13.5">
      <c r="H1092" s="700"/>
    </row>
    <row r="1093" ht="13.5">
      <c r="H1093" s="700"/>
    </row>
    <row r="1094" ht="13.5">
      <c r="H1094" s="700"/>
    </row>
    <row r="1095" ht="13.5">
      <c r="H1095" s="700"/>
    </row>
    <row r="1096" ht="13.5">
      <c r="H1096" s="700"/>
    </row>
    <row r="1097" ht="13.5">
      <c r="H1097" s="700"/>
    </row>
    <row r="1098" ht="13.5">
      <c r="H1098" s="700"/>
    </row>
    <row r="1099" ht="13.5">
      <c r="H1099" s="700"/>
    </row>
    <row r="1100" ht="13.5">
      <c r="H1100" s="700"/>
    </row>
    <row r="1101" ht="13.5">
      <c r="H1101" s="700"/>
    </row>
    <row r="1102" ht="13.5">
      <c r="H1102" s="700"/>
    </row>
    <row r="1103" ht="13.5">
      <c r="H1103" s="700"/>
    </row>
    <row r="1104" ht="13.5">
      <c r="H1104" s="700"/>
    </row>
    <row r="1105" ht="13.5">
      <c r="H1105" s="700"/>
    </row>
    <row r="1106" ht="13.5">
      <c r="H1106" s="700"/>
    </row>
    <row r="1107" ht="13.5">
      <c r="H1107" s="700"/>
    </row>
    <row r="1108" ht="13.5">
      <c r="H1108" s="700"/>
    </row>
    <row r="1109" ht="13.5">
      <c r="H1109" s="700"/>
    </row>
    <row r="1110" ht="13.5">
      <c r="H1110" s="700"/>
    </row>
    <row r="1111" ht="13.5">
      <c r="H1111" s="700"/>
    </row>
    <row r="1112" ht="13.5">
      <c r="H1112" s="700"/>
    </row>
    <row r="1113" ht="13.5">
      <c r="H1113" s="700"/>
    </row>
    <row r="1114" ht="13.5">
      <c r="H1114" s="700"/>
    </row>
    <row r="1115" ht="13.5">
      <c r="H1115" s="700"/>
    </row>
    <row r="1116" ht="13.5">
      <c r="H1116" s="700"/>
    </row>
    <row r="1117" ht="13.5">
      <c r="H1117" s="700"/>
    </row>
    <row r="1118" ht="13.5">
      <c r="H1118" s="700"/>
    </row>
    <row r="1119" ht="13.5">
      <c r="H1119" s="700"/>
    </row>
    <row r="1120" ht="13.5">
      <c r="H1120" s="700"/>
    </row>
    <row r="1121" ht="13.5">
      <c r="H1121" s="700"/>
    </row>
    <row r="1122" ht="13.5">
      <c r="H1122" s="700"/>
    </row>
    <row r="1123" ht="13.5">
      <c r="H1123" s="700"/>
    </row>
    <row r="1124" ht="13.5">
      <c r="H1124" s="700"/>
    </row>
    <row r="1125" ht="13.5">
      <c r="H1125" s="700"/>
    </row>
    <row r="1126" ht="13.5">
      <c r="H1126" s="700"/>
    </row>
    <row r="1127" ht="13.5">
      <c r="H1127" s="700"/>
    </row>
    <row r="1128" ht="13.5">
      <c r="H1128" s="700"/>
    </row>
    <row r="1129" ht="13.5">
      <c r="H1129" s="700"/>
    </row>
    <row r="1130" ht="13.5">
      <c r="H1130" s="700"/>
    </row>
    <row r="1131" ht="13.5">
      <c r="H1131" s="700"/>
    </row>
    <row r="1132" ht="13.5">
      <c r="H1132" s="700"/>
    </row>
    <row r="1133" ht="13.5">
      <c r="H1133" s="700"/>
    </row>
    <row r="1134" ht="13.5">
      <c r="H1134" s="700"/>
    </row>
    <row r="1135" ht="13.5">
      <c r="H1135" s="700"/>
    </row>
    <row r="1136" ht="13.5">
      <c r="H1136" s="700"/>
    </row>
    <row r="1137" ht="13.5">
      <c r="H1137" s="700"/>
    </row>
    <row r="1138" ht="13.5">
      <c r="H1138" s="700"/>
    </row>
    <row r="1139" ht="13.5">
      <c r="H1139" s="700"/>
    </row>
    <row r="1140" ht="13.5">
      <c r="H1140" s="700"/>
    </row>
    <row r="1141" ht="13.5">
      <c r="H1141" s="700"/>
    </row>
    <row r="1142" ht="13.5">
      <c r="H1142" s="700"/>
    </row>
    <row r="1143" ht="13.5">
      <c r="H1143" s="700"/>
    </row>
    <row r="1144" ht="13.5">
      <c r="H1144" s="700"/>
    </row>
    <row r="1145" ht="13.5">
      <c r="H1145" s="700"/>
    </row>
    <row r="1146" ht="13.5">
      <c r="H1146" s="700"/>
    </row>
    <row r="1147" ht="13.5">
      <c r="H1147" s="700"/>
    </row>
    <row r="1148" ht="13.5">
      <c r="H1148" s="700"/>
    </row>
    <row r="1149" ht="13.5">
      <c r="H1149" s="700"/>
    </row>
    <row r="1150" ht="13.5">
      <c r="H1150" s="700"/>
    </row>
    <row r="1151" ht="13.5">
      <c r="H1151" s="700"/>
    </row>
    <row r="1152" ht="13.5">
      <c r="H1152" s="700"/>
    </row>
    <row r="1153" ht="13.5">
      <c r="H1153" s="700"/>
    </row>
    <row r="1154" ht="13.5">
      <c r="H1154" s="700"/>
    </row>
    <row r="1155" ht="13.5">
      <c r="H1155" s="700"/>
    </row>
    <row r="1156" ht="13.5">
      <c r="H1156" s="700"/>
    </row>
    <row r="1157" ht="13.5">
      <c r="H1157" s="700"/>
    </row>
    <row r="1158" ht="13.5">
      <c r="H1158" s="700"/>
    </row>
    <row r="1159" ht="13.5">
      <c r="H1159" s="700"/>
    </row>
    <row r="1160" ht="13.5">
      <c r="H1160" s="700"/>
    </row>
    <row r="1161" ht="13.5">
      <c r="H1161" s="700"/>
    </row>
    <row r="1162" ht="13.5">
      <c r="H1162" s="700"/>
    </row>
    <row r="1163" ht="13.5">
      <c r="H1163" s="700"/>
    </row>
    <row r="1164" ht="13.5">
      <c r="H1164" s="700"/>
    </row>
    <row r="1165" ht="13.5">
      <c r="H1165" s="700"/>
    </row>
    <row r="1166" ht="13.5">
      <c r="H1166" s="700"/>
    </row>
    <row r="1167" ht="13.5">
      <c r="H1167" s="700"/>
    </row>
    <row r="1168" ht="13.5">
      <c r="H1168" s="700"/>
    </row>
    <row r="1169" ht="13.5">
      <c r="H1169" s="700"/>
    </row>
    <row r="1170" ht="13.5">
      <c r="H1170" s="700"/>
    </row>
    <row r="1171" ht="13.5">
      <c r="H1171" s="700"/>
    </row>
    <row r="1172" ht="13.5">
      <c r="H1172" s="700"/>
    </row>
    <row r="1173" ht="13.5">
      <c r="H1173" s="700"/>
    </row>
    <row r="1174" ht="13.5">
      <c r="H1174" s="700"/>
    </row>
    <row r="1175" ht="13.5">
      <c r="H1175" s="700"/>
    </row>
    <row r="1176" ht="13.5">
      <c r="H1176" s="700"/>
    </row>
    <row r="1177" ht="13.5">
      <c r="H1177" s="700"/>
    </row>
    <row r="1178" ht="13.5">
      <c r="H1178" s="700"/>
    </row>
    <row r="1179" ht="13.5">
      <c r="H1179" s="700"/>
    </row>
    <row r="1180" ht="13.5">
      <c r="H1180" s="700"/>
    </row>
    <row r="1181" ht="13.5">
      <c r="H1181" s="700"/>
    </row>
    <row r="1182" ht="13.5">
      <c r="H1182" s="700"/>
    </row>
    <row r="1183" ht="13.5">
      <c r="H1183" s="700"/>
    </row>
    <row r="1184" ht="13.5">
      <c r="H1184" s="700"/>
    </row>
    <row r="1185" ht="13.5">
      <c r="H1185" s="700"/>
    </row>
    <row r="1186" ht="13.5">
      <c r="H1186" s="700"/>
    </row>
    <row r="1187" ht="13.5">
      <c r="H1187" s="700"/>
    </row>
    <row r="1188" ht="13.5">
      <c r="H1188" s="700"/>
    </row>
    <row r="1189" ht="13.5">
      <c r="H1189" s="700"/>
    </row>
    <row r="1190" ht="13.5">
      <c r="H1190" s="700"/>
    </row>
    <row r="1191" ht="13.5">
      <c r="H1191" s="700"/>
    </row>
    <row r="1192" ht="13.5">
      <c r="H1192" s="700"/>
    </row>
    <row r="1193" ht="13.5">
      <c r="H1193" s="700"/>
    </row>
    <row r="1194" ht="13.5">
      <c r="H1194" s="700"/>
    </row>
    <row r="1195" ht="13.5">
      <c r="H1195" s="700"/>
    </row>
    <row r="1196" ht="13.5">
      <c r="H1196" s="700"/>
    </row>
    <row r="1197" ht="13.5">
      <c r="H1197" s="700"/>
    </row>
    <row r="1198" ht="13.5">
      <c r="H1198" s="700"/>
    </row>
    <row r="1199" ht="13.5">
      <c r="H1199" s="700"/>
    </row>
    <row r="1200" ht="13.5">
      <c r="H1200" s="700"/>
    </row>
    <row r="1201" ht="13.5">
      <c r="H1201" s="700"/>
    </row>
    <row r="1202" ht="13.5">
      <c r="H1202" s="700"/>
    </row>
    <row r="1203" ht="13.5">
      <c r="H1203" s="700"/>
    </row>
    <row r="1204" ht="13.5">
      <c r="H1204" s="700"/>
    </row>
    <row r="1205" ht="13.5">
      <c r="H1205" s="700"/>
    </row>
    <row r="1206" ht="13.5">
      <c r="H1206" s="700"/>
    </row>
    <row r="1207" ht="13.5">
      <c r="H1207" s="700"/>
    </row>
    <row r="1208" ht="13.5">
      <c r="H1208" s="700"/>
    </row>
    <row r="1209" ht="13.5">
      <c r="H1209" s="700"/>
    </row>
    <row r="1210" ht="13.5">
      <c r="H1210" s="700"/>
    </row>
    <row r="1211" ht="13.5">
      <c r="H1211" s="700"/>
    </row>
    <row r="1212" ht="13.5">
      <c r="H1212" s="700"/>
    </row>
    <row r="1213" ht="13.5">
      <c r="H1213" s="700"/>
    </row>
    <row r="1214" ht="13.5">
      <c r="H1214" s="700"/>
    </row>
    <row r="1215" ht="13.5">
      <c r="H1215" s="700"/>
    </row>
    <row r="1216" ht="13.5">
      <c r="H1216" s="700"/>
    </row>
    <row r="1217" ht="13.5">
      <c r="H1217" s="700"/>
    </row>
    <row r="1218" ht="13.5">
      <c r="H1218" s="700"/>
    </row>
    <row r="1219" ht="13.5">
      <c r="H1219" s="700"/>
    </row>
    <row r="1220" ht="13.5">
      <c r="H1220" s="700"/>
    </row>
    <row r="1221" ht="13.5">
      <c r="H1221" s="700"/>
    </row>
    <row r="1222" ht="13.5">
      <c r="H1222" s="700"/>
    </row>
    <row r="1223" ht="13.5">
      <c r="H1223" s="700"/>
    </row>
    <row r="1224" ht="13.5">
      <c r="H1224" s="700"/>
    </row>
    <row r="1225" ht="13.5">
      <c r="H1225" s="700"/>
    </row>
    <row r="1226" ht="13.5">
      <c r="H1226" s="700"/>
    </row>
    <row r="1227" ht="13.5">
      <c r="H1227" s="700"/>
    </row>
    <row r="1228" ht="13.5">
      <c r="H1228" s="700"/>
    </row>
    <row r="1229" ht="13.5">
      <c r="H1229" s="700"/>
    </row>
    <row r="1230" ht="13.5">
      <c r="H1230" s="700"/>
    </row>
    <row r="1231" ht="13.5">
      <c r="H1231" s="700"/>
    </row>
    <row r="1232" ht="13.5">
      <c r="H1232" s="700"/>
    </row>
    <row r="1233" ht="13.5">
      <c r="H1233" s="700"/>
    </row>
    <row r="1234" ht="13.5">
      <c r="H1234" s="700"/>
    </row>
    <row r="1235" ht="13.5">
      <c r="H1235" s="700"/>
    </row>
    <row r="1236" ht="13.5">
      <c r="H1236" s="700"/>
    </row>
    <row r="1237" ht="13.5">
      <c r="H1237" s="700"/>
    </row>
    <row r="1238" ht="13.5">
      <c r="H1238" s="700"/>
    </row>
    <row r="1239" ht="13.5">
      <c r="H1239" s="700"/>
    </row>
    <row r="1240" ht="13.5">
      <c r="H1240" s="700"/>
    </row>
    <row r="1241" ht="13.5">
      <c r="H1241" s="700"/>
    </row>
    <row r="1242" ht="13.5">
      <c r="H1242" s="700"/>
    </row>
    <row r="1243" ht="13.5">
      <c r="H1243" s="700"/>
    </row>
    <row r="1244" ht="13.5">
      <c r="H1244" s="700"/>
    </row>
    <row r="1245" ht="13.5">
      <c r="H1245" s="700"/>
    </row>
    <row r="1246" ht="13.5">
      <c r="H1246" s="700"/>
    </row>
    <row r="1247" ht="13.5">
      <c r="H1247" s="700"/>
    </row>
    <row r="1248" ht="13.5">
      <c r="H1248" s="700"/>
    </row>
    <row r="1249" ht="13.5">
      <c r="H1249" s="700"/>
    </row>
    <row r="1250" ht="13.5">
      <c r="H1250" s="700"/>
    </row>
    <row r="1251" ht="13.5">
      <c r="H1251" s="700"/>
    </row>
    <row r="1252" ht="13.5">
      <c r="H1252" s="700"/>
    </row>
    <row r="1253" ht="13.5">
      <c r="H1253" s="700"/>
    </row>
    <row r="1254" ht="13.5">
      <c r="H1254" s="700"/>
    </row>
    <row r="1255" ht="13.5">
      <c r="H1255" s="700"/>
    </row>
    <row r="1256" ht="13.5">
      <c r="H1256" s="700"/>
    </row>
    <row r="1257" ht="13.5">
      <c r="H1257" s="700"/>
    </row>
    <row r="1258" ht="13.5">
      <c r="H1258" s="700"/>
    </row>
    <row r="1259" ht="13.5">
      <c r="H1259" s="700"/>
    </row>
    <row r="1260" ht="13.5">
      <c r="H1260" s="700"/>
    </row>
    <row r="1261" ht="13.5">
      <c r="H1261" s="700"/>
    </row>
    <row r="1262" ht="13.5">
      <c r="H1262" s="700"/>
    </row>
    <row r="1263" ht="13.5">
      <c r="H1263" s="700"/>
    </row>
    <row r="1264" ht="13.5">
      <c r="H1264" s="700"/>
    </row>
    <row r="1265" ht="13.5">
      <c r="H1265" s="700"/>
    </row>
    <row r="1266" ht="13.5">
      <c r="H1266" s="700"/>
    </row>
    <row r="1267" ht="13.5">
      <c r="H1267" s="700"/>
    </row>
    <row r="1268" ht="13.5">
      <c r="H1268" s="700"/>
    </row>
    <row r="1269" ht="13.5">
      <c r="H1269" s="700"/>
    </row>
    <row r="1270" ht="13.5">
      <c r="H1270" s="700"/>
    </row>
    <row r="1271" ht="13.5">
      <c r="H1271" s="700"/>
    </row>
    <row r="1272" ht="13.5">
      <c r="H1272" s="700"/>
    </row>
    <row r="1273" ht="13.5">
      <c r="H1273" s="700"/>
    </row>
    <row r="1274" ht="13.5">
      <c r="H1274" s="700"/>
    </row>
    <row r="1275" ht="13.5">
      <c r="H1275" s="700"/>
    </row>
    <row r="1276" ht="13.5">
      <c r="H1276" s="700"/>
    </row>
    <row r="1277" ht="13.5">
      <c r="H1277" s="700"/>
    </row>
    <row r="1278" ht="13.5">
      <c r="H1278" s="700"/>
    </row>
    <row r="1279" ht="13.5">
      <c r="H1279" s="700"/>
    </row>
    <row r="1280" ht="13.5">
      <c r="H1280" s="700"/>
    </row>
    <row r="1281" ht="13.5">
      <c r="H1281" s="700"/>
    </row>
    <row r="1282" ht="13.5">
      <c r="H1282" s="700"/>
    </row>
    <row r="1283" ht="13.5">
      <c r="H1283" s="700"/>
    </row>
    <row r="1284" ht="13.5">
      <c r="H1284" s="700"/>
    </row>
    <row r="1285" ht="13.5">
      <c r="H1285" s="700"/>
    </row>
    <row r="1286" ht="13.5">
      <c r="H1286" s="700"/>
    </row>
    <row r="1287" ht="13.5">
      <c r="H1287" s="700"/>
    </row>
    <row r="1288" ht="13.5">
      <c r="H1288" s="700"/>
    </row>
    <row r="1289" ht="13.5">
      <c r="H1289" s="700"/>
    </row>
    <row r="1290" ht="13.5">
      <c r="H1290" s="700"/>
    </row>
    <row r="1291" ht="13.5">
      <c r="H1291" s="700"/>
    </row>
    <row r="1292" ht="13.5">
      <c r="H1292" s="700"/>
    </row>
    <row r="1293" ht="13.5">
      <c r="H1293" s="700"/>
    </row>
    <row r="1294" ht="13.5">
      <c r="H1294" s="700"/>
    </row>
    <row r="1295" ht="13.5">
      <c r="H1295" s="700"/>
    </row>
    <row r="1296" ht="13.5">
      <c r="H1296" s="700"/>
    </row>
    <row r="1297" ht="13.5">
      <c r="H1297" s="700"/>
    </row>
    <row r="1298" ht="13.5">
      <c r="H1298" s="700"/>
    </row>
    <row r="1299" ht="13.5">
      <c r="H1299" s="700"/>
    </row>
    <row r="1300" ht="13.5">
      <c r="H1300" s="700"/>
    </row>
    <row r="1301" ht="13.5">
      <c r="H1301" s="700"/>
    </row>
    <row r="1302" ht="13.5">
      <c r="H1302" s="700"/>
    </row>
    <row r="1303" ht="13.5">
      <c r="H1303" s="700"/>
    </row>
    <row r="1304" ht="13.5">
      <c r="H1304" s="700"/>
    </row>
    <row r="1305" ht="13.5">
      <c r="H1305" s="700"/>
    </row>
    <row r="1306" ht="13.5">
      <c r="H1306" s="700"/>
    </row>
    <row r="1307" ht="13.5">
      <c r="H1307" s="700"/>
    </row>
    <row r="1308" ht="13.5">
      <c r="H1308" s="700"/>
    </row>
    <row r="1309" ht="13.5">
      <c r="H1309" s="700"/>
    </row>
    <row r="1310" ht="13.5">
      <c r="H1310" s="700"/>
    </row>
    <row r="1311" ht="13.5">
      <c r="H1311" s="700"/>
    </row>
    <row r="1312" ht="13.5">
      <c r="H1312" s="700"/>
    </row>
    <row r="1313" ht="13.5">
      <c r="H1313" s="700"/>
    </row>
    <row r="1314" ht="13.5">
      <c r="H1314" s="700"/>
    </row>
    <row r="1315" ht="13.5">
      <c r="H1315" s="700"/>
    </row>
    <row r="1316" ht="13.5">
      <c r="H1316" s="700"/>
    </row>
    <row r="1317" ht="13.5">
      <c r="H1317" s="700"/>
    </row>
    <row r="1318" ht="13.5">
      <c r="H1318" s="700"/>
    </row>
    <row r="1319" ht="13.5">
      <c r="H1319" s="700"/>
    </row>
    <row r="1320" ht="13.5">
      <c r="H1320" s="700"/>
    </row>
    <row r="1321" ht="13.5">
      <c r="H1321" s="700"/>
    </row>
    <row r="1322" ht="13.5">
      <c r="H1322" s="700"/>
    </row>
    <row r="1323" ht="13.5">
      <c r="H1323" s="700"/>
    </row>
    <row r="1324" ht="13.5">
      <c r="H1324" s="700"/>
    </row>
    <row r="1325" ht="13.5">
      <c r="H1325" s="700"/>
    </row>
    <row r="1326" ht="13.5">
      <c r="H1326" s="700"/>
    </row>
    <row r="1327" ht="13.5">
      <c r="H1327" s="700"/>
    </row>
    <row r="1328" ht="13.5">
      <c r="H1328" s="700"/>
    </row>
    <row r="1329" ht="13.5">
      <c r="H1329" s="700"/>
    </row>
    <row r="1330" ht="13.5">
      <c r="H1330" s="700"/>
    </row>
    <row r="1331" ht="13.5">
      <c r="H1331" s="700"/>
    </row>
    <row r="1332" ht="13.5">
      <c r="H1332" s="700"/>
    </row>
    <row r="1333" ht="13.5">
      <c r="H1333" s="700"/>
    </row>
    <row r="1334" ht="13.5">
      <c r="H1334" s="700"/>
    </row>
    <row r="1335" ht="13.5">
      <c r="H1335" s="700"/>
    </row>
    <row r="1336" ht="13.5">
      <c r="H1336" s="700"/>
    </row>
    <row r="1337" ht="13.5">
      <c r="H1337" s="700"/>
    </row>
    <row r="1338" ht="13.5">
      <c r="H1338" s="700"/>
    </row>
    <row r="1339" ht="13.5">
      <c r="H1339" s="700"/>
    </row>
    <row r="1340" ht="13.5">
      <c r="H1340" s="700"/>
    </row>
    <row r="1341" ht="13.5">
      <c r="H1341" s="700"/>
    </row>
    <row r="1342" ht="13.5">
      <c r="H1342" s="700"/>
    </row>
    <row r="1343" ht="13.5">
      <c r="H1343" s="700"/>
    </row>
    <row r="1344" ht="13.5">
      <c r="H1344" s="700"/>
    </row>
    <row r="1345" ht="13.5">
      <c r="H1345" s="700"/>
    </row>
    <row r="1346" ht="13.5">
      <c r="H1346" s="700"/>
    </row>
    <row r="1347" ht="13.5">
      <c r="H1347" s="700"/>
    </row>
    <row r="1348" ht="13.5">
      <c r="H1348" s="700"/>
    </row>
    <row r="1349" ht="13.5">
      <c r="H1349" s="700"/>
    </row>
    <row r="1350" ht="13.5">
      <c r="H1350" s="700"/>
    </row>
    <row r="1351" ht="13.5">
      <c r="H1351" s="700"/>
    </row>
    <row r="1352" ht="13.5">
      <c r="H1352" s="700"/>
    </row>
    <row r="1353" ht="13.5">
      <c r="H1353" s="700"/>
    </row>
    <row r="1354" ht="13.5">
      <c r="H1354" s="700"/>
    </row>
    <row r="1355" ht="13.5">
      <c r="H1355" s="700"/>
    </row>
    <row r="1356" ht="13.5">
      <c r="H1356" s="700"/>
    </row>
    <row r="1357" ht="13.5">
      <c r="H1357" s="700"/>
    </row>
    <row r="1358" ht="13.5">
      <c r="H1358" s="700"/>
    </row>
    <row r="1359" ht="13.5">
      <c r="H1359" s="700"/>
    </row>
    <row r="1360" ht="13.5">
      <c r="H1360" s="700"/>
    </row>
    <row r="1361" ht="13.5">
      <c r="H1361" s="700"/>
    </row>
    <row r="1362" ht="13.5">
      <c r="H1362" s="700"/>
    </row>
    <row r="1363" ht="13.5">
      <c r="H1363" s="700"/>
    </row>
    <row r="1364" ht="13.5">
      <c r="H1364" s="700"/>
    </row>
    <row r="1365" ht="13.5">
      <c r="H1365" s="700"/>
    </row>
    <row r="1366" ht="13.5">
      <c r="H1366" s="700"/>
    </row>
    <row r="1367" ht="13.5">
      <c r="H1367" s="700"/>
    </row>
    <row r="1368" ht="13.5">
      <c r="H1368" s="700"/>
    </row>
    <row r="1369" ht="13.5">
      <c r="H1369" s="700"/>
    </row>
    <row r="1370" ht="13.5">
      <c r="H1370" s="700"/>
    </row>
    <row r="1371" ht="13.5">
      <c r="H1371" s="700"/>
    </row>
    <row r="1372" ht="13.5">
      <c r="H1372" s="700"/>
    </row>
    <row r="1373" ht="13.5">
      <c r="H1373" s="700"/>
    </row>
    <row r="1374" ht="13.5">
      <c r="H1374" s="700"/>
    </row>
    <row r="1375" ht="13.5">
      <c r="H1375" s="700"/>
    </row>
    <row r="1376" ht="13.5">
      <c r="H1376" s="700"/>
    </row>
    <row r="1377" ht="13.5">
      <c r="H1377" s="700"/>
    </row>
    <row r="1378" ht="13.5">
      <c r="H1378" s="700"/>
    </row>
    <row r="1379" ht="13.5">
      <c r="H1379" s="700"/>
    </row>
    <row r="1380" ht="13.5">
      <c r="H1380" s="700"/>
    </row>
    <row r="1381" ht="13.5">
      <c r="H1381" s="700"/>
    </row>
    <row r="1382" ht="13.5">
      <c r="H1382" s="700"/>
    </row>
    <row r="1383" ht="13.5">
      <c r="H1383" s="700"/>
    </row>
    <row r="1384" ht="13.5">
      <c r="H1384" s="700"/>
    </row>
    <row r="1385" ht="13.5">
      <c r="H1385" s="700"/>
    </row>
    <row r="1386" ht="13.5">
      <c r="H1386" s="700"/>
    </row>
    <row r="1387" ht="13.5">
      <c r="H1387" s="700"/>
    </row>
    <row r="1388" ht="13.5">
      <c r="H1388" s="700"/>
    </row>
    <row r="1389" ht="13.5">
      <c r="H1389" s="700"/>
    </row>
    <row r="1390" ht="13.5">
      <c r="H1390" s="700"/>
    </row>
    <row r="1391" ht="13.5">
      <c r="H1391" s="700"/>
    </row>
    <row r="1392" ht="13.5">
      <c r="H1392" s="700"/>
    </row>
    <row r="1393" ht="13.5">
      <c r="H1393" s="700"/>
    </row>
    <row r="1394" ht="13.5">
      <c r="H1394" s="700"/>
    </row>
    <row r="1395" ht="13.5">
      <c r="H1395" s="700"/>
    </row>
    <row r="1396" ht="13.5">
      <c r="H1396" s="700"/>
    </row>
    <row r="1397" ht="13.5">
      <c r="H1397" s="700"/>
    </row>
    <row r="1398" ht="13.5">
      <c r="H1398" s="700"/>
    </row>
    <row r="1399" ht="13.5">
      <c r="H1399" s="700"/>
    </row>
    <row r="1400" ht="13.5">
      <c r="H1400" s="700"/>
    </row>
    <row r="1401" ht="13.5">
      <c r="H1401" s="700"/>
    </row>
    <row r="1402" ht="13.5">
      <c r="H1402" s="700"/>
    </row>
    <row r="1403" ht="13.5">
      <c r="H1403" s="700"/>
    </row>
    <row r="1404" ht="13.5">
      <c r="H1404" s="700"/>
    </row>
    <row r="1405" ht="13.5">
      <c r="H1405" s="700"/>
    </row>
    <row r="1406" ht="13.5">
      <c r="H1406" s="700"/>
    </row>
    <row r="1407" ht="13.5">
      <c r="H1407" s="700"/>
    </row>
    <row r="1408" ht="13.5">
      <c r="H1408" s="700"/>
    </row>
    <row r="1409" ht="13.5">
      <c r="H1409" s="700"/>
    </row>
    <row r="1410" ht="13.5">
      <c r="H1410" s="700"/>
    </row>
    <row r="1411" ht="13.5">
      <c r="H1411" s="700"/>
    </row>
    <row r="1412" ht="13.5">
      <c r="H1412" s="700"/>
    </row>
    <row r="1413" ht="13.5">
      <c r="H1413" s="700"/>
    </row>
    <row r="1414" ht="13.5">
      <c r="H1414" s="700"/>
    </row>
    <row r="1415" ht="13.5">
      <c r="H1415" s="700"/>
    </row>
    <row r="1416" ht="13.5">
      <c r="H1416" s="700"/>
    </row>
    <row r="1417" ht="13.5">
      <c r="H1417" s="700"/>
    </row>
    <row r="1418" ht="13.5">
      <c r="H1418" s="700"/>
    </row>
    <row r="1419" ht="13.5">
      <c r="H1419" s="700"/>
    </row>
    <row r="1420" ht="13.5">
      <c r="H1420" s="700"/>
    </row>
    <row r="1421" ht="13.5">
      <c r="H1421" s="700"/>
    </row>
    <row r="1422" ht="13.5">
      <c r="H1422" s="700"/>
    </row>
    <row r="1423" ht="13.5">
      <c r="H1423" s="700"/>
    </row>
    <row r="1424" ht="13.5">
      <c r="H1424" s="700"/>
    </row>
    <row r="1425" ht="13.5">
      <c r="H1425" s="700"/>
    </row>
    <row r="1426" ht="13.5">
      <c r="H1426" s="700"/>
    </row>
    <row r="1427" ht="13.5">
      <c r="H1427" s="700"/>
    </row>
    <row r="1428" ht="13.5">
      <c r="H1428" s="700"/>
    </row>
    <row r="1429" ht="13.5">
      <c r="H1429" s="700"/>
    </row>
    <row r="1430" ht="13.5">
      <c r="H1430" s="700"/>
    </row>
    <row r="1431" ht="13.5">
      <c r="H1431" s="700"/>
    </row>
    <row r="1432" ht="13.5">
      <c r="H1432" s="700"/>
    </row>
    <row r="1433" ht="13.5">
      <c r="H1433" s="700"/>
    </row>
    <row r="1434" ht="13.5">
      <c r="H1434" s="700"/>
    </row>
    <row r="1435" ht="13.5">
      <c r="H1435" s="700"/>
    </row>
    <row r="1436" ht="13.5">
      <c r="H1436" s="700"/>
    </row>
    <row r="1437" ht="13.5">
      <c r="H1437" s="700"/>
    </row>
    <row r="1438" ht="13.5">
      <c r="H1438" s="700"/>
    </row>
    <row r="1439" ht="13.5">
      <c r="H1439" s="700"/>
    </row>
    <row r="1440" ht="13.5">
      <c r="H1440" s="700"/>
    </row>
    <row r="1441" ht="13.5">
      <c r="H1441" s="700"/>
    </row>
    <row r="1442" ht="13.5">
      <c r="H1442" s="700"/>
    </row>
    <row r="1443" ht="13.5">
      <c r="H1443" s="700"/>
    </row>
    <row r="1444" ht="13.5">
      <c r="H1444" s="700"/>
    </row>
    <row r="1445" ht="13.5">
      <c r="H1445" s="700"/>
    </row>
    <row r="1446" ht="13.5">
      <c r="H1446" s="700"/>
    </row>
    <row r="1447" ht="13.5">
      <c r="H1447" s="700"/>
    </row>
    <row r="1448" ht="13.5">
      <c r="H1448" s="700"/>
    </row>
    <row r="1449" ht="13.5">
      <c r="H1449" s="700"/>
    </row>
    <row r="1450" ht="13.5">
      <c r="H1450" s="700"/>
    </row>
    <row r="1451" ht="13.5">
      <c r="H1451" s="700"/>
    </row>
    <row r="1452" ht="13.5">
      <c r="H1452" s="700"/>
    </row>
    <row r="1453" ht="13.5">
      <c r="H1453" s="700"/>
    </row>
    <row r="1454" ht="13.5">
      <c r="H1454" s="700"/>
    </row>
    <row r="1455" ht="13.5">
      <c r="H1455" s="700"/>
    </row>
    <row r="1456" ht="13.5">
      <c r="H1456" s="700"/>
    </row>
    <row r="1457" ht="13.5">
      <c r="H1457" s="700"/>
    </row>
    <row r="1458" ht="13.5">
      <c r="H1458" s="700"/>
    </row>
    <row r="1459" ht="13.5">
      <c r="H1459" s="700"/>
    </row>
    <row r="1460" ht="13.5">
      <c r="H1460" s="700"/>
    </row>
    <row r="1461" ht="13.5">
      <c r="H1461" s="700"/>
    </row>
    <row r="1462" ht="13.5">
      <c r="H1462" s="700"/>
    </row>
    <row r="1463" ht="13.5">
      <c r="H1463" s="700"/>
    </row>
    <row r="1464" ht="13.5">
      <c r="H1464" s="700"/>
    </row>
    <row r="1465" ht="13.5">
      <c r="H1465" s="700"/>
    </row>
    <row r="1466" ht="13.5">
      <c r="H1466" s="700"/>
    </row>
    <row r="1467" ht="13.5">
      <c r="H1467" s="700"/>
    </row>
    <row r="1468" ht="13.5">
      <c r="H1468" s="700"/>
    </row>
    <row r="1469" ht="13.5">
      <c r="H1469" s="700"/>
    </row>
    <row r="1470" ht="13.5">
      <c r="H1470" s="700"/>
    </row>
    <row r="1471" ht="13.5">
      <c r="H1471" s="700"/>
    </row>
    <row r="1472" ht="13.5">
      <c r="H1472" s="700"/>
    </row>
    <row r="1473" ht="13.5">
      <c r="H1473" s="700"/>
    </row>
    <row r="1474" ht="13.5">
      <c r="H1474" s="700"/>
    </row>
    <row r="1475" ht="13.5">
      <c r="H1475" s="700"/>
    </row>
    <row r="1476" ht="13.5">
      <c r="H1476" s="700"/>
    </row>
    <row r="1477" ht="13.5">
      <c r="H1477" s="700"/>
    </row>
    <row r="1478" ht="13.5">
      <c r="H1478" s="700"/>
    </row>
    <row r="1479" ht="13.5">
      <c r="H1479" s="700"/>
    </row>
    <row r="1480" ht="13.5">
      <c r="H1480" s="700"/>
    </row>
    <row r="1481" ht="13.5">
      <c r="H1481" s="700"/>
    </row>
    <row r="1482" ht="13.5">
      <c r="H1482" s="700"/>
    </row>
    <row r="1483" ht="13.5">
      <c r="H1483" s="700"/>
    </row>
    <row r="1484" ht="13.5">
      <c r="H1484" s="700"/>
    </row>
    <row r="1485" ht="13.5">
      <c r="H1485" s="700"/>
    </row>
    <row r="1486" ht="13.5">
      <c r="H1486" s="700"/>
    </row>
    <row r="1487" ht="13.5">
      <c r="H1487" s="700"/>
    </row>
    <row r="1488" ht="13.5">
      <c r="H1488" s="700"/>
    </row>
    <row r="1489" ht="13.5">
      <c r="H1489" s="700"/>
    </row>
    <row r="1490" ht="13.5">
      <c r="H1490" s="700"/>
    </row>
    <row r="1491" ht="13.5">
      <c r="H1491" s="700"/>
    </row>
    <row r="1492" ht="13.5">
      <c r="H1492" s="700"/>
    </row>
    <row r="1493" ht="13.5">
      <c r="H1493" s="700"/>
    </row>
    <row r="1494" ht="13.5">
      <c r="H1494" s="700"/>
    </row>
    <row r="1495" ht="13.5">
      <c r="H1495" s="700"/>
    </row>
    <row r="1496" ht="13.5">
      <c r="H1496" s="700"/>
    </row>
    <row r="1497" ht="13.5">
      <c r="H1497" s="700"/>
    </row>
    <row r="1498" ht="13.5">
      <c r="H1498" s="700"/>
    </row>
    <row r="1499" ht="13.5">
      <c r="H1499" s="700"/>
    </row>
    <row r="1500" ht="13.5">
      <c r="H1500" s="700"/>
    </row>
    <row r="1501" ht="13.5">
      <c r="H1501" s="700"/>
    </row>
    <row r="1502" ht="13.5">
      <c r="H1502" s="700"/>
    </row>
    <row r="1503" ht="13.5">
      <c r="H1503" s="700"/>
    </row>
    <row r="1504" ht="13.5">
      <c r="H1504" s="700"/>
    </row>
    <row r="1505" ht="13.5">
      <c r="H1505" s="700"/>
    </row>
    <row r="1506" ht="13.5">
      <c r="H1506" s="700"/>
    </row>
    <row r="1507" ht="13.5">
      <c r="H1507" s="700"/>
    </row>
    <row r="1508" ht="13.5">
      <c r="H1508" s="700"/>
    </row>
    <row r="1509" ht="13.5">
      <c r="H1509" s="700"/>
    </row>
    <row r="1510" ht="13.5">
      <c r="H1510" s="700"/>
    </row>
    <row r="1511" ht="13.5">
      <c r="H1511" s="700"/>
    </row>
    <row r="1512" ht="13.5">
      <c r="H1512" s="700"/>
    </row>
    <row r="1513" ht="13.5">
      <c r="H1513" s="700"/>
    </row>
    <row r="1514" ht="13.5">
      <c r="H1514" s="700"/>
    </row>
    <row r="1515" ht="13.5">
      <c r="H1515" s="700"/>
    </row>
    <row r="1516" ht="13.5">
      <c r="H1516" s="700"/>
    </row>
    <row r="1517" ht="13.5">
      <c r="H1517" s="700"/>
    </row>
    <row r="1518" ht="13.5">
      <c r="H1518" s="700"/>
    </row>
    <row r="1519" ht="13.5">
      <c r="H1519" s="700"/>
    </row>
    <row r="1520" ht="13.5">
      <c r="H1520" s="700"/>
    </row>
    <row r="1521" ht="13.5">
      <c r="H1521" s="700"/>
    </row>
    <row r="1522" ht="13.5">
      <c r="H1522" s="700"/>
    </row>
    <row r="1523" ht="13.5">
      <c r="H1523" s="700"/>
    </row>
    <row r="1524" ht="13.5">
      <c r="H1524" s="700"/>
    </row>
    <row r="1525" ht="13.5">
      <c r="H1525" s="700"/>
    </row>
    <row r="1526" ht="13.5">
      <c r="H1526" s="700"/>
    </row>
    <row r="1527" ht="13.5">
      <c r="H1527" s="700"/>
    </row>
    <row r="1528" ht="13.5">
      <c r="H1528" s="700"/>
    </row>
    <row r="1529" ht="13.5">
      <c r="H1529" s="700"/>
    </row>
    <row r="1530" ht="13.5">
      <c r="H1530" s="700"/>
    </row>
    <row r="1531" ht="13.5">
      <c r="H1531" s="700"/>
    </row>
    <row r="1532" ht="13.5">
      <c r="H1532" s="700"/>
    </row>
    <row r="1533" ht="13.5">
      <c r="H1533" s="700"/>
    </row>
    <row r="1534" ht="13.5">
      <c r="H1534" s="700"/>
    </row>
    <row r="1535" ht="13.5">
      <c r="H1535" s="700"/>
    </row>
    <row r="1536" ht="13.5">
      <c r="H1536" s="700"/>
    </row>
    <row r="1537" ht="13.5">
      <c r="H1537" s="700"/>
    </row>
    <row r="1538" ht="13.5">
      <c r="H1538" s="700"/>
    </row>
    <row r="1539" ht="13.5">
      <c r="H1539" s="700"/>
    </row>
    <row r="1540" ht="13.5">
      <c r="H1540" s="700"/>
    </row>
    <row r="1541" ht="13.5">
      <c r="H1541" s="700"/>
    </row>
    <row r="1542" ht="13.5">
      <c r="H1542" s="700"/>
    </row>
    <row r="1543" ht="13.5">
      <c r="H1543" s="700"/>
    </row>
    <row r="1544" ht="13.5">
      <c r="H1544" s="700"/>
    </row>
    <row r="1545" ht="13.5">
      <c r="H1545" s="700"/>
    </row>
    <row r="1546" ht="13.5">
      <c r="H1546" s="700"/>
    </row>
    <row r="1547" ht="13.5">
      <c r="H1547" s="700"/>
    </row>
    <row r="1548" ht="13.5">
      <c r="H1548" s="700"/>
    </row>
    <row r="1549" ht="13.5">
      <c r="H1549" s="700"/>
    </row>
    <row r="1550" ht="13.5">
      <c r="H1550" s="700"/>
    </row>
    <row r="1551" ht="13.5">
      <c r="H1551" s="700"/>
    </row>
    <row r="1552" ht="13.5">
      <c r="H1552" s="700"/>
    </row>
    <row r="1553" ht="13.5">
      <c r="H1553" s="700"/>
    </row>
    <row r="1554" ht="13.5">
      <c r="H1554" s="700"/>
    </row>
    <row r="1555" ht="13.5">
      <c r="H1555" s="700"/>
    </row>
    <row r="1556" ht="13.5">
      <c r="H1556" s="700"/>
    </row>
    <row r="1557" ht="13.5">
      <c r="H1557" s="700"/>
    </row>
    <row r="1558" ht="13.5">
      <c r="H1558" s="700"/>
    </row>
    <row r="1559" ht="13.5">
      <c r="H1559" s="700"/>
    </row>
    <row r="1560" ht="13.5">
      <c r="H1560" s="700"/>
    </row>
    <row r="1561" ht="13.5">
      <c r="H1561" s="700"/>
    </row>
    <row r="1562" ht="13.5">
      <c r="H1562" s="700"/>
    </row>
    <row r="1563" ht="13.5">
      <c r="H1563" s="700"/>
    </row>
    <row r="1564" ht="13.5">
      <c r="H1564" s="700"/>
    </row>
    <row r="1565" ht="13.5">
      <c r="H1565" s="700"/>
    </row>
    <row r="1566" ht="13.5">
      <c r="H1566" s="700"/>
    </row>
    <row r="1567" ht="13.5">
      <c r="H1567" s="700"/>
    </row>
    <row r="1568" ht="13.5">
      <c r="H1568" s="700"/>
    </row>
    <row r="1569" ht="13.5">
      <c r="H1569" s="700"/>
    </row>
    <row r="1570" ht="13.5">
      <c r="H1570" s="700"/>
    </row>
    <row r="1571" ht="13.5">
      <c r="H1571" s="700"/>
    </row>
    <row r="1572" ht="13.5">
      <c r="H1572" s="700"/>
    </row>
    <row r="1573" ht="13.5">
      <c r="H1573" s="700"/>
    </row>
    <row r="1574" ht="13.5">
      <c r="H1574" s="700"/>
    </row>
    <row r="1575" ht="13.5">
      <c r="H1575" s="700"/>
    </row>
    <row r="1576" ht="13.5">
      <c r="H1576" s="700"/>
    </row>
    <row r="1577" ht="13.5">
      <c r="H1577" s="700"/>
    </row>
    <row r="1578" ht="13.5">
      <c r="H1578" s="700"/>
    </row>
    <row r="1579" ht="13.5">
      <c r="H1579" s="700"/>
    </row>
    <row r="1580" ht="13.5">
      <c r="H1580" s="700"/>
    </row>
    <row r="1581" ht="13.5">
      <c r="H1581" s="700"/>
    </row>
    <row r="1582" ht="13.5">
      <c r="H1582" s="700"/>
    </row>
    <row r="1583" ht="13.5">
      <c r="H1583" s="700"/>
    </row>
    <row r="1584" ht="13.5">
      <c r="H1584" s="700"/>
    </row>
    <row r="1585" ht="13.5">
      <c r="H1585" s="700"/>
    </row>
    <row r="1586" ht="13.5">
      <c r="H1586" s="700"/>
    </row>
    <row r="1587" ht="13.5">
      <c r="H1587" s="700"/>
    </row>
    <row r="1588" ht="13.5">
      <c r="H1588" s="700"/>
    </row>
    <row r="1589" ht="13.5">
      <c r="H1589" s="700"/>
    </row>
    <row r="1590" ht="13.5">
      <c r="H1590" s="700"/>
    </row>
    <row r="1591" ht="13.5">
      <c r="H1591" s="700"/>
    </row>
    <row r="1592" ht="13.5">
      <c r="H1592" s="700"/>
    </row>
    <row r="1593" ht="13.5">
      <c r="H1593" s="700"/>
    </row>
    <row r="1594" ht="13.5">
      <c r="H1594" s="700"/>
    </row>
    <row r="1595" ht="13.5">
      <c r="H1595" s="700"/>
    </row>
    <row r="1596" ht="13.5">
      <c r="H1596" s="700"/>
    </row>
    <row r="1597" ht="13.5">
      <c r="H1597" s="700"/>
    </row>
    <row r="1598" ht="13.5">
      <c r="H1598" s="700"/>
    </row>
    <row r="1599" ht="13.5">
      <c r="H1599" s="700"/>
    </row>
    <row r="1600" ht="13.5">
      <c r="H1600" s="700"/>
    </row>
    <row r="1601" ht="13.5">
      <c r="H1601" s="700"/>
    </row>
    <row r="1602" ht="13.5">
      <c r="H1602" s="700"/>
    </row>
    <row r="1603" ht="13.5">
      <c r="H1603" s="700"/>
    </row>
    <row r="1604" ht="13.5">
      <c r="H1604" s="700"/>
    </row>
    <row r="1605" ht="13.5">
      <c r="H1605" s="700"/>
    </row>
    <row r="1606" ht="13.5">
      <c r="H1606" s="700"/>
    </row>
    <row r="1607" ht="13.5">
      <c r="H1607" s="700"/>
    </row>
    <row r="1608" ht="13.5">
      <c r="H1608" s="700"/>
    </row>
    <row r="1609" ht="13.5">
      <c r="H1609" s="700"/>
    </row>
    <row r="1610" ht="13.5">
      <c r="H1610" s="700"/>
    </row>
    <row r="1611" ht="13.5">
      <c r="H1611" s="700"/>
    </row>
    <row r="1612" ht="13.5">
      <c r="H1612" s="700"/>
    </row>
    <row r="1613" ht="13.5">
      <c r="H1613" s="700"/>
    </row>
    <row r="1614" ht="13.5">
      <c r="H1614" s="700"/>
    </row>
    <row r="1615" ht="13.5">
      <c r="H1615" s="700"/>
    </row>
    <row r="1616" ht="13.5">
      <c r="H1616" s="700"/>
    </row>
    <row r="1617" ht="13.5">
      <c r="H1617" s="700"/>
    </row>
    <row r="1618" ht="13.5">
      <c r="H1618" s="700"/>
    </row>
    <row r="1619" ht="13.5">
      <c r="H1619" s="700"/>
    </row>
    <row r="1620" ht="13.5">
      <c r="H1620" s="700"/>
    </row>
    <row r="1621" ht="13.5">
      <c r="H1621" s="700"/>
    </row>
    <row r="1622" ht="13.5">
      <c r="H1622" s="700"/>
    </row>
    <row r="1623" ht="13.5">
      <c r="H1623" s="700"/>
    </row>
    <row r="1624" ht="13.5">
      <c r="H1624" s="700"/>
    </row>
    <row r="1625" ht="13.5">
      <c r="H1625" s="700"/>
    </row>
    <row r="1626" ht="13.5">
      <c r="H1626" s="700"/>
    </row>
    <row r="1627" ht="13.5">
      <c r="H1627" s="700"/>
    </row>
    <row r="1628" ht="13.5">
      <c r="H1628" s="700"/>
    </row>
    <row r="1629" ht="13.5">
      <c r="H1629" s="700"/>
    </row>
    <row r="1630" ht="13.5">
      <c r="H1630" s="700"/>
    </row>
    <row r="1631" ht="13.5">
      <c r="H1631" s="700"/>
    </row>
    <row r="1632" ht="13.5">
      <c r="H1632" s="700"/>
    </row>
    <row r="1633" ht="13.5">
      <c r="H1633" s="700"/>
    </row>
    <row r="1634" ht="13.5">
      <c r="H1634" s="700"/>
    </row>
    <row r="1635" ht="13.5">
      <c r="H1635" s="700"/>
    </row>
    <row r="1636" ht="13.5">
      <c r="H1636" s="700"/>
    </row>
    <row r="1637" ht="13.5">
      <c r="H1637" s="700"/>
    </row>
    <row r="1638" ht="13.5">
      <c r="H1638" s="700"/>
    </row>
    <row r="1639" ht="13.5">
      <c r="H1639" s="700"/>
    </row>
    <row r="1640" ht="13.5">
      <c r="H1640" s="700"/>
    </row>
    <row r="1641" ht="13.5">
      <c r="H1641" s="700"/>
    </row>
    <row r="1642" ht="13.5">
      <c r="H1642" s="700"/>
    </row>
    <row r="1643" ht="13.5">
      <c r="H1643" s="700"/>
    </row>
    <row r="1644" ht="13.5">
      <c r="H1644" s="700"/>
    </row>
    <row r="1645" ht="13.5">
      <c r="H1645" s="700"/>
    </row>
    <row r="1646" ht="13.5">
      <c r="H1646" s="700"/>
    </row>
    <row r="1647" ht="13.5">
      <c r="H1647" s="700"/>
    </row>
    <row r="1648" ht="13.5">
      <c r="H1648" s="700"/>
    </row>
    <row r="1649" ht="13.5">
      <c r="H1649" s="700"/>
    </row>
    <row r="1650" ht="13.5">
      <c r="H1650" s="700"/>
    </row>
    <row r="1651" ht="13.5">
      <c r="H1651" s="700"/>
    </row>
    <row r="1652" ht="13.5">
      <c r="H1652" s="700"/>
    </row>
    <row r="1653" ht="13.5">
      <c r="H1653" s="700"/>
    </row>
    <row r="1654" ht="13.5">
      <c r="H1654" s="700"/>
    </row>
    <row r="1655" ht="13.5">
      <c r="H1655" s="700"/>
    </row>
    <row r="1656" ht="13.5">
      <c r="H1656" s="700"/>
    </row>
    <row r="1657" ht="13.5">
      <c r="H1657" s="700"/>
    </row>
    <row r="1658" ht="13.5">
      <c r="H1658" s="700"/>
    </row>
    <row r="1659" ht="13.5">
      <c r="H1659" s="700"/>
    </row>
    <row r="1660" ht="13.5">
      <c r="H1660" s="700"/>
    </row>
    <row r="1661" ht="13.5">
      <c r="H1661" s="700"/>
    </row>
    <row r="1662" ht="13.5">
      <c r="H1662" s="700"/>
    </row>
    <row r="1663" ht="13.5">
      <c r="H1663" s="700"/>
    </row>
    <row r="1664" ht="13.5">
      <c r="H1664" s="700"/>
    </row>
    <row r="1665" ht="13.5">
      <c r="H1665" s="700"/>
    </row>
    <row r="1666" ht="13.5">
      <c r="H1666" s="700"/>
    </row>
    <row r="1667" ht="13.5">
      <c r="H1667" s="700"/>
    </row>
    <row r="1668" ht="13.5">
      <c r="H1668" s="700"/>
    </row>
    <row r="1669" ht="13.5">
      <c r="H1669" s="700"/>
    </row>
    <row r="1670" ht="13.5">
      <c r="H1670" s="700"/>
    </row>
    <row r="1671" ht="13.5">
      <c r="H1671" s="700"/>
    </row>
    <row r="1672" ht="13.5">
      <c r="H1672" s="700"/>
    </row>
    <row r="1673" ht="13.5">
      <c r="H1673" s="700"/>
    </row>
    <row r="1674" ht="13.5">
      <c r="H1674" s="700"/>
    </row>
    <row r="1675" ht="13.5">
      <c r="H1675" s="700"/>
    </row>
    <row r="1676" ht="13.5">
      <c r="H1676" s="700"/>
    </row>
    <row r="1677" ht="13.5">
      <c r="H1677" s="700"/>
    </row>
    <row r="1678" ht="13.5">
      <c r="H1678" s="700"/>
    </row>
    <row r="1679" ht="13.5">
      <c r="H1679" s="700"/>
    </row>
    <row r="1680" ht="13.5">
      <c r="H1680" s="700"/>
    </row>
    <row r="1681" ht="13.5">
      <c r="H1681" s="700"/>
    </row>
    <row r="1682" ht="13.5">
      <c r="H1682" s="700"/>
    </row>
    <row r="1683" ht="13.5">
      <c r="H1683" s="700"/>
    </row>
    <row r="1684" ht="13.5">
      <c r="H1684" s="700"/>
    </row>
    <row r="1685" ht="13.5">
      <c r="H1685" s="700"/>
    </row>
    <row r="1686" ht="13.5">
      <c r="H1686" s="700"/>
    </row>
    <row r="1687" ht="13.5">
      <c r="H1687" s="700"/>
    </row>
    <row r="1688" ht="13.5">
      <c r="H1688" s="700"/>
    </row>
    <row r="1689" ht="13.5">
      <c r="H1689" s="700"/>
    </row>
    <row r="1690" ht="13.5">
      <c r="H1690" s="700"/>
    </row>
    <row r="1691" ht="13.5">
      <c r="H1691" s="700"/>
    </row>
    <row r="1692" ht="13.5">
      <c r="H1692" s="700"/>
    </row>
    <row r="1693" ht="13.5">
      <c r="H1693" s="700"/>
    </row>
    <row r="1694" ht="13.5">
      <c r="H1694" s="700"/>
    </row>
    <row r="1695" ht="13.5">
      <c r="H1695" s="700"/>
    </row>
    <row r="1696" ht="13.5">
      <c r="H1696" s="700"/>
    </row>
    <row r="1697" ht="13.5">
      <c r="H1697" s="700"/>
    </row>
    <row r="1698" ht="13.5">
      <c r="H1698" s="700"/>
    </row>
    <row r="1699" ht="13.5">
      <c r="H1699" s="700"/>
    </row>
    <row r="1700" ht="13.5">
      <c r="H1700" s="700"/>
    </row>
    <row r="1701" ht="13.5">
      <c r="H1701" s="700"/>
    </row>
    <row r="1702" ht="13.5">
      <c r="H1702" s="700"/>
    </row>
    <row r="1703" ht="13.5">
      <c r="H1703" s="700"/>
    </row>
    <row r="1704" ht="13.5">
      <c r="H1704" s="700"/>
    </row>
    <row r="1705" ht="13.5">
      <c r="H1705" s="700"/>
    </row>
    <row r="1706" ht="13.5">
      <c r="H1706" s="700"/>
    </row>
    <row r="1707" ht="13.5">
      <c r="H1707" s="700"/>
    </row>
    <row r="1708" ht="13.5">
      <c r="H1708" s="700"/>
    </row>
    <row r="1709" ht="13.5">
      <c r="H1709" s="700"/>
    </row>
    <row r="1710" ht="13.5">
      <c r="H1710" s="700"/>
    </row>
    <row r="1711" ht="13.5">
      <c r="H1711" s="700"/>
    </row>
    <row r="1712" ht="13.5">
      <c r="H1712" s="700"/>
    </row>
    <row r="1713" ht="13.5">
      <c r="H1713" s="700"/>
    </row>
    <row r="1714" ht="13.5">
      <c r="H1714" s="700"/>
    </row>
    <row r="1715" ht="13.5">
      <c r="H1715" s="700"/>
    </row>
    <row r="1716" ht="13.5">
      <c r="H1716" s="700"/>
    </row>
    <row r="1717" ht="13.5">
      <c r="H1717" s="700"/>
    </row>
    <row r="1718" ht="13.5">
      <c r="H1718" s="700"/>
    </row>
    <row r="1719" ht="13.5">
      <c r="H1719" s="700"/>
    </row>
    <row r="1720" ht="13.5">
      <c r="H1720" s="700"/>
    </row>
    <row r="1721" ht="13.5">
      <c r="H1721" s="700"/>
    </row>
    <row r="1722" ht="13.5">
      <c r="H1722" s="700"/>
    </row>
    <row r="1723" ht="13.5">
      <c r="H1723" s="700"/>
    </row>
    <row r="1724" ht="13.5">
      <c r="H1724" s="700"/>
    </row>
    <row r="1725" ht="13.5">
      <c r="H1725" s="700"/>
    </row>
    <row r="1726" ht="13.5">
      <c r="H1726" s="700"/>
    </row>
    <row r="1727" ht="13.5">
      <c r="H1727" s="700"/>
    </row>
  </sheetData>
  <mergeCells count="15">
    <mergeCell ref="S4:S6"/>
    <mergeCell ref="I6:J6"/>
    <mergeCell ref="N4:O5"/>
    <mergeCell ref="P4:R5"/>
    <mergeCell ref="P6:Q6"/>
    <mergeCell ref="I4:K5"/>
    <mergeCell ref="L4:M5"/>
    <mergeCell ref="E4:E5"/>
    <mergeCell ref="F4:F6"/>
    <mergeCell ref="G4:G5"/>
    <mergeCell ref="H4:H5"/>
    <mergeCell ref="A4:A6"/>
    <mergeCell ref="B4:B5"/>
    <mergeCell ref="C4:C5"/>
    <mergeCell ref="D4:D6"/>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2:AS42"/>
  <sheetViews>
    <sheetView workbookViewId="0" topLeftCell="A1">
      <selection activeCell="A1" sqref="A1"/>
    </sheetView>
  </sheetViews>
  <sheetFormatPr defaultColWidth="9.00390625" defaultRowHeight="13.5"/>
  <cols>
    <col min="1" max="1" width="2.625" style="116" customWidth="1"/>
    <col min="2" max="2" width="4.50390625" style="116" customWidth="1"/>
    <col min="3" max="3" width="4.25390625" style="116" customWidth="1"/>
    <col min="4" max="4" width="8.125" style="116" bestFit="1" customWidth="1"/>
    <col min="5" max="6" width="7.625" style="116" customWidth="1"/>
    <col min="7" max="9" width="8.125" style="116" bestFit="1" customWidth="1"/>
    <col min="10" max="10" width="7.50390625" style="116" customWidth="1"/>
    <col min="11" max="11" width="7.25390625" style="116" bestFit="1" customWidth="1"/>
    <col min="12" max="12" width="7.625" style="116" bestFit="1" customWidth="1"/>
    <col min="13" max="13" width="6.375" style="116" customWidth="1"/>
    <col min="14" max="14" width="8.25390625" style="116" customWidth="1"/>
    <col min="15" max="15" width="8.875" style="116" customWidth="1"/>
    <col min="16" max="16" width="8.625" style="116" customWidth="1"/>
    <col min="17" max="17" width="5.625" style="116" customWidth="1"/>
    <col min="18" max="18" width="7.50390625" style="116" customWidth="1"/>
    <col min="19" max="19" width="4.875" style="116" customWidth="1"/>
    <col min="20" max="20" width="5.125" style="116" customWidth="1"/>
    <col min="21" max="21" width="5.875" style="116" customWidth="1"/>
    <col min="22" max="22" width="4.875" style="116" customWidth="1"/>
    <col min="23" max="23" width="5.875" style="116" bestFit="1" customWidth="1"/>
    <col min="24" max="24" width="3.625" style="116" customWidth="1"/>
    <col min="25" max="25" width="8.875" style="116" customWidth="1"/>
    <col min="26" max="26" width="6.75390625" style="116" customWidth="1"/>
    <col min="27" max="27" width="3.75390625" style="116" bestFit="1" customWidth="1"/>
    <col min="28" max="28" width="8.625" style="116" customWidth="1"/>
    <col min="29" max="29" width="4.625" style="116" bestFit="1" customWidth="1"/>
    <col min="30" max="30" width="9.00390625" style="116" bestFit="1" customWidth="1"/>
    <col min="31" max="31" width="6.875" style="116" customWidth="1"/>
    <col min="32" max="32" width="7.125" style="116" customWidth="1"/>
    <col min="33" max="33" width="7.25390625" style="116" bestFit="1" customWidth="1"/>
    <col min="34" max="34" width="5.625" style="116" customWidth="1"/>
    <col min="35" max="35" width="5.75390625" style="116" customWidth="1"/>
    <col min="36" max="36" width="5.625" style="116" customWidth="1"/>
    <col min="37" max="37" width="5.875" style="116" customWidth="1"/>
    <col min="38" max="38" width="7.625" style="116" bestFit="1" customWidth="1"/>
    <col min="39" max="39" width="7.25390625" style="116" customWidth="1"/>
    <col min="40" max="40" width="4.25390625" style="116" customWidth="1"/>
    <col min="41" max="41" width="7.125" style="116" customWidth="1"/>
    <col min="42" max="42" width="4.875" style="116" customWidth="1"/>
    <col min="43" max="43" width="8.00390625" style="116" customWidth="1"/>
    <col min="44" max="44" width="4.625" style="116" bestFit="1" customWidth="1"/>
    <col min="45" max="45" width="9.375" style="116" bestFit="1" customWidth="1"/>
    <col min="46" max="16384" width="9.00390625" style="116" customWidth="1"/>
  </cols>
  <sheetData>
    <row r="2" spans="2:5" ht="14.25">
      <c r="B2" s="701" t="s">
        <v>538</v>
      </c>
      <c r="C2" s="702"/>
      <c r="D2" s="703"/>
      <c r="E2" s="703"/>
    </row>
    <row r="3" spans="4:15" ht="12">
      <c r="D3" s="704"/>
      <c r="E3" s="704"/>
      <c r="F3" s="704"/>
      <c r="G3" s="704"/>
      <c r="H3" s="704"/>
      <c r="I3" s="704"/>
      <c r="J3" s="704"/>
      <c r="K3" s="704"/>
      <c r="L3" s="704"/>
      <c r="M3" s="704"/>
      <c r="N3" s="704"/>
      <c r="O3" s="704"/>
    </row>
    <row r="4" spans="2:45" s="705" customFormat="1" ht="12.75" thickBot="1">
      <c r="B4" s="706" t="s">
        <v>512</v>
      </c>
      <c r="C4" s="707"/>
      <c r="D4" s="708"/>
      <c r="E4" s="708"/>
      <c r="F4" s="708"/>
      <c r="G4" s="708"/>
      <c r="H4" s="708"/>
      <c r="I4" s="708"/>
      <c r="J4" s="708"/>
      <c r="K4" s="708"/>
      <c r="L4" s="708"/>
      <c r="M4" s="708"/>
      <c r="N4" s="708"/>
      <c r="O4" s="708"/>
      <c r="P4" s="708"/>
      <c r="Q4" s="708"/>
      <c r="R4" s="709"/>
      <c r="S4" s="709"/>
      <c r="T4" s="709"/>
      <c r="U4" s="709"/>
      <c r="V4" s="709"/>
      <c r="X4" s="709"/>
      <c r="Y4" s="709"/>
      <c r="Z4" s="709"/>
      <c r="AA4" s="709"/>
      <c r="AD4" s="708"/>
      <c r="AE4" s="708"/>
      <c r="AF4" s="708"/>
      <c r="AM4" s="710"/>
      <c r="AP4" s="710"/>
      <c r="AQ4" s="710"/>
      <c r="AR4" s="710"/>
      <c r="AS4" s="711" t="s">
        <v>513</v>
      </c>
    </row>
    <row r="5" spans="1:45" ht="13.5" customHeight="1" thickTop="1">
      <c r="A5" s="712"/>
      <c r="B5" s="1582" t="s">
        <v>514</v>
      </c>
      <c r="C5" s="1583"/>
      <c r="D5" s="1607" t="s">
        <v>492</v>
      </c>
      <c r="E5" s="1608"/>
      <c r="F5" s="1608"/>
      <c r="G5" s="1608"/>
      <c r="H5" s="1608"/>
      <c r="I5" s="1608"/>
      <c r="J5" s="1608"/>
      <c r="K5" s="1608"/>
      <c r="L5" s="1608"/>
      <c r="M5" s="1608"/>
      <c r="N5" s="1609"/>
      <c r="O5" s="1594" t="s">
        <v>515</v>
      </c>
      <c r="P5" s="1595"/>
      <c r="Q5" s="1595"/>
      <c r="R5" s="1596"/>
      <c r="S5" s="1594" t="s">
        <v>516</v>
      </c>
      <c r="T5" s="1595"/>
      <c r="U5" s="1595"/>
      <c r="V5" s="1595"/>
      <c r="W5" s="1595"/>
      <c r="X5" s="1595"/>
      <c r="Y5" s="1595"/>
      <c r="Z5" s="1595"/>
      <c r="AA5" s="1595"/>
      <c r="AB5" s="1595"/>
      <c r="AC5" s="1595"/>
      <c r="AD5" s="1596"/>
      <c r="AE5" s="1621" t="s">
        <v>517</v>
      </c>
      <c r="AF5" s="1608"/>
      <c r="AG5" s="1608"/>
      <c r="AH5" s="1608"/>
      <c r="AI5" s="1608"/>
      <c r="AJ5" s="1608"/>
      <c r="AK5" s="1608"/>
      <c r="AL5" s="1609"/>
      <c r="AM5" s="1577" t="s">
        <v>518</v>
      </c>
      <c r="AN5" s="1597" t="s">
        <v>493</v>
      </c>
      <c r="AO5" s="1603"/>
      <c r="AP5" s="1597" t="s">
        <v>519</v>
      </c>
      <c r="AQ5" s="1598"/>
      <c r="AR5" s="1597" t="s">
        <v>520</v>
      </c>
      <c r="AS5" s="1612"/>
    </row>
    <row r="6" spans="1:45" ht="13.5" customHeight="1">
      <c r="A6" s="712"/>
      <c r="B6" s="1584"/>
      <c r="C6" s="1585"/>
      <c r="D6" s="1579" t="s">
        <v>494</v>
      </c>
      <c r="E6" s="1580"/>
      <c r="F6" s="1581"/>
      <c r="G6" s="1579" t="s">
        <v>521</v>
      </c>
      <c r="H6" s="1580"/>
      <c r="I6" s="1581"/>
      <c r="J6" s="1579" t="s">
        <v>522</v>
      </c>
      <c r="K6" s="1580"/>
      <c r="L6" s="1581"/>
      <c r="M6" s="1588" t="s">
        <v>523</v>
      </c>
      <c r="N6" s="1193" t="s">
        <v>178</v>
      </c>
      <c r="O6" s="1579" t="s">
        <v>524</v>
      </c>
      <c r="P6" s="1610"/>
      <c r="Q6" s="1588" t="s">
        <v>523</v>
      </c>
      <c r="R6" s="1193" t="s">
        <v>178</v>
      </c>
      <c r="S6" s="1579" t="s">
        <v>525</v>
      </c>
      <c r="T6" s="1580"/>
      <c r="U6" s="1580"/>
      <c r="V6" s="1580"/>
      <c r="W6" s="1581"/>
      <c r="X6" s="1579" t="s">
        <v>526</v>
      </c>
      <c r="Y6" s="1580"/>
      <c r="Z6" s="1580"/>
      <c r="AA6" s="1580"/>
      <c r="AB6" s="1581"/>
      <c r="AC6" s="1617" t="s">
        <v>178</v>
      </c>
      <c r="AD6" s="1618"/>
      <c r="AE6" s="1586" t="s">
        <v>524</v>
      </c>
      <c r="AF6" s="1606"/>
      <c r="AG6" s="1587"/>
      <c r="AH6" s="1586" t="s">
        <v>527</v>
      </c>
      <c r="AI6" s="1606"/>
      <c r="AJ6" s="1587"/>
      <c r="AK6" s="1577" t="s">
        <v>528</v>
      </c>
      <c r="AL6" s="1622" t="s">
        <v>178</v>
      </c>
      <c r="AM6" s="1577"/>
      <c r="AN6" s="1599"/>
      <c r="AO6" s="1604"/>
      <c r="AP6" s="1599"/>
      <c r="AQ6" s="1600"/>
      <c r="AR6" s="1613"/>
      <c r="AS6" s="1614"/>
    </row>
    <row r="7" spans="1:45" ht="37.5" customHeight="1">
      <c r="A7" s="712"/>
      <c r="B7" s="1586"/>
      <c r="C7" s="1587"/>
      <c r="D7" s="714" t="s">
        <v>529</v>
      </c>
      <c r="E7" s="714" t="s">
        <v>530</v>
      </c>
      <c r="F7" s="714" t="s">
        <v>531</v>
      </c>
      <c r="G7" s="714" t="s">
        <v>529</v>
      </c>
      <c r="H7" s="714" t="s">
        <v>530</v>
      </c>
      <c r="I7" s="714" t="s">
        <v>531</v>
      </c>
      <c r="J7" s="714" t="s">
        <v>529</v>
      </c>
      <c r="K7" s="714" t="s">
        <v>530</v>
      </c>
      <c r="L7" s="714" t="s">
        <v>531</v>
      </c>
      <c r="M7" s="1589"/>
      <c r="N7" s="1194"/>
      <c r="O7" s="714" t="s">
        <v>529</v>
      </c>
      <c r="P7" s="714" t="s">
        <v>530</v>
      </c>
      <c r="Q7" s="1589"/>
      <c r="R7" s="1611"/>
      <c r="S7" s="1590" t="s">
        <v>529</v>
      </c>
      <c r="T7" s="1591"/>
      <c r="U7" s="715" t="s">
        <v>532</v>
      </c>
      <c r="V7" s="1592" t="s">
        <v>531</v>
      </c>
      <c r="W7" s="1593"/>
      <c r="X7" s="1590" t="s">
        <v>529</v>
      </c>
      <c r="Y7" s="1591"/>
      <c r="Z7" s="715" t="s">
        <v>532</v>
      </c>
      <c r="AA7" s="1592" t="s">
        <v>531</v>
      </c>
      <c r="AB7" s="1593"/>
      <c r="AC7" s="1619"/>
      <c r="AD7" s="1620"/>
      <c r="AE7" s="714" t="s">
        <v>529</v>
      </c>
      <c r="AF7" s="714" t="s">
        <v>530</v>
      </c>
      <c r="AG7" s="714" t="s">
        <v>156</v>
      </c>
      <c r="AH7" s="714" t="s">
        <v>529</v>
      </c>
      <c r="AI7" s="714" t="s">
        <v>530</v>
      </c>
      <c r="AJ7" s="714" t="s">
        <v>156</v>
      </c>
      <c r="AK7" s="1578"/>
      <c r="AL7" s="1623"/>
      <c r="AM7" s="1578"/>
      <c r="AN7" s="1601"/>
      <c r="AO7" s="1605"/>
      <c r="AP7" s="1601"/>
      <c r="AQ7" s="1602"/>
      <c r="AR7" s="1615"/>
      <c r="AS7" s="1616"/>
    </row>
    <row r="8" spans="1:45" ht="13.5">
      <c r="A8" s="712"/>
      <c r="B8" s="1572"/>
      <c r="C8" s="1573"/>
      <c r="D8" s="716"/>
      <c r="E8" s="716"/>
      <c r="F8" s="717"/>
      <c r="G8" s="717"/>
      <c r="H8" s="717"/>
      <c r="I8" s="717"/>
      <c r="J8" s="717"/>
      <c r="K8" s="717"/>
      <c r="L8" s="717"/>
      <c r="M8" s="718"/>
      <c r="N8" s="717"/>
      <c r="O8" s="717"/>
      <c r="P8" s="719"/>
      <c r="Q8" s="719"/>
      <c r="R8" s="717"/>
      <c r="S8" s="717"/>
      <c r="T8" s="717"/>
      <c r="U8" s="717"/>
      <c r="V8" s="717"/>
      <c r="W8" s="717"/>
      <c r="X8" s="717"/>
      <c r="Y8" s="717"/>
      <c r="Z8" s="717"/>
      <c r="AA8" s="717"/>
      <c r="AB8" s="717"/>
      <c r="AC8" s="717"/>
      <c r="AD8" s="717"/>
      <c r="AE8" s="717"/>
      <c r="AF8" s="717"/>
      <c r="AG8" s="717"/>
      <c r="AH8" s="717"/>
      <c r="AI8" s="717"/>
      <c r="AJ8" s="717"/>
      <c r="AK8" s="720"/>
      <c r="AL8" s="720"/>
      <c r="AM8" s="717"/>
      <c r="AN8" s="717"/>
      <c r="AO8" s="718"/>
      <c r="AP8" s="718"/>
      <c r="AQ8" s="718"/>
      <c r="AR8" s="718"/>
      <c r="AS8" s="712"/>
    </row>
    <row r="9" spans="1:45" ht="13.5">
      <c r="A9" s="712"/>
      <c r="B9" s="1572" t="s">
        <v>533</v>
      </c>
      <c r="C9" s="1573"/>
      <c r="D9" s="437">
        <v>1116</v>
      </c>
      <c r="E9" s="437">
        <v>540</v>
      </c>
      <c r="F9" s="437">
        <f>SUM(D9:E9)</f>
        <v>1656</v>
      </c>
      <c r="G9" s="437">
        <v>1027</v>
      </c>
      <c r="H9" s="437">
        <v>22</v>
      </c>
      <c r="I9" s="437">
        <f aca="true" t="shared" si="0" ref="I9:I27">SUM(G9:H9)</f>
        <v>1049</v>
      </c>
      <c r="J9" s="437">
        <v>4023</v>
      </c>
      <c r="K9" s="437">
        <v>194</v>
      </c>
      <c r="L9" s="437">
        <f aca="true" t="shared" si="1" ref="L9:L28">SUM(J9:K9)</f>
        <v>4217</v>
      </c>
      <c r="M9" s="437">
        <v>21</v>
      </c>
      <c r="N9" s="437">
        <f>SUM(F9,I9,L9,M9)</f>
        <v>6943</v>
      </c>
      <c r="O9" s="437">
        <v>7</v>
      </c>
      <c r="P9" s="437">
        <v>500</v>
      </c>
      <c r="Q9" s="437">
        <v>4</v>
      </c>
      <c r="R9" s="437">
        <f aca="true" t="shared" si="2" ref="R9:R27">SUM(O9:Q9)</f>
        <v>511</v>
      </c>
      <c r="S9" s="721">
        <v>9</v>
      </c>
      <c r="T9" s="437">
        <v>195</v>
      </c>
      <c r="U9" s="437">
        <v>107</v>
      </c>
      <c r="V9" s="721">
        <v>9</v>
      </c>
      <c r="W9" s="437">
        <v>303</v>
      </c>
      <c r="X9" s="721"/>
      <c r="Y9" s="437">
        <v>163</v>
      </c>
      <c r="Z9" s="437">
        <v>281</v>
      </c>
      <c r="AA9" s="721"/>
      <c r="AB9" s="437">
        <f aca="true" t="shared" si="3" ref="AB9:AB27">SUM(Y9:Z9)</f>
        <v>444</v>
      </c>
      <c r="AC9" s="721">
        <v>9</v>
      </c>
      <c r="AD9" s="437">
        <v>755</v>
      </c>
      <c r="AE9" s="437">
        <v>352</v>
      </c>
      <c r="AF9" s="437">
        <v>3</v>
      </c>
      <c r="AG9" s="437">
        <f aca="true" t="shared" si="4" ref="AG9:AG27">SUM(AE9:AF9)</f>
        <v>355</v>
      </c>
      <c r="AH9" s="437">
        <v>66</v>
      </c>
      <c r="AI9" s="437">
        <v>1</v>
      </c>
      <c r="AJ9" s="437">
        <f aca="true" t="shared" si="5" ref="AJ9:AJ27">SUM(AH9+AI9)</f>
        <v>67</v>
      </c>
      <c r="AK9" s="437">
        <v>0</v>
      </c>
      <c r="AL9" s="437">
        <f aca="true" t="shared" si="6" ref="AL9:AL27">SUM(AG9+AJ9+AK9)</f>
        <v>422</v>
      </c>
      <c r="AM9" s="437">
        <v>20</v>
      </c>
      <c r="AN9" s="437"/>
      <c r="AO9" s="437">
        <v>524</v>
      </c>
      <c r="AP9" s="437"/>
      <c r="AQ9" s="437">
        <v>2746</v>
      </c>
      <c r="AR9" s="722"/>
      <c r="AS9" s="438">
        <f>SUM(N9+R9+AD9+AL9,AM9:AQ9)</f>
        <v>11921</v>
      </c>
    </row>
    <row r="10" spans="1:45" ht="13.5">
      <c r="A10" s="712"/>
      <c r="B10" s="1574" t="s">
        <v>534</v>
      </c>
      <c r="C10" s="1575"/>
      <c r="D10" s="437">
        <v>1185</v>
      </c>
      <c r="E10" s="437">
        <v>525</v>
      </c>
      <c r="F10" s="437">
        <v>1716</v>
      </c>
      <c r="G10" s="437">
        <v>1476</v>
      </c>
      <c r="H10" s="437">
        <v>45</v>
      </c>
      <c r="I10" s="437">
        <f t="shared" si="0"/>
        <v>1521</v>
      </c>
      <c r="J10" s="437">
        <v>4726</v>
      </c>
      <c r="K10" s="437">
        <v>212</v>
      </c>
      <c r="L10" s="437">
        <f t="shared" si="1"/>
        <v>4938</v>
      </c>
      <c r="M10" s="437">
        <v>55</v>
      </c>
      <c r="N10" s="437">
        <v>8224</v>
      </c>
      <c r="O10" s="437">
        <v>5</v>
      </c>
      <c r="P10" s="437">
        <v>523</v>
      </c>
      <c r="Q10" s="437">
        <v>4</v>
      </c>
      <c r="R10" s="437">
        <f t="shared" si="2"/>
        <v>532</v>
      </c>
      <c r="S10" s="721">
        <v>11</v>
      </c>
      <c r="T10" s="437">
        <v>197</v>
      </c>
      <c r="U10" s="437">
        <v>92</v>
      </c>
      <c r="V10" s="721">
        <v>11</v>
      </c>
      <c r="W10" s="437">
        <f aca="true" t="shared" si="7" ref="W10:W23">SUM(T10:U10)</f>
        <v>289</v>
      </c>
      <c r="X10" s="721"/>
      <c r="Y10" s="437">
        <v>250</v>
      </c>
      <c r="Z10" s="437">
        <v>357</v>
      </c>
      <c r="AA10" s="721"/>
      <c r="AB10" s="437">
        <f t="shared" si="3"/>
        <v>607</v>
      </c>
      <c r="AC10" s="721">
        <v>11</v>
      </c>
      <c r="AD10" s="437">
        <v>900</v>
      </c>
      <c r="AE10" s="437">
        <v>378</v>
      </c>
      <c r="AF10" s="437">
        <v>13</v>
      </c>
      <c r="AG10" s="437">
        <f t="shared" si="4"/>
        <v>391</v>
      </c>
      <c r="AH10" s="437">
        <v>81</v>
      </c>
      <c r="AI10" s="437">
        <v>1</v>
      </c>
      <c r="AJ10" s="437">
        <f t="shared" si="5"/>
        <v>82</v>
      </c>
      <c r="AK10" s="437">
        <v>0</v>
      </c>
      <c r="AL10" s="437">
        <f t="shared" si="6"/>
        <v>473</v>
      </c>
      <c r="AM10" s="437">
        <v>43</v>
      </c>
      <c r="AN10" s="437"/>
      <c r="AO10" s="437">
        <v>586</v>
      </c>
      <c r="AP10" s="437"/>
      <c r="AQ10" s="437">
        <v>3578</v>
      </c>
      <c r="AR10" s="722"/>
      <c r="AS10" s="438">
        <f>SUM(N10+R10+AD10+AL10,AM10:AQ10)</f>
        <v>14336</v>
      </c>
    </row>
    <row r="11" spans="1:45" ht="13.5">
      <c r="A11" s="712"/>
      <c r="B11" s="1574" t="s">
        <v>495</v>
      </c>
      <c r="C11" s="1575"/>
      <c r="D11" s="437">
        <v>1315</v>
      </c>
      <c r="E11" s="437">
        <v>582</v>
      </c>
      <c r="F11" s="437">
        <f>SUM(D11:E11)</f>
        <v>1897</v>
      </c>
      <c r="G11" s="437">
        <v>2149</v>
      </c>
      <c r="H11" s="437">
        <v>59</v>
      </c>
      <c r="I11" s="437">
        <f t="shared" si="0"/>
        <v>2208</v>
      </c>
      <c r="J11" s="437">
        <v>5186</v>
      </c>
      <c r="K11" s="437">
        <v>233</v>
      </c>
      <c r="L11" s="437">
        <f t="shared" si="1"/>
        <v>5419</v>
      </c>
      <c r="M11" s="437">
        <v>87</v>
      </c>
      <c r="N11" s="437">
        <f aca="true" t="shared" si="8" ref="N11:N27">SUM(F11,I11,L11,M11)</f>
        <v>9611</v>
      </c>
      <c r="O11" s="437">
        <v>9</v>
      </c>
      <c r="P11" s="437">
        <v>584</v>
      </c>
      <c r="Q11" s="437">
        <v>4</v>
      </c>
      <c r="R11" s="437">
        <f t="shared" si="2"/>
        <v>597</v>
      </c>
      <c r="S11" s="721">
        <v>14</v>
      </c>
      <c r="T11" s="437">
        <v>195</v>
      </c>
      <c r="U11" s="437">
        <v>68</v>
      </c>
      <c r="V11" s="721">
        <v>14</v>
      </c>
      <c r="W11" s="437">
        <f t="shared" si="7"/>
        <v>263</v>
      </c>
      <c r="X11" s="721"/>
      <c r="Y11" s="437">
        <v>343</v>
      </c>
      <c r="Z11" s="437">
        <v>452</v>
      </c>
      <c r="AA11" s="721"/>
      <c r="AB11" s="437">
        <f t="shared" si="3"/>
        <v>795</v>
      </c>
      <c r="AC11" s="721">
        <v>14</v>
      </c>
      <c r="AD11" s="437">
        <v>1061</v>
      </c>
      <c r="AE11" s="437">
        <v>424</v>
      </c>
      <c r="AF11" s="437">
        <v>16</v>
      </c>
      <c r="AG11" s="437">
        <f t="shared" si="4"/>
        <v>440</v>
      </c>
      <c r="AH11" s="437">
        <v>132</v>
      </c>
      <c r="AI11" s="437">
        <v>1</v>
      </c>
      <c r="AJ11" s="437">
        <f t="shared" si="5"/>
        <v>133</v>
      </c>
      <c r="AK11" s="437">
        <v>0</v>
      </c>
      <c r="AL11" s="437">
        <f t="shared" si="6"/>
        <v>573</v>
      </c>
      <c r="AM11" s="437">
        <v>77</v>
      </c>
      <c r="AN11" s="437"/>
      <c r="AO11" s="437">
        <v>582</v>
      </c>
      <c r="AP11" s="437"/>
      <c r="AQ11" s="437">
        <v>5932</v>
      </c>
      <c r="AR11" s="722"/>
      <c r="AS11" s="438">
        <f>SUM(N11+R11+AD11+AL11,AM11:AQ11)</f>
        <v>18433</v>
      </c>
    </row>
    <row r="12" spans="1:45" ht="13.5">
      <c r="A12" s="712"/>
      <c r="B12" s="1574" t="s">
        <v>496</v>
      </c>
      <c r="C12" s="1575"/>
      <c r="D12" s="437">
        <v>1447</v>
      </c>
      <c r="E12" s="437">
        <v>556</v>
      </c>
      <c r="F12" s="437">
        <f>SUM(D12:E12)</f>
        <v>2003</v>
      </c>
      <c r="G12" s="437">
        <v>2955</v>
      </c>
      <c r="H12" s="437">
        <v>96</v>
      </c>
      <c r="I12" s="437">
        <f t="shared" si="0"/>
        <v>3051</v>
      </c>
      <c r="J12" s="437">
        <v>5400</v>
      </c>
      <c r="K12" s="437">
        <v>333</v>
      </c>
      <c r="L12" s="437">
        <f t="shared" si="1"/>
        <v>5733</v>
      </c>
      <c r="M12" s="437">
        <v>95</v>
      </c>
      <c r="N12" s="437">
        <f t="shared" si="8"/>
        <v>10882</v>
      </c>
      <c r="O12" s="437">
        <v>11</v>
      </c>
      <c r="P12" s="437">
        <v>648</v>
      </c>
      <c r="Q12" s="437">
        <v>4</v>
      </c>
      <c r="R12" s="437">
        <f t="shared" si="2"/>
        <v>663</v>
      </c>
      <c r="S12" s="721">
        <v>17</v>
      </c>
      <c r="T12" s="437">
        <v>176</v>
      </c>
      <c r="U12" s="437">
        <v>52</v>
      </c>
      <c r="V12" s="721">
        <v>17</v>
      </c>
      <c r="W12" s="437">
        <f t="shared" si="7"/>
        <v>228</v>
      </c>
      <c r="X12" s="721"/>
      <c r="Y12" s="437">
        <v>428</v>
      </c>
      <c r="Z12" s="437">
        <v>551</v>
      </c>
      <c r="AA12" s="721"/>
      <c r="AB12" s="437">
        <f t="shared" si="3"/>
        <v>979</v>
      </c>
      <c r="AC12" s="721">
        <v>17</v>
      </c>
      <c r="AD12" s="437">
        <v>1210</v>
      </c>
      <c r="AE12" s="437">
        <v>432</v>
      </c>
      <c r="AF12" s="437">
        <v>17</v>
      </c>
      <c r="AG12" s="437">
        <f t="shared" si="4"/>
        <v>449</v>
      </c>
      <c r="AH12" s="437">
        <v>140</v>
      </c>
      <c r="AI12" s="437">
        <v>1</v>
      </c>
      <c r="AJ12" s="437">
        <f t="shared" si="5"/>
        <v>141</v>
      </c>
      <c r="AK12" s="437">
        <v>0</v>
      </c>
      <c r="AL12" s="437">
        <f t="shared" si="6"/>
        <v>590</v>
      </c>
      <c r="AM12" s="437">
        <v>97</v>
      </c>
      <c r="AN12" s="437"/>
      <c r="AO12" s="437">
        <v>555</v>
      </c>
      <c r="AP12" s="437"/>
      <c r="AQ12" s="437">
        <v>7367</v>
      </c>
      <c r="AR12" s="722"/>
      <c r="AS12" s="438">
        <f>SUM(N12+R12+AD12+AL12,AM12:AQ12)</f>
        <v>21364</v>
      </c>
    </row>
    <row r="13" spans="1:45" ht="13.5">
      <c r="A13" s="712"/>
      <c r="B13" s="1574" t="s">
        <v>497</v>
      </c>
      <c r="C13" s="1575"/>
      <c r="D13" s="437">
        <v>1504</v>
      </c>
      <c r="E13" s="437">
        <v>572</v>
      </c>
      <c r="F13" s="437">
        <f>SUM(D13:E13)</f>
        <v>2076</v>
      </c>
      <c r="G13" s="437">
        <v>3934</v>
      </c>
      <c r="H13" s="437">
        <v>137</v>
      </c>
      <c r="I13" s="437">
        <f t="shared" si="0"/>
        <v>4071</v>
      </c>
      <c r="J13" s="437">
        <v>5430</v>
      </c>
      <c r="K13" s="437">
        <v>321</v>
      </c>
      <c r="L13" s="437">
        <f t="shared" si="1"/>
        <v>5751</v>
      </c>
      <c r="M13" s="437">
        <v>89</v>
      </c>
      <c r="N13" s="437">
        <f t="shared" si="8"/>
        <v>11987</v>
      </c>
      <c r="O13" s="437">
        <v>11</v>
      </c>
      <c r="P13" s="437">
        <v>711</v>
      </c>
      <c r="Q13" s="437">
        <v>0</v>
      </c>
      <c r="R13" s="437">
        <f t="shared" si="2"/>
        <v>722</v>
      </c>
      <c r="S13" s="721">
        <v>14</v>
      </c>
      <c r="T13" s="437">
        <v>162</v>
      </c>
      <c r="U13" s="437">
        <v>35</v>
      </c>
      <c r="V13" s="721">
        <v>14</v>
      </c>
      <c r="W13" s="437">
        <f t="shared" si="7"/>
        <v>197</v>
      </c>
      <c r="X13" s="721">
        <v>2</v>
      </c>
      <c r="Y13" s="437">
        <v>688</v>
      </c>
      <c r="Z13" s="437">
        <v>554</v>
      </c>
      <c r="AA13" s="721">
        <v>2</v>
      </c>
      <c r="AB13" s="437">
        <f t="shared" si="3"/>
        <v>1242</v>
      </c>
      <c r="AC13" s="721">
        <v>16</v>
      </c>
      <c r="AD13" s="437">
        <v>1442</v>
      </c>
      <c r="AE13" s="437">
        <v>450</v>
      </c>
      <c r="AF13" s="437">
        <v>17</v>
      </c>
      <c r="AG13" s="437">
        <f t="shared" si="4"/>
        <v>467</v>
      </c>
      <c r="AH13" s="437">
        <v>209</v>
      </c>
      <c r="AI13" s="437">
        <v>2</v>
      </c>
      <c r="AJ13" s="437">
        <f t="shared" si="5"/>
        <v>211</v>
      </c>
      <c r="AK13" s="437">
        <v>0</v>
      </c>
      <c r="AL13" s="437">
        <f t="shared" si="6"/>
        <v>678</v>
      </c>
      <c r="AM13" s="437">
        <v>126</v>
      </c>
      <c r="AN13" s="721">
        <v>4</v>
      </c>
      <c r="AO13" s="437">
        <v>505</v>
      </c>
      <c r="AP13" s="721">
        <v>10</v>
      </c>
      <c r="AQ13" s="437">
        <v>9615</v>
      </c>
      <c r="AR13" s="722"/>
      <c r="AS13" s="438">
        <v>25076</v>
      </c>
    </row>
    <row r="14" spans="1:45" ht="13.5">
      <c r="A14" s="712"/>
      <c r="B14" s="1574" t="s">
        <v>498</v>
      </c>
      <c r="C14" s="1575"/>
      <c r="D14" s="437">
        <v>1670</v>
      </c>
      <c r="E14" s="437">
        <v>631</v>
      </c>
      <c r="F14" s="437">
        <f>SUM(D14:E14)</f>
        <v>2301</v>
      </c>
      <c r="G14" s="437">
        <v>5185</v>
      </c>
      <c r="H14" s="437">
        <v>185</v>
      </c>
      <c r="I14" s="437">
        <f t="shared" si="0"/>
        <v>5370</v>
      </c>
      <c r="J14" s="437">
        <v>5259</v>
      </c>
      <c r="K14" s="437">
        <v>369</v>
      </c>
      <c r="L14" s="437">
        <f t="shared" si="1"/>
        <v>5628</v>
      </c>
      <c r="M14" s="437">
        <v>58</v>
      </c>
      <c r="N14" s="437">
        <f t="shared" si="8"/>
        <v>13357</v>
      </c>
      <c r="O14" s="437">
        <v>18</v>
      </c>
      <c r="P14" s="437">
        <v>740</v>
      </c>
      <c r="Q14" s="437">
        <v>0</v>
      </c>
      <c r="R14" s="437">
        <f t="shared" si="2"/>
        <v>758</v>
      </c>
      <c r="S14" s="721">
        <v>10</v>
      </c>
      <c r="T14" s="437">
        <v>146</v>
      </c>
      <c r="U14" s="437">
        <v>25</v>
      </c>
      <c r="V14" s="721">
        <v>10</v>
      </c>
      <c r="W14" s="437">
        <f t="shared" si="7"/>
        <v>171</v>
      </c>
      <c r="X14" s="721">
        <v>1</v>
      </c>
      <c r="Y14" s="437">
        <v>992</v>
      </c>
      <c r="Z14" s="437">
        <v>612</v>
      </c>
      <c r="AA14" s="721">
        <v>1</v>
      </c>
      <c r="AB14" s="437">
        <f t="shared" si="3"/>
        <v>1604</v>
      </c>
      <c r="AC14" s="721">
        <v>11</v>
      </c>
      <c r="AD14" s="437">
        <v>1776</v>
      </c>
      <c r="AE14" s="437">
        <v>501</v>
      </c>
      <c r="AF14" s="437">
        <v>18</v>
      </c>
      <c r="AG14" s="437">
        <f t="shared" si="4"/>
        <v>519</v>
      </c>
      <c r="AH14" s="437">
        <v>233</v>
      </c>
      <c r="AI14" s="437">
        <v>11</v>
      </c>
      <c r="AJ14" s="437">
        <f t="shared" si="5"/>
        <v>244</v>
      </c>
      <c r="AK14" s="437">
        <v>0</v>
      </c>
      <c r="AL14" s="437">
        <f t="shared" si="6"/>
        <v>763</v>
      </c>
      <c r="AM14" s="437">
        <v>147</v>
      </c>
      <c r="AN14" s="721">
        <v>5</v>
      </c>
      <c r="AO14" s="437">
        <v>419</v>
      </c>
      <c r="AP14" s="721">
        <v>19</v>
      </c>
      <c r="AQ14" s="437">
        <v>14712</v>
      </c>
      <c r="AR14" s="721">
        <v>35</v>
      </c>
      <c r="AS14" s="438">
        <v>31932</v>
      </c>
    </row>
    <row r="15" spans="1:45" ht="13.5">
      <c r="A15" s="712"/>
      <c r="B15" s="1574" t="s">
        <v>499</v>
      </c>
      <c r="C15" s="1575"/>
      <c r="D15" s="437">
        <v>2047</v>
      </c>
      <c r="E15" s="437">
        <v>704</v>
      </c>
      <c r="F15" s="437">
        <f>SUM(D15:E15)</f>
        <v>2751</v>
      </c>
      <c r="G15" s="437">
        <v>7647</v>
      </c>
      <c r="H15" s="437">
        <v>262</v>
      </c>
      <c r="I15" s="437">
        <f t="shared" si="0"/>
        <v>7909</v>
      </c>
      <c r="J15" s="437">
        <v>4963</v>
      </c>
      <c r="K15" s="437">
        <v>354</v>
      </c>
      <c r="L15" s="437">
        <f t="shared" si="1"/>
        <v>5317</v>
      </c>
      <c r="M15" s="437">
        <v>74</v>
      </c>
      <c r="N15" s="437">
        <f t="shared" si="8"/>
        <v>16051</v>
      </c>
      <c r="O15" s="437">
        <v>25</v>
      </c>
      <c r="P15" s="437">
        <v>774</v>
      </c>
      <c r="Q15" s="437">
        <v>0</v>
      </c>
      <c r="R15" s="437">
        <f t="shared" si="2"/>
        <v>799</v>
      </c>
      <c r="S15" s="437"/>
      <c r="T15" s="437">
        <v>139</v>
      </c>
      <c r="U15" s="437">
        <v>18</v>
      </c>
      <c r="V15" s="437"/>
      <c r="W15" s="437">
        <f t="shared" si="7"/>
        <v>157</v>
      </c>
      <c r="X15" s="437"/>
      <c r="Y15" s="437">
        <v>1558</v>
      </c>
      <c r="Z15" s="437">
        <v>660</v>
      </c>
      <c r="AA15" s="437"/>
      <c r="AB15" s="437">
        <f t="shared" si="3"/>
        <v>2218</v>
      </c>
      <c r="AC15" s="721"/>
      <c r="AD15" s="437">
        <v>2376</v>
      </c>
      <c r="AE15" s="437">
        <v>540</v>
      </c>
      <c r="AF15" s="437">
        <v>19</v>
      </c>
      <c r="AG15" s="437">
        <f t="shared" si="4"/>
        <v>559</v>
      </c>
      <c r="AH15" s="437">
        <v>257</v>
      </c>
      <c r="AI15" s="437">
        <v>10</v>
      </c>
      <c r="AJ15" s="437">
        <f t="shared" si="5"/>
        <v>267</v>
      </c>
      <c r="AK15" s="437">
        <v>0</v>
      </c>
      <c r="AL15" s="437">
        <f t="shared" si="6"/>
        <v>826</v>
      </c>
      <c r="AM15" s="437">
        <v>207</v>
      </c>
      <c r="AN15" s="437"/>
      <c r="AO15" s="437">
        <v>348</v>
      </c>
      <c r="AP15" s="437"/>
      <c r="AQ15" s="437">
        <v>22314</v>
      </c>
      <c r="AR15" s="722"/>
      <c r="AS15" s="438">
        <f aca="true" t="shared" si="9" ref="AS15:AS22">SUM(N15+R15+AD15+AL15,AM15:AQ15)</f>
        <v>42921</v>
      </c>
    </row>
    <row r="16" spans="1:45" ht="13.5">
      <c r="A16" s="712"/>
      <c r="B16" s="1574" t="s">
        <v>500</v>
      </c>
      <c r="C16" s="1575"/>
      <c r="D16" s="437">
        <v>2681</v>
      </c>
      <c r="E16" s="437">
        <v>776</v>
      </c>
      <c r="F16" s="437">
        <v>3357</v>
      </c>
      <c r="G16" s="437">
        <v>10992</v>
      </c>
      <c r="H16" s="437">
        <v>359</v>
      </c>
      <c r="I16" s="437">
        <f t="shared" si="0"/>
        <v>11351</v>
      </c>
      <c r="J16" s="437">
        <v>4233</v>
      </c>
      <c r="K16" s="437">
        <v>290</v>
      </c>
      <c r="L16" s="437">
        <f t="shared" si="1"/>
        <v>4523</v>
      </c>
      <c r="M16" s="437">
        <v>107</v>
      </c>
      <c r="N16" s="437">
        <f t="shared" si="8"/>
        <v>19338</v>
      </c>
      <c r="O16" s="437">
        <v>54</v>
      </c>
      <c r="P16" s="437">
        <v>836</v>
      </c>
      <c r="Q16" s="437">
        <v>0</v>
      </c>
      <c r="R16" s="437">
        <f t="shared" si="2"/>
        <v>890</v>
      </c>
      <c r="S16" s="437"/>
      <c r="T16" s="437">
        <v>109</v>
      </c>
      <c r="U16" s="437">
        <v>16</v>
      </c>
      <c r="V16" s="437"/>
      <c r="W16" s="437">
        <f t="shared" si="7"/>
        <v>125</v>
      </c>
      <c r="X16" s="437"/>
      <c r="Y16" s="437">
        <v>2640</v>
      </c>
      <c r="Z16" s="437">
        <v>727</v>
      </c>
      <c r="AA16" s="437"/>
      <c r="AB16" s="437">
        <f t="shared" si="3"/>
        <v>3367</v>
      </c>
      <c r="AC16" s="721"/>
      <c r="AD16" s="437">
        <v>3493</v>
      </c>
      <c r="AE16" s="437">
        <v>607</v>
      </c>
      <c r="AF16" s="437">
        <v>34</v>
      </c>
      <c r="AG16" s="437">
        <f t="shared" si="4"/>
        <v>641</v>
      </c>
      <c r="AH16" s="437">
        <v>281</v>
      </c>
      <c r="AI16" s="437">
        <v>14</v>
      </c>
      <c r="AJ16" s="437">
        <f t="shared" si="5"/>
        <v>295</v>
      </c>
      <c r="AK16" s="437">
        <v>0</v>
      </c>
      <c r="AL16" s="437">
        <f t="shared" si="6"/>
        <v>936</v>
      </c>
      <c r="AM16" s="437">
        <v>274</v>
      </c>
      <c r="AN16" s="437"/>
      <c r="AO16" s="437">
        <v>297</v>
      </c>
      <c r="AP16" s="437"/>
      <c r="AQ16" s="437">
        <v>31002</v>
      </c>
      <c r="AR16" s="722"/>
      <c r="AS16" s="438">
        <f t="shared" si="9"/>
        <v>56230</v>
      </c>
    </row>
    <row r="17" spans="1:45" ht="13.5">
      <c r="A17" s="712"/>
      <c r="B17" s="1574" t="s">
        <v>501</v>
      </c>
      <c r="C17" s="1575"/>
      <c r="D17" s="437">
        <v>3090</v>
      </c>
      <c r="E17" s="437">
        <v>889</v>
      </c>
      <c r="F17" s="437">
        <f aca="true" t="shared" si="10" ref="F17:F27">SUM(D17:E17)</f>
        <v>3979</v>
      </c>
      <c r="G17" s="437">
        <v>16221</v>
      </c>
      <c r="H17" s="437">
        <v>459</v>
      </c>
      <c r="I17" s="437">
        <f t="shared" si="0"/>
        <v>16680</v>
      </c>
      <c r="J17" s="437">
        <v>3542</v>
      </c>
      <c r="K17" s="437">
        <v>219</v>
      </c>
      <c r="L17" s="437">
        <f t="shared" si="1"/>
        <v>3761</v>
      </c>
      <c r="M17" s="437">
        <v>122</v>
      </c>
      <c r="N17" s="437">
        <f t="shared" si="8"/>
        <v>24542</v>
      </c>
      <c r="O17" s="437">
        <v>104</v>
      </c>
      <c r="P17" s="437">
        <v>946</v>
      </c>
      <c r="Q17" s="437">
        <v>0</v>
      </c>
      <c r="R17" s="437">
        <f t="shared" si="2"/>
        <v>1050</v>
      </c>
      <c r="S17" s="437"/>
      <c r="T17" s="437">
        <v>117</v>
      </c>
      <c r="U17" s="437">
        <v>14</v>
      </c>
      <c r="V17" s="437"/>
      <c r="W17" s="437">
        <f t="shared" si="7"/>
        <v>131</v>
      </c>
      <c r="X17" s="437"/>
      <c r="Y17" s="437">
        <v>4637</v>
      </c>
      <c r="Z17" s="437">
        <v>837</v>
      </c>
      <c r="AA17" s="437"/>
      <c r="AB17" s="437">
        <f t="shared" si="3"/>
        <v>5474</v>
      </c>
      <c r="AC17" s="721"/>
      <c r="AD17" s="437">
        <v>5606</v>
      </c>
      <c r="AE17" s="437">
        <v>659</v>
      </c>
      <c r="AF17" s="437">
        <v>42</v>
      </c>
      <c r="AG17" s="437">
        <f t="shared" si="4"/>
        <v>701</v>
      </c>
      <c r="AH17" s="437">
        <v>314</v>
      </c>
      <c r="AI17" s="437">
        <v>17</v>
      </c>
      <c r="AJ17" s="437">
        <f t="shared" si="5"/>
        <v>331</v>
      </c>
      <c r="AK17" s="437">
        <v>0</v>
      </c>
      <c r="AL17" s="437">
        <f t="shared" si="6"/>
        <v>1032</v>
      </c>
      <c r="AM17" s="437">
        <v>399</v>
      </c>
      <c r="AN17" s="437"/>
      <c r="AO17" s="437">
        <v>320</v>
      </c>
      <c r="AP17" s="437"/>
      <c r="AQ17" s="437">
        <v>16028</v>
      </c>
      <c r="AR17" s="722"/>
      <c r="AS17" s="438">
        <f t="shared" si="9"/>
        <v>48977</v>
      </c>
    </row>
    <row r="18" spans="1:45" ht="13.5">
      <c r="A18" s="712"/>
      <c r="B18" s="1574" t="s">
        <v>502</v>
      </c>
      <c r="C18" s="1575"/>
      <c r="D18" s="437">
        <v>3403</v>
      </c>
      <c r="E18" s="437">
        <v>951</v>
      </c>
      <c r="F18" s="437">
        <f t="shared" si="10"/>
        <v>4354</v>
      </c>
      <c r="G18" s="437">
        <v>22293</v>
      </c>
      <c r="H18" s="437">
        <v>522</v>
      </c>
      <c r="I18" s="437">
        <f t="shared" si="0"/>
        <v>22815</v>
      </c>
      <c r="J18" s="437">
        <v>2591</v>
      </c>
      <c r="K18" s="437">
        <v>145</v>
      </c>
      <c r="L18" s="437">
        <f t="shared" si="1"/>
        <v>2736</v>
      </c>
      <c r="M18" s="437">
        <v>104</v>
      </c>
      <c r="N18" s="437">
        <f t="shared" si="8"/>
        <v>30009</v>
      </c>
      <c r="O18" s="437">
        <v>180</v>
      </c>
      <c r="P18" s="437">
        <v>969</v>
      </c>
      <c r="Q18" s="437">
        <v>0</v>
      </c>
      <c r="R18" s="437">
        <f t="shared" si="2"/>
        <v>1149</v>
      </c>
      <c r="S18" s="437"/>
      <c r="T18" s="437">
        <v>143</v>
      </c>
      <c r="U18" s="437">
        <v>16</v>
      </c>
      <c r="V18" s="437"/>
      <c r="W18" s="437">
        <f t="shared" si="7"/>
        <v>159</v>
      </c>
      <c r="X18" s="437"/>
      <c r="Y18" s="437">
        <v>7390</v>
      </c>
      <c r="Z18" s="437">
        <v>916</v>
      </c>
      <c r="AA18" s="437"/>
      <c r="AB18" s="437">
        <f t="shared" si="3"/>
        <v>8306</v>
      </c>
      <c r="AC18" s="721"/>
      <c r="AD18" s="437">
        <f aca="true" t="shared" si="11" ref="AD18:AD27">SUM(W18+AB18)</f>
        <v>8465</v>
      </c>
      <c r="AE18" s="437">
        <v>715</v>
      </c>
      <c r="AF18" s="437">
        <v>64</v>
      </c>
      <c r="AG18" s="437">
        <f t="shared" si="4"/>
        <v>779</v>
      </c>
      <c r="AH18" s="437">
        <v>371</v>
      </c>
      <c r="AI18" s="437">
        <v>18</v>
      </c>
      <c r="AJ18" s="437">
        <f t="shared" si="5"/>
        <v>389</v>
      </c>
      <c r="AK18" s="437">
        <v>0</v>
      </c>
      <c r="AL18" s="437">
        <f t="shared" si="6"/>
        <v>1168</v>
      </c>
      <c r="AM18" s="437">
        <v>559</v>
      </c>
      <c r="AN18" s="437"/>
      <c r="AO18" s="437">
        <v>313</v>
      </c>
      <c r="AP18" s="437"/>
      <c r="AQ18" s="437">
        <v>18672</v>
      </c>
      <c r="AR18" s="722"/>
      <c r="AS18" s="438">
        <f t="shared" si="9"/>
        <v>60335</v>
      </c>
    </row>
    <row r="19" spans="1:45" ht="13.5">
      <c r="A19" s="712"/>
      <c r="B19" s="1574" t="s">
        <v>503</v>
      </c>
      <c r="C19" s="1575"/>
      <c r="D19" s="437">
        <v>3699</v>
      </c>
      <c r="E19" s="437">
        <v>981</v>
      </c>
      <c r="F19" s="437">
        <f t="shared" si="10"/>
        <v>4680</v>
      </c>
      <c r="G19" s="437">
        <v>29373</v>
      </c>
      <c r="H19" s="437">
        <v>585</v>
      </c>
      <c r="I19" s="437">
        <f t="shared" si="0"/>
        <v>29958</v>
      </c>
      <c r="J19" s="437">
        <v>1862</v>
      </c>
      <c r="K19" s="437">
        <v>92</v>
      </c>
      <c r="L19" s="437">
        <f t="shared" si="1"/>
        <v>1954</v>
      </c>
      <c r="M19" s="437">
        <v>105</v>
      </c>
      <c r="N19" s="437">
        <f t="shared" si="8"/>
        <v>36697</v>
      </c>
      <c r="O19" s="437">
        <v>286</v>
      </c>
      <c r="P19" s="437">
        <v>1019</v>
      </c>
      <c r="Q19" s="437">
        <v>0</v>
      </c>
      <c r="R19" s="437">
        <f t="shared" si="2"/>
        <v>1305</v>
      </c>
      <c r="S19" s="437"/>
      <c r="T19" s="437">
        <v>173</v>
      </c>
      <c r="U19" s="437">
        <v>16</v>
      </c>
      <c r="V19" s="437"/>
      <c r="W19" s="437">
        <f t="shared" si="7"/>
        <v>189</v>
      </c>
      <c r="X19" s="437"/>
      <c r="Y19" s="437">
        <v>10128</v>
      </c>
      <c r="Z19" s="437">
        <v>968</v>
      </c>
      <c r="AA19" s="437"/>
      <c r="AB19" s="437">
        <f t="shared" si="3"/>
        <v>11096</v>
      </c>
      <c r="AC19" s="721"/>
      <c r="AD19" s="437">
        <f t="shared" si="11"/>
        <v>11285</v>
      </c>
      <c r="AE19" s="437">
        <v>711</v>
      </c>
      <c r="AF19" s="437">
        <v>67</v>
      </c>
      <c r="AG19" s="437">
        <f t="shared" si="4"/>
        <v>778</v>
      </c>
      <c r="AH19" s="437">
        <v>423</v>
      </c>
      <c r="AI19" s="437">
        <v>23</v>
      </c>
      <c r="AJ19" s="437">
        <f t="shared" si="5"/>
        <v>446</v>
      </c>
      <c r="AK19" s="437">
        <v>0</v>
      </c>
      <c r="AL19" s="437">
        <f t="shared" si="6"/>
        <v>1224</v>
      </c>
      <c r="AM19" s="437">
        <v>686</v>
      </c>
      <c r="AN19" s="437"/>
      <c r="AO19" s="437">
        <v>318</v>
      </c>
      <c r="AP19" s="437"/>
      <c r="AQ19" s="437">
        <v>22241</v>
      </c>
      <c r="AR19" s="722"/>
      <c r="AS19" s="438">
        <f t="shared" si="9"/>
        <v>73756</v>
      </c>
    </row>
    <row r="20" spans="1:45" ht="13.5">
      <c r="A20" s="712"/>
      <c r="B20" s="1574" t="s">
        <v>504</v>
      </c>
      <c r="C20" s="1575"/>
      <c r="D20" s="437">
        <v>4427</v>
      </c>
      <c r="E20" s="437">
        <v>1140</v>
      </c>
      <c r="F20" s="437">
        <f t="shared" si="10"/>
        <v>5567</v>
      </c>
      <c r="G20" s="437">
        <v>38530</v>
      </c>
      <c r="H20" s="437">
        <v>602</v>
      </c>
      <c r="I20" s="437">
        <f t="shared" si="0"/>
        <v>39132</v>
      </c>
      <c r="J20" s="437">
        <v>1314</v>
      </c>
      <c r="K20" s="437">
        <v>76</v>
      </c>
      <c r="L20" s="437">
        <f t="shared" si="1"/>
        <v>1390</v>
      </c>
      <c r="M20" s="437">
        <v>120</v>
      </c>
      <c r="N20" s="437">
        <f t="shared" si="8"/>
        <v>46209</v>
      </c>
      <c r="O20" s="437">
        <v>431</v>
      </c>
      <c r="P20" s="437">
        <v>1029</v>
      </c>
      <c r="Q20" s="437">
        <v>0</v>
      </c>
      <c r="R20" s="437">
        <f t="shared" si="2"/>
        <v>1460</v>
      </c>
      <c r="S20" s="437"/>
      <c r="T20" s="437">
        <v>208</v>
      </c>
      <c r="U20" s="437">
        <v>16</v>
      </c>
      <c r="V20" s="437"/>
      <c r="W20" s="437">
        <f t="shared" si="7"/>
        <v>224</v>
      </c>
      <c r="X20" s="437"/>
      <c r="Y20" s="437">
        <v>15233</v>
      </c>
      <c r="Z20" s="437">
        <v>1105</v>
      </c>
      <c r="AA20" s="437"/>
      <c r="AB20" s="437">
        <f t="shared" si="3"/>
        <v>16338</v>
      </c>
      <c r="AC20" s="721"/>
      <c r="AD20" s="437">
        <f t="shared" si="11"/>
        <v>16562</v>
      </c>
      <c r="AE20" s="437">
        <v>731</v>
      </c>
      <c r="AF20" s="437">
        <v>86</v>
      </c>
      <c r="AG20" s="437">
        <f t="shared" si="4"/>
        <v>817</v>
      </c>
      <c r="AH20" s="437">
        <v>452</v>
      </c>
      <c r="AI20" s="437">
        <v>25</v>
      </c>
      <c r="AJ20" s="437">
        <f t="shared" si="5"/>
        <v>477</v>
      </c>
      <c r="AK20" s="437">
        <v>0</v>
      </c>
      <c r="AL20" s="437">
        <f t="shared" si="6"/>
        <v>1294</v>
      </c>
      <c r="AM20" s="437">
        <v>875</v>
      </c>
      <c r="AN20" s="437"/>
      <c r="AO20" s="437">
        <v>378</v>
      </c>
      <c r="AP20" s="437"/>
      <c r="AQ20" s="437">
        <v>26333</v>
      </c>
      <c r="AR20" s="722"/>
      <c r="AS20" s="438">
        <f t="shared" si="9"/>
        <v>93111</v>
      </c>
    </row>
    <row r="21" spans="1:45" ht="13.5">
      <c r="A21" s="712"/>
      <c r="B21" s="1574" t="s">
        <v>505</v>
      </c>
      <c r="C21" s="1575"/>
      <c r="D21" s="437">
        <v>5261</v>
      </c>
      <c r="E21" s="437">
        <v>1227</v>
      </c>
      <c r="F21" s="437">
        <f t="shared" si="10"/>
        <v>6488</v>
      </c>
      <c r="G21" s="437">
        <v>49863</v>
      </c>
      <c r="H21" s="437">
        <v>597</v>
      </c>
      <c r="I21" s="437">
        <f t="shared" si="0"/>
        <v>50460</v>
      </c>
      <c r="J21" s="437">
        <v>909</v>
      </c>
      <c r="K21" s="437">
        <v>64</v>
      </c>
      <c r="L21" s="437">
        <f t="shared" si="1"/>
        <v>973</v>
      </c>
      <c r="M21" s="437">
        <v>156</v>
      </c>
      <c r="N21" s="437">
        <f t="shared" si="8"/>
        <v>58077</v>
      </c>
      <c r="O21" s="437">
        <v>613</v>
      </c>
      <c r="P21" s="437">
        <v>1032</v>
      </c>
      <c r="Q21" s="437">
        <v>0</v>
      </c>
      <c r="R21" s="437">
        <f t="shared" si="2"/>
        <v>1645</v>
      </c>
      <c r="S21" s="437"/>
      <c r="T21" s="437">
        <v>252</v>
      </c>
      <c r="U21" s="437">
        <v>13</v>
      </c>
      <c r="V21" s="437"/>
      <c r="W21" s="437">
        <f t="shared" si="7"/>
        <v>265</v>
      </c>
      <c r="X21" s="437"/>
      <c r="Y21" s="437">
        <v>22850</v>
      </c>
      <c r="Z21" s="437">
        <v>1255</v>
      </c>
      <c r="AA21" s="437"/>
      <c r="AB21" s="437">
        <f t="shared" si="3"/>
        <v>24105</v>
      </c>
      <c r="AC21" s="721"/>
      <c r="AD21" s="437">
        <f t="shared" si="11"/>
        <v>24370</v>
      </c>
      <c r="AE21" s="437">
        <v>840</v>
      </c>
      <c r="AF21" s="437">
        <v>128</v>
      </c>
      <c r="AG21" s="437">
        <f t="shared" si="4"/>
        <v>968</v>
      </c>
      <c r="AH21" s="437">
        <v>499</v>
      </c>
      <c r="AI21" s="437">
        <v>27</v>
      </c>
      <c r="AJ21" s="437">
        <f t="shared" si="5"/>
        <v>526</v>
      </c>
      <c r="AK21" s="437">
        <v>0</v>
      </c>
      <c r="AL21" s="437">
        <f t="shared" si="6"/>
        <v>1494</v>
      </c>
      <c r="AM21" s="437">
        <v>1117</v>
      </c>
      <c r="AN21" s="437"/>
      <c r="AO21" s="437">
        <v>451</v>
      </c>
      <c r="AP21" s="437"/>
      <c r="AQ21" s="437">
        <v>32049</v>
      </c>
      <c r="AR21" s="722"/>
      <c r="AS21" s="438">
        <f t="shared" si="9"/>
        <v>119203</v>
      </c>
    </row>
    <row r="22" spans="1:45" ht="13.5">
      <c r="A22" s="712"/>
      <c r="B22" s="1574" t="s">
        <v>506</v>
      </c>
      <c r="C22" s="1575"/>
      <c r="D22" s="437">
        <v>6022</v>
      </c>
      <c r="E22" s="437">
        <v>1458</v>
      </c>
      <c r="F22" s="437">
        <f t="shared" si="10"/>
        <v>7480</v>
      </c>
      <c r="G22" s="437">
        <v>61811</v>
      </c>
      <c r="H22" s="437">
        <v>562</v>
      </c>
      <c r="I22" s="437">
        <f t="shared" si="0"/>
        <v>62373</v>
      </c>
      <c r="J22" s="437">
        <v>642</v>
      </c>
      <c r="K22" s="437">
        <v>42</v>
      </c>
      <c r="L22" s="437">
        <f t="shared" si="1"/>
        <v>684</v>
      </c>
      <c r="M22" s="437">
        <v>165</v>
      </c>
      <c r="N22" s="437">
        <f t="shared" si="8"/>
        <v>70702</v>
      </c>
      <c r="O22" s="437">
        <v>884</v>
      </c>
      <c r="P22" s="437">
        <v>994</v>
      </c>
      <c r="Q22" s="437">
        <v>0</v>
      </c>
      <c r="R22" s="437">
        <f t="shared" si="2"/>
        <v>1878</v>
      </c>
      <c r="S22" s="437"/>
      <c r="T22" s="437">
        <v>259</v>
      </c>
      <c r="U22" s="437">
        <v>13</v>
      </c>
      <c r="V22" s="437"/>
      <c r="W22" s="437">
        <f t="shared" si="7"/>
        <v>272</v>
      </c>
      <c r="X22" s="437"/>
      <c r="Y22" s="437">
        <v>34256</v>
      </c>
      <c r="Z22" s="437">
        <v>1359</v>
      </c>
      <c r="AA22" s="437"/>
      <c r="AB22" s="437">
        <f t="shared" si="3"/>
        <v>35615</v>
      </c>
      <c r="AC22" s="721"/>
      <c r="AD22" s="437">
        <f t="shared" si="11"/>
        <v>35887</v>
      </c>
      <c r="AE22" s="437">
        <v>950</v>
      </c>
      <c r="AF22" s="437">
        <v>181</v>
      </c>
      <c r="AG22" s="437">
        <f t="shared" si="4"/>
        <v>1131</v>
      </c>
      <c r="AH22" s="437">
        <v>496</v>
      </c>
      <c r="AI22" s="437">
        <v>32</v>
      </c>
      <c r="AJ22" s="437">
        <f t="shared" si="5"/>
        <v>528</v>
      </c>
      <c r="AK22" s="437">
        <v>0</v>
      </c>
      <c r="AL22" s="437">
        <f t="shared" si="6"/>
        <v>1659</v>
      </c>
      <c r="AM22" s="437">
        <v>1520</v>
      </c>
      <c r="AN22" s="437"/>
      <c r="AO22" s="437">
        <v>595</v>
      </c>
      <c r="AP22" s="437"/>
      <c r="AQ22" s="437">
        <v>34402</v>
      </c>
      <c r="AR22" s="722"/>
      <c r="AS22" s="438">
        <f t="shared" si="9"/>
        <v>146643</v>
      </c>
    </row>
    <row r="23" spans="1:45" ht="13.5">
      <c r="A23" s="712"/>
      <c r="B23" s="1574" t="s">
        <v>507</v>
      </c>
      <c r="C23" s="1575"/>
      <c r="D23" s="437">
        <v>6378</v>
      </c>
      <c r="E23" s="437">
        <v>1557</v>
      </c>
      <c r="F23" s="437">
        <f t="shared" si="10"/>
        <v>7935</v>
      </c>
      <c r="G23" s="437">
        <v>69564</v>
      </c>
      <c r="H23" s="437">
        <v>541</v>
      </c>
      <c r="I23" s="437">
        <f t="shared" si="0"/>
        <v>70105</v>
      </c>
      <c r="J23" s="437">
        <v>427</v>
      </c>
      <c r="K23" s="437">
        <v>18</v>
      </c>
      <c r="L23" s="437">
        <f t="shared" si="1"/>
        <v>445</v>
      </c>
      <c r="M23" s="437">
        <v>193</v>
      </c>
      <c r="N23" s="437">
        <f t="shared" si="8"/>
        <v>78678</v>
      </c>
      <c r="O23" s="437">
        <v>1194</v>
      </c>
      <c r="P23" s="437">
        <v>981</v>
      </c>
      <c r="Q23" s="437">
        <v>0</v>
      </c>
      <c r="R23" s="437">
        <f t="shared" si="2"/>
        <v>2175</v>
      </c>
      <c r="S23" s="437"/>
      <c r="T23" s="437">
        <v>277</v>
      </c>
      <c r="U23" s="437">
        <v>12</v>
      </c>
      <c r="V23" s="437"/>
      <c r="W23" s="437">
        <f t="shared" si="7"/>
        <v>289</v>
      </c>
      <c r="X23" s="437"/>
      <c r="Y23" s="437">
        <v>48175</v>
      </c>
      <c r="Z23" s="437">
        <v>1440</v>
      </c>
      <c r="AA23" s="437"/>
      <c r="AB23" s="437">
        <f t="shared" si="3"/>
        <v>49615</v>
      </c>
      <c r="AC23" s="721"/>
      <c r="AD23" s="437">
        <f t="shared" si="11"/>
        <v>49904</v>
      </c>
      <c r="AE23" s="437">
        <v>1110</v>
      </c>
      <c r="AF23" s="437">
        <v>221</v>
      </c>
      <c r="AG23" s="437">
        <f t="shared" si="4"/>
        <v>1331</v>
      </c>
      <c r="AH23" s="437">
        <v>464</v>
      </c>
      <c r="AI23" s="437">
        <v>33</v>
      </c>
      <c r="AJ23" s="437">
        <f t="shared" si="5"/>
        <v>497</v>
      </c>
      <c r="AK23" s="437">
        <v>60</v>
      </c>
      <c r="AL23" s="437">
        <f t="shared" si="6"/>
        <v>1888</v>
      </c>
      <c r="AM23" s="437">
        <v>1855</v>
      </c>
      <c r="AN23" s="437"/>
      <c r="AO23" s="437">
        <v>840</v>
      </c>
      <c r="AP23" s="437"/>
      <c r="AQ23" s="437">
        <v>45997</v>
      </c>
      <c r="AR23" s="722"/>
      <c r="AS23" s="438">
        <v>181327</v>
      </c>
    </row>
    <row r="24" spans="1:45" ht="13.5">
      <c r="A24" s="712"/>
      <c r="B24" s="1574" t="s">
        <v>508</v>
      </c>
      <c r="C24" s="1575"/>
      <c r="D24" s="437">
        <v>6568</v>
      </c>
      <c r="E24" s="437">
        <v>1584</v>
      </c>
      <c r="F24" s="437">
        <f t="shared" si="10"/>
        <v>8152</v>
      </c>
      <c r="G24" s="437">
        <v>73139</v>
      </c>
      <c r="H24" s="437">
        <v>509</v>
      </c>
      <c r="I24" s="437">
        <f t="shared" si="0"/>
        <v>73648</v>
      </c>
      <c r="J24" s="437">
        <v>301</v>
      </c>
      <c r="K24" s="437">
        <v>4</v>
      </c>
      <c r="L24" s="437">
        <f t="shared" si="1"/>
        <v>305</v>
      </c>
      <c r="M24" s="437">
        <v>210</v>
      </c>
      <c r="N24" s="437">
        <f t="shared" si="8"/>
        <v>82315</v>
      </c>
      <c r="O24" s="437">
        <v>1328</v>
      </c>
      <c r="P24" s="437">
        <v>951</v>
      </c>
      <c r="Q24" s="437">
        <v>0</v>
      </c>
      <c r="R24" s="437">
        <f t="shared" si="2"/>
        <v>2279</v>
      </c>
      <c r="S24" s="437"/>
      <c r="T24" s="437">
        <v>228</v>
      </c>
      <c r="U24" s="437">
        <v>6</v>
      </c>
      <c r="V24" s="437"/>
      <c r="W24" s="437">
        <v>294</v>
      </c>
      <c r="X24" s="437"/>
      <c r="Y24" s="437">
        <v>63006</v>
      </c>
      <c r="Z24" s="437">
        <v>1468</v>
      </c>
      <c r="AA24" s="437"/>
      <c r="AB24" s="437">
        <f t="shared" si="3"/>
        <v>64474</v>
      </c>
      <c r="AC24" s="721"/>
      <c r="AD24" s="437">
        <f t="shared" si="11"/>
        <v>64768</v>
      </c>
      <c r="AE24" s="437">
        <v>1231</v>
      </c>
      <c r="AF24" s="437">
        <v>254</v>
      </c>
      <c r="AG24" s="437">
        <f t="shared" si="4"/>
        <v>1485</v>
      </c>
      <c r="AH24" s="437">
        <v>495</v>
      </c>
      <c r="AI24" s="437">
        <v>33</v>
      </c>
      <c r="AJ24" s="437">
        <f t="shared" si="5"/>
        <v>528</v>
      </c>
      <c r="AK24" s="437">
        <v>86</v>
      </c>
      <c r="AL24" s="437">
        <f t="shared" si="6"/>
        <v>2099</v>
      </c>
      <c r="AM24" s="437">
        <v>2177</v>
      </c>
      <c r="AN24" s="437"/>
      <c r="AO24" s="437">
        <v>1363</v>
      </c>
      <c r="AP24" s="437"/>
      <c r="AQ24" s="437">
        <v>55063</v>
      </c>
      <c r="AR24" s="722"/>
      <c r="AS24" s="438">
        <f>SUM(N24+R24+AD24+AL24,AM24:AQ24)</f>
        <v>210064</v>
      </c>
    </row>
    <row r="25" spans="1:45" ht="13.5">
      <c r="A25" s="712"/>
      <c r="B25" s="1574" t="s">
        <v>509</v>
      </c>
      <c r="C25" s="1575"/>
      <c r="D25" s="437">
        <v>7207</v>
      </c>
      <c r="E25" s="437">
        <v>1683</v>
      </c>
      <c r="F25" s="437">
        <f t="shared" si="10"/>
        <v>8890</v>
      </c>
      <c r="G25" s="437">
        <v>77294</v>
      </c>
      <c r="H25" s="437">
        <v>442</v>
      </c>
      <c r="I25" s="437">
        <f t="shared" si="0"/>
        <v>77736</v>
      </c>
      <c r="J25" s="437">
        <v>228</v>
      </c>
      <c r="K25" s="437">
        <v>2</v>
      </c>
      <c r="L25" s="437">
        <f t="shared" si="1"/>
        <v>230</v>
      </c>
      <c r="M25" s="437">
        <v>167</v>
      </c>
      <c r="N25" s="437">
        <f t="shared" si="8"/>
        <v>87023</v>
      </c>
      <c r="O25" s="437">
        <v>1715</v>
      </c>
      <c r="P25" s="437">
        <v>924</v>
      </c>
      <c r="Q25" s="437">
        <v>0</v>
      </c>
      <c r="R25" s="437">
        <f t="shared" si="2"/>
        <v>2639</v>
      </c>
      <c r="S25" s="437"/>
      <c r="T25" s="437">
        <v>276</v>
      </c>
      <c r="U25" s="437">
        <v>14</v>
      </c>
      <c r="V25" s="437"/>
      <c r="W25" s="437">
        <f>SUM(T25:U25)</f>
        <v>290</v>
      </c>
      <c r="X25" s="437"/>
      <c r="Y25" s="437">
        <v>80108</v>
      </c>
      <c r="Z25" s="437">
        <v>1477</v>
      </c>
      <c r="AA25" s="437"/>
      <c r="AB25" s="437">
        <f t="shared" si="3"/>
        <v>81585</v>
      </c>
      <c r="AC25" s="721"/>
      <c r="AD25" s="437">
        <f t="shared" si="11"/>
        <v>81875</v>
      </c>
      <c r="AE25" s="437">
        <v>1497</v>
      </c>
      <c r="AF25" s="437">
        <v>307</v>
      </c>
      <c r="AG25" s="437">
        <f t="shared" si="4"/>
        <v>1804</v>
      </c>
      <c r="AH25" s="437">
        <v>564</v>
      </c>
      <c r="AI25" s="437">
        <v>12</v>
      </c>
      <c r="AJ25" s="437">
        <f t="shared" si="5"/>
        <v>576</v>
      </c>
      <c r="AK25" s="437">
        <v>100</v>
      </c>
      <c r="AL25" s="437">
        <f t="shared" si="6"/>
        <v>2480</v>
      </c>
      <c r="AM25" s="437">
        <v>2439</v>
      </c>
      <c r="AN25" s="437"/>
      <c r="AO25" s="437">
        <v>2037</v>
      </c>
      <c r="AP25" s="437"/>
      <c r="AQ25" s="437">
        <v>61557</v>
      </c>
      <c r="AR25" s="722"/>
      <c r="AS25" s="438">
        <f>SUM(N25+R25+AD25+AL25,AM25:AQ25)</f>
        <v>240050</v>
      </c>
    </row>
    <row r="26" spans="1:45" ht="13.5">
      <c r="A26" s="712"/>
      <c r="B26" s="1574" t="s">
        <v>510</v>
      </c>
      <c r="C26" s="1575"/>
      <c r="D26" s="437">
        <v>7992</v>
      </c>
      <c r="E26" s="437">
        <v>1801</v>
      </c>
      <c r="F26" s="437">
        <f t="shared" si="10"/>
        <v>9793</v>
      </c>
      <c r="G26" s="437">
        <v>82341</v>
      </c>
      <c r="H26" s="437">
        <v>328</v>
      </c>
      <c r="I26" s="437">
        <f t="shared" si="0"/>
        <v>82669</v>
      </c>
      <c r="J26" s="437">
        <v>177</v>
      </c>
      <c r="K26" s="437">
        <v>1</v>
      </c>
      <c r="L26" s="437">
        <f t="shared" si="1"/>
        <v>178</v>
      </c>
      <c r="M26" s="437">
        <v>218</v>
      </c>
      <c r="N26" s="437">
        <f t="shared" si="8"/>
        <v>92858</v>
      </c>
      <c r="O26" s="437">
        <v>1941</v>
      </c>
      <c r="P26" s="437">
        <v>957</v>
      </c>
      <c r="Q26" s="437">
        <v>0</v>
      </c>
      <c r="R26" s="437">
        <f t="shared" si="2"/>
        <v>2898</v>
      </c>
      <c r="S26" s="437"/>
      <c r="T26" s="437">
        <v>302</v>
      </c>
      <c r="U26" s="437">
        <v>15</v>
      </c>
      <c r="V26" s="437"/>
      <c r="W26" s="437">
        <f>SUM(T26:U26)</f>
        <v>317</v>
      </c>
      <c r="X26" s="437"/>
      <c r="Y26" s="437">
        <v>101396</v>
      </c>
      <c r="Z26" s="437">
        <v>1513</v>
      </c>
      <c r="AA26" s="437"/>
      <c r="AB26" s="437">
        <f t="shared" si="3"/>
        <v>102909</v>
      </c>
      <c r="AC26" s="721"/>
      <c r="AD26" s="437">
        <f t="shared" si="11"/>
        <v>103226</v>
      </c>
      <c r="AE26" s="437">
        <v>1663</v>
      </c>
      <c r="AF26" s="437">
        <v>355</v>
      </c>
      <c r="AG26" s="437">
        <f t="shared" si="4"/>
        <v>2018</v>
      </c>
      <c r="AH26" s="437">
        <v>685</v>
      </c>
      <c r="AI26" s="437">
        <v>14</v>
      </c>
      <c r="AJ26" s="437">
        <f t="shared" si="5"/>
        <v>699</v>
      </c>
      <c r="AK26" s="437">
        <v>114</v>
      </c>
      <c r="AL26" s="437">
        <f t="shared" si="6"/>
        <v>2831</v>
      </c>
      <c r="AM26" s="437">
        <v>2756</v>
      </c>
      <c r="AN26" s="437"/>
      <c r="AO26" s="437">
        <v>2356</v>
      </c>
      <c r="AP26" s="437"/>
      <c r="AQ26" s="437">
        <v>66777</v>
      </c>
      <c r="AR26" s="722"/>
      <c r="AS26" s="438">
        <f>SUM(N26+R26+AD26+AL26,AM26:AQ26)</f>
        <v>273702</v>
      </c>
    </row>
    <row r="27" spans="1:45" s="727" customFormat="1" ht="11.25">
      <c r="A27" s="724"/>
      <c r="B27" s="1218" t="s">
        <v>511</v>
      </c>
      <c r="C27" s="1576"/>
      <c r="D27" s="426">
        <v>9195</v>
      </c>
      <c r="E27" s="426">
        <v>2011</v>
      </c>
      <c r="F27" s="426">
        <f t="shared" si="10"/>
        <v>11206</v>
      </c>
      <c r="G27" s="426">
        <v>87013</v>
      </c>
      <c r="H27" s="426">
        <v>304</v>
      </c>
      <c r="I27" s="426">
        <f t="shared" si="0"/>
        <v>87317</v>
      </c>
      <c r="J27" s="426">
        <v>136</v>
      </c>
      <c r="K27" s="426">
        <v>1</v>
      </c>
      <c r="L27" s="426">
        <f t="shared" si="1"/>
        <v>137</v>
      </c>
      <c r="M27" s="426">
        <v>258</v>
      </c>
      <c r="N27" s="426">
        <f t="shared" si="8"/>
        <v>98918</v>
      </c>
      <c r="O27" s="426">
        <v>2210</v>
      </c>
      <c r="P27" s="426">
        <v>948</v>
      </c>
      <c r="Q27" s="426">
        <v>0</v>
      </c>
      <c r="R27" s="426">
        <f t="shared" si="2"/>
        <v>3158</v>
      </c>
      <c r="S27" s="426"/>
      <c r="T27" s="426">
        <v>394</v>
      </c>
      <c r="U27" s="426">
        <v>14</v>
      </c>
      <c r="V27" s="426"/>
      <c r="W27" s="426">
        <f>SUM(T27:U27)</f>
        <v>408</v>
      </c>
      <c r="X27" s="426"/>
      <c r="Y27" s="426">
        <v>122649</v>
      </c>
      <c r="Z27" s="426">
        <v>1535</v>
      </c>
      <c r="AA27" s="426"/>
      <c r="AB27" s="426">
        <f t="shared" si="3"/>
        <v>124184</v>
      </c>
      <c r="AC27" s="725"/>
      <c r="AD27" s="426">
        <f t="shared" si="11"/>
        <v>124592</v>
      </c>
      <c r="AE27" s="426">
        <v>1937</v>
      </c>
      <c r="AF27" s="426">
        <v>429</v>
      </c>
      <c r="AG27" s="426">
        <f t="shared" si="4"/>
        <v>2366</v>
      </c>
      <c r="AH27" s="426">
        <v>776</v>
      </c>
      <c r="AI27" s="426">
        <v>16</v>
      </c>
      <c r="AJ27" s="426">
        <f t="shared" si="5"/>
        <v>792</v>
      </c>
      <c r="AK27" s="426">
        <v>128</v>
      </c>
      <c r="AL27" s="426">
        <f t="shared" si="6"/>
        <v>3286</v>
      </c>
      <c r="AM27" s="426">
        <v>3077</v>
      </c>
      <c r="AN27" s="426"/>
      <c r="AO27" s="426">
        <v>2658</v>
      </c>
      <c r="AP27" s="426"/>
      <c r="AQ27" s="426">
        <v>69176</v>
      </c>
      <c r="AR27" s="726"/>
      <c r="AS27" s="427">
        <f>SUM(N27+R27+AD27+AL27,AM27:AQ27)</f>
        <v>304865</v>
      </c>
    </row>
    <row r="28" spans="1:45" s="727" customFormat="1" ht="6.75" customHeight="1">
      <c r="A28" s="724"/>
      <c r="B28" s="1570"/>
      <c r="C28" s="1571"/>
      <c r="D28" s="728"/>
      <c r="E28" s="728"/>
      <c r="F28" s="728"/>
      <c r="G28" s="728"/>
      <c r="H28" s="728"/>
      <c r="I28" s="728"/>
      <c r="J28" s="728"/>
      <c r="K28" s="728"/>
      <c r="L28" s="729">
        <f t="shared" si="1"/>
        <v>0</v>
      </c>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30"/>
      <c r="AS28" s="731"/>
    </row>
    <row r="29" spans="1:27" ht="13.5" customHeight="1">
      <c r="A29" s="489"/>
      <c r="B29" s="116" t="s">
        <v>535</v>
      </c>
      <c r="C29" s="489"/>
      <c r="D29" s="489"/>
      <c r="E29" s="489"/>
      <c r="F29" s="489"/>
      <c r="G29" s="489"/>
      <c r="H29" s="489"/>
      <c r="I29" s="489"/>
      <c r="J29" s="489"/>
      <c r="K29" s="489"/>
      <c r="L29" s="489"/>
      <c r="M29" s="489"/>
      <c r="N29" s="489"/>
      <c r="O29" s="489"/>
      <c r="P29" s="489"/>
      <c r="Q29" s="489"/>
      <c r="R29" s="489"/>
      <c r="S29" s="489"/>
      <c r="T29" s="489"/>
      <c r="U29" s="489"/>
      <c r="V29" s="489"/>
      <c r="X29" s="489"/>
      <c r="Y29" s="489"/>
      <c r="Z29" s="489"/>
      <c r="AA29" s="489"/>
    </row>
    <row r="30" spans="1:27" ht="13.5" customHeight="1">
      <c r="A30" s="489"/>
      <c r="B30" s="116" t="s">
        <v>536</v>
      </c>
      <c r="C30" s="489"/>
      <c r="D30" s="489"/>
      <c r="E30" s="489"/>
      <c r="F30" s="489"/>
      <c r="G30" s="489"/>
      <c r="H30" s="489"/>
      <c r="I30" s="489"/>
      <c r="J30" s="489"/>
      <c r="K30" s="489"/>
      <c r="L30" s="489"/>
      <c r="M30" s="489"/>
      <c r="P30" s="489"/>
      <c r="Q30" s="489"/>
      <c r="R30" s="489"/>
      <c r="S30" s="489"/>
      <c r="T30" s="489"/>
      <c r="X30" s="489"/>
      <c r="Y30" s="489"/>
      <c r="Z30" s="489"/>
      <c r="AA30" s="489"/>
    </row>
    <row r="31" spans="1:25" ht="12" customHeight="1">
      <c r="A31" s="489"/>
      <c r="B31" s="489" t="s">
        <v>537</v>
      </c>
      <c r="C31" s="489"/>
      <c r="D31" s="489"/>
      <c r="E31" s="489"/>
      <c r="F31" s="489"/>
      <c r="G31" s="489"/>
      <c r="H31" s="489"/>
      <c r="I31" s="489"/>
      <c r="J31" s="489"/>
      <c r="K31" s="489"/>
      <c r="L31" s="489"/>
      <c r="M31" s="489"/>
      <c r="P31" s="489"/>
      <c r="Q31" s="489"/>
      <c r="R31" s="489"/>
      <c r="S31" s="489"/>
      <c r="T31" s="489"/>
      <c r="X31" s="489"/>
      <c r="Y31" s="489"/>
    </row>
    <row r="32" spans="1:25" ht="12">
      <c r="A32" s="489"/>
      <c r="B32" s="708"/>
      <c r="C32" s="489"/>
      <c r="D32" s="489"/>
      <c r="E32" s="489"/>
      <c r="F32" s="489"/>
      <c r="G32" s="489"/>
      <c r="H32" s="489"/>
      <c r="I32" s="489"/>
      <c r="J32" s="489"/>
      <c r="K32" s="489"/>
      <c r="L32" s="489"/>
      <c r="M32" s="489"/>
      <c r="P32" s="489"/>
      <c r="Q32" s="489"/>
      <c r="R32" s="489"/>
      <c r="S32" s="489"/>
      <c r="T32" s="489"/>
      <c r="X32" s="489"/>
      <c r="Y32" s="489"/>
    </row>
    <row r="33" spans="1:25" ht="12">
      <c r="A33" s="489"/>
      <c r="B33" s="489"/>
      <c r="C33" s="489"/>
      <c r="D33" s="489"/>
      <c r="E33" s="489"/>
      <c r="F33" s="489"/>
      <c r="G33" s="489"/>
      <c r="J33" s="489"/>
      <c r="K33" s="489"/>
      <c r="L33" s="489"/>
      <c r="M33" s="489"/>
      <c r="P33" s="489"/>
      <c r="Q33" s="489"/>
      <c r="R33" s="489"/>
      <c r="S33" s="489"/>
      <c r="T33" s="489"/>
      <c r="X33" s="489"/>
      <c r="Y33" s="489"/>
    </row>
    <row r="34" spans="1:25" ht="12">
      <c r="A34" s="489"/>
      <c r="B34" s="489"/>
      <c r="C34" s="489"/>
      <c r="D34" s="489"/>
      <c r="E34" s="489"/>
      <c r="F34" s="489"/>
      <c r="G34" s="489"/>
      <c r="J34" s="489"/>
      <c r="K34" s="489"/>
      <c r="L34" s="489"/>
      <c r="M34" s="489"/>
      <c r="P34" s="489"/>
      <c r="Q34" s="489"/>
      <c r="R34" s="489"/>
      <c r="S34" s="489"/>
      <c r="T34" s="489"/>
      <c r="X34" s="489"/>
      <c r="Y34" s="489"/>
    </row>
    <row r="35" spans="1:44" ht="12">
      <c r="A35" s="489"/>
      <c r="B35" s="489"/>
      <c r="C35" s="489"/>
      <c r="D35" s="489"/>
      <c r="E35" s="489"/>
      <c r="F35" s="489"/>
      <c r="G35" s="489"/>
      <c r="J35" s="489"/>
      <c r="K35" s="489"/>
      <c r="L35" s="489"/>
      <c r="M35" s="489"/>
      <c r="P35" s="489"/>
      <c r="Q35" s="489"/>
      <c r="R35" s="489"/>
      <c r="S35" s="489"/>
      <c r="T35" s="489"/>
      <c r="X35" s="489"/>
      <c r="Y35" s="489"/>
      <c r="AQ35" s="732"/>
      <c r="AR35" s="732"/>
    </row>
    <row r="36" spans="1:25" s="727" customFormat="1" ht="11.25">
      <c r="A36" s="481"/>
      <c r="B36" s="481"/>
      <c r="C36" s="481"/>
      <c r="D36" s="481"/>
      <c r="E36" s="481"/>
      <c r="F36" s="481"/>
      <c r="G36" s="481"/>
      <c r="J36" s="481"/>
      <c r="K36" s="481"/>
      <c r="L36" s="481"/>
      <c r="M36" s="481"/>
      <c r="P36" s="481"/>
      <c r="Q36" s="481"/>
      <c r="R36" s="481"/>
      <c r="S36" s="481"/>
      <c r="T36" s="481"/>
      <c r="X36" s="481"/>
      <c r="Y36" s="481"/>
    </row>
    <row r="37" spans="1:25" ht="12">
      <c r="A37" s="489"/>
      <c r="B37" s="489"/>
      <c r="C37" s="489"/>
      <c r="D37" s="489"/>
      <c r="E37" s="489"/>
      <c r="F37" s="489"/>
      <c r="G37" s="489"/>
      <c r="J37" s="489"/>
      <c r="K37" s="489"/>
      <c r="L37" s="489"/>
      <c r="M37" s="489"/>
      <c r="P37" s="489"/>
      <c r="Q37" s="489"/>
      <c r="R37" s="489"/>
      <c r="S37" s="489"/>
      <c r="T37" s="489"/>
      <c r="X37" s="489"/>
      <c r="Y37" s="489"/>
    </row>
    <row r="38" spans="1:25" ht="12">
      <c r="A38" s="489"/>
      <c r="B38" s="489"/>
      <c r="C38" s="489"/>
      <c r="D38" s="489"/>
      <c r="E38" s="489"/>
      <c r="F38" s="489"/>
      <c r="G38" s="489"/>
      <c r="J38" s="489"/>
      <c r="K38" s="489"/>
      <c r="L38" s="489"/>
      <c r="M38" s="489"/>
      <c r="P38" s="489"/>
      <c r="Q38" s="489"/>
      <c r="R38" s="489"/>
      <c r="S38" s="489"/>
      <c r="T38" s="489"/>
      <c r="X38" s="489"/>
      <c r="Y38" s="489"/>
    </row>
    <row r="39" spans="1:25" ht="15" customHeight="1">
      <c r="A39" s="489"/>
      <c r="B39" s="489"/>
      <c r="C39" s="489"/>
      <c r="D39" s="489"/>
      <c r="E39" s="489"/>
      <c r="F39" s="489"/>
      <c r="G39" s="489"/>
      <c r="J39" s="489"/>
      <c r="K39" s="489"/>
      <c r="L39" s="489"/>
      <c r="M39" s="489"/>
      <c r="P39" s="489"/>
      <c r="Q39" s="489"/>
      <c r="R39" s="489"/>
      <c r="S39" s="489"/>
      <c r="T39" s="489"/>
      <c r="X39" s="489"/>
      <c r="Y39" s="489"/>
    </row>
    <row r="42" ht="13.5" customHeight="1">
      <c r="B42" s="705"/>
    </row>
  </sheetData>
  <mergeCells count="49">
    <mergeCell ref="AR5:AS7"/>
    <mergeCell ref="B11:C11"/>
    <mergeCell ref="B12:C12"/>
    <mergeCell ref="S5:AD5"/>
    <mergeCell ref="AC6:AD7"/>
    <mergeCell ref="AA7:AB7"/>
    <mergeCell ref="AE5:AL5"/>
    <mergeCell ref="AL6:AL7"/>
    <mergeCell ref="G6:I6"/>
    <mergeCell ref="X7:Y7"/>
    <mergeCell ref="D6:F6"/>
    <mergeCell ref="B20:C20"/>
    <mergeCell ref="B26:C26"/>
    <mergeCell ref="B13:C13"/>
    <mergeCell ref="B14:C14"/>
    <mergeCell ref="B15:C15"/>
    <mergeCell ref="B16:C16"/>
    <mergeCell ref="B17:C17"/>
    <mergeCell ref="B10:C10"/>
    <mergeCell ref="AP5:AQ7"/>
    <mergeCell ref="N6:N7"/>
    <mergeCell ref="B8:C8"/>
    <mergeCell ref="AN5:AO7"/>
    <mergeCell ref="S6:W6"/>
    <mergeCell ref="AE6:AG6"/>
    <mergeCell ref="AH6:AJ6"/>
    <mergeCell ref="D5:N5"/>
    <mergeCell ref="O6:P6"/>
    <mergeCell ref="R6:R7"/>
    <mergeCell ref="AM5:AM7"/>
    <mergeCell ref="AK6:AK7"/>
    <mergeCell ref="X6:AB6"/>
    <mergeCell ref="B5:C7"/>
    <mergeCell ref="M6:M7"/>
    <mergeCell ref="Q6:Q7"/>
    <mergeCell ref="J6:L6"/>
    <mergeCell ref="S7:T7"/>
    <mergeCell ref="V7:W7"/>
    <mergeCell ref="O5:R5"/>
    <mergeCell ref="B28:C28"/>
    <mergeCell ref="B9:C9"/>
    <mergeCell ref="B24:C24"/>
    <mergeCell ref="B25:C25"/>
    <mergeCell ref="B21:C21"/>
    <mergeCell ref="B23:C23"/>
    <mergeCell ref="B27:C27"/>
    <mergeCell ref="B18:C18"/>
    <mergeCell ref="B19:C19"/>
    <mergeCell ref="B22:C22"/>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M68"/>
  <sheetViews>
    <sheetView workbookViewId="0" topLeftCell="A1">
      <selection activeCell="A1" sqref="A1"/>
    </sheetView>
  </sheetViews>
  <sheetFormatPr defaultColWidth="9.00390625" defaultRowHeight="13.5"/>
  <cols>
    <col min="1" max="2" width="3.625" style="16" customWidth="1"/>
    <col min="3" max="3" width="10.00390625" style="16" customWidth="1"/>
    <col min="4" max="4" width="13.625" style="16" customWidth="1"/>
    <col min="5" max="6" width="10.625" style="16" customWidth="1"/>
    <col min="7" max="7" width="10.625" style="18" customWidth="1"/>
    <col min="8" max="10" width="10.625" style="16" customWidth="1"/>
    <col min="11" max="11" width="9.625" style="16" customWidth="1"/>
    <col min="12" max="16384" width="9.00390625" style="16" customWidth="1"/>
  </cols>
  <sheetData>
    <row r="2" ht="14.25">
      <c r="B2" s="17" t="s">
        <v>977</v>
      </c>
    </row>
    <row r="3" spans="2:10" ht="12" customHeight="1" thickBot="1">
      <c r="B3" s="19"/>
      <c r="C3" s="19"/>
      <c r="D3" s="19"/>
      <c r="E3" s="19"/>
      <c r="F3" s="19"/>
      <c r="G3" s="20"/>
      <c r="H3" s="19"/>
      <c r="I3" s="19"/>
      <c r="J3" s="21" t="s">
        <v>966</v>
      </c>
    </row>
    <row r="4" spans="2:11" ht="21" customHeight="1" thickTop="1">
      <c r="B4" s="1233" t="s">
        <v>967</v>
      </c>
      <c r="C4" s="1234"/>
      <c r="D4" s="22" t="s">
        <v>968</v>
      </c>
      <c r="E4" s="1237" t="s">
        <v>969</v>
      </c>
      <c r="F4" s="1237"/>
      <c r="G4" s="1237"/>
      <c r="H4" s="1226" t="s">
        <v>970</v>
      </c>
      <c r="I4" s="1226"/>
      <c r="J4" s="1226"/>
      <c r="K4" s="23"/>
    </row>
    <row r="5" spans="2:11" ht="21" customHeight="1">
      <c r="B5" s="1235"/>
      <c r="C5" s="1236"/>
      <c r="D5" s="24" t="s">
        <v>971</v>
      </c>
      <c r="E5" s="25" t="s">
        <v>917</v>
      </c>
      <c r="F5" s="25" t="s">
        <v>918</v>
      </c>
      <c r="G5" s="26" t="s">
        <v>972</v>
      </c>
      <c r="H5" s="25" t="s">
        <v>919</v>
      </c>
      <c r="I5" s="25" t="s">
        <v>920</v>
      </c>
      <c r="J5" s="25" t="s">
        <v>921</v>
      </c>
      <c r="K5" s="23"/>
    </row>
    <row r="6" spans="2:10" s="27" customFormat="1" ht="24" customHeight="1">
      <c r="B6" s="1227" t="s">
        <v>973</v>
      </c>
      <c r="C6" s="1228"/>
      <c r="D6" s="28">
        <f aca="true" t="shared" si="0" ref="D6:J6">SUM(D8,D27)</f>
        <v>1214021</v>
      </c>
      <c r="E6" s="29">
        <f t="shared" si="0"/>
        <v>8074</v>
      </c>
      <c r="F6" s="29">
        <f t="shared" si="0"/>
        <v>-9416</v>
      </c>
      <c r="G6" s="29">
        <f t="shared" si="0"/>
        <v>-1342</v>
      </c>
      <c r="H6" s="29">
        <f t="shared" si="0"/>
        <v>1212679</v>
      </c>
      <c r="I6" s="29">
        <f t="shared" si="0"/>
        <v>581469</v>
      </c>
      <c r="J6" s="30">
        <f t="shared" si="0"/>
        <v>631210</v>
      </c>
    </row>
    <row r="7" spans="2:10" s="27" customFormat="1" ht="7.5" customHeight="1">
      <c r="B7" s="31"/>
      <c r="C7" s="32"/>
      <c r="D7" s="33"/>
      <c r="E7" s="34"/>
      <c r="F7" s="34"/>
      <c r="G7" s="34"/>
      <c r="H7" s="34"/>
      <c r="I7" s="34"/>
      <c r="J7" s="35"/>
    </row>
    <row r="8" spans="2:10" s="27" customFormat="1" ht="15" customHeight="1">
      <c r="B8" s="1231" t="s">
        <v>974</v>
      </c>
      <c r="C8" s="1232"/>
      <c r="D8" s="36">
        <f aca="true" t="shared" si="1" ref="D8:J8">SUM(D11:D25)</f>
        <v>824439</v>
      </c>
      <c r="E8" s="37">
        <f t="shared" si="1"/>
        <v>6466</v>
      </c>
      <c r="F8" s="37">
        <f t="shared" si="1"/>
        <v>-3210</v>
      </c>
      <c r="G8" s="37">
        <f t="shared" si="1"/>
        <v>3256</v>
      </c>
      <c r="H8" s="37">
        <f t="shared" si="1"/>
        <v>827695</v>
      </c>
      <c r="I8" s="37">
        <f t="shared" si="1"/>
        <v>396869</v>
      </c>
      <c r="J8" s="38">
        <f t="shared" si="1"/>
        <v>430826</v>
      </c>
    </row>
    <row r="9" spans="2:10" ht="7.5" customHeight="1">
      <c r="B9" s="39"/>
      <c r="C9" s="40"/>
      <c r="D9" s="36"/>
      <c r="E9" s="37"/>
      <c r="F9" s="37"/>
      <c r="G9" s="37"/>
      <c r="H9" s="37"/>
      <c r="I9" s="37"/>
      <c r="J9" s="38"/>
    </row>
    <row r="10" spans="2:10" ht="7.5" customHeight="1">
      <c r="B10" s="41"/>
      <c r="C10" s="42"/>
      <c r="D10" s="43"/>
      <c r="E10" s="44"/>
      <c r="F10" s="44"/>
      <c r="G10" s="44"/>
      <c r="H10" s="44"/>
      <c r="I10" s="44"/>
      <c r="J10" s="45"/>
    </row>
    <row r="11" spans="2:13" ht="13.5" customHeight="1">
      <c r="B11" s="46"/>
      <c r="C11" s="47" t="s">
        <v>922</v>
      </c>
      <c r="D11" s="48">
        <f>SUM(H11-G11)</f>
        <v>209026</v>
      </c>
      <c r="E11" s="44">
        <v>1985</v>
      </c>
      <c r="F11" s="44">
        <v>662</v>
      </c>
      <c r="G11" s="44">
        <f>SUM(E11:F11)</f>
        <v>2647</v>
      </c>
      <c r="H11" s="49">
        <f>SUM(I11:J11)</f>
        <v>211673</v>
      </c>
      <c r="I11" s="44">
        <v>101483</v>
      </c>
      <c r="J11" s="45">
        <v>110190</v>
      </c>
      <c r="L11" s="18"/>
      <c r="M11" s="18"/>
    </row>
    <row r="12" spans="2:13" ht="13.5" customHeight="1">
      <c r="B12" s="46"/>
      <c r="C12" s="47" t="s">
        <v>923</v>
      </c>
      <c r="D12" s="48">
        <f>SUM(H12-G12)</f>
        <v>92619</v>
      </c>
      <c r="E12" s="44">
        <v>736</v>
      </c>
      <c r="F12" s="44">
        <v>-825</v>
      </c>
      <c r="G12" s="44">
        <f>SUM(E12:F12)</f>
        <v>-89</v>
      </c>
      <c r="H12" s="49">
        <f>SUM(I12:J12)</f>
        <v>92530</v>
      </c>
      <c r="I12" s="44">
        <v>44894</v>
      </c>
      <c r="J12" s="45">
        <v>47636</v>
      </c>
      <c r="L12" s="18"/>
      <c r="M12" s="18"/>
    </row>
    <row r="13" spans="2:13" ht="13.5" customHeight="1">
      <c r="B13" s="46"/>
      <c r="C13" s="47" t="s">
        <v>924</v>
      </c>
      <c r="D13" s="48">
        <f>SUM(H13-G13)</f>
        <v>94425</v>
      </c>
      <c r="E13" s="44">
        <v>656</v>
      </c>
      <c r="F13" s="44">
        <v>-426</v>
      </c>
      <c r="G13" s="44">
        <f>SUM(E13:F13)</f>
        <v>230</v>
      </c>
      <c r="H13" s="49">
        <f>SUM(I13:J13)</f>
        <v>94655</v>
      </c>
      <c r="I13" s="44">
        <v>44854</v>
      </c>
      <c r="J13" s="45">
        <v>49801</v>
      </c>
      <c r="L13" s="18"/>
      <c r="M13" s="18"/>
    </row>
    <row r="14" spans="2:13" ht="13.5" customHeight="1">
      <c r="B14" s="46"/>
      <c r="C14" s="47" t="s">
        <v>925</v>
      </c>
      <c r="D14" s="48">
        <f>SUM(H14-G14)</f>
        <v>95487</v>
      </c>
      <c r="E14" s="44">
        <v>866</v>
      </c>
      <c r="F14" s="44">
        <v>-463</v>
      </c>
      <c r="G14" s="44">
        <f>SUM(E14:F14)</f>
        <v>403</v>
      </c>
      <c r="H14" s="49">
        <f>SUM(I14:J14)</f>
        <v>95890</v>
      </c>
      <c r="I14" s="44">
        <v>45303</v>
      </c>
      <c r="J14" s="45">
        <v>50587</v>
      </c>
      <c r="L14" s="18"/>
      <c r="M14" s="18"/>
    </row>
    <row r="15" spans="2:13" ht="9" customHeight="1">
      <c r="B15" s="46"/>
      <c r="C15" s="47"/>
      <c r="D15" s="48"/>
      <c r="E15" s="44"/>
      <c r="F15" s="44"/>
      <c r="G15" s="44"/>
      <c r="H15" s="49"/>
      <c r="I15" s="44"/>
      <c r="J15" s="45"/>
      <c r="L15" s="18"/>
      <c r="M15" s="18"/>
    </row>
    <row r="16" spans="2:13" ht="13.5" customHeight="1">
      <c r="B16" s="46"/>
      <c r="C16" s="47" t="s">
        <v>926</v>
      </c>
      <c r="D16" s="48">
        <f>SUM(H16-G16)</f>
        <v>41905</v>
      </c>
      <c r="E16" s="44">
        <v>328</v>
      </c>
      <c r="F16" s="44">
        <v>-286</v>
      </c>
      <c r="G16" s="44">
        <f>SUM(E16:F16)</f>
        <v>42</v>
      </c>
      <c r="H16" s="49">
        <f>SUM(I16:J16)</f>
        <v>41947</v>
      </c>
      <c r="I16" s="44">
        <v>20221</v>
      </c>
      <c r="J16" s="45">
        <v>21726</v>
      </c>
      <c r="L16" s="18"/>
      <c r="M16" s="18"/>
    </row>
    <row r="17" spans="2:13" ht="13.5" customHeight="1">
      <c r="B17" s="46"/>
      <c r="C17" s="47" t="s">
        <v>927</v>
      </c>
      <c r="D17" s="48">
        <f>SUM(H17-G17)</f>
        <v>38702</v>
      </c>
      <c r="E17" s="44">
        <v>289</v>
      </c>
      <c r="F17" s="44">
        <v>-165</v>
      </c>
      <c r="G17" s="44">
        <f>SUM(E17:F17)</f>
        <v>124</v>
      </c>
      <c r="H17" s="49">
        <f>SUM(I17:J17)</f>
        <v>38826</v>
      </c>
      <c r="I17" s="44">
        <v>18510</v>
      </c>
      <c r="J17" s="45">
        <v>20316</v>
      </c>
      <c r="L17" s="18"/>
      <c r="M17" s="18"/>
    </row>
    <row r="18" spans="2:13" ht="13.5" customHeight="1">
      <c r="B18" s="46"/>
      <c r="C18" s="47" t="s">
        <v>928</v>
      </c>
      <c r="D18" s="48">
        <f>SUM(H18-G18)</f>
        <v>38002</v>
      </c>
      <c r="E18" s="44">
        <v>223</v>
      </c>
      <c r="F18" s="44">
        <v>-275</v>
      </c>
      <c r="G18" s="44">
        <f>SUM(E18:F18)</f>
        <v>-52</v>
      </c>
      <c r="H18" s="49">
        <f>SUM(I18:J18)</f>
        <v>37950</v>
      </c>
      <c r="I18" s="44">
        <v>18093</v>
      </c>
      <c r="J18" s="45">
        <v>19857</v>
      </c>
      <c r="L18" s="18"/>
      <c r="M18" s="18"/>
    </row>
    <row r="19" spans="2:13" ht="13.5" customHeight="1">
      <c r="B19" s="46"/>
      <c r="C19" s="47" t="s">
        <v>929</v>
      </c>
      <c r="D19" s="48">
        <f>SUM(H19-G19)</f>
        <v>33333</v>
      </c>
      <c r="E19" s="44">
        <v>134</v>
      </c>
      <c r="F19" s="44">
        <v>-280</v>
      </c>
      <c r="G19" s="44">
        <f>SUM(E19:F19)</f>
        <v>-146</v>
      </c>
      <c r="H19" s="49">
        <f>SUM(I19:J19)</f>
        <v>33187</v>
      </c>
      <c r="I19" s="44">
        <v>16044</v>
      </c>
      <c r="J19" s="45">
        <v>17143</v>
      </c>
      <c r="L19" s="18"/>
      <c r="M19" s="18"/>
    </row>
    <row r="20" spans="2:13" ht="9" customHeight="1">
      <c r="B20" s="46"/>
      <c r="C20" s="47"/>
      <c r="D20" s="48"/>
      <c r="E20" s="44"/>
      <c r="F20" s="44"/>
      <c r="G20" s="44"/>
      <c r="H20" s="49"/>
      <c r="I20" s="44"/>
      <c r="J20" s="45"/>
      <c r="L20" s="18"/>
      <c r="M20" s="18"/>
    </row>
    <row r="21" spans="2:13" ht="13.5" customHeight="1">
      <c r="B21" s="46"/>
      <c r="C21" s="47" t="s">
        <v>930</v>
      </c>
      <c r="D21" s="48">
        <f>SUM(H21-G21)</f>
        <v>33155</v>
      </c>
      <c r="E21" s="44">
        <v>218</v>
      </c>
      <c r="F21" s="50">
        <v>-225</v>
      </c>
      <c r="G21" s="44">
        <f>SUM(E21:F21)</f>
        <v>-7</v>
      </c>
      <c r="H21" s="49">
        <f>SUM(I21:J21)</f>
        <v>33148</v>
      </c>
      <c r="I21" s="44">
        <v>15856</v>
      </c>
      <c r="J21" s="45">
        <v>17292</v>
      </c>
      <c r="L21" s="18"/>
      <c r="M21" s="18"/>
    </row>
    <row r="22" spans="2:13" ht="13.5" customHeight="1">
      <c r="B22" s="46"/>
      <c r="C22" s="47" t="s">
        <v>931</v>
      </c>
      <c r="D22" s="48">
        <f>SUM(H22-G22)</f>
        <v>45809</v>
      </c>
      <c r="E22" s="44">
        <v>395</v>
      </c>
      <c r="F22" s="44">
        <v>70</v>
      </c>
      <c r="G22" s="44">
        <f>SUM(E22:F22)</f>
        <v>465</v>
      </c>
      <c r="H22" s="49">
        <f>SUM(I22:J22)</f>
        <v>46274</v>
      </c>
      <c r="I22" s="44">
        <v>22168</v>
      </c>
      <c r="J22" s="45">
        <v>24106</v>
      </c>
      <c r="L22" s="18"/>
      <c r="M22" s="18"/>
    </row>
    <row r="23" spans="2:13" ht="13.5" customHeight="1">
      <c r="B23" s="46"/>
      <c r="C23" s="47" t="s">
        <v>932</v>
      </c>
      <c r="D23" s="48">
        <f>SUM(H23-G23)</f>
        <v>39248</v>
      </c>
      <c r="E23" s="44">
        <v>300</v>
      </c>
      <c r="F23" s="44">
        <v>-248</v>
      </c>
      <c r="G23" s="44">
        <f>SUM(E23:F23)</f>
        <v>52</v>
      </c>
      <c r="H23" s="49">
        <f>SUM(I23:J23)</f>
        <v>39300</v>
      </c>
      <c r="I23" s="44">
        <v>19574</v>
      </c>
      <c r="J23" s="45">
        <v>19726</v>
      </c>
      <c r="L23" s="18"/>
      <c r="M23" s="18"/>
    </row>
    <row r="24" spans="2:13" ht="13.5" customHeight="1">
      <c r="B24" s="46"/>
      <c r="C24" s="47" t="s">
        <v>933</v>
      </c>
      <c r="D24" s="48">
        <f>SUM(H24-G24)</f>
        <v>26206</v>
      </c>
      <c r="E24" s="44">
        <v>93</v>
      </c>
      <c r="F24" s="44">
        <v>-467</v>
      </c>
      <c r="G24" s="44">
        <f>SUM(E24:F24)</f>
        <v>-374</v>
      </c>
      <c r="H24" s="49">
        <f>SUM(I24:J24)</f>
        <v>25832</v>
      </c>
      <c r="I24" s="44">
        <v>12570</v>
      </c>
      <c r="J24" s="45">
        <v>13262</v>
      </c>
      <c r="L24" s="18"/>
      <c r="M24" s="18"/>
    </row>
    <row r="25" spans="2:13" ht="16.5" customHeight="1">
      <c r="B25" s="46"/>
      <c r="C25" s="47" t="s">
        <v>934</v>
      </c>
      <c r="D25" s="48">
        <f>SUM(H25-G25)</f>
        <v>36522</v>
      </c>
      <c r="E25" s="44">
        <v>243</v>
      </c>
      <c r="F25" s="44">
        <v>-282</v>
      </c>
      <c r="G25" s="44">
        <f>SUM(E25:F25)</f>
        <v>-39</v>
      </c>
      <c r="H25" s="49">
        <f>SUM(I25:J25)</f>
        <v>36483</v>
      </c>
      <c r="I25" s="44">
        <v>17299</v>
      </c>
      <c r="J25" s="45">
        <v>19184</v>
      </c>
      <c r="L25" s="18"/>
      <c r="M25" s="18"/>
    </row>
    <row r="26" spans="2:13" ht="9" customHeight="1">
      <c r="B26" s="46"/>
      <c r="C26" s="47"/>
      <c r="D26" s="48"/>
      <c r="E26" s="44"/>
      <c r="F26" s="44"/>
      <c r="G26" s="44"/>
      <c r="H26" s="49"/>
      <c r="I26" s="44"/>
      <c r="J26" s="45"/>
      <c r="L26" s="18"/>
      <c r="M26" s="18"/>
    </row>
    <row r="27" spans="2:13" s="51" customFormat="1" ht="14.25" customHeight="1">
      <c r="B27" s="1229" t="s">
        <v>975</v>
      </c>
      <c r="C27" s="1230"/>
      <c r="D27" s="54">
        <f aca="true" t="shared" si="2" ref="D27:J27">SUM(D29:D67)</f>
        <v>389582</v>
      </c>
      <c r="E27" s="37">
        <f t="shared" si="2"/>
        <v>1608</v>
      </c>
      <c r="F27" s="37">
        <f t="shared" si="2"/>
        <v>-6206</v>
      </c>
      <c r="G27" s="37">
        <f t="shared" si="2"/>
        <v>-4598</v>
      </c>
      <c r="H27" s="37">
        <f t="shared" si="2"/>
        <v>384984</v>
      </c>
      <c r="I27" s="37">
        <f t="shared" si="2"/>
        <v>184600</v>
      </c>
      <c r="J27" s="38">
        <f t="shared" si="2"/>
        <v>200384</v>
      </c>
      <c r="L27" s="55"/>
      <c r="M27" s="55"/>
    </row>
    <row r="28" spans="2:13" s="51" customFormat="1" ht="9" customHeight="1">
      <c r="B28" s="52"/>
      <c r="C28" s="53"/>
      <c r="D28" s="54"/>
      <c r="E28" s="37"/>
      <c r="F28" s="37"/>
      <c r="G28" s="37"/>
      <c r="H28" s="37"/>
      <c r="I28" s="37"/>
      <c r="J28" s="38"/>
      <c r="L28" s="55"/>
      <c r="M28" s="55"/>
    </row>
    <row r="29" spans="2:13" ht="13.5" customHeight="1">
      <c r="B29" s="46"/>
      <c r="C29" s="47" t="s">
        <v>935</v>
      </c>
      <c r="D29" s="48">
        <f>SUM(H29-G29)</f>
        <v>14612</v>
      </c>
      <c r="E29" s="44">
        <v>101</v>
      </c>
      <c r="F29" s="44">
        <v>-199</v>
      </c>
      <c r="G29" s="44">
        <f>SUM(E29:F29)</f>
        <v>-98</v>
      </c>
      <c r="H29" s="49">
        <f>SUM(I29:J29)</f>
        <v>14514</v>
      </c>
      <c r="I29" s="44">
        <v>6875</v>
      </c>
      <c r="J29" s="45">
        <v>7639</v>
      </c>
      <c r="L29" s="18"/>
      <c r="M29" s="18"/>
    </row>
    <row r="30" spans="2:13" ht="13.5" customHeight="1">
      <c r="B30" s="46"/>
      <c r="C30" s="47" t="s">
        <v>936</v>
      </c>
      <c r="D30" s="48">
        <f>SUM(H30-G30)</f>
        <v>11447</v>
      </c>
      <c r="E30" s="44">
        <v>53</v>
      </c>
      <c r="F30" s="44">
        <v>-154</v>
      </c>
      <c r="G30" s="44">
        <f>SUM(E30:F30)</f>
        <v>-101</v>
      </c>
      <c r="H30" s="49">
        <f>SUM(I30:J30)</f>
        <v>11346</v>
      </c>
      <c r="I30" s="44">
        <v>5462</v>
      </c>
      <c r="J30" s="45">
        <v>5884</v>
      </c>
      <c r="L30" s="18"/>
      <c r="M30" s="18"/>
    </row>
    <row r="31" spans="2:13" ht="9" customHeight="1">
      <c r="B31" s="46"/>
      <c r="C31" s="47"/>
      <c r="D31" s="48"/>
      <c r="E31" s="44"/>
      <c r="F31" s="44"/>
      <c r="G31" s="44"/>
      <c r="H31" s="49"/>
      <c r="I31" s="44"/>
      <c r="J31" s="45"/>
      <c r="L31" s="18"/>
      <c r="M31" s="18"/>
    </row>
    <row r="32" spans="2:13" ht="13.5" customHeight="1">
      <c r="B32" s="46"/>
      <c r="C32" s="47" t="s">
        <v>937</v>
      </c>
      <c r="D32" s="48">
        <f>SUM(H32-G32)</f>
        <v>22389</v>
      </c>
      <c r="E32" s="44">
        <v>79</v>
      </c>
      <c r="F32" s="44">
        <v>-276</v>
      </c>
      <c r="G32" s="44">
        <f>SUM(E32:F32)</f>
        <v>-197</v>
      </c>
      <c r="H32" s="49">
        <f>SUM(I32:J32)</f>
        <v>22192</v>
      </c>
      <c r="I32" s="44">
        <v>10621</v>
      </c>
      <c r="J32" s="45">
        <v>11571</v>
      </c>
      <c r="L32" s="18"/>
      <c r="M32" s="18"/>
    </row>
    <row r="33" spans="2:13" ht="13.5" customHeight="1">
      <c r="B33" s="46"/>
      <c r="C33" s="47" t="s">
        <v>938</v>
      </c>
      <c r="D33" s="48">
        <f>SUM(H33-G33)</f>
        <v>10160</v>
      </c>
      <c r="E33" s="44">
        <v>7</v>
      </c>
      <c r="F33" s="44">
        <v>-93</v>
      </c>
      <c r="G33" s="44">
        <f>SUM(E33:F33)</f>
        <v>-86</v>
      </c>
      <c r="H33" s="49">
        <f>SUM(I33:J33)</f>
        <v>10074</v>
      </c>
      <c r="I33" s="44">
        <v>4855</v>
      </c>
      <c r="J33" s="45">
        <v>5219</v>
      </c>
      <c r="L33" s="18"/>
      <c r="M33" s="18"/>
    </row>
    <row r="34" spans="2:13" ht="13.5" customHeight="1">
      <c r="B34" s="46"/>
      <c r="C34" s="47" t="s">
        <v>939</v>
      </c>
      <c r="D34" s="48">
        <f>SUM(H34-G34)</f>
        <v>11952</v>
      </c>
      <c r="E34" s="44">
        <v>21</v>
      </c>
      <c r="F34" s="44">
        <v>-187</v>
      </c>
      <c r="G34" s="44">
        <f>SUM(E34:F34)</f>
        <v>-166</v>
      </c>
      <c r="H34" s="49">
        <f>SUM(I34:J34)</f>
        <v>11786</v>
      </c>
      <c r="I34" s="44">
        <v>5765</v>
      </c>
      <c r="J34" s="45">
        <v>6021</v>
      </c>
      <c r="L34" s="18"/>
      <c r="M34" s="18"/>
    </row>
    <row r="35" spans="2:13" ht="13.5" customHeight="1">
      <c r="B35" s="46"/>
      <c r="C35" s="47" t="s">
        <v>940</v>
      </c>
      <c r="D35" s="48">
        <f>SUM(H35-G35)</f>
        <v>12503</v>
      </c>
      <c r="E35" s="44">
        <v>32</v>
      </c>
      <c r="F35" s="44">
        <v>-166</v>
      </c>
      <c r="G35" s="44">
        <f>SUM(E35:F35)</f>
        <v>-134</v>
      </c>
      <c r="H35" s="49">
        <f>SUM(I35:J35)</f>
        <v>12369</v>
      </c>
      <c r="I35" s="44">
        <v>5999</v>
      </c>
      <c r="J35" s="45">
        <v>6370</v>
      </c>
      <c r="L35" s="18"/>
      <c r="M35" s="18"/>
    </row>
    <row r="36" spans="2:13" ht="9" customHeight="1">
      <c r="B36" s="46"/>
      <c r="C36" s="47"/>
      <c r="D36" s="48"/>
      <c r="E36" s="44"/>
      <c r="F36" s="44"/>
      <c r="G36" s="44"/>
      <c r="H36" s="49"/>
      <c r="I36" s="44"/>
      <c r="J36" s="45"/>
      <c r="L36" s="18"/>
      <c r="M36" s="18"/>
    </row>
    <row r="37" spans="2:13" ht="13.5" customHeight="1">
      <c r="B37" s="46"/>
      <c r="C37" s="47" t="s">
        <v>941</v>
      </c>
      <c r="D37" s="48">
        <f>SUM(H37-G37)</f>
        <v>11355</v>
      </c>
      <c r="E37" s="44">
        <v>84</v>
      </c>
      <c r="F37" s="44">
        <v>-171</v>
      </c>
      <c r="G37" s="44">
        <f>SUM(E37:F37)</f>
        <v>-87</v>
      </c>
      <c r="H37" s="49">
        <f>SUM(I37:J37)</f>
        <v>11268</v>
      </c>
      <c r="I37" s="44">
        <v>5447</v>
      </c>
      <c r="J37" s="45">
        <v>5821</v>
      </c>
      <c r="L37" s="18"/>
      <c r="M37" s="18"/>
    </row>
    <row r="38" spans="2:13" ht="9" customHeight="1">
      <c r="B38" s="46"/>
      <c r="C38" s="47"/>
      <c r="D38" s="48"/>
      <c r="E38" s="44"/>
      <c r="F38" s="44"/>
      <c r="G38" s="44"/>
      <c r="H38" s="49"/>
      <c r="I38" s="44"/>
      <c r="J38" s="45"/>
      <c r="L38" s="18"/>
      <c r="M38" s="18"/>
    </row>
    <row r="39" spans="2:13" ht="13.5" customHeight="1">
      <c r="B39" s="46"/>
      <c r="C39" s="47" t="s">
        <v>942</v>
      </c>
      <c r="D39" s="48">
        <f aca="true" t="shared" si="3" ref="D39:D45">SUM(H39-G39)</f>
        <v>8186</v>
      </c>
      <c r="E39" s="44">
        <v>7</v>
      </c>
      <c r="F39" s="44">
        <v>-143</v>
      </c>
      <c r="G39" s="44">
        <f aca="true" t="shared" si="4" ref="G39:G45">SUM(E39:F39)</f>
        <v>-136</v>
      </c>
      <c r="H39" s="49">
        <f aca="true" t="shared" si="5" ref="H39:H45">SUM(I39:J39)</f>
        <v>8050</v>
      </c>
      <c r="I39" s="44">
        <v>3922</v>
      </c>
      <c r="J39" s="45">
        <v>4128</v>
      </c>
      <c r="L39" s="18"/>
      <c r="M39" s="18"/>
    </row>
    <row r="40" spans="2:13" ht="13.5" customHeight="1">
      <c r="B40" s="46"/>
      <c r="C40" s="47" t="s">
        <v>943</v>
      </c>
      <c r="D40" s="48">
        <f t="shared" si="3"/>
        <v>13646</v>
      </c>
      <c r="E40" s="44">
        <v>75</v>
      </c>
      <c r="F40" s="44">
        <v>-244</v>
      </c>
      <c r="G40" s="44">
        <f t="shared" si="4"/>
        <v>-169</v>
      </c>
      <c r="H40" s="49">
        <f t="shared" si="5"/>
        <v>13477</v>
      </c>
      <c r="I40" s="44">
        <v>6528</v>
      </c>
      <c r="J40" s="45">
        <v>6949</v>
      </c>
      <c r="L40" s="18"/>
      <c r="M40" s="18"/>
    </row>
    <row r="41" spans="2:13" ht="13.5" customHeight="1">
      <c r="B41" s="46"/>
      <c r="C41" s="47" t="s">
        <v>944</v>
      </c>
      <c r="D41" s="48">
        <f t="shared" si="3"/>
        <v>8101</v>
      </c>
      <c r="E41" s="44">
        <v>21</v>
      </c>
      <c r="F41" s="44">
        <v>-132</v>
      </c>
      <c r="G41" s="44">
        <f t="shared" si="4"/>
        <v>-111</v>
      </c>
      <c r="H41" s="49">
        <f t="shared" si="5"/>
        <v>7990</v>
      </c>
      <c r="I41" s="44">
        <v>3852</v>
      </c>
      <c r="J41" s="45">
        <v>4138</v>
      </c>
      <c r="L41" s="18"/>
      <c r="M41" s="18"/>
    </row>
    <row r="42" spans="2:13" ht="13.5" customHeight="1">
      <c r="B42" s="46"/>
      <c r="C42" s="47" t="s">
        <v>945</v>
      </c>
      <c r="D42" s="48">
        <f t="shared" si="3"/>
        <v>13624</v>
      </c>
      <c r="E42" s="44">
        <v>55</v>
      </c>
      <c r="F42" s="44">
        <v>-221</v>
      </c>
      <c r="G42" s="44">
        <f t="shared" si="4"/>
        <v>-166</v>
      </c>
      <c r="H42" s="49">
        <f t="shared" si="5"/>
        <v>13458</v>
      </c>
      <c r="I42" s="44">
        <v>6572</v>
      </c>
      <c r="J42" s="45">
        <v>6886</v>
      </c>
      <c r="L42" s="18"/>
      <c r="M42" s="18"/>
    </row>
    <row r="43" spans="2:13" ht="13.5" customHeight="1">
      <c r="B43" s="46"/>
      <c r="C43" s="47" t="s">
        <v>946</v>
      </c>
      <c r="D43" s="48">
        <f t="shared" si="3"/>
        <v>5834</v>
      </c>
      <c r="E43" s="44">
        <v>48</v>
      </c>
      <c r="F43" s="44">
        <v>-111</v>
      </c>
      <c r="G43" s="44">
        <f t="shared" si="4"/>
        <v>-63</v>
      </c>
      <c r="H43" s="49">
        <f t="shared" si="5"/>
        <v>5771</v>
      </c>
      <c r="I43" s="44">
        <v>2842</v>
      </c>
      <c r="J43" s="45">
        <v>2929</v>
      </c>
      <c r="L43" s="18"/>
      <c r="M43" s="18"/>
    </row>
    <row r="44" spans="2:13" ht="13.5" customHeight="1">
      <c r="B44" s="46"/>
      <c r="C44" s="47" t="s">
        <v>947</v>
      </c>
      <c r="D44" s="48">
        <f t="shared" si="3"/>
        <v>6834</v>
      </c>
      <c r="E44" s="44">
        <v>34</v>
      </c>
      <c r="F44" s="44">
        <v>-60</v>
      </c>
      <c r="G44" s="44">
        <f t="shared" si="4"/>
        <v>-26</v>
      </c>
      <c r="H44" s="49">
        <f t="shared" si="5"/>
        <v>6808</v>
      </c>
      <c r="I44" s="44">
        <v>3277</v>
      </c>
      <c r="J44" s="45">
        <v>3531</v>
      </c>
      <c r="L44" s="18"/>
      <c r="M44" s="18"/>
    </row>
    <row r="45" spans="2:13" ht="13.5" customHeight="1">
      <c r="B45" s="46"/>
      <c r="C45" s="47" t="s">
        <v>948</v>
      </c>
      <c r="D45" s="48">
        <f t="shared" si="3"/>
        <v>8244</v>
      </c>
      <c r="E45" s="44">
        <v>37</v>
      </c>
      <c r="F45" s="44">
        <v>-155</v>
      </c>
      <c r="G45" s="44">
        <f t="shared" si="4"/>
        <v>-118</v>
      </c>
      <c r="H45" s="49">
        <f t="shared" si="5"/>
        <v>8126</v>
      </c>
      <c r="I45" s="44">
        <v>3933</v>
      </c>
      <c r="J45" s="45">
        <v>4193</v>
      </c>
      <c r="L45" s="18"/>
      <c r="M45" s="18"/>
    </row>
    <row r="46" spans="2:13" ht="9" customHeight="1">
      <c r="B46" s="46"/>
      <c r="C46" s="47"/>
      <c r="D46" s="48"/>
      <c r="E46" s="44"/>
      <c r="F46" s="44"/>
      <c r="G46" s="44"/>
      <c r="H46" s="49"/>
      <c r="I46" s="44"/>
      <c r="J46" s="45"/>
      <c r="L46" s="18"/>
      <c r="M46" s="18"/>
    </row>
    <row r="47" spans="2:13" ht="13.5" customHeight="1">
      <c r="B47" s="46"/>
      <c r="C47" s="47" t="s">
        <v>949</v>
      </c>
      <c r="D47" s="48">
        <f>SUM(H47-G47)</f>
        <v>27094</v>
      </c>
      <c r="E47" s="44">
        <v>165</v>
      </c>
      <c r="F47" s="44">
        <v>-247</v>
      </c>
      <c r="G47" s="44">
        <f>SUM(E47:F47)</f>
        <v>-82</v>
      </c>
      <c r="H47" s="49">
        <f>SUM(I47:J47)</f>
        <v>27012</v>
      </c>
      <c r="I47" s="44">
        <v>12963</v>
      </c>
      <c r="J47" s="45">
        <v>14049</v>
      </c>
      <c r="L47" s="18"/>
      <c r="M47" s="18"/>
    </row>
    <row r="48" spans="2:13" ht="13.5" customHeight="1">
      <c r="B48" s="46"/>
      <c r="C48" s="47" t="s">
        <v>950</v>
      </c>
      <c r="D48" s="48">
        <f>SUM(H48-G48)</f>
        <v>23044</v>
      </c>
      <c r="E48" s="44">
        <v>86</v>
      </c>
      <c r="F48" s="44">
        <v>-357</v>
      </c>
      <c r="G48" s="44">
        <f>SUM(E48:F48)</f>
        <v>-271</v>
      </c>
      <c r="H48" s="49">
        <f>SUM(I48:J48)</f>
        <v>22773</v>
      </c>
      <c r="I48" s="44">
        <v>11076</v>
      </c>
      <c r="J48" s="45">
        <v>11697</v>
      </c>
      <c r="L48" s="18"/>
      <c r="M48" s="18"/>
    </row>
    <row r="49" spans="2:13" ht="9" customHeight="1">
      <c r="B49" s="46"/>
      <c r="C49" s="47"/>
      <c r="D49" s="48"/>
      <c r="E49" s="44"/>
      <c r="F49" s="44"/>
      <c r="G49" s="44"/>
      <c r="H49" s="49"/>
      <c r="I49" s="44"/>
      <c r="J49" s="45"/>
      <c r="L49" s="18"/>
      <c r="M49" s="18"/>
    </row>
    <row r="50" spans="2:13" ht="13.5" customHeight="1">
      <c r="B50" s="46"/>
      <c r="C50" s="47" t="s">
        <v>951</v>
      </c>
      <c r="D50" s="48">
        <f>SUM(H50-G50)</f>
        <v>13300</v>
      </c>
      <c r="E50" s="44">
        <v>73</v>
      </c>
      <c r="F50" s="50">
        <v>-375</v>
      </c>
      <c r="G50" s="44">
        <f>SUM(E50:F50)</f>
        <v>-302</v>
      </c>
      <c r="H50" s="49">
        <f>SUM(I50:J50)</f>
        <v>12998</v>
      </c>
      <c r="I50" s="44">
        <v>6388</v>
      </c>
      <c r="J50" s="45">
        <v>6610</v>
      </c>
      <c r="L50" s="18"/>
      <c r="M50" s="18"/>
    </row>
    <row r="51" spans="2:13" ht="13.5" customHeight="1">
      <c r="B51" s="46"/>
      <c r="C51" s="47" t="s">
        <v>952</v>
      </c>
      <c r="D51" s="48">
        <f>SUM(H51-G51)</f>
        <v>19574</v>
      </c>
      <c r="E51" s="44">
        <v>37</v>
      </c>
      <c r="F51" s="44">
        <v>-294</v>
      </c>
      <c r="G51" s="44">
        <f>SUM(E51:F51)</f>
        <v>-257</v>
      </c>
      <c r="H51" s="49">
        <f>SUM(I51:J51)</f>
        <v>19317</v>
      </c>
      <c r="I51" s="44">
        <v>9388</v>
      </c>
      <c r="J51" s="45">
        <v>9929</v>
      </c>
      <c r="L51" s="18"/>
      <c r="M51" s="18"/>
    </row>
    <row r="52" spans="2:13" ht="14.25" customHeight="1">
      <c r="B52" s="46"/>
      <c r="C52" s="47" t="s">
        <v>953</v>
      </c>
      <c r="D52" s="48">
        <f>SUM(H52-G52)</f>
        <v>10984</v>
      </c>
      <c r="E52" s="44">
        <v>-1</v>
      </c>
      <c r="F52" s="44">
        <v>-217</v>
      </c>
      <c r="G52" s="44">
        <f>SUM(E52:F52)</f>
        <v>-218</v>
      </c>
      <c r="H52" s="49">
        <f>SUM(I52:J52)</f>
        <v>10766</v>
      </c>
      <c r="I52" s="44">
        <v>5250</v>
      </c>
      <c r="J52" s="45">
        <v>5516</v>
      </c>
      <c r="L52" s="18"/>
      <c r="M52" s="18"/>
    </row>
    <row r="53" spans="2:13" ht="9" customHeight="1">
      <c r="B53" s="46"/>
      <c r="C53" s="47"/>
      <c r="D53" s="48"/>
      <c r="E53" s="44"/>
      <c r="F53" s="44"/>
      <c r="G53" s="44"/>
      <c r="H53" s="49"/>
      <c r="I53" s="44"/>
      <c r="J53" s="45"/>
      <c r="L53" s="18"/>
      <c r="M53" s="18"/>
    </row>
    <row r="54" spans="2:13" ht="13.5" customHeight="1">
      <c r="B54" s="46"/>
      <c r="C54" s="47" t="s">
        <v>954</v>
      </c>
      <c r="D54" s="48">
        <f aca="true" t="shared" si="6" ref="D54:D60">SUM(H54-G54)</f>
        <v>8902</v>
      </c>
      <c r="E54" s="44">
        <v>28</v>
      </c>
      <c r="F54" s="44">
        <v>-201</v>
      </c>
      <c r="G54" s="44">
        <f aca="true" t="shared" si="7" ref="G54:G60">SUM(E54:F54)</f>
        <v>-173</v>
      </c>
      <c r="H54" s="49">
        <f aca="true" t="shared" si="8" ref="H54:H60">SUM(I54:J54)</f>
        <v>8729</v>
      </c>
      <c r="I54" s="44">
        <v>4169</v>
      </c>
      <c r="J54" s="45">
        <v>4560</v>
      </c>
      <c r="L54" s="18"/>
      <c r="M54" s="18"/>
    </row>
    <row r="55" spans="2:13" ht="13.5" customHeight="1">
      <c r="B55" s="46"/>
      <c r="C55" s="47" t="s">
        <v>955</v>
      </c>
      <c r="D55" s="48">
        <f t="shared" si="6"/>
        <v>19282</v>
      </c>
      <c r="E55" s="44">
        <v>78</v>
      </c>
      <c r="F55" s="44">
        <v>-147</v>
      </c>
      <c r="G55" s="44">
        <f t="shared" si="7"/>
        <v>-69</v>
      </c>
      <c r="H55" s="49">
        <f t="shared" si="8"/>
        <v>19213</v>
      </c>
      <c r="I55" s="44">
        <v>9138</v>
      </c>
      <c r="J55" s="45">
        <v>10075</v>
      </c>
      <c r="L55" s="18"/>
      <c r="M55" s="18"/>
    </row>
    <row r="56" spans="2:13" ht="13.5" customHeight="1">
      <c r="B56" s="46"/>
      <c r="C56" s="47" t="s">
        <v>956</v>
      </c>
      <c r="D56" s="48">
        <f t="shared" si="6"/>
        <v>13726</v>
      </c>
      <c r="E56" s="44">
        <v>93</v>
      </c>
      <c r="F56" s="44">
        <v>-245</v>
      </c>
      <c r="G56" s="44">
        <f t="shared" si="7"/>
        <v>-152</v>
      </c>
      <c r="H56" s="49">
        <f t="shared" si="8"/>
        <v>13574</v>
      </c>
      <c r="I56" s="44">
        <v>6499</v>
      </c>
      <c r="J56" s="45">
        <v>7075</v>
      </c>
      <c r="L56" s="18"/>
      <c r="M56" s="18"/>
    </row>
    <row r="57" spans="2:13" ht="13.5" customHeight="1">
      <c r="B57" s="46"/>
      <c r="C57" s="47" t="s">
        <v>957</v>
      </c>
      <c r="D57" s="48">
        <f t="shared" si="6"/>
        <v>10795</v>
      </c>
      <c r="E57" s="44">
        <v>55</v>
      </c>
      <c r="F57" s="44">
        <v>-242</v>
      </c>
      <c r="G57" s="44">
        <f t="shared" si="7"/>
        <v>-187</v>
      </c>
      <c r="H57" s="49">
        <f t="shared" si="8"/>
        <v>10608</v>
      </c>
      <c r="I57" s="44">
        <v>5141</v>
      </c>
      <c r="J57" s="45">
        <v>5467</v>
      </c>
      <c r="L57" s="18"/>
      <c r="M57" s="18"/>
    </row>
    <row r="58" spans="2:13" ht="13.5" customHeight="1">
      <c r="B58" s="46"/>
      <c r="C58" s="47" t="s">
        <v>958</v>
      </c>
      <c r="D58" s="48">
        <f t="shared" si="6"/>
        <v>8693</v>
      </c>
      <c r="E58" s="44">
        <v>29</v>
      </c>
      <c r="F58" s="44">
        <v>-84</v>
      </c>
      <c r="G58" s="44">
        <f t="shared" si="7"/>
        <v>-55</v>
      </c>
      <c r="H58" s="49">
        <f t="shared" si="8"/>
        <v>8638</v>
      </c>
      <c r="I58" s="44">
        <v>4126</v>
      </c>
      <c r="J58" s="45">
        <v>4512</v>
      </c>
      <c r="L58" s="18"/>
      <c r="M58" s="18"/>
    </row>
    <row r="59" spans="2:13" ht="13.5" customHeight="1">
      <c r="B59" s="46"/>
      <c r="C59" s="47" t="s">
        <v>959</v>
      </c>
      <c r="D59" s="48">
        <f t="shared" si="6"/>
        <v>8626</v>
      </c>
      <c r="E59" s="44">
        <v>40</v>
      </c>
      <c r="F59" s="44">
        <v>-175</v>
      </c>
      <c r="G59" s="44">
        <f t="shared" si="7"/>
        <v>-135</v>
      </c>
      <c r="H59" s="49">
        <f t="shared" si="8"/>
        <v>8491</v>
      </c>
      <c r="I59" s="44">
        <v>4050</v>
      </c>
      <c r="J59" s="45">
        <v>4441</v>
      </c>
      <c r="L59" s="18"/>
      <c r="M59" s="18"/>
    </row>
    <row r="60" spans="2:13" ht="13.5" customHeight="1">
      <c r="B60" s="46"/>
      <c r="C60" s="47" t="s">
        <v>960</v>
      </c>
      <c r="D60" s="48">
        <f t="shared" si="6"/>
        <v>7756</v>
      </c>
      <c r="E60" s="44">
        <v>18</v>
      </c>
      <c r="F60" s="44">
        <v>-210</v>
      </c>
      <c r="G60" s="44">
        <f t="shared" si="7"/>
        <v>-192</v>
      </c>
      <c r="H60" s="49">
        <f t="shared" si="8"/>
        <v>7564</v>
      </c>
      <c r="I60" s="44">
        <v>3686</v>
      </c>
      <c r="J60" s="45">
        <v>3878</v>
      </c>
      <c r="L60" s="18"/>
      <c r="M60" s="18"/>
    </row>
    <row r="61" spans="2:13" ht="9" customHeight="1">
      <c r="B61" s="46"/>
      <c r="C61" s="47"/>
      <c r="D61" s="48"/>
      <c r="E61" s="44"/>
      <c r="F61" s="44"/>
      <c r="G61" s="44"/>
      <c r="H61" s="49"/>
      <c r="I61" s="44"/>
      <c r="J61" s="45"/>
      <c r="L61" s="18"/>
      <c r="M61" s="18"/>
    </row>
    <row r="62" spans="2:13" ht="13.5" customHeight="1">
      <c r="B62" s="46"/>
      <c r="C62" s="47" t="s">
        <v>961</v>
      </c>
      <c r="D62" s="48">
        <f>SUM(H62-G62)</f>
        <v>14720</v>
      </c>
      <c r="E62" s="44">
        <v>79</v>
      </c>
      <c r="F62" s="44">
        <v>-362</v>
      </c>
      <c r="G62" s="44">
        <f>SUM(E62:F62)</f>
        <v>-283</v>
      </c>
      <c r="H62" s="49">
        <f>SUM(I62:J62)</f>
        <v>14437</v>
      </c>
      <c r="I62" s="44">
        <v>6180</v>
      </c>
      <c r="J62" s="45">
        <v>8257</v>
      </c>
      <c r="L62" s="18"/>
      <c r="M62" s="18"/>
    </row>
    <row r="63" spans="2:13" ht="9" customHeight="1">
      <c r="B63" s="46"/>
      <c r="C63" s="47"/>
      <c r="D63" s="48"/>
      <c r="E63" s="44"/>
      <c r="F63" s="44"/>
      <c r="G63" s="44"/>
      <c r="H63" s="49"/>
      <c r="I63" s="44"/>
      <c r="J63" s="45"/>
      <c r="L63" s="18"/>
      <c r="M63" s="18"/>
    </row>
    <row r="64" spans="2:13" ht="13.5" customHeight="1">
      <c r="B64" s="46"/>
      <c r="C64" s="47" t="s">
        <v>962</v>
      </c>
      <c r="D64" s="48">
        <f>SUM(H64-G64)</f>
        <v>20835</v>
      </c>
      <c r="E64" s="44">
        <v>99</v>
      </c>
      <c r="F64" s="44">
        <v>-376</v>
      </c>
      <c r="G64" s="44">
        <f>SUM(E64:F64)</f>
        <v>-277</v>
      </c>
      <c r="H64" s="49">
        <f>SUM(I64:J64)</f>
        <v>20558</v>
      </c>
      <c r="I64" s="44">
        <v>9601</v>
      </c>
      <c r="J64" s="45">
        <v>10957</v>
      </c>
      <c r="L64" s="18"/>
      <c r="M64" s="18"/>
    </row>
    <row r="65" spans="2:13" ht="13.5" customHeight="1">
      <c r="B65" s="46"/>
      <c r="C65" s="47" t="s">
        <v>963</v>
      </c>
      <c r="D65" s="48">
        <f>SUM(H65-G65)</f>
        <v>8622</v>
      </c>
      <c r="E65" s="44">
        <v>25</v>
      </c>
      <c r="F65" s="44">
        <v>-171</v>
      </c>
      <c r="G65" s="44">
        <f>SUM(E65:F65)</f>
        <v>-146</v>
      </c>
      <c r="H65" s="49">
        <f>SUM(I65:J65)</f>
        <v>8476</v>
      </c>
      <c r="I65" s="44">
        <v>4027</v>
      </c>
      <c r="J65" s="45">
        <v>4449</v>
      </c>
      <c r="L65" s="18"/>
      <c r="M65" s="18"/>
    </row>
    <row r="66" spans="2:13" ht="13.5" customHeight="1">
      <c r="B66" s="46"/>
      <c r="C66" s="47" t="s">
        <v>964</v>
      </c>
      <c r="D66" s="48">
        <f>SUM(H66-G66)</f>
        <v>6631</v>
      </c>
      <c r="E66" s="44">
        <v>29</v>
      </c>
      <c r="F66" s="44">
        <v>-80</v>
      </c>
      <c r="G66" s="44">
        <f>SUM(E66:F66)</f>
        <v>-51</v>
      </c>
      <c r="H66" s="49">
        <f>SUM(I66:J66)</f>
        <v>6580</v>
      </c>
      <c r="I66" s="44">
        <v>3130</v>
      </c>
      <c r="J66" s="45">
        <v>3450</v>
      </c>
      <c r="L66" s="18"/>
      <c r="M66" s="18"/>
    </row>
    <row r="67" spans="2:13" ht="13.5" customHeight="1">
      <c r="B67" s="56"/>
      <c r="C67" s="57" t="s">
        <v>965</v>
      </c>
      <c r="D67" s="58">
        <f>SUM(H67-G67)</f>
        <v>8111</v>
      </c>
      <c r="E67" s="44">
        <v>21</v>
      </c>
      <c r="F67" s="59">
        <v>-111</v>
      </c>
      <c r="G67" s="59">
        <f>SUM(E67:F67)</f>
        <v>-90</v>
      </c>
      <c r="H67" s="60">
        <f>SUM(I67:J67)</f>
        <v>8021</v>
      </c>
      <c r="I67" s="59">
        <v>3838</v>
      </c>
      <c r="J67" s="61">
        <v>4183</v>
      </c>
      <c r="K67" s="23"/>
      <c r="L67" s="44"/>
      <c r="M67" s="44"/>
    </row>
    <row r="68" spans="2:13" ht="13.5" customHeight="1">
      <c r="B68" s="16" t="s">
        <v>976</v>
      </c>
      <c r="C68" s="62"/>
      <c r="D68" s="63"/>
      <c r="E68" s="64"/>
      <c r="F68" s="44"/>
      <c r="G68" s="44"/>
      <c r="H68" s="63"/>
      <c r="I68" s="44"/>
      <c r="J68" s="44"/>
      <c r="K68" s="23"/>
      <c r="L68" s="44"/>
      <c r="M68" s="44"/>
    </row>
    <row r="69" ht="15" customHeight="1"/>
  </sheetData>
  <mergeCells count="6">
    <mergeCell ref="H4:J4"/>
    <mergeCell ref="B6:C6"/>
    <mergeCell ref="B27:C27"/>
    <mergeCell ref="B8:C8"/>
    <mergeCell ref="B4:C5"/>
    <mergeCell ref="E4:G4"/>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N60"/>
  <sheetViews>
    <sheetView workbookViewId="0" topLeftCell="A1">
      <selection activeCell="A1" sqref="A1"/>
    </sheetView>
  </sheetViews>
  <sheetFormatPr defaultColWidth="9.00390625" defaultRowHeight="13.5"/>
  <cols>
    <col min="1" max="1" width="2.625" style="733" customWidth="1"/>
    <col min="2" max="2" width="10.625" style="733" customWidth="1"/>
    <col min="3" max="3" width="8.75390625" style="733" bestFit="1" customWidth="1"/>
    <col min="4" max="4" width="9.625" style="733" bestFit="1" customWidth="1"/>
    <col min="5" max="5" width="13.50390625" style="733" bestFit="1" customWidth="1"/>
    <col min="6" max="6" width="7.625" style="733" customWidth="1"/>
    <col min="7" max="7" width="8.75390625" style="733" bestFit="1" customWidth="1"/>
    <col min="8" max="8" width="12.75390625" style="733" customWidth="1"/>
    <col min="9" max="10" width="8.75390625" style="733" bestFit="1" customWidth="1"/>
    <col min="11" max="11" width="11.625" style="733" customWidth="1"/>
    <col min="12" max="12" width="7.625" style="733" customWidth="1"/>
    <col min="13" max="13" width="8.75390625" style="733" bestFit="1" customWidth="1"/>
    <col min="14" max="14" width="11.50390625" style="733" customWidth="1"/>
    <col min="15" max="16384" width="9.00390625" style="733" customWidth="1"/>
  </cols>
  <sheetData>
    <row r="1" ht="13.5" customHeight="1">
      <c r="N1" s="734" t="s">
        <v>546</v>
      </c>
    </row>
    <row r="2" spans="2:14" ht="15" customHeight="1">
      <c r="B2" s="735" t="s">
        <v>559</v>
      </c>
      <c r="E2" s="736"/>
      <c r="F2" s="736"/>
      <c r="G2" s="736"/>
      <c r="H2" s="736"/>
      <c r="I2" s="736"/>
      <c r="J2" s="736"/>
      <c r="K2" s="736"/>
      <c r="L2" s="736"/>
      <c r="M2" s="736" t="s">
        <v>539</v>
      </c>
      <c r="N2" s="734" t="s">
        <v>547</v>
      </c>
    </row>
    <row r="3" spans="2:14" ht="13.5" customHeight="1" thickBot="1">
      <c r="B3" s="737"/>
      <c r="C3" s="737"/>
      <c r="D3" s="737"/>
      <c r="E3" s="737"/>
      <c r="F3" s="738"/>
      <c r="G3" s="738"/>
      <c r="H3" s="739"/>
      <c r="I3" s="738"/>
      <c r="J3" s="738"/>
      <c r="K3" s="739" t="s">
        <v>548</v>
      </c>
      <c r="L3" s="738"/>
      <c r="M3" s="738"/>
      <c r="N3" s="734" t="s">
        <v>549</v>
      </c>
    </row>
    <row r="4" spans="1:14" s="743" customFormat="1" ht="36.75" customHeight="1" thickTop="1">
      <c r="A4" s="740"/>
      <c r="B4" s="1624" t="s">
        <v>550</v>
      </c>
      <c r="C4" s="1631" t="s">
        <v>540</v>
      </c>
      <c r="D4" s="1632"/>
      <c r="E4" s="1632"/>
      <c r="F4" s="741" t="s">
        <v>551</v>
      </c>
      <c r="G4" s="1633" t="s">
        <v>552</v>
      </c>
      <c r="H4" s="1634"/>
      <c r="I4" s="742" t="s">
        <v>553</v>
      </c>
      <c r="J4" s="1633" t="s">
        <v>554</v>
      </c>
      <c r="K4" s="1638"/>
      <c r="L4" s="1635" t="s">
        <v>555</v>
      </c>
      <c r="M4" s="1636"/>
      <c r="N4" s="1637"/>
    </row>
    <row r="5" spans="1:14" s="743" customFormat="1" ht="13.5" customHeight="1">
      <c r="A5" s="740"/>
      <c r="B5" s="1625"/>
      <c r="C5" s="1629" t="s">
        <v>541</v>
      </c>
      <c r="D5" s="1629" t="s">
        <v>542</v>
      </c>
      <c r="E5" s="744" t="s">
        <v>543</v>
      </c>
      <c r="F5" s="1629" t="s">
        <v>541</v>
      </c>
      <c r="G5" s="1627" t="s">
        <v>542</v>
      </c>
      <c r="H5" s="745" t="s">
        <v>543</v>
      </c>
      <c r="I5" s="1629" t="s">
        <v>541</v>
      </c>
      <c r="J5" s="1627" t="s">
        <v>542</v>
      </c>
      <c r="K5" s="745" t="s">
        <v>543</v>
      </c>
      <c r="L5" s="1629" t="s">
        <v>541</v>
      </c>
      <c r="M5" s="1639" t="s">
        <v>556</v>
      </c>
      <c r="N5" s="745" t="s">
        <v>543</v>
      </c>
    </row>
    <row r="6" spans="1:14" s="743" customFormat="1" ht="13.5" customHeight="1">
      <c r="A6" s="740"/>
      <c r="B6" s="1626"/>
      <c r="C6" s="1630"/>
      <c r="D6" s="1630"/>
      <c r="E6" s="746" t="s">
        <v>544</v>
      </c>
      <c r="F6" s="1630"/>
      <c r="G6" s="1628"/>
      <c r="H6" s="747" t="s">
        <v>544</v>
      </c>
      <c r="I6" s="1630"/>
      <c r="J6" s="1640"/>
      <c r="K6" s="747" t="s">
        <v>544</v>
      </c>
      <c r="L6" s="1630"/>
      <c r="M6" s="1628"/>
      <c r="N6" s="747" t="s">
        <v>544</v>
      </c>
    </row>
    <row r="7" spans="1:14" s="743" customFormat="1" ht="9.75" customHeight="1">
      <c r="A7" s="740"/>
      <c r="B7" s="748"/>
      <c r="C7" s="749"/>
      <c r="D7" s="750"/>
      <c r="E7" s="750"/>
      <c r="F7" s="750"/>
      <c r="G7" s="750"/>
      <c r="H7" s="750"/>
      <c r="I7" s="750"/>
      <c r="J7" s="750"/>
      <c r="K7" s="750"/>
      <c r="L7" s="750"/>
      <c r="M7" s="750"/>
      <c r="N7" s="751"/>
    </row>
    <row r="8" spans="1:14" s="757" customFormat="1" ht="13.5" customHeight="1">
      <c r="A8" s="752"/>
      <c r="B8" s="753" t="s">
        <v>1000</v>
      </c>
      <c r="C8" s="754">
        <f aca="true" t="shared" si="0" ref="C8:N8">SUM(C10:C13)</f>
        <v>26906</v>
      </c>
      <c r="D8" s="755">
        <f t="shared" si="0"/>
        <v>101177</v>
      </c>
      <c r="E8" s="755">
        <f t="shared" si="0"/>
        <v>112790798</v>
      </c>
      <c r="F8" s="755">
        <f t="shared" si="0"/>
        <v>4090</v>
      </c>
      <c r="G8" s="755">
        <f t="shared" si="0"/>
        <v>45060</v>
      </c>
      <c r="H8" s="755">
        <f t="shared" si="0"/>
        <v>91037671</v>
      </c>
      <c r="I8" s="755">
        <f t="shared" si="0"/>
        <v>18231</v>
      </c>
      <c r="J8" s="755">
        <f t="shared" si="0"/>
        <v>42014</v>
      </c>
      <c r="K8" s="755">
        <f t="shared" si="0"/>
        <v>18971650</v>
      </c>
      <c r="L8" s="755">
        <f t="shared" si="0"/>
        <v>4585</v>
      </c>
      <c r="M8" s="755">
        <f t="shared" si="0"/>
        <v>14103</v>
      </c>
      <c r="N8" s="756">
        <f t="shared" si="0"/>
        <v>2781477</v>
      </c>
    </row>
    <row r="9" spans="1:14" s="757" customFormat="1" ht="11.25">
      <c r="A9" s="752"/>
      <c r="B9" s="758"/>
      <c r="C9" s="754"/>
      <c r="D9" s="755"/>
      <c r="E9" s="755"/>
      <c r="F9" s="755"/>
      <c r="G9" s="755"/>
      <c r="H9" s="755"/>
      <c r="I9" s="755"/>
      <c r="J9" s="755"/>
      <c r="K9" s="755"/>
      <c r="L9" s="755"/>
      <c r="M9" s="755"/>
      <c r="N9" s="756"/>
    </row>
    <row r="10" spans="1:14" s="757" customFormat="1" ht="13.5" customHeight="1">
      <c r="A10" s="752"/>
      <c r="B10" s="758" t="s">
        <v>1049</v>
      </c>
      <c r="C10" s="754">
        <f aca="true" t="shared" si="1" ref="C10:N10">+C15+C20+C21+C22+C24+C25+C26+C28+C29+C30+C31+C32+C33+C34</f>
        <v>11314</v>
      </c>
      <c r="D10" s="755">
        <f t="shared" si="1"/>
        <v>46025</v>
      </c>
      <c r="E10" s="755">
        <f t="shared" si="1"/>
        <v>55915227</v>
      </c>
      <c r="F10" s="755">
        <f t="shared" si="1"/>
        <v>1975</v>
      </c>
      <c r="G10" s="755">
        <f t="shared" si="1"/>
        <v>22583</v>
      </c>
      <c r="H10" s="755">
        <f t="shared" si="1"/>
        <v>47117120</v>
      </c>
      <c r="I10" s="755">
        <f t="shared" si="1"/>
        <v>7333</v>
      </c>
      <c r="J10" s="755">
        <f t="shared" si="1"/>
        <v>16985</v>
      </c>
      <c r="K10" s="755">
        <f t="shared" si="1"/>
        <v>7437250</v>
      </c>
      <c r="L10" s="755">
        <f t="shared" si="1"/>
        <v>2006</v>
      </c>
      <c r="M10" s="755">
        <f t="shared" si="1"/>
        <v>6457</v>
      </c>
      <c r="N10" s="756">
        <f t="shared" si="1"/>
        <v>1360857</v>
      </c>
    </row>
    <row r="11" spans="1:14" s="757" customFormat="1" ht="13.5" customHeight="1">
      <c r="A11" s="752"/>
      <c r="B11" s="758" t="s">
        <v>1050</v>
      </c>
      <c r="C11" s="754">
        <f aca="true" t="shared" si="2" ref="C11:N11">+C19+C35+C36+C37+C38+C39+C40+C41</f>
        <v>2213</v>
      </c>
      <c r="D11" s="755">
        <f t="shared" si="2"/>
        <v>6947</v>
      </c>
      <c r="E11" s="755">
        <f t="shared" si="2"/>
        <v>6409469</v>
      </c>
      <c r="F11" s="755">
        <f t="shared" si="2"/>
        <v>254</v>
      </c>
      <c r="G11" s="755">
        <f t="shared" si="2"/>
        <v>2396</v>
      </c>
      <c r="H11" s="755">
        <f t="shared" si="2"/>
        <v>4564813</v>
      </c>
      <c r="I11" s="755">
        <f t="shared" si="2"/>
        <v>1598</v>
      </c>
      <c r="J11" s="755">
        <f t="shared" si="2"/>
        <v>3584</v>
      </c>
      <c r="K11" s="755">
        <f t="shared" si="2"/>
        <v>1682163</v>
      </c>
      <c r="L11" s="755">
        <f t="shared" si="2"/>
        <v>361</v>
      </c>
      <c r="M11" s="755">
        <f t="shared" si="2"/>
        <v>967</v>
      </c>
      <c r="N11" s="756">
        <f t="shared" si="2"/>
        <v>162493</v>
      </c>
    </row>
    <row r="12" spans="1:14" s="757" customFormat="1" ht="13.5" customHeight="1">
      <c r="A12" s="752"/>
      <c r="B12" s="758" t="s">
        <v>1051</v>
      </c>
      <c r="C12" s="754">
        <f aca="true" t="shared" si="3" ref="C12:N12">+C16+C23+C27+C42+C43+C44+C45+C46</f>
        <v>5486</v>
      </c>
      <c r="D12" s="755">
        <f t="shared" si="3"/>
        <v>19118</v>
      </c>
      <c r="E12" s="755">
        <f t="shared" si="3"/>
        <v>18980479</v>
      </c>
      <c r="F12" s="755">
        <f t="shared" si="3"/>
        <v>719</v>
      </c>
      <c r="G12" s="755">
        <f t="shared" si="3"/>
        <v>7046</v>
      </c>
      <c r="H12" s="755">
        <f t="shared" si="3"/>
        <v>13863449</v>
      </c>
      <c r="I12" s="755">
        <f t="shared" si="3"/>
        <v>3906</v>
      </c>
      <c r="J12" s="755">
        <f t="shared" si="3"/>
        <v>9415</v>
      </c>
      <c r="K12" s="755">
        <f t="shared" si="3"/>
        <v>4594752</v>
      </c>
      <c r="L12" s="755">
        <f t="shared" si="3"/>
        <v>861</v>
      </c>
      <c r="M12" s="755">
        <f t="shared" si="3"/>
        <v>2657</v>
      </c>
      <c r="N12" s="756">
        <f t="shared" si="3"/>
        <v>522278</v>
      </c>
    </row>
    <row r="13" spans="1:14" s="757" customFormat="1" ht="13.5" customHeight="1">
      <c r="A13" s="752"/>
      <c r="B13" s="758" t="s">
        <v>1052</v>
      </c>
      <c r="C13" s="754">
        <f aca="true" t="shared" si="4" ref="C13:N13">+C17+C18+C47+C48+C49+C50+C51+C52+C53+C54+C55+C56+C57+C58</f>
        <v>7893</v>
      </c>
      <c r="D13" s="755">
        <f t="shared" si="4"/>
        <v>29087</v>
      </c>
      <c r="E13" s="755">
        <f t="shared" si="4"/>
        <v>31485623</v>
      </c>
      <c r="F13" s="755">
        <f t="shared" si="4"/>
        <v>1142</v>
      </c>
      <c r="G13" s="755">
        <f t="shared" si="4"/>
        <v>13035</v>
      </c>
      <c r="H13" s="755">
        <f t="shared" si="4"/>
        <v>25492289</v>
      </c>
      <c r="I13" s="755">
        <f t="shared" si="4"/>
        <v>5394</v>
      </c>
      <c r="J13" s="755">
        <f t="shared" si="4"/>
        <v>12030</v>
      </c>
      <c r="K13" s="755">
        <f t="shared" si="4"/>
        <v>5257485</v>
      </c>
      <c r="L13" s="755">
        <f t="shared" si="4"/>
        <v>1357</v>
      </c>
      <c r="M13" s="755">
        <f t="shared" si="4"/>
        <v>4022</v>
      </c>
      <c r="N13" s="756">
        <f t="shared" si="4"/>
        <v>735849</v>
      </c>
    </row>
    <row r="14" spans="1:14" s="743" customFormat="1" ht="9.75" customHeight="1">
      <c r="A14" s="740"/>
      <c r="B14" s="759" t="s">
        <v>545</v>
      </c>
      <c r="C14" s="749"/>
      <c r="D14" s="750"/>
      <c r="E14" s="760"/>
      <c r="F14" s="750"/>
      <c r="G14" s="750"/>
      <c r="H14" s="750"/>
      <c r="I14" s="750"/>
      <c r="J14" s="750"/>
      <c r="K14" s="750"/>
      <c r="L14" s="750"/>
      <c r="M14" s="750"/>
      <c r="N14" s="761"/>
    </row>
    <row r="15" spans="1:14" s="743" customFormat="1" ht="12" customHeight="1">
      <c r="A15" s="740"/>
      <c r="B15" s="748" t="s">
        <v>922</v>
      </c>
      <c r="C15" s="762">
        <f aca="true" t="shared" si="5" ref="C15:C58">SUM(F15,I15,L15)</f>
        <v>5170</v>
      </c>
      <c r="D15" s="763">
        <f aca="true" t="shared" si="6" ref="D15:D58">SUM(G15,J15,M15)</f>
        <v>27460</v>
      </c>
      <c r="E15" s="763">
        <f aca="true" t="shared" si="7" ref="E15:E58">SUM(H15,K15,N15)</f>
        <v>43107599</v>
      </c>
      <c r="F15" s="763">
        <v>1290</v>
      </c>
      <c r="G15" s="763">
        <v>16900</v>
      </c>
      <c r="H15" s="763">
        <v>39213073</v>
      </c>
      <c r="I15" s="763">
        <v>2585</v>
      </c>
      <c r="J15" s="763">
        <v>6059</v>
      </c>
      <c r="K15" s="763">
        <v>2888867</v>
      </c>
      <c r="L15" s="763">
        <v>1295</v>
      </c>
      <c r="M15" s="763">
        <v>4501</v>
      </c>
      <c r="N15" s="764">
        <v>1005659</v>
      </c>
    </row>
    <row r="16" spans="1:14" s="743" customFormat="1" ht="12" customHeight="1">
      <c r="A16" s="740"/>
      <c r="B16" s="748" t="s">
        <v>923</v>
      </c>
      <c r="C16" s="762">
        <f t="shared" si="5"/>
        <v>2096</v>
      </c>
      <c r="D16" s="763">
        <f t="shared" si="6"/>
        <v>9299</v>
      </c>
      <c r="E16" s="763">
        <f t="shared" si="7"/>
        <v>10190716</v>
      </c>
      <c r="F16" s="763">
        <v>396</v>
      </c>
      <c r="G16" s="763">
        <v>4561</v>
      </c>
      <c r="H16" s="763">
        <v>7987873</v>
      </c>
      <c r="I16" s="763">
        <v>1318</v>
      </c>
      <c r="J16" s="763">
        <v>3464</v>
      </c>
      <c r="K16" s="763">
        <v>1951196</v>
      </c>
      <c r="L16" s="763">
        <v>382</v>
      </c>
      <c r="M16" s="763">
        <v>1274</v>
      </c>
      <c r="N16" s="764">
        <v>251647</v>
      </c>
    </row>
    <row r="17" spans="1:14" s="743" customFormat="1" ht="12" customHeight="1">
      <c r="A17" s="740"/>
      <c r="B17" s="748" t="s">
        <v>924</v>
      </c>
      <c r="C17" s="762">
        <f t="shared" si="5"/>
        <v>2559</v>
      </c>
      <c r="D17" s="763">
        <f t="shared" si="6"/>
        <v>10409</v>
      </c>
      <c r="E17" s="763">
        <f t="shared" si="7"/>
        <v>11293387</v>
      </c>
      <c r="F17" s="763">
        <v>436</v>
      </c>
      <c r="G17" s="763">
        <v>4918</v>
      </c>
      <c r="H17" s="763">
        <v>9081472</v>
      </c>
      <c r="I17" s="763">
        <v>1595</v>
      </c>
      <c r="J17" s="763">
        <v>3970</v>
      </c>
      <c r="K17" s="763">
        <v>1910079</v>
      </c>
      <c r="L17" s="763">
        <v>528</v>
      </c>
      <c r="M17" s="763">
        <v>1521</v>
      </c>
      <c r="N17" s="764">
        <v>301836</v>
      </c>
    </row>
    <row r="18" spans="1:14" s="743" customFormat="1" ht="12" customHeight="1">
      <c r="A18" s="740"/>
      <c r="B18" s="748" t="s">
        <v>925</v>
      </c>
      <c r="C18" s="762">
        <f t="shared" si="5"/>
        <v>2773</v>
      </c>
      <c r="D18" s="763">
        <f t="shared" si="6"/>
        <v>12290</v>
      </c>
      <c r="E18" s="763">
        <f t="shared" si="7"/>
        <v>16637991</v>
      </c>
      <c r="F18" s="763">
        <v>516</v>
      </c>
      <c r="G18" s="763">
        <v>6692</v>
      </c>
      <c r="H18" s="763">
        <v>14626438</v>
      </c>
      <c r="I18" s="763">
        <v>1696</v>
      </c>
      <c r="J18" s="763">
        <v>3748</v>
      </c>
      <c r="K18" s="763">
        <v>1677036</v>
      </c>
      <c r="L18" s="763">
        <v>561</v>
      </c>
      <c r="M18" s="763">
        <v>1850</v>
      </c>
      <c r="N18" s="764">
        <v>334517</v>
      </c>
    </row>
    <row r="19" spans="1:14" s="743" customFormat="1" ht="12" customHeight="1">
      <c r="A19" s="740"/>
      <c r="B19" s="748" t="s">
        <v>926</v>
      </c>
      <c r="C19" s="762">
        <f t="shared" si="5"/>
        <v>1154</v>
      </c>
      <c r="D19" s="763">
        <f t="shared" si="6"/>
        <v>4560</v>
      </c>
      <c r="E19" s="763">
        <f t="shared" si="7"/>
        <v>5284662</v>
      </c>
      <c r="F19" s="763">
        <v>198</v>
      </c>
      <c r="G19" s="763">
        <v>2084</v>
      </c>
      <c r="H19" s="763">
        <v>4209916</v>
      </c>
      <c r="I19" s="763">
        <v>697</v>
      </c>
      <c r="J19" s="763">
        <v>1760</v>
      </c>
      <c r="K19" s="763">
        <v>954591</v>
      </c>
      <c r="L19" s="763">
        <v>259</v>
      </c>
      <c r="M19" s="763">
        <v>716</v>
      </c>
      <c r="N19" s="764">
        <v>120155</v>
      </c>
    </row>
    <row r="20" spans="1:14" s="743" customFormat="1" ht="12" customHeight="1">
      <c r="A20" s="740"/>
      <c r="B20" s="748" t="s">
        <v>927</v>
      </c>
      <c r="C20" s="762">
        <f t="shared" si="5"/>
        <v>779</v>
      </c>
      <c r="D20" s="763">
        <f t="shared" si="6"/>
        <v>2659</v>
      </c>
      <c r="E20" s="763">
        <f t="shared" si="7"/>
        <v>1996766</v>
      </c>
      <c r="F20" s="763">
        <v>111</v>
      </c>
      <c r="G20" s="763">
        <v>1100</v>
      </c>
      <c r="H20" s="763">
        <v>1293218</v>
      </c>
      <c r="I20" s="763">
        <v>600</v>
      </c>
      <c r="J20" s="763">
        <v>1346</v>
      </c>
      <c r="K20" s="763">
        <v>664609</v>
      </c>
      <c r="L20" s="763">
        <v>68</v>
      </c>
      <c r="M20" s="763">
        <v>213</v>
      </c>
      <c r="N20" s="764">
        <v>38939</v>
      </c>
    </row>
    <row r="21" spans="1:14" s="743" customFormat="1" ht="12" customHeight="1">
      <c r="A21" s="740"/>
      <c r="B21" s="748" t="s">
        <v>928</v>
      </c>
      <c r="C21" s="762">
        <f t="shared" si="5"/>
        <v>741</v>
      </c>
      <c r="D21" s="763">
        <f t="shared" si="6"/>
        <v>2346</v>
      </c>
      <c r="E21" s="763">
        <f t="shared" si="7"/>
        <v>1275908</v>
      </c>
      <c r="F21" s="763">
        <v>89</v>
      </c>
      <c r="G21" s="763">
        <v>661</v>
      </c>
      <c r="H21" s="763">
        <v>733561</v>
      </c>
      <c r="I21" s="763">
        <v>518</v>
      </c>
      <c r="J21" s="763">
        <v>1363</v>
      </c>
      <c r="K21" s="763">
        <v>487576</v>
      </c>
      <c r="L21" s="763">
        <v>134</v>
      </c>
      <c r="M21" s="763">
        <v>322</v>
      </c>
      <c r="N21" s="764">
        <v>54771</v>
      </c>
    </row>
    <row r="22" spans="1:14" s="743" customFormat="1" ht="12" customHeight="1">
      <c r="A22" s="740"/>
      <c r="B22" s="748" t="s">
        <v>929</v>
      </c>
      <c r="C22" s="762">
        <f t="shared" si="5"/>
        <v>642</v>
      </c>
      <c r="D22" s="763">
        <f t="shared" si="6"/>
        <v>1862</v>
      </c>
      <c r="E22" s="763">
        <f t="shared" si="7"/>
        <v>1569962</v>
      </c>
      <c r="F22" s="763">
        <v>61</v>
      </c>
      <c r="G22" s="763">
        <v>557</v>
      </c>
      <c r="H22" s="763">
        <v>999161</v>
      </c>
      <c r="I22" s="763">
        <v>520</v>
      </c>
      <c r="J22" s="763">
        <v>1138</v>
      </c>
      <c r="K22" s="763">
        <v>539818</v>
      </c>
      <c r="L22" s="763">
        <v>61</v>
      </c>
      <c r="M22" s="763">
        <v>167</v>
      </c>
      <c r="N22" s="764">
        <v>30983</v>
      </c>
    </row>
    <row r="23" spans="1:14" s="743" customFormat="1" ht="12" customHeight="1">
      <c r="A23" s="740"/>
      <c r="B23" s="748" t="s">
        <v>930</v>
      </c>
      <c r="C23" s="762">
        <f t="shared" si="5"/>
        <v>813</v>
      </c>
      <c r="D23" s="763">
        <f t="shared" si="6"/>
        <v>2825</v>
      </c>
      <c r="E23" s="763">
        <f t="shared" si="7"/>
        <v>2042217</v>
      </c>
      <c r="F23" s="763">
        <v>89</v>
      </c>
      <c r="G23" s="763">
        <v>895</v>
      </c>
      <c r="H23" s="763">
        <v>1179856</v>
      </c>
      <c r="I23" s="763">
        <v>579</v>
      </c>
      <c r="J23" s="763">
        <v>1447</v>
      </c>
      <c r="K23" s="763">
        <v>752051</v>
      </c>
      <c r="L23" s="763">
        <v>145</v>
      </c>
      <c r="M23" s="763">
        <v>483</v>
      </c>
      <c r="N23" s="764">
        <v>110310</v>
      </c>
    </row>
    <row r="24" spans="1:14" s="743" customFormat="1" ht="12" customHeight="1">
      <c r="A24" s="740"/>
      <c r="B24" s="748" t="s">
        <v>931</v>
      </c>
      <c r="C24" s="762">
        <f t="shared" si="5"/>
        <v>940</v>
      </c>
      <c r="D24" s="763">
        <f t="shared" si="6"/>
        <v>3288</v>
      </c>
      <c r="E24" s="763">
        <f t="shared" si="7"/>
        <v>2852019</v>
      </c>
      <c r="F24" s="763">
        <v>144</v>
      </c>
      <c r="G24" s="763">
        <v>1341</v>
      </c>
      <c r="H24" s="763">
        <v>2085007</v>
      </c>
      <c r="I24" s="763">
        <v>664</v>
      </c>
      <c r="J24" s="763">
        <v>1542</v>
      </c>
      <c r="K24" s="763">
        <v>676811</v>
      </c>
      <c r="L24" s="763">
        <v>132</v>
      </c>
      <c r="M24" s="763">
        <v>405</v>
      </c>
      <c r="N24" s="764">
        <v>90201</v>
      </c>
    </row>
    <row r="25" spans="1:14" s="743" customFormat="1" ht="12" customHeight="1">
      <c r="A25" s="740"/>
      <c r="B25" s="748" t="s">
        <v>932</v>
      </c>
      <c r="C25" s="762">
        <f t="shared" si="5"/>
        <v>681</v>
      </c>
      <c r="D25" s="763">
        <f t="shared" si="6"/>
        <v>2144</v>
      </c>
      <c r="E25" s="763">
        <f t="shared" si="7"/>
        <v>1210016</v>
      </c>
      <c r="F25" s="763">
        <v>63</v>
      </c>
      <c r="G25" s="763">
        <v>588</v>
      </c>
      <c r="H25" s="763">
        <v>705161</v>
      </c>
      <c r="I25" s="763">
        <v>478</v>
      </c>
      <c r="J25" s="763">
        <v>1180</v>
      </c>
      <c r="K25" s="763">
        <v>451136</v>
      </c>
      <c r="L25" s="763">
        <v>140</v>
      </c>
      <c r="M25" s="763">
        <v>376</v>
      </c>
      <c r="N25" s="764">
        <v>53719</v>
      </c>
    </row>
    <row r="26" spans="1:14" s="743" customFormat="1" ht="12" customHeight="1">
      <c r="A26" s="740"/>
      <c r="B26" s="748" t="s">
        <v>933</v>
      </c>
      <c r="C26" s="762">
        <f t="shared" si="5"/>
        <v>514</v>
      </c>
      <c r="D26" s="763">
        <f t="shared" si="6"/>
        <v>1284</v>
      </c>
      <c r="E26" s="763">
        <f t="shared" si="7"/>
        <v>637222</v>
      </c>
      <c r="F26" s="763">
        <v>41</v>
      </c>
      <c r="G26" s="763">
        <v>223</v>
      </c>
      <c r="H26" s="763">
        <v>271175</v>
      </c>
      <c r="I26" s="763">
        <v>413</v>
      </c>
      <c r="J26" s="763">
        <v>898</v>
      </c>
      <c r="K26" s="763">
        <v>335432</v>
      </c>
      <c r="L26" s="763">
        <v>60</v>
      </c>
      <c r="M26" s="763">
        <v>163</v>
      </c>
      <c r="N26" s="764">
        <v>30615</v>
      </c>
    </row>
    <row r="27" spans="1:14" s="743" customFormat="1" ht="12" customHeight="1">
      <c r="A27" s="740"/>
      <c r="B27" s="748" t="s">
        <v>934</v>
      </c>
      <c r="C27" s="762">
        <f t="shared" si="5"/>
        <v>880</v>
      </c>
      <c r="D27" s="763">
        <f t="shared" si="6"/>
        <v>2774</v>
      </c>
      <c r="E27" s="763">
        <f t="shared" si="7"/>
        <v>4689276</v>
      </c>
      <c r="F27" s="763">
        <v>122</v>
      </c>
      <c r="G27" s="763">
        <v>880</v>
      </c>
      <c r="H27" s="763">
        <v>4017954</v>
      </c>
      <c r="I27" s="763">
        <v>602</v>
      </c>
      <c r="J27" s="763">
        <v>1468</v>
      </c>
      <c r="K27" s="763">
        <v>588646</v>
      </c>
      <c r="L27" s="763">
        <v>156</v>
      </c>
      <c r="M27" s="763">
        <v>426</v>
      </c>
      <c r="N27" s="764">
        <v>82676</v>
      </c>
    </row>
    <row r="28" spans="1:14" s="743" customFormat="1" ht="12" customHeight="1">
      <c r="A28" s="740"/>
      <c r="B28" s="748" t="s">
        <v>935</v>
      </c>
      <c r="C28" s="762">
        <f t="shared" si="5"/>
        <v>266</v>
      </c>
      <c r="D28" s="763">
        <f t="shared" si="6"/>
        <v>731</v>
      </c>
      <c r="E28" s="763">
        <f t="shared" si="7"/>
        <v>917382</v>
      </c>
      <c r="F28" s="763">
        <v>27</v>
      </c>
      <c r="G28" s="763">
        <v>158</v>
      </c>
      <c r="H28" s="763">
        <v>706314</v>
      </c>
      <c r="I28" s="763">
        <v>227</v>
      </c>
      <c r="J28" s="763">
        <v>537</v>
      </c>
      <c r="K28" s="763">
        <v>205326</v>
      </c>
      <c r="L28" s="763">
        <v>12</v>
      </c>
      <c r="M28" s="763">
        <v>36</v>
      </c>
      <c r="N28" s="764">
        <v>5742</v>
      </c>
    </row>
    <row r="29" spans="1:14" s="743" customFormat="1" ht="12" customHeight="1">
      <c r="A29" s="740"/>
      <c r="B29" s="748" t="s">
        <v>936</v>
      </c>
      <c r="C29" s="762">
        <f t="shared" si="5"/>
        <v>214</v>
      </c>
      <c r="D29" s="763">
        <f t="shared" si="6"/>
        <v>582</v>
      </c>
      <c r="E29" s="763">
        <f t="shared" si="7"/>
        <v>381892</v>
      </c>
      <c r="F29" s="763">
        <v>25</v>
      </c>
      <c r="G29" s="763">
        <v>169</v>
      </c>
      <c r="H29" s="763">
        <v>214044</v>
      </c>
      <c r="I29" s="763">
        <v>181</v>
      </c>
      <c r="J29" s="763">
        <v>390</v>
      </c>
      <c r="K29" s="763">
        <v>163926</v>
      </c>
      <c r="L29" s="763">
        <v>8</v>
      </c>
      <c r="M29" s="763">
        <v>23</v>
      </c>
      <c r="N29" s="764">
        <v>3922</v>
      </c>
    </row>
    <row r="30" spans="1:14" s="743" customFormat="1" ht="12" customHeight="1">
      <c r="A30" s="740"/>
      <c r="B30" s="748" t="s">
        <v>937</v>
      </c>
      <c r="C30" s="762">
        <f t="shared" si="5"/>
        <v>519</v>
      </c>
      <c r="D30" s="763">
        <f t="shared" si="6"/>
        <v>1522</v>
      </c>
      <c r="E30" s="763">
        <f t="shared" si="7"/>
        <v>864345</v>
      </c>
      <c r="F30" s="763">
        <v>63</v>
      </c>
      <c r="G30" s="763">
        <v>456</v>
      </c>
      <c r="H30" s="763">
        <v>451230</v>
      </c>
      <c r="I30" s="763">
        <v>419</v>
      </c>
      <c r="J30" s="763">
        <v>962</v>
      </c>
      <c r="K30" s="763">
        <v>391657</v>
      </c>
      <c r="L30" s="763">
        <v>37</v>
      </c>
      <c r="M30" s="763">
        <v>104</v>
      </c>
      <c r="N30" s="764">
        <v>21458</v>
      </c>
    </row>
    <row r="31" spans="1:14" s="743" customFormat="1" ht="12" customHeight="1">
      <c r="A31" s="740"/>
      <c r="B31" s="748" t="s">
        <v>938</v>
      </c>
      <c r="C31" s="762">
        <f t="shared" si="5"/>
        <v>158</v>
      </c>
      <c r="D31" s="763">
        <f t="shared" si="6"/>
        <v>388</v>
      </c>
      <c r="E31" s="763">
        <f t="shared" si="7"/>
        <v>234166</v>
      </c>
      <c r="F31" s="763">
        <v>17</v>
      </c>
      <c r="G31" s="763">
        <v>106</v>
      </c>
      <c r="H31" s="763">
        <v>134439</v>
      </c>
      <c r="I31" s="763">
        <v>126</v>
      </c>
      <c r="J31" s="763">
        <v>240</v>
      </c>
      <c r="K31" s="763">
        <v>93228</v>
      </c>
      <c r="L31" s="763">
        <v>15</v>
      </c>
      <c r="M31" s="763">
        <v>42</v>
      </c>
      <c r="N31" s="764">
        <v>6499</v>
      </c>
    </row>
    <row r="32" spans="1:14" s="743" customFormat="1" ht="12" customHeight="1">
      <c r="A32" s="740"/>
      <c r="B32" s="748" t="s">
        <v>939</v>
      </c>
      <c r="C32" s="762">
        <f t="shared" si="5"/>
        <v>214</v>
      </c>
      <c r="D32" s="763">
        <f t="shared" si="6"/>
        <v>549</v>
      </c>
      <c r="E32" s="763">
        <f t="shared" si="7"/>
        <v>299544</v>
      </c>
      <c r="F32" s="763">
        <v>14</v>
      </c>
      <c r="G32" s="763">
        <v>83</v>
      </c>
      <c r="H32" s="763">
        <v>126085</v>
      </c>
      <c r="I32" s="763">
        <v>188</v>
      </c>
      <c r="J32" s="763">
        <v>443</v>
      </c>
      <c r="K32" s="763">
        <v>168221</v>
      </c>
      <c r="L32" s="763">
        <v>12</v>
      </c>
      <c r="M32" s="763">
        <v>23</v>
      </c>
      <c r="N32" s="764">
        <v>5238</v>
      </c>
    </row>
    <row r="33" spans="1:14" s="743" customFormat="1" ht="12" customHeight="1">
      <c r="A33" s="740"/>
      <c r="B33" s="748" t="s">
        <v>940</v>
      </c>
      <c r="C33" s="762">
        <f t="shared" si="5"/>
        <v>286</v>
      </c>
      <c r="D33" s="763">
        <f t="shared" si="6"/>
        <v>742</v>
      </c>
      <c r="E33" s="763">
        <f t="shared" si="7"/>
        <v>369963</v>
      </c>
      <c r="F33" s="763">
        <v>19</v>
      </c>
      <c r="G33" s="763">
        <v>153</v>
      </c>
      <c r="H33" s="763">
        <v>137738</v>
      </c>
      <c r="I33" s="763">
        <v>248</v>
      </c>
      <c r="J33" s="763">
        <v>536</v>
      </c>
      <c r="K33" s="763">
        <v>222349</v>
      </c>
      <c r="L33" s="763">
        <v>19</v>
      </c>
      <c r="M33" s="763">
        <v>53</v>
      </c>
      <c r="N33" s="764">
        <v>9876</v>
      </c>
    </row>
    <row r="34" spans="1:14" s="743" customFormat="1" ht="12" customHeight="1">
      <c r="A34" s="740"/>
      <c r="B34" s="748" t="s">
        <v>941</v>
      </c>
      <c r="C34" s="762">
        <f t="shared" si="5"/>
        <v>190</v>
      </c>
      <c r="D34" s="763">
        <f t="shared" si="6"/>
        <v>468</v>
      </c>
      <c r="E34" s="763">
        <f t="shared" si="7"/>
        <v>198443</v>
      </c>
      <c r="F34" s="763">
        <v>11</v>
      </c>
      <c r="G34" s="763">
        <v>88</v>
      </c>
      <c r="H34" s="763">
        <v>46914</v>
      </c>
      <c r="I34" s="763">
        <v>166</v>
      </c>
      <c r="J34" s="763">
        <v>351</v>
      </c>
      <c r="K34" s="763">
        <v>148294</v>
      </c>
      <c r="L34" s="763">
        <v>13</v>
      </c>
      <c r="M34" s="763">
        <v>29</v>
      </c>
      <c r="N34" s="764">
        <v>3235</v>
      </c>
    </row>
    <row r="35" spans="1:14" s="743" customFormat="1" ht="12" customHeight="1">
      <c r="A35" s="740"/>
      <c r="B35" s="748" t="s">
        <v>942</v>
      </c>
      <c r="C35" s="762">
        <f t="shared" si="5"/>
        <v>128</v>
      </c>
      <c r="D35" s="763">
        <f t="shared" si="6"/>
        <v>292</v>
      </c>
      <c r="E35" s="763">
        <f t="shared" si="7"/>
        <v>136719</v>
      </c>
      <c r="F35" s="763">
        <v>7</v>
      </c>
      <c r="G35" s="763">
        <v>31</v>
      </c>
      <c r="H35" s="763">
        <v>29511</v>
      </c>
      <c r="I35" s="763">
        <v>107</v>
      </c>
      <c r="J35" s="763">
        <v>236</v>
      </c>
      <c r="K35" s="763">
        <v>102928</v>
      </c>
      <c r="L35" s="763">
        <v>14</v>
      </c>
      <c r="M35" s="763">
        <v>25</v>
      </c>
      <c r="N35" s="764">
        <v>4280</v>
      </c>
    </row>
    <row r="36" spans="1:14" s="743" customFormat="1" ht="12" customHeight="1">
      <c r="A36" s="740"/>
      <c r="B36" s="748" t="s">
        <v>943</v>
      </c>
      <c r="C36" s="762">
        <f t="shared" si="5"/>
        <v>287</v>
      </c>
      <c r="D36" s="763">
        <f t="shared" si="6"/>
        <v>634</v>
      </c>
      <c r="E36" s="763">
        <f t="shared" si="7"/>
        <v>278797</v>
      </c>
      <c r="F36" s="763">
        <v>21</v>
      </c>
      <c r="G36" s="763">
        <v>114</v>
      </c>
      <c r="H36" s="763">
        <v>132005</v>
      </c>
      <c r="I36" s="763">
        <v>232</v>
      </c>
      <c r="J36" s="763">
        <v>439</v>
      </c>
      <c r="K36" s="763">
        <v>136209</v>
      </c>
      <c r="L36" s="763">
        <v>34</v>
      </c>
      <c r="M36" s="763">
        <v>81</v>
      </c>
      <c r="N36" s="764">
        <v>10583</v>
      </c>
    </row>
    <row r="37" spans="1:14" s="743" customFormat="1" ht="12.75" customHeight="1">
      <c r="A37" s="740"/>
      <c r="B37" s="748" t="s">
        <v>944</v>
      </c>
      <c r="C37" s="762">
        <f t="shared" si="5"/>
        <v>122</v>
      </c>
      <c r="D37" s="763">
        <f t="shared" si="6"/>
        <v>245</v>
      </c>
      <c r="E37" s="763">
        <f t="shared" si="7"/>
        <v>123563</v>
      </c>
      <c r="F37" s="763">
        <v>5</v>
      </c>
      <c r="G37" s="763">
        <v>29</v>
      </c>
      <c r="H37" s="763">
        <v>32127</v>
      </c>
      <c r="I37" s="763">
        <v>107</v>
      </c>
      <c r="J37" s="763">
        <v>198</v>
      </c>
      <c r="K37" s="763">
        <v>89426</v>
      </c>
      <c r="L37" s="763">
        <v>10</v>
      </c>
      <c r="M37" s="763">
        <v>18</v>
      </c>
      <c r="N37" s="764">
        <v>2010</v>
      </c>
    </row>
    <row r="38" spans="1:14" s="743" customFormat="1" ht="12" customHeight="1">
      <c r="A38" s="740"/>
      <c r="B38" s="748" t="s">
        <v>945</v>
      </c>
      <c r="C38" s="762">
        <f t="shared" si="5"/>
        <v>210</v>
      </c>
      <c r="D38" s="763">
        <f t="shared" si="6"/>
        <v>510</v>
      </c>
      <c r="E38" s="763">
        <f t="shared" si="7"/>
        <v>269278</v>
      </c>
      <c r="F38" s="763">
        <v>10</v>
      </c>
      <c r="G38" s="763">
        <v>51</v>
      </c>
      <c r="H38" s="763">
        <v>48768</v>
      </c>
      <c r="I38" s="763">
        <v>180</v>
      </c>
      <c r="J38" s="763">
        <v>406</v>
      </c>
      <c r="K38" s="763">
        <v>211283</v>
      </c>
      <c r="L38" s="763">
        <v>20</v>
      </c>
      <c r="M38" s="763">
        <v>53</v>
      </c>
      <c r="N38" s="764">
        <v>9227</v>
      </c>
    </row>
    <row r="39" spans="1:14" s="743" customFormat="1" ht="12" customHeight="1">
      <c r="A39" s="740"/>
      <c r="B39" s="748" t="s">
        <v>946</v>
      </c>
      <c r="C39" s="762">
        <f t="shared" si="5"/>
        <v>113</v>
      </c>
      <c r="D39" s="763">
        <f t="shared" si="6"/>
        <v>246</v>
      </c>
      <c r="E39" s="763">
        <f t="shared" si="7"/>
        <v>101423</v>
      </c>
      <c r="F39" s="763">
        <v>2</v>
      </c>
      <c r="G39" s="763">
        <v>10</v>
      </c>
      <c r="H39" s="763">
        <v>24571</v>
      </c>
      <c r="I39" s="763">
        <v>99</v>
      </c>
      <c r="J39" s="763">
        <v>214</v>
      </c>
      <c r="K39" s="763">
        <v>75022</v>
      </c>
      <c r="L39" s="763">
        <v>12</v>
      </c>
      <c r="M39" s="763">
        <v>22</v>
      </c>
      <c r="N39" s="764">
        <v>1830</v>
      </c>
    </row>
    <row r="40" spans="1:14" s="743" customFormat="1" ht="12" customHeight="1">
      <c r="A40" s="740"/>
      <c r="B40" s="748" t="s">
        <v>947</v>
      </c>
      <c r="C40" s="762">
        <f t="shared" si="5"/>
        <v>93</v>
      </c>
      <c r="D40" s="763">
        <f t="shared" si="6"/>
        <v>192</v>
      </c>
      <c r="E40" s="763">
        <f t="shared" si="7"/>
        <v>94060</v>
      </c>
      <c r="F40" s="763">
        <v>4</v>
      </c>
      <c r="G40" s="765">
        <v>30</v>
      </c>
      <c r="H40" s="765">
        <v>36147</v>
      </c>
      <c r="I40" s="763">
        <v>84</v>
      </c>
      <c r="J40" s="765">
        <v>152</v>
      </c>
      <c r="K40" s="765">
        <v>56665</v>
      </c>
      <c r="L40" s="763">
        <v>5</v>
      </c>
      <c r="M40" s="765">
        <v>10</v>
      </c>
      <c r="N40" s="766">
        <v>1248</v>
      </c>
    </row>
    <row r="41" spans="1:14" s="743" customFormat="1" ht="12" customHeight="1">
      <c r="A41" s="740"/>
      <c r="B41" s="748" t="s">
        <v>948</v>
      </c>
      <c r="C41" s="762">
        <f t="shared" si="5"/>
        <v>106</v>
      </c>
      <c r="D41" s="763">
        <f t="shared" si="6"/>
        <v>268</v>
      </c>
      <c r="E41" s="763">
        <f t="shared" si="7"/>
        <v>120967</v>
      </c>
      <c r="F41" s="763">
        <v>7</v>
      </c>
      <c r="G41" s="765">
        <v>47</v>
      </c>
      <c r="H41" s="765">
        <v>51768</v>
      </c>
      <c r="I41" s="763">
        <v>92</v>
      </c>
      <c r="J41" s="765">
        <v>179</v>
      </c>
      <c r="K41" s="765">
        <v>56039</v>
      </c>
      <c r="L41" s="763">
        <v>7</v>
      </c>
      <c r="M41" s="765">
        <v>42</v>
      </c>
      <c r="N41" s="766">
        <v>13160</v>
      </c>
    </row>
    <row r="42" spans="1:14" s="743" customFormat="1" ht="12" customHeight="1">
      <c r="A42" s="740"/>
      <c r="B42" s="748" t="s">
        <v>949</v>
      </c>
      <c r="C42" s="762">
        <f t="shared" si="5"/>
        <v>527</v>
      </c>
      <c r="D42" s="763">
        <f t="shared" si="6"/>
        <v>1320</v>
      </c>
      <c r="E42" s="763">
        <f t="shared" si="7"/>
        <v>618182</v>
      </c>
      <c r="F42" s="763">
        <v>41</v>
      </c>
      <c r="G42" s="763">
        <v>246</v>
      </c>
      <c r="H42" s="763">
        <v>254529</v>
      </c>
      <c r="I42" s="763">
        <v>418</v>
      </c>
      <c r="J42" s="763">
        <v>894</v>
      </c>
      <c r="K42" s="763">
        <v>334976</v>
      </c>
      <c r="L42" s="763">
        <v>68</v>
      </c>
      <c r="M42" s="763">
        <v>180</v>
      </c>
      <c r="N42" s="764">
        <v>28677</v>
      </c>
    </row>
    <row r="43" spans="1:14" s="743" customFormat="1" ht="12" customHeight="1">
      <c r="A43" s="740"/>
      <c r="B43" s="748" t="s">
        <v>950</v>
      </c>
      <c r="C43" s="762">
        <f t="shared" si="5"/>
        <v>383</v>
      </c>
      <c r="D43" s="763">
        <f t="shared" si="6"/>
        <v>1008</v>
      </c>
      <c r="E43" s="763">
        <f t="shared" si="7"/>
        <v>450528</v>
      </c>
      <c r="F43" s="763">
        <v>28</v>
      </c>
      <c r="G43" s="763">
        <v>190</v>
      </c>
      <c r="H43" s="763">
        <v>168453</v>
      </c>
      <c r="I43" s="763">
        <v>324</v>
      </c>
      <c r="J43" s="763">
        <v>735</v>
      </c>
      <c r="K43" s="763">
        <v>270791</v>
      </c>
      <c r="L43" s="763">
        <v>31</v>
      </c>
      <c r="M43" s="763">
        <v>83</v>
      </c>
      <c r="N43" s="764">
        <v>11284</v>
      </c>
    </row>
    <row r="44" spans="1:14" s="743" customFormat="1" ht="12" customHeight="1">
      <c r="A44" s="740"/>
      <c r="B44" s="748" t="s">
        <v>951</v>
      </c>
      <c r="C44" s="762">
        <f t="shared" si="5"/>
        <v>261</v>
      </c>
      <c r="D44" s="763">
        <f t="shared" si="6"/>
        <v>680</v>
      </c>
      <c r="E44" s="763">
        <f t="shared" si="7"/>
        <v>359186</v>
      </c>
      <c r="F44" s="763">
        <v>23</v>
      </c>
      <c r="G44" s="763">
        <v>175</v>
      </c>
      <c r="H44" s="763">
        <v>163727</v>
      </c>
      <c r="I44" s="763">
        <v>198</v>
      </c>
      <c r="J44" s="763">
        <v>399</v>
      </c>
      <c r="K44" s="763">
        <v>177043</v>
      </c>
      <c r="L44" s="763">
        <v>40</v>
      </c>
      <c r="M44" s="763">
        <v>106</v>
      </c>
      <c r="N44" s="764">
        <v>18416</v>
      </c>
    </row>
    <row r="45" spans="1:14" s="743" customFormat="1" ht="12" customHeight="1">
      <c r="A45" s="740"/>
      <c r="B45" s="748" t="s">
        <v>952</v>
      </c>
      <c r="C45" s="762">
        <f t="shared" si="5"/>
        <v>357</v>
      </c>
      <c r="D45" s="763">
        <f t="shared" si="6"/>
        <v>855</v>
      </c>
      <c r="E45" s="763">
        <f t="shared" si="7"/>
        <v>471556</v>
      </c>
      <c r="F45" s="763">
        <v>14</v>
      </c>
      <c r="G45" s="763">
        <v>68</v>
      </c>
      <c r="H45" s="763">
        <v>74539</v>
      </c>
      <c r="I45" s="763">
        <v>312</v>
      </c>
      <c r="J45" s="763">
        <v>701</v>
      </c>
      <c r="K45" s="763">
        <v>380070</v>
      </c>
      <c r="L45" s="763">
        <v>31</v>
      </c>
      <c r="M45" s="763">
        <v>86</v>
      </c>
      <c r="N45" s="764">
        <v>16947</v>
      </c>
    </row>
    <row r="46" spans="1:14" s="743" customFormat="1" ht="12" customHeight="1">
      <c r="A46" s="740"/>
      <c r="B46" s="748" t="s">
        <v>953</v>
      </c>
      <c r="C46" s="762">
        <f t="shared" si="5"/>
        <v>169</v>
      </c>
      <c r="D46" s="763">
        <f t="shared" si="6"/>
        <v>357</v>
      </c>
      <c r="E46" s="763">
        <f t="shared" si="7"/>
        <v>158818</v>
      </c>
      <c r="F46" s="763">
        <v>6</v>
      </c>
      <c r="G46" s="763">
        <v>31</v>
      </c>
      <c r="H46" s="763">
        <v>16518</v>
      </c>
      <c r="I46" s="763">
        <v>155</v>
      </c>
      <c r="J46" s="763">
        <v>307</v>
      </c>
      <c r="K46" s="763">
        <v>139979</v>
      </c>
      <c r="L46" s="763">
        <v>8</v>
      </c>
      <c r="M46" s="763">
        <v>19</v>
      </c>
      <c r="N46" s="764">
        <v>2321</v>
      </c>
    </row>
    <row r="47" spans="1:14" s="743" customFormat="1" ht="12" customHeight="1">
      <c r="A47" s="740"/>
      <c r="B47" s="748" t="s">
        <v>954</v>
      </c>
      <c r="C47" s="762">
        <f t="shared" si="5"/>
        <v>168</v>
      </c>
      <c r="D47" s="763">
        <f t="shared" si="6"/>
        <v>423</v>
      </c>
      <c r="E47" s="763">
        <f t="shared" si="7"/>
        <v>246240</v>
      </c>
      <c r="F47" s="763">
        <v>13</v>
      </c>
      <c r="G47" s="763">
        <v>87</v>
      </c>
      <c r="H47" s="763">
        <v>117984</v>
      </c>
      <c r="I47" s="763">
        <v>137</v>
      </c>
      <c r="J47" s="763">
        <v>292</v>
      </c>
      <c r="K47" s="763">
        <v>123971</v>
      </c>
      <c r="L47" s="763">
        <v>18</v>
      </c>
      <c r="M47" s="763">
        <v>44</v>
      </c>
      <c r="N47" s="764">
        <v>4285</v>
      </c>
    </row>
    <row r="48" spans="1:14" s="743" customFormat="1" ht="12" customHeight="1">
      <c r="A48" s="740"/>
      <c r="B48" s="748" t="s">
        <v>955</v>
      </c>
      <c r="C48" s="762">
        <f t="shared" si="5"/>
        <v>412</v>
      </c>
      <c r="D48" s="763">
        <f t="shared" si="6"/>
        <v>1191</v>
      </c>
      <c r="E48" s="763">
        <f t="shared" si="7"/>
        <v>658289</v>
      </c>
      <c r="F48" s="763">
        <v>40</v>
      </c>
      <c r="G48" s="763">
        <v>306</v>
      </c>
      <c r="H48" s="763">
        <v>334019</v>
      </c>
      <c r="I48" s="763">
        <v>317</v>
      </c>
      <c r="J48" s="763">
        <v>765</v>
      </c>
      <c r="K48" s="763">
        <v>305253</v>
      </c>
      <c r="L48" s="763">
        <v>55</v>
      </c>
      <c r="M48" s="763">
        <v>120</v>
      </c>
      <c r="N48" s="764">
        <v>19017</v>
      </c>
    </row>
    <row r="49" spans="1:14" s="743" customFormat="1" ht="12" customHeight="1">
      <c r="A49" s="740"/>
      <c r="B49" s="748" t="s">
        <v>956</v>
      </c>
      <c r="C49" s="762">
        <f t="shared" si="5"/>
        <v>222</v>
      </c>
      <c r="D49" s="763">
        <f t="shared" si="6"/>
        <v>516</v>
      </c>
      <c r="E49" s="763">
        <f t="shared" si="7"/>
        <v>290406</v>
      </c>
      <c r="F49" s="763">
        <v>17</v>
      </c>
      <c r="G49" s="763">
        <v>108</v>
      </c>
      <c r="H49" s="763">
        <v>153277</v>
      </c>
      <c r="I49" s="763">
        <v>186</v>
      </c>
      <c r="J49" s="763">
        <v>366</v>
      </c>
      <c r="K49" s="763">
        <v>132899</v>
      </c>
      <c r="L49" s="763">
        <v>19</v>
      </c>
      <c r="M49" s="763">
        <v>42</v>
      </c>
      <c r="N49" s="764">
        <v>4230</v>
      </c>
    </row>
    <row r="50" spans="1:14" s="743" customFormat="1" ht="12" customHeight="1">
      <c r="A50" s="740"/>
      <c r="B50" s="748" t="s">
        <v>957</v>
      </c>
      <c r="C50" s="762">
        <f t="shared" si="5"/>
        <v>145</v>
      </c>
      <c r="D50" s="763">
        <f t="shared" si="6"/>
        <v>340</v>
      </c>
      <c r="E50" s="763">
        <f t="shared" si="7"/>
        <v>226496</v>
      </c>
      <c r="F50" s="763">
        <v>6</v>
      </c>
      <c r="G50" s="763">
        <v>93</v>
      </c>
      <c r="H50" s="763">
        <v>147053</v>
      </c>
      <c r="I50" s="763">
        <v>133</v>
      </c>
      <c r="J50" s="763">
        <v>233</v>
      </c>
      <c r="K50" s="763">
        <v>76639</v>
      </c>
      <c r="L50" s="763">
        <v>6</v>
      </c>
      <c r="M50" s="763">
        <v>14</v>
      </c>
      <c r="N50" s="764">
        <v>2804</v>
      </c>
    </row>
    <row r="51" spans="1:14" s="743" customFormat="1" ht="12" customHeight="1">
      <c r="A51" s="740"/>
      <c r="B51" s="748" t="s">
        <v>958</v>
      </c>
      <c r="C51" s="762">
        <f t="shared" si="5"/>
        <v>140</v>
      </c>
      <c r="D51" s="763">
        <f t="shared" si="6"/>
        <v>300</v>
      </c>
      <c r="E51" s="763">
        <f t="shared" si="7"/>
        <v>198925</v>
      </c>
      <c r="F51" s="763">
        <v>11</v>
      </c>
      <c r="G51" s="763">
        <v>68</v>
      </c>
      <c r="H51" s="763">
        <v>104937</v>
      </c>
      <c r="I51" s="763">
        <v>120</v>
      </c>
      <c r="J51" s="763">
        <v>210</v>
      </c>
      <c r="K51" s="763">
        <v>90073</v>
      </c>
      <c r="L51" s="763">
        <v>9</v>
      </c>
      <c r="M51" s="763">
        <v>22</v>
      </c>
      <c r="N51" s="764">
        <v>3915</v>
      </c>
    </row>
    <row r="52" spans="1:14" s="743" customFormat="1" ht="12" customHeight="1">
      <c r="A52" s="740"/>
      <c r="B52" s="748" t="s">
        <v>959</v>
      </c>
      <c r="C52" s="762">
        <f t="shared" si="5"/>
        <v>138</v>
      </c>
      <c r="D52" s="763">
        <f t="shared" si="6"/>
        <v>485</v>
      </c>
      <c r="E52" s="763">
        <f t="shared" si="7"/>
        <v>421963</v>
      </c>
      <c r="F52" s="763">
        <v>18</v>
      </c>
      <c r="G52" s="763">
        <v>257</v>
      </c>
      <c r="H52" s="763">
        <v>333043</v>
      </c>
      <c r="I52" s="763">
        <v>105</v>
      </c>
      <c r="J52" s="763">
        <v>190</v>
      </c>
      <c r="K52" s="763">
        <v>81075</v>
      </c>
      <c r="L52" s="763">
        <v>15</v>
      </c>
      <c r="M52" s="763">
        <v>38</v>
      </c>
      <c r="N52" s="764">
        <v>7845</v>
      </c>
    </row>
    <row r="53" spans="1:14" s="743" customFormat="1" ht="12" customHeight="1">
      <c r="A53" s="740"/>
      <c r="B53" s="748" t="s">
        <v>960</v>
      </c>
      <c r="C53" s="762">
        <f t="shared" si="5"/>
        <v>100</v>
      </c>
      <c r="D53" s="763">
        <f t="shared" si="6"/>
        <v>204</v>
      </c>
      <c r="E53" s="763">
        <f t="shared" si="7"/>
        <v>101995</v>
      </c>
      <c r="F53" s="763">
        <v>5</v>
      </c>
      <c r="G53" s="763">
        <v>25</v>
      </c>
      <c r="H53" s="763">
        <v>49817</v>
      </c>
      <c r="I53" s="763">
        <v>87</v>
      </c>
      <c r="J53" s="763">
        <v>159</v>
      </c>
      <c r="K53" s="763">
        <v>48852</v>
      </c>
      <c r="L53" s="763">
        <v>8</v>
      </c>
      <c r="M53" s="763">
        <v>20</v>
      </c>
      <c r="N53" s="764">
        <v>3326</v>
      </c>
    </row>
    <row r="54" spans="1:14" s="743" customFormat="1" ht="12" customHeight="1">
      <c r="A54" s="740"/>
      <c r="B54" s="748" t="s">
        <v>961</v>
      </c>
      <c r="C54" s="762">
        <f t="shared" si="5"/>
        <v>365</v>
      </c>
      <c r="D54" s="763">
        <f t="shared" si="6"/>
        <v>926</v>
      </c>
      <c r="E54" s="763">
        <f t="shared" si="7"/>
        <v>430767</v>
      </c>
      <c r="F54" s="763">
        <v>21</v>
      </c>
      <c r="G54" s="763">
        <v>94</v>
      </c>
      <c r="H54" s="763">
        <v>92854</v>
      </c>
      <c r="I54" s="763">
        <v>288</v>
      </c>
      <c r="J54" s="763">
        <v>668</v>
      </c>
      <c r="K54" s="763">
        <v>311457</v>
      </c>
      <c r="L54" s="763">
        <v>56</v>
      </c>
      <c r="M54" s="763">
        <v>164</v>
      </c>
      <c r="N54" s="764">
        <v>26456</v>
      </c>
    </row>
    <row r="55" spans="1:14" s="743" customFormat="1" ht="12" customHeight="1">
      <c r="A55" s="740"/>
      <c r="B55" s="748" t="s">
        <v>962</v>
      </c>
      <c r="C55" s="762">
        <f t="shared" si="5"/>
        <v>408</v>
      </c>
      <c r="D55" s="763">
        <f t="shared" si="6"/>
        <v>1014</v>
      </c>
      <c r="E55" s="763">
        <f t="shared" si="7"/>
        <v>507327</v>
      </c>
      <c r="F55" s="763">
        <v>32</v>
      </c>
      <c r="G55" s="763">
        <v>244</v>
      </c>
      <c r="H55" s="763">
        <v>266992</v>
      </c>
      <c r="I55" s="763">
        <v>329</v>
      </c>
      <c r="J55" s="763">
        <v>649</v>
      </c>
      <c r="K55" s="763">
        <v>222074</v>
      </c>
      <c r="L55" s="763">
        <v>47</v>
      </c>
      <c r="M55" s="763">
        <v>121</v>
      </c>
      <c r="N55" s="764">
        <v>18261</v>
      </c>
    </row>
    <row r="56" spans="1:14" s="743" customFormat="1" ht="12" customHeight="1">
      <c r="A56" s="740"/>
      <c r="B56" s="748" t="s">
        <v>963</v>
      </c>
      <c r="C56" s="762">
        <f t="shared" si="5"/>
        <v>194</v>
      </c>
      <c r="D56" s="763">
        <f t="shared" si="6"/>
        <v>463</v>
      </c>
      <c r="E56" s="763">
        <f t="shared" si="7"/>
        <v>239137</v>
      </c>
      <c r="F56" s="763">
        <v>19</v>
      </c>
      <c r="G56" s="763">
        <v>113</v>
      </c>
      <c r="H56" s="763">
        <v>139256</v>
      </c>
      <c r="I56" s="763">
        <v>158</v>
      </c>
      <c r="J56" s="763">
        <v>314</v>
      </c>
      <c r="K56" s="763">
        <v>94569</v>
      </c>
      <c r="L56" s="763">
        <v>17</v>
      </c>
      <c r="M56" s="763">
        <v>36</v>
      </c>
      <c r="N56" s="764">
        <v>5312</v>
      </c>
    </row>
    <row r="57" spans="1:14" s="743" customFormat="1" ht="12" customHeight="1">
      <c r="A57" s="740"/>
      <c r="B57" s="748" t="s">
        <v>964</v>
      </c>
      <c r="C57" s="762">
        <f t="shared" si="5"/>
        <v>141</v>
      </c>
      <c r="D57" s="763">
        <f t="shared" si="6"/>
        <v>306</v>
      </c>
      <c r="E57" s="763">
        <f t="shared" si="7"/>
        <v>149490</v>
      </c>
      <c r="F57" s="763">
        <v>5</v>
      </c>
      <c r="G57" s="763">
        <v>19</v>
      </c>
      <c r="H57" s="763">
        <v>36548</v>
      </c>
      <c r="I57" s="763">
        <v>131</v>
      </c>
      <c r="J57" s="763">
        <v>277</v>
      </c>
      <c r="K57" s="763">
        <v>111709</v>
      </c>
      <c r="L57" s="763">
        <v>5</v>
      </c>
      <c r="M57" s="763">
        <v>10</v>
      </c>
      <c r="N57" s="764">
        <v>1233</v>
      </c>
    </row>
    <row r="58" spans="1:14" s="743" customFormat="1" ht="12" customHeight="1">
      <c r="A58" s="740"/>
      <c r="B58" s="767" t="s">
        <v>965</v>
      </c>
      <c r="C58" s="768">
        <f t="shared" si="5"/>
        <v>128</v>
      </c>
      <c r="D58" s="769">
        <f t="shared" si="6"/>
        <v>220</v>
      </c>
      <c r="E58" s="769">
        <f t="shared" si="7"/>
        <v>83210</v>
      </c>
      <c r="F58" s="769">
        <v>3</v>
      </c>
      <c r="G58" s="769">
        <v>11</v>
      </c>
      <c r="H58" s="769">
        <v>8599</v>
      </c>
      <c r="I58" s="769">
        <v>112</v>
      </c>
      <c r="J58" s="769">
        <v>189</v>
      </c>
      <c r="K58" s="769">
        <v>71799</v>
      </c>
      <c r="L58" s="769">
        <v>13</v>
      </c>
      <c r="M58" s="769">
        <v>20</v>
      </c>
      <c r="N58" s="770">
        <v>2812</v>
      </c>
    </row>
    <row r="59" ht="12">
      <c r="B59" s="733" t="s">
        <v>557</v>
      </c>
    </row>
    <row r="60" ht="12">
      <c r="B60" s="733" t="s">
        <v>558</v>
      </c>
    </row>
  </sheetData>
  <mergeCells count="13">
    <mergeCell ref="L4:N4"/>
    <mergeCell ref="J4:K4"/>
    <mergeCell ref="M5:M6"/>
    <mergeCell ref="I5:I6"/>
    <mergeCell ref="L5:L6"/>
    <mergeCell ref="J5:J6"/>
    <mergeCell ref="B4:B6"/>
    <mergeCell ref="G5:G6"/>
    <mergeCell ref="F5:F6"/>
    <mergeCell ref="C4:E4"/>
    <mergeCell ref="C5:C6"/>
    <mergeCell ref="D5:D6"/>
    <mergeCell ref="G4:H4"/>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2:M136"/>
  <sheetViews>
    <sheetView workbookViewId="0" topLeftCell="A1">
      <selection activeCell="A1" sqref="A1"/>
    </sheetView>
  </sheetViews>
  <sheetFormatPr defaultColWidth="9.00390625" defaultRowHeight="12" customHeight="1"/>
  <cols>
    <col min="1" max="1" width="2.625" style="771" customWidth="1"/>
    <col min="2" max="2" width="5.50390625" style="771" customWidth="1"/>
    <col min="3" max="3" width="25.75390625" style="771" customWidth="1"/>
    <col min="4" max="4" width="12.25390625" style="771" bestFit="1" customWidth="1"/>
    <col min="5" max="5" width="7.875" style="771" bestFit="1" customWidth="1"/>
    <col min="6" max="6" width="12.25390625" style="771" bestFit="1" customWidth="1"/>
    <col min="7" max="7" width="7.875" style="771" bestFit="1" customWidth="1"/>
    <col min="8" max="8" width="11.50390625" style="771" bestFit="1" customWidth="1"/>
    <col min="9" max="9" width="9.875" style="771" customWidth="1"/>
    <col min="10" max="16384" width="9.00390625" style="771" customWidth="1"/>
  </cols>
  <sheetData>
    <row r="2" ht="12" customHeight="1">
      <c r="B2" s="772" t="s">
        <v>1181</v>
      </c>
    </row>
    <row r="3" ht="12" customHeight="1" thickBot="1">
      <c r="I3" s="773" t="s">
        <v>561</v>
      </c>
    </row>
    <row r="4" spans="2:13" ht="12" customHeight="1" thickTop="1">
      <c r="B4" s="1654" t="s">
        <v>562</v>
      </c>
      <c r="C4" s="1655"/>
      <c r="D4" s="1646" t="s">
        <v>563</v>
      </c>
      <c r="E4" s="1647"/>
      <c r="F4" s="1646" t="s">
        <v>564</v>
      </c>
      <c r="G4" s="1647"/>
      <c r="H4" s="1646" t="s">
        <v>565</v>
      </c>
      <c r="I4" s="1647"/>
      <c r="J4" s="774"/>
      <c r="K4" s="774"/>
      <c r="L4" s="774"/>
      <c r="M4" s="774"/>
    </row>
    <row r="5" spans="2:13" ht="12" customHeight="1">
      <c r="B5" s="1656"/>
      <c r="C5" s="1657"/>
      <c r="D5" s="1662" t="s">
        <v>566</v>
      </c>
      <c r="E5" s="1664" t="s">
        <v>1031</v>
      </c>
      <c r="F5" s="1662" t="s">
        <v>566</v>
      </c>
      <c r="G5" s="1664" t="s">
        <v>1031</v>
      </c>
      <c r="H5" s="1662" t="s">
        <v>566</v>
      </c>
      <c r="I5" s="1664" t="s">
        <v>567</v>
      </c>
      <c r="J5" s="774"/>
      <c r="K5" s="774"/>
      <c r="L5" s="774"/>
      <c r="M5" s="774"/>
    </row>
    <row r="6" spans="2:13" ht="12" customHeight="1">
      <c r="B6" s="1658"/>
      <c r="C6" s="1659"/>
      <c r="D6" s="1663"/>
      <c r="E6" s="1664"/>
      <c r="F6" s="1663"/>
      <c r="G6" s="1664"/>
      <c r="H6" s="1663"/>
      <c r="I6" s="1664"/>
      <c r="J6" s="774"/>
      <c r="K6" s="774"/>
      <c r="L6" s="774"/>
      <c r="M6" s="774"/>
    </row>
    <row r="7" spans="2:9" s="775" customFormat="1" ht="12" customHeight="1">
      <c r="B7" s="1660" t="s">
        <v>560</v>
      </c>
      <c r="C7" s="1661"/>
      <c r="D7" s="776">
        <v>21110011</v>
      </c>
      <c r="E7" s="777">
        <v>100</v>
      </c>
      <c r="F7" s="776">
        <f>SUM(F11,F28,F31,F43,F48,F57,F62,F72)</f>
        <v>25039014</v>
      </c>
      <c r="G7" s="777">
        <v>100</v>
      </c>
      <c r="H7" s="778">
        <f>F7-D7</f>
        <v>3929003</v>
      </c>
      <c r="I7" s="779">
        <v>18.6</v>
      </c>
    </row>
    <row r="8" spans="2:9" ht="12" customHeight="1">
      <c r="B8" s="780"/>
      <c r="C8" s="781"/>
      <c r="D8" s="782"/>
      <c r="E8" s="783"/>
      <c r="F8" s="782"/>
      <c r="G8" s="783"/>
      <c r="H8" s="784"/>
      <c r="I8" s="785"/>
    </row>
    <row r="9" spans="2:9" ht="12.75" customHeight="1">
      <c r="B9" s="1648" t="s">
        <v>568</v>
      </c>
      <c r="C9" s="786" t="s">
        <v>569</v>
      </c>
      <c r="D9" s="787">
        <v>1060805</v>
      </c>
      <c r="E9" s="787">
        <v>0</v>
      </c>
      <c r="F9" s="787">
        <v>410327</v>
      </c>
      <c r="G9" s="787">
        <v>0</v>
      </c>
      <c r="H9" s="787">
        <v>0</v>
      </c>
      <c r="I9" s="788">
        <v>0</v>
      </c>
    </row>
    <row r="10" spans="2:9" ht="12.75" customHeight="1">
      <c r="B10" s="1649"/>
      <c r="C10" s="786" t="s">
        <v>570</v>
      </c>
      <c r="D10" s="787">
        <v>0</v>
      </c>
      <c r="E10" s="787">
        <v>0</v>
      </c>
      <c r="F10" s="787">
        <v>6152</v>
      </c>
      <c r="G10" s="783">
        <v>0</v>
      </c>
      <c r="H10" s="787">
        <v>0</v>
      </c>
      <c r="I10" s="788">
        <v>0</v>
      </c>
    </row>
    <row r="11" spans="2:9" ht="12.75" customHeight="1">
      <c r="B11" s="1649"/>
      <c r="C11" s="786" t="s">
        <v>156</v>
      </c>
      <c r="D11" s="787">
        <f>SUM(D9:D10)</f>
        <v>1060805</v>
      </c>
      <c r="E11" s="789">
        <v>5</v>
      </c>
      <c r="F11" s="787">
        <f>SUM(F9:F10)</f>
        <v>416479</v>
      </c>
      <c r="G11" s="789">
        <f>F11/$F$7*100</f>
        <v>1.66332028888997</v>
      </c>
      <c r="H11" s="784">
        <f>F11-D11</f>
        <v>-644326</v>
      </c>
      <c r="I11" s="785">
        <v>-60.7</v>
      </c>
    </row>
    <row r="12" spans="2:9" ht="12" customHeight="1">
      <c r="B12" s="780"/>
      <c r="C12" s="786"/>
      <c r="D12" s="787"/>
      <c r="E12" s="789"/>
      <c r="F12" s="787"/>
      <c r="G12" s="789"/>
      <c r="H12" s="784"/>
      <c r="I12" s="785"/>
    </row>
    <row r="13" spans="2:9" ht="12" customHeight="1">
      <c r="B13" s="1652" t="s">
        <v>571</v>
      </c>
      <c r="C13" s="786" t="s">
        <v>572</v>
      </c>
      <c r="D13" s="787">
        <v>2980825</v>
      </c>
      <c r="E13" s="787">
        <v>0</v>
      </c>
      <c r="F13" s="787">
        <v>2778946</v>
      </c>
      <c r="G13" s="787">
        <v>0</v>
      </c>
      <c r="H13" s="787">
        <v>0</v>
      </c>
      <c r="I13" s="788">
        <v>0</v>
      </c>
    </row>
    <row r="14" spans="2:9" ht="12" customHeight="1">
      <c r="B14" s="1652"/>
      <c r="C14" s="786" t="s">
        <v>573</v>
      </c>
      <c r="D14" s="787">
        <v>585153</v>
      </c>
      <c r="E14" s="787">
        <v>0</v>
      </c>
      <c r="F14" s="787">
        <v>864373</v>
      </c>
      <c r="G14" s="787">
        <v>0</v>
      </c>
      <c r="H14" s="787">
        <v>0</v>
      </c>
      <c r="I14" s="788">
        <v>0</v>
      </c>
    </row>
    <row r="15" spans="2:9" ht="12" customHeight="1">
      <c r="B15" s="1652"/>
      <c r="C15" s="786" t="s">
        <v>574</v>
      </c>
      <c r="D15" s="787">
        <v>527892</v>
      </c>
      <c r="E15" s="787">
        <v>0</v>
      </c>
      <c r="F15" s="787">
        <v>61692</v>
      </c>
      <c r="G15" s="787">
        <v>0</v>
      </c>
      <c r="H15" s="787">
        <v>0</v>
      </c>
      <c r="I15" s="788">
        <v>0</v>
      </c>
    </row>
    <row r="16" spans="2:9" ht="12" customHeight="1">
      <c r="B16" s="1652"/>
      <c r="C16" s="786" t="s">
        <v>575</v>
      </c>
      <c r="D16" s="787">
        <v>4320000</v>
      </c>
      <c r="E16" s="787">
        <v>0</v>
      </c>
      <c r="F16" s="787">
        <v>3569148</v>
      </c>
      <c r="G16" s="787">
        <v>0</v>
      </c>
      <c r="H16" s="787">
        <v>0</v>
      </c>
      <c r="I16" s="788">
        <v>0</v>
      </c>
    </row>
    <row r="17" spans="2:9" ht="12" customHeight="1">
      <c r="B17" s="1652"/>
      <c r="C17" s="786" t="s">
        <v>576</v>
      </c>
      <c r="D17" s="787">
        <v>4366194</v>
      </c>
      <c r="E17" s="787">
        <v>0</v>
      </c>
      <c r="F17" s="787">
        <v>8386603</v>
      </c>
      <c r="G17" s="787">
        <v>0</v>
      </c>
      <c r="H17" s="787">
        <v>0</v>
      </c>
      <c r="I17" s="788">
        <v>0</v>
      </c>
    </row>
    <row r="18" spans="2:9" ht="12" customHeight="1">
      <c r="B18" s="1652"/>
      <c r="C18" s="786" t="s">
        <v>577</v>
      </c>
      <c r="D18" s="787">
        <v>452571</v>
      </c>
      <c r="E18" s="787">
        <v>0</v>
      </c>
      <c r="F18" s="787">
        <v>488222</v>
      </c>
      <c r="G18" s="787">
        <v>0</v>
      </c>
      <c r="H18" s="787">
        <v>0</v>
      </c>
      <c r="I18" s="788">
        <v>0</v>
      </c>
    </row>
    <row r="19" spans="2:9" ht="12" customHeight="1">
      <c r="B19" s="1652"/>
      <c r="C19" s="786" t="s">
        <v>578</v>
      </c>
      <c r="D19" s="787">
        <v>37900</v>
      </c>
      <c r="E19" s="787">
        <v>0</v>
      </c>
      <c r="F19" s="787">
        <v>90320</v>
      </c>
      <c r="G19" s="787">
        <v>0</v>
      </c>
      <c r="H19" s="787">
        <v>0</v>
      </c>
      <c r="I19" s="788">
        <v>0</v>
      </c>
    </row>
    <row r="20" spans="2:9" ht="12" customHeight="1">
      <c r="B20" s="1652"/>
      <c r="C20" s="786" t="s">
        <v>579</v>
      </c>
      <c r="D20" s="787">
        <v>36070</v>
      </c>
      <c r="E20" s="787">
        <v>0</v>
      </c>
      <c r="F20" s="787">
        <v>27646</v>
      </c>
      <c r="G20" s="787">
        <v>0</v>
      </c>
      <c r="H20" s="787">
        <v>0</v>
      </c>
      <c r="I20" s="788">
        <v>0</v>
      </c>
    </row>
    <row r="21" spans="2:9" ht="12" customHeight="1">
      <c r="B21" s="1652"/>
      <c r="C21" s="786" t="s">
        <v>580</v>
      </c>
      <c r="D21" s="787">
        <v>420</v>
      </c>
      <c r="E21" s="787">
        <v>0</v>
      </c>
      <c r="F21" s="787">
        <v>0</v>
      </c>
      <c r="G21" s="787">
        <v>0</v>
      </c>
      <c r="H21" s="787">
        <v>0</v>
      </c>
      <c r="I21" s="788">
        <v>0</v>
      </c>
    </row>
    <row r="22" spans="2:9" ht="12" customHeight="1">
      <c r="B22" s="1652"/>
      <c r="C22" s="786" t="s">
        <v>581</v>
      </c>
      <c r="D22" s="787">
        <v>320000</v>
      </c>
      <c r="E22" s="787">
        <v>0</v>
      </c>
      <c r="F22" s="787">
        <v>193727</v>
      </c>
      <c r="G22" s="787">
        <v>0</v>
      </c>
      <c r="H22" s="787">
        <v>0</v>
      </c>
      <c r="I22" s="788">
        <v>0</v>
      </c>
    </row>
    <row r="23" spans="2:9" ht="12" customHeight="1">
      <c r="B23" s="1652"/>
      <c r="C23" s="786" t="s">
        <v>582</v>
      </c>
      <c r="D23" s="787">
        <v>68955</v>
      </c>
      <c r="E23" s="787">
        <v>0</v>
      </c>
      <c r="F23" s="787">
        <v>0</v>
      </c>
      <c r="G23" s="787">
        <v>0</v>
      </c>
      <c r="H23" s="787">
        <v>0</v>
      </c>
      <c r="I23" s="788">
        <v>0</v>
      </c>
    </row>
    <row r="24" spans="2:9" ht="12" customHeight="1">
      <c r="B24" s="1652"/>
      <c r="C24" s="786" t="s">
        <v>583</v>
      </c>
      <c r="D24" s="787">
        <v>0</v>
      </c>
      <c r="E24" s="787">
        <v>0</v>
      </c>
      <c r="F24" s="787">
        <v>76648</v>
      </c>
      <c r="G24" s="787">
        <v>0</v>
      </c>
      <c r="H24" s="787">
        <v>0</v>
      </c>
      <c r="I24" s="788">
        <v>0</v>
      </c>
    </row>
    <row r="25" spans="2:9" ht="12" customHeight="1">
      <c r="B25" s="1652"/>
      <c r="C25" s="786" t="s">
        <v>584</v>
      </c>
      <c r="D25" s="787">
        <v>0</v>
      </c>
      <c r="E25" s="787">
        <v>0</v>
      </c>
      <c r="F25" s="787">
        <v>194018</v>
      </c>
      <c r="G25" s="787">
        <v>0</v>
      </c>
      <c r="H25" s="787">
        <v>0</v>
      </c>
      <c r="I25" s="788">
        <v>0</v>
      </c>
    </row>
    <row r="26" spans="2:9" ht="12" customHeight="1">
      <c r="B26" s="1652"/>
      <c r="C26" s="786" t="s">
        <v>585</v>
      </c>
      <c r="D26" s="787">
        <v>0</v>
      </c>
      <c r="E26" s="787">
        <v>0</v>
      </c>
      <c r="F26" s="787">
        <v>515169</v>
      </c>
      <c r="G26" s="787">
        <v>0</v>
      </c>
      <c r="H26" s="787">
        <v>0</v>
      </c>
      <c r="I26" s="788">
        <v>0</v>
      </c>
    </row>
    <row r="27" spans="2:9" ht="12" customHeight="1">
      <c r="B27" s="1652"/>
      <c r="C27" s="786" t="s">
        <v>586</v>
      </c>
      <c r="D27" s="787">
        <v>9215</v>
      </c>
      <c r="E27" s="787">
        <v>0</v>
      </c>
      <c r="F27" s="787">
        <v>219713</v>
      </c>
      <c r="G27" s="787">
        <v>0</v>
      </c>
      <c r="H27" s="787">
        <v>0</v>
      </c>
      <c r="I27" s="788">
        <v>0</v>
      </c>
    </row>
    <row r="28" spans="2:9" ht="12" customHeight="1">
      <c r="B28" s="1652"/>
      <c r="C28" s="786" t="s">
        <v>156</v>
      </c>
      <c r="D28" s="787">
        <v>13705196</v>
      </c>
      <c r="E28" s="783">
        <f>+D28/$D$7*100</f>
        <v>64.9227326314515</v>
      </c>
      <c r="F28" s="787">
        <f>SUM(F13:F27)</f>
        <v>17466225</v>
      </c>
      <c r="G28" s="789">
        <f>F28/$F$7*100</f>
        <v>69.75604151185826</v>
      </c>
      <c r="H28" s="784">
        <f>F28-D28</f>
        <v>3761029</v>
      </c>
      <c r="I28" s="790">
        <v>27.4</v>
      </c>
    </row>
    <row r="29" spans="2:9" ht="12" customHeight="1">
      <c r="B29" s="780"/>
      <c r="C29" s="786"/>
      <c r="D29" s="787"/>
      <c r="E29" s="789"/>
      <c r="F29" s="787"/>
      <c r="G29" s="789"/>
      <c r="H29" s="784"/>
      <c r="I29" s="788"/>
    </row>
    <row r="30" spans="2:9" ht="12" customHeight="1">
      <c r="B30" s="1650" t="s">
        <v>587</v>
      </c>
      <c r="C30" s="786" t="s">
        <v>588</v>
      </c>
      <c r="D30" s="787">
        <v>1305785</v>
      </c>
      <c r="E30" s="787">
        <v>0</v>
      </c>
      <c r="F30" s="787">
        <v>1231911</v>
      </c>
      <c r="G30" s="787">
        <v>0</v>
      </c>
      <c r="H30" s="784">
        <v>0</v>
      </c>
      <c r="I30" s="788">
        <v>0</v>
      </c>
    </row>
    <row r="31" spans="2:9" ht="12" customHeight="1">
      <c r="B31" s="1651"/>
      <c r="C31" s="786" t="s">
        <v>156</v>
      </c>
      <c r="D31" s="787">
        <f>SUM(D30)</f>
        <v>1305785</v>
      </c>
      <c r="E31" s="789">
        <f>+D31/D$7*100</f>
        <v>6.185619704319434</v>
      </c>
      <c r="F31" s="787">
        <f>SUM(F30)</f>
        <v>1231911</v>
      </c>
      <c r="G31" s="789">
        <f>+F31/F$7*100</f>
        <v>4.919966097706563</v>
      </c>
      <c r="H31" s="784">
        <f>F31-D31</f>
        <v>-73874</v>
      </c>
      <c r="I31" s="785">
        <v>-6</v>
      </c>
    </row>
    <row r="32" spans="2:9" ht="12" customHeight="1">
      <c r="B32" s="780"/>
      <c r="C32" s="786"/>
      <c r="D32" s="787"/>
      <c r="E32" s="789"/>
      <c r="F32" s="787"/>
      <c r="G32" s="789"/>
      <c r="H32" s="787"/>
      <c r="I32" s="785"/>
    </row>
    <row r="33" spans="2:9" ht="12" customHeight="1">
      <c r="B33" s="1641" t="s">
        <v>589</v>
      </c>
      <c r="C33" s="786" t="s">
        <v>590</v>
      </c>
      <c r="D33" s="787">
        <v>668740</v>
      </c>
      <c r="E33" s="787">
        <v>0</v>
      </c>
      <c r="F33" s="787">
        <v>687365</v>
      </c>
      <c r="G33" s="787">
        <v>0</v>
      </c>
      <c r="H33" s="787">
        <v>0</v>
      </c>
      <c r="I33" s="788">
        <v>0</v>
      </c>
    </row>
    <row r="34" spans="2:9" ht="12" customHeight="1">
      <c r="B34" s="1642"/>
      <c r="C34" s="786" t="s">
        <v>591</v>
      </c>
      <c r="D34" s="787">
        <v>81330</v>
      </c>
      <c r="E34" s="787">
        <v>0</v>
      </c>
      <c r="F34" s="787">
        <v>5760</v>
      </c>
      <c r="G34" s="787">
        <v>0</v>
      </c>
      <c r="H34" s="787">
        <v>0</v>
      </c>
      <c r="I34" s="788">
        <v>0</v>
      </c>
    </row>
    <row r="35" spans="2:9" ht="12" customHeight="1">
      <c r="B35" s="1642"/>
      <c r="C35" s="786" t="s">
        <v>592</v>
      </c>
      <c r="D35" s="787">
        <v>0</v>
      </c>
      <c r="E35" s="787">
        <v>0</v>
      </c>
      <c r="F35" s="787">
        <v>2516</v>
      </c>
      <c r="G35" s="787">
        <v>0</v>
      </c>
      <c r="H35" s="787">
        <v>0</v>
      </c>
      <c r="I35" s="788">
        <v>0</v>
      </c>
    </row>
    <row r="36" spans="2:9" ht="12" customHeight="1">
      <c r="B36" s="1642"/>
      <c r="C36" s="786" t="s">
        <v>593</v>
      </c>
      <c r="D36" s="787">
        <v>75679</v>
      </c>
      <c r="E36" s="787">
        <v>0</v>
      </c>
      <c r="F36" s="787">
        <v>116601</v>
      </c>
      <c r="G36" s="787">
        <v>0</v>
      </c>
      <c r="H36" s="787">
        <v>0</v>
      </c>
      <c r="I36" s="788">
        <v>0</v>
      </c>
    </row>
    <row r="37" spans="2:9" ht="12" customHeight="1">
      <c r="B37" s="1642"/>
      <c r="C37" s="786" t="s">
        <v>594</v>
      </c>
      <c r="D37" s="787">
        <v>141384</v>
      </c>
      <c r="E37" s="787">
        <v>0</v>
      </c>
      <c r="F37" s="787">
        <v>69792</v>
      </c>
      <c r="G37" s="787">
        <v>0</v>
      </c>
      <c r="H37" s="787">
        <v>0</v>
      </c>
      <c r="I37" s="788">
        <v>0</v>
      </c>
    </row>
    <row r="38" spans="2:9" ht="12" customHeight="1">
      <c r="B38" s="1642"/>
      <c r="C38" s="786" t="s">
        <v>595</v>
      </c>
      <c r="D38" s="787">
        <v>464292</v>
      </c>
      <c r="E38" s="787">
        <v>0</v>
      </c>
      <c r="F38" s="787">
        <v>302096</v>
      </c>
      <c r="G38" s="787">
        <v>0</v>
      </c>
      <c r="H38" s="787">
        <v>0</v>
      </c>
      <c r="I38" s="788">
        <v>0</v>
      </c>
    </row>
    <row r="39" spans="2:9" ht="12" customHeight="1">
      <c r="B39" s="1642"/>
      <c r="C39" s="786" t="s">
        <v>596</v>
      </c>
      <c r="D39" s="787">
        <v>0</v>
      </c>
      <c r="E39" s="787">
        <v>0</v>
      </c>
      <c r="F39" s="787">
        <v>80886</v>
      </c>
      <c r="G39" s="787">
        <v>0</v>
      </c>
      <c r="H39" s="787">
        <v>0</v>
      </c>
      <c r="I39" s="788">
        <v>0</v>
      </c>
    </row>
    <row r="40" spans="2:9" ht="12.75" customHeight="1">
      <c r="B40" s="1642"/>
      <c r="C40" s="786" t="s">
        <v>597</v>
      </c>
      <c r="D40" s="787">
        <v>132115</v>
      </c>
      <c r="E40" s="787">
        <v>0</v>
      </c>
      <c r="F40" s="787">
        <v>91403</v>
      </c>
      <c r="G40" s="787">
        <v>0</v>
      </c>
      <c r="H40" s="787">
        <v>0</v>
      </c>
      <c r="I40" s="788">
        <v>0</v>
      </c>
    </row>
    <row r="41" spans="2:9" ht="12" customHeight="1">
      <c r="B41" s="1642"/>
      <c r="C41" s="786" t="s">
        <v>598</v>
      </c>
      <c r="D41" s="787">
        <v>0</v>
      </c>
      <c r="E41" s="787">
        <v>0</v>
      </c>
      <c r="F41" s="787">
        <v>865</v>
      </c>
      <c r="G41" s="787">
        <v>0</v>
      </c>
      <c r="H41" s="787">
        <v>0</v>
      </c>
      <c r="I41" s="788">
        <v>0</v>
      </c>
    </row>
    <row r="42" spans="2:9" ht="12" customHeight="1">
      <c r="B42" s="1642"/>
      <c r="C42" s="786" t="s">
        <v>599</v>
      </c>
      <c r="D42" s="787">
        <v>13080</v>
      </c>
      <c r="E42" s="787">
        <v>0</v>
      </c>
      <c r="F42" s="787">
        <v>7324</v>
      </c>
      <c r="G42" s="787">
        <v>0</v>
      </c>
      <c r="H42" s="787">
        <v>0</v>
      </c>
      <c r="I42" s="788">
        <v>0</v>
      </c>
    </row>
    <row r="43" spans="2:9" ht="12" customHeight="1">
      <c r="B43" s="1642"/>
      <c r="C43" s="786" t="s">
        <v>156</v>
      </c>
      <c r="D43" s="787">
        <f>SUM(D33:D42)</f>
        <v>1576620</v>
      </c>
      <c r="E43" s="789">
        <f>+D43/D$7*100</f>
        <v>7.468589192113638</v>
      </c>
      <c r="F43" s="787">
        <f>SUM(F33:F42)</f>
        <v>1364608</v>
      </c>
      <c r="G43" s="789">
        <f>+F43/F$7*100</f>
        <v>5.4499270618244</v>
      </c>
      <c r="H43" s="784">
        <f>F43-D43</f>
        <v>-212012</v>
      </c>
      <c r="I43" s="785">
        <v>-13.4</v>
      </c>
    </row>
    <row r="44" spans="2:9" ht="12" customHeight="1">
      <c r="B44" s="791"/>
      <c r="C44" s="786"/>
      <c r="D44" s="787"/>
      <c r="E44" s="789"/>
      <c r="F44" s="787"/>
      <c r="G44" s="789"/>
      <c r="H44" s="784"/>
      <c r="I44" s="785"/>
    </row>
    <row r="45" spans="2:9" ht="12" customHeight="1">
      <c r="B45" s="1652" t="s">
        <v>1155</v>
      </c>
      <c r="C45" s="786" t="s">
        <v>1156</v>
      </c>
      <c r="D45" s="787">
        <v>14660</v>
      </c>
      <c r="E45" s="787">
        <v>0</v>
      </c>
      <c r="F45" s="787">
        <v>14384</v>
      </c>
      <c r="G45" s="787">
        <v>0</v>
      </c>
      <c r="H45" s="787">
        <v>0</v>
      </c>
      <c r="I45" s="788">
        <v>0</v>
      </c>
    </row>
    <row r="46" spans="2:9" ht="12" customHeight="1">
      <c r="B46" s="1653"/>
      <c r="C46" s="786" t="s">
        <v>1157</v>
      </c>
      <c r="D46" s="787">
        <v>1050703</v>
      </c>
      <c r="E46" s="787">
        <v>0</v>
      </c>
      <c r="F46" s="787">
        <v>1607867</v>
      </c>
      <c r="G46" s="787">
        <v>0</v>
      </c>
      <c r="H46" s="787">
        <v>0</v>
      </c>
      <c r="I46" s="788">
        <v>0</v>
      </c>
    </row>
    <row r="47" spans="2:9" ht="12" customHeight="1">
      <c r="B47" s="1653"/>
      <c r="C47" s="786" t="s">
        <v>1158</v>
      </c>
      <c r="D47" s="787">
        <v>245908</v>
      </c>
      <c r="E47" s="787">
        <v>0</v>
      </c>
      <c r="F47" s="787">
        <v>6968</v>
      </c>
      <c r="G47" s="787">
        <v>0</v>
      </c>
      <c r="H47" s="787">
        <v>0</v>
      </c>
      <c r="I47" s="788">
        <v>0</v>
      </c>
    </row>
    <row r="48" spans="2:9" ht="12" customHeight="1">
      <c r="B48" s="1653"/>
      <c r="C48" s="786" t="s">
        <v>156</v>
      </c>
      <c r="D48" s="787">
        <v>1311270</v>
      </c>
      <c r="E48" s="789">
        <f>+D48/D$7*100</f>
        <v>6.211602637251113</v>
      </c>
      <c r="F48" s="787">
        <f>SUM(F45:F47)</f>
        <v>1629219</v>
      </c>
      <c r="G48" s="789">
        <f>+F48/F$7*100</f>
        <v>6.506721870118367</v>
      </c>
      <c r="H48" s="784">
        <f>F48-D48</f>
        <v>317949</v>
      </c>
      <c r="I48" s="785">
        <v>24.2</v>
      </c>
    </row>
    <row r="49" spans="2:9" ht="12" customHeight="1">
      <c r="B49" s="791"/>
      <c r="C49" s="786"/>
      <c r="D49" s="787"/>
      <c r="E49" s="789"/>
      <c r="F49" s="787"/>
      <c r="G49" s="789"/>
      <c r="H49" s="784"/>
      <c r="I49" s="785"/>
    </row>
    <row r="50" spans="2:9" ht="12" customHeight="1">
      <c r="B50" s="1641" t="s">
        <v>1159</v>
      </c>
      <c r="C50" s="786" t="s">
        <v>1160</v>
      </c>
      <c r="D50" s="787">
        <v>13435</v>
      </c>
      <c r="E50" s="787">
        <v>0</v>
      </c>
      <c r="F50" s="787">
        <v>13702</v>
      </c>
      <c r="G50" s="787">
        <v>0</v>
      </c>
      <c r="H50" s="787">
        <v>0</v>
      </c>
      <c r="I50" s="788">
        <v>0</v>
      </c>
    </row>
    <row r="51" spans="2:9" ht="12" customHeight="1">
      <c r="B51" s="1642"/>
      <c r="C51" s="786" t="s">
        <v>1161</v>
      </c>
      <c r="D51" s="787">
        <v>0</v>
      </c>
      <c r="E51" s="787">
        <v>0</v>
      </c>
      <c r="F51" s="787">
        <v>43864</v>
      </c>
      <c r="G51" s="787">
        <v>0</v>
      </c>
      <c r="H51" s="787">
        <v>0</v>
      </c>
      <c r="I51" s="788">
        <v>0</v>
      </c>
    </row>
    <row r="52" spans="2:9" ht="12" customHeight="1">
      <c r="B52" s="1642"/>
      <c r="C52" s="786" t="s">
        <v>1162</v>
      </c>
      <c r="D52" s="787">
        <v>44016</v>
      </c>
      <c r="E52" s="787">
        <v>0</v>
      </c>
      <c r="F52" s="787">
        <v>39593</v>
      </c>
      <c r="G52" s="787">
        <v>0</v>
      </c>
      <c r="H52" s="787">
        <v>0</v>
      </c>
      <c r="I52" s="788">
        <v>0</v>
      </c>
    </row>
    <row r="53" spans="2:9" ht="12" customHeight="1">
      <c r="B53" s="1642"/>
      <c r="C53" s="786" t="s">
        <v>1163</v>
      </c>
      <c r="D53" s="787">
        <v>0</v>
      </c>
      <c r="E53" s="787">
        <v>0</v>
      </c>
      <c r="F53" s="787">
        <v>0</v>
      </c>
      <c r="G53" s="787">
        <v>0</v>
      </c>
      <c r="H53" s="787">
        <v>0</v>
      </c>
      <c r="I53" s="788">
        <v>0</v>
      </c>
    </row>
    <row r="54" spans="2:9" ht="12" customHeight="1">
      <c r="B54" s="1642"/>
      <c r="C54" s="786" t="s">
        <v>1164</v>
      </c>
      <c r="D54" s="787">
        <v>14676</v>
      </c>
      <c r="E54" s="787">
        <v>0</v>
      </c>
      <c r="F54" s="787">
        <v>16224</v>
      </c>
      <c r="G54" s="787">
        <v>0</v>
      </c>
      <c r="H54" s="787">
        <v>0</v>
      </c>
      <c r="I54" s="788">
        <v>0</v>
      </c>
    </row>
    <row r="55" spans="2:9" ht="12" customHeight="1">
      <c r="B55" s="1642"/>
      <c r="C55" s="786" t="s">
        <v>1165</v>
      </c>
      <c r="D55" s="787">
        <v>0</v>
      </c>
      <c r="E55" s="787">
        <v>0</v>
      </c>
      <c r="F55" s="787">
        <v>0</v>
      </c>
      <c r="G55" s="787">
        <v>0</v>
      </c>
      <c r="H55" s="787">
        <v>0</v>
      </c>
      <c r="I55" s="788">
        <v>0</v>
      </c>
    </row>
    <row r="56" spans="2:9" ht="12" customHeight="1">
      <c r="B56" s="1642"/>
      <c r="C56" s="786" t="s">
        <v>1166</v>
      </c>
      <c r="D56" s="101">
        <v>6680</v>
      </c>
      <c r="E56" s="787">
        <v>0</v>
      </c>
      <c r="F56" s="101">
        <v>5234</v>
      </c>
      <c r="G56" s="787">
        <v>0</v>
      </c>
      <c r="H56" s="787">
        <v>0</v>
      </c>
      <c r="I56" s="788">
        <v>0</v>
      </c>
    </row>
    <row r="57" spans="2:9" ht="12" customHeight="1">
      <c r="B57" s="1642"/>
      <c r="C57" s="786" t="s">
        <v>156</v>
      </c>
      <c r="D57" s="787">
        <f>SUM(D50:D56)</f>
        <v>78807</v>
      </c>
      <c r="E57" s="789">
        <f>+D57/D$7*100</f>
        <v>0.3733157694707028</v>
      </c>
      <c r="F57" s="787">
        <f>SUM(F50:F56)</f>
        <v>118617</v>
      </c>
      <c r="G57" s="789">
        <f>+F57/F$7*100</f>
        <v>0.47372871791197524</v>
      </c>
      <c r="H57" s="784">
        <f>F57-D57</f>
        <v>39810</v>
      </c>
      <c r="I57" s="785">
        <v>50.5</v>
      </c>
    </row>
    <row r="58" spans="2:9" ht="12" customHeight="1">
      <c r="B58" s="780"/>
      <c r="C58" s="781"/>
      <c r="D58" s="101"/>
      <c r="E58" s="792"/>
      <c r="F58" s="101"/>
      <c r="G58" s="792"/>
      <c r="H58" s="787"/>
      <c r="I58" s="788"/>
    </row>
    <row r="59" spans="2:9" ht="12" customHeight="1">
      <c r="B59" s="1643" t="s">
        <v>1167</v>
      </c>
      <c r="C59" s="793" t="s">
        <v>1168</v>
      </c>
      <c r="D59" s="101">
        <v>0</v>
      </c>
      <c r="E59" s="787">
        <v>0</v>
      </c>
      <c r="F59" s="101">
        <v>896677</v>
      </c>
      <c r="G59" s="787">
        <v>0</v>
      </c>
      <c r="H59" s="787">
        <v>0</v>
      </c>
      <c r="I59" s="788">
        <v>0</v>
      </c>
    </row>
    <row r="60" spans="2:9" ht="12" customHeight="1">
      <c r="B60" s="1644"/>
      <c r="C60" s="786" t="s">
        <v>1169</v>
      </c>
      <c r="D60" s="101">
        <v>0</v>
      </c>
      <c r="E60" s="787">
        <v>0</v>
      </c>
      <c r="F60" s="101">
        <v>0</v>
      </c>
      <c r="G60" s="787">
        <v>0</v>
      </c>
      <c r="H60" s="787">
        <v>0</v>
      </c>
      <c r="I60" s="788">
        <v>0</v>
      </c>
    </row>
    <row r="61" spans="2:9" ht="12" customHeight="1">
      <c r="B61" s="1644"/>
      <c r="C61" s="786" t="s">
        <v>1170</v>
      </c>
      <c r="D61" s="101">
        <v>5964</v>
      </c>
      <c r="E61" s="787">
        <v>0</v>
      </c>
      <c r="F61" s="101">
        <v>2877</v>
      </c>
      <c r="G61" s="787">
        <v>0</v>
      </c>
      <c r="H61" s="787">
        <v>0</v>
      </c>
      <c r="I61" s="788">
        <v>0</v>
      </c>
    </row>
    <row r="62" spans="2:9" ht="12" customHeight="1">
      <c r="B62" s="1644"/>
      <c r="C62" s="786" t="s">
        <v>156</v>
      </c>
      <c r="D62" s="101">
        <f>SUM(D59:D61)</f>
        <v>5964</v>
      </c>
      <c r="E62" s="794">
        <f>+D62/D$7*100</f>
        <v>0.028251998542302988</v>
      </c>
      <c r="F62" s="101">
        <f>SUM(F59:F61)</f>
        <v>899554</v>
      </c>
      <c r="G62" s="794">
        <f>+F62/F$7*100</f>
        <v>3.592609517291695</v>
      </c>
      <c r="H62" s="784">
        <f>F62-D62</f>
        <v>893590</v>
      </c>
      <c r="I62" s="785">
        <v>14983.1</v>
      </c>
    </row>
    <row r="63" spans="2:9" ht="12" customHeight="1">
      <c r="B63" s="780"/>
      <c r="C63" s="786"/>
      <c r="D63" s="101"/>
      <c r="E63" s="792"/>
      <c r="F63" s="101"/>
      <c r="G63" s="792"/>
      <c r="H63" s="795"/>
      <c r="I63" s="796"/>
    </row>
    <row r="64" spans="2:9" ht="12" customHeight="1">
      <c r="B64" s="1641" t="s">
        <v>1171</v>
      </c>
      <c r="C64" s="786" t="s">
        <v>1172</v>
      </c>
      <c r="D64" s="101">
        <v>48676</v>
      </c>
      <c r="E64" s="787">
        <v>0</v>
      </c>
      <c r="F64" s="101">
        <v>54532</v>
      </c>
      <c r="G64" s="787">
        <v>0</v>
      </c>
      <c r="H64" s="787">
        <v>0</v>
      </c>
      <c r="I64" s="788">
        <v>0</v>
      </c>
    </row>
    <row r="65" spans="2:9" ht="12" customHeight="1">
      <c r="B65" s="1642"/>
      <c r="C65" s="786" t="s">
        <v>1173</v>
      </c>
      <c r="D65" s="101">
        <v>4923</v>
      </c>
      <c r="E65" s="787">
        <v>0</v>
      </c>
      <c r="F65" s="101">
        <v>29912</v>
      </c>
      <c r="G65" s="787">
        <v>0</v>
      </c>
      <c r="H65" s="787">
        <v>0</v>
      </c>
      <c r="I65" s="788">
        <v>0</v>
      </c>
    </row>
    <row r="66" spans="2:9" ht="12" customHeight="1">
      <c r="B66" s="1642"/>
      <c r="C66" s="786" t="s">
        <v>1174</v>
      </c>
      <c r="D66" s="101">
        <v>50279</v>
      </c>
      <c r="E66" s="787">
        <v>0</v>
      </c>
      <c r="F66" s="101">
        <v>35919</v>
      </c>
      <c r="G66" s="787">
        <v>0</v>
      </c>
      <c r="H66" s="787">
        <v>0</v>
      </c>
      <c r="I66" s="788">
        <v>0</v>
      </c>
    </row>
    <row r="67" spans="2:9" ht="12" customHeight="1">
      <c r="B67" s="1642"/>
      <c r="C67" s="786" t="s">
        <v>1175</v>
      </c>
      <c r="D67" s="101">
        <v>1000906</v>
      </c>
      <c r="E67" s="787">
        <v>0</v>
      </c>
      <c r="F67" s="101">
        <v>731345</v>
      </c>
      <c r="G67" s="787">
        <v>0</v>
      </c>
      <c r="H67" s="787">
        <v>0</v>
      </c>
      <c r="I67" s="788">
        <v>0</v>
      </c>
    </row>
    <row r="68" spans="2:9" ht="12" customHeight="1">
      <c r="B68" s="1642"/>
      <c r="C68" s="786" t="s">
        <v>1176</v>
      </c>
      <c r="D68" s="101">
        <v>884980</v>
      </c>
      <c r="E68" s="787">
        <v>0</v>
      </c>
      <c r="F68" s="101">
        <v>972187</v>
      </c>
      <c r="G68" s="787">
        <v>0</v>
      </c>
      <c r="H68" s="787">
        <v>0</v>
      </c>
      <c r="I68" s="788">
        <v>0</v>
      </c>
    </row>
    <row r="69" spans="2:9" ht="12" customHeight="1">
      <c r="B69" s="1642"/>
      <c r="C69" s="786" t="s">
        <v>1177</v>
      </c>
      <c r="D69" s="101">
        <v>70893</v>
      </c>
      <c r="E69" s="787">
        <v>0</v>
      </c>
      <c r="F69" s="101">
        <v>76475</v>
      </c>
      <c r="G69" s="787">
        <v>0</v>
      </c>
      <c r="H69" s="787">
        <v>0</v>
      </c>
      <c r="I69" s="788">
        <v>0</v>
      </c>
    </row>
    <row r="70" spans="2:9" ht="12" customHeight="1">
      <c r="B70" s="1642"/>
      <c r="C70" s="786" t="s">
        <v>1178</v>
      </c>
      <c r="D70" s="101">
        <v>0</v>
      </c>
      <c r="E70" s="787">
        <v>0</v>
      </c>
      <c r="F70" s="101">
        <v>10821</v>
      </c>
      <c r="G70" s="787">
        <v>0</v>
      </c>
      <c r="H70" s="787">
        <v>0</v>
      </c>
      <c r="I70" s="788">
        <v>0</v>
      </c>
    </row>
    <row r="71" spans="2:9" ht="12" customHeight="1">
      <c r="B71" s="1642"/>
      <c r="C71" s="786" t="s">
        <v>1179</v>
      </c>
      <c r="D71" s="101">
        <v>4907</v>
      </c>
      <c r="E71" s="787">
        <v>0</v>
      </c>
      <c r="F71" s="101">
        <v>1210</v>
      </c>
      <c r="G71" s="787">
        <v>0</v>
      </c>
      <c r="H71" s="787">
        <v>0</v>
      </c>
      <c r="I71" s="788">
        <v>0</v>
      </c>
    </row>
    <row r="72" spans="2:9" ht="12" customHeight="1">
      <c r="B72" s="1645"/>
      <c r="C72" s="797" t="s">
        <v>156</v>
      </c>
      <c r="D72" s="111">
        <f>SUM(D64:D71)</f>
        <v>2065564</v>
      </c>
      <c r="E72" s="798">
        <f>+D72/D$7*100</f>
        <v>9.784760415330906</v>
      </c>
      <c r="F72" s="111">
        <f>SUM(F64:F71)</f>
        <v>1912401</v>
      </c>
      <c r="G72" s="798">
        <f>+F72/F$7*100</f>
        <v>7.637684934398775</v>
      </c>
      <c r="H72" s="799">
        <f>F72-D72</f>
        <v>-153163</v>
      </c>
      <c r="I72" s="800">
        <v>-7.4</v>
      </c>
    </row>
    <row r="73" spans="2:9" ht="12" customHeight="1">
      <c r="B73" s="771" t="s">
        <v>1180</v>
      </c>
      <c r="D73" s="774"/>
      <c r="E73" s="774"/>
      <c r="F73" s="774"/>
      <c r="G73" s="783"/>
      <c r="H73" s="774"/>
      <c r="I73" s="774"/>
    </row>
    <row r="74" spans="4:9" ht="12" customHeight="1">
      <c r="D74" s="774"/>
      <c r="E74" s="774"/>
      <c r="F74" s="774"/>
      <c r="G74" s="783"/>
      <c r="H74" s="774"/>
      <c r="I74" s="774"/>
    </row>
    <row r="75" spans="4:9" ht="12" customHeight="1">
      <c r="D75" s="774"/>
      <c r="E75" s="774"/>
      <c r="F75" s="774"/>
      <c r="G75" s="783"/>
      <c r="H75" s="774"/>
      <c r="I75" s="774"/>
    </row>
    <row r="76" spans="7:8" ht="12" customHeight="1">
      <c r="G76" s="801"/>
      <c r="H76" s="774"/>
    </row>
    <row r="77" spans="7:8" ht="12" customHeight="1">
      <c r="G77" s="801"/>
      <c r="H77" s="774"/>
    </row>
    <row r="78" spans="7:8" ht="12" customHeight="1">
      <c r="G78" s="801"/>
      <c r="H78" s="774"/>
    </row>
    <row r="79" spans="7:8" ht="12" customHeight="1">
      <c r="G79" s="801"/>
      <c r="H79" s="774"/>
    </row>
    <row r="80" spans="7:8" ht="12" customHeight="1">
      <c r="G80" s="801"/>
      <c r="H80" s="774"/>
    </row>
    <row r="81" spans="7:8" ht="12" customHeight="1">
      <c r="G81" s="801"/>
      <c r="H81" s="774"/>
    </row>
    <row r="82" spans="7:8" ht="12" customHeight="1">
      <c r="G82" s="801"/>
      <c r="H82" s="774"/>
    </row>
    <row r="83" spans="7:8" ht="12" customHeight="1">
      <c r="G83" s="801"/>
      <c r="H83" s="774"/>
    </row>
    <row r="84" spans="7:8" ht="12" customHeight="1">
      <c r="G84" s="801"/>
      <c r="H84" s="774"/>
    </row>
    <row r="85" spans="7:8" ht="12" customHeight="1">
      <c r="G85" s="801"/>
      <c r="H85" s="774"/>
    </row>
    <row r="86" ht="12" customHeight="1">
      <c r="H86" s="774"/>
    </row>
    <row r="87" ht="12" customHeight="1">
      <c r="H87" s="774"/>
    </row>
    <row r="88" ht="12" customHeight="1">
      <c r="H88" s="774"/>
    </row>
    <row r="89" ht="12" customHeight="1">
      <c r="H89" s="774"/>
    </row>
    <row r="90" ht="12" customHeight="1">
      <c r="H90" s="774"/>
    </row>
    <row r="91" ht="12" customHeight="1">
      <c r="H91" s="774"/>
    </row>
    <row r="92" ht="12" customHeight="1">
      <c r="H92" s="774"/>
    </row>
    <row r="93" ht="12" customHeight="1">
      <c r="H93" s="774"/>
    </row>
    <row r="94" ht="12" customHeight="1">
      <c r="H94" s="774"/>
    </row>
    <row r="95" ht="12" customHeight="1">
      <c r="H95" s="774"/>
    </row>
    <row r="96" ht="12" customHeight="1">
      <c r="H96" s="774"/>
    </row>
    <row r="97" ht="12" customHeight="1">
      <c r="H97" s="774"/>
    </row>
    <row r="98" ht="12" customHeight="1">
      <c r="H98" s="774"/>
    </row>
    <row r="99" ht="12" customHeight="1">
      <c r="H99" s="774"/>
    </row>
    <row r="100" ht="12" customHeight="1">
      <c r="H100" s="774"/>
    </row>
    <row r="101" ht="12" customHeight="1">
      <c r="H101" s="774"/>
    </row>
    <row r="102" ht="12" customHeight="1">
      <c r="H102" s="774"/>
    </row>
    <row r="103" ht="12" customHeight="1">
      <c r="H103" s="774"/>
    </row>
    <row r="104" ht="12" customHeight="1">
      <c r="H104" s="774"/>
    </row>
    <row r="105" ht="12" customHeight="1">
      <c r="H105" s="774"/>
    </row>
    <row r="106" ht="12" customHeight="1">
      <c r="H106" s="774"/>
    </row>
    <row r="107" ht="12" customHeight="1">
      <c r="H107" s="774"/>
    </row>
    <row r="108" ht="12" customHeight="1">
      <c r="H108" s="774"/>
    </row>
    <row r="109" ht="12" customHeight="1">
      <c r="H109" s="774"/>
    </row>
    <row r="110" ht="12" customHeight="1">
      <c r="H110" s="774"/>
    </row>
    <row r="111" ht="12" customHeight="1">
      <c r="H111" s="774"/>
    </row>
    <row r="112" ht="12" customHeight="1">
      <c r="H112" s="774"/>
    </row>
    <row r="113" ht="12" customHeight="1">
      <c r="H113" s="774"/>
    </row>
    <row r="114" ht="12" customHeight="1">
      <c r="H114" s="774"/>
    </row>
    <row r="115" ht="12" customHeight="1">
      <c r="H115" s="774"/>
    </row>
    <row r="116" ht="12" customHeight="1">
      <c r="H116" s="774"/>
    </row>
    <row r="117" ht="12" customHeight="1">
      <c r="H117" s="774"/>
    </row>
    <row r="118" ht="12" customHeight="1">
      <c r="H118" s="774"/>
    </row>
    <row r="119" ht="12" customHeight="1">
      <c r="H119" s="774"/>
    </row>
    <row r="120" ht="12" customHeight="1">
      <c r="H120" s="774"/>
    </row>
    <row r="121" ht="12" customHeight="1">
      <c r="H121" s="774"/>
    </row>
    <row r="122" ht="12" customHeight="1">
      <c r="H122" s="774"/>
    </row>
    <row r="123" ht="12" customHeight="1">
      <c r="H123" s="774"/>
    </row>
    <row r="124" ht="12" customHeight="1">
      <c r="H124" s="774"/>
    </row>
    <row r="125" ht="12" customHeight="1">
      <c r="H125" s="774"/>
    </row>
    <row r="126" ht="12" customHeight="1">
      <c r="H126" s="774"/>
    </row>
    <row r="127" ht="12" customHeight="1">
      <c r="H127" s="774"/>
    </row>
    <row r="128" ht="12" customHeight="1">
      <c r="H128" s="774"/>
    </row>
    <row r="129" ht="12" customHeight="1">
      <c r="H129" s="774"/>
    </row>
    <row r="130" ht="12" customHeight="1">
      <c r="H130" s="774"/>
    </row>
    <row r="131" ht="12" customHeight="1">
      <c r="H131" s="774"/>
    </row>
    <row r="132" ht="12" customHeight="1">
      <c r="H132" s="774"/>
    </row>
    <row r="133" ht="12" customHeight="1">
      <c r="H133" s="774"/>
    </row>
    <row r="134" ht="12" customHeight="1">
      <c r="H134" s="774"/>
    </row>
    <row r="135" ht="12" customHeight="1">
      <c r="H135" s="774"/>
    </row>
    <row r="136" ht="12" customHeight="1">
      <c r="H136" s="774"/>
    </row>
  </sheetData>
  <mergeCells count="19">
    <mergeCell ref="B13:B28"/>
    <mergeCell ref="H4:I4"/>
    <mergeCell ref="H5:H6"/>
    <mergeCell ref="I5:I6"/>
    <mergeCell ref="D4:E4"/>
    <mergeCell ref="D5:D6"/>
    <mergeCell ref="E5:E6"/>
    <mergeCell ref="F5:F6"/>
    <mergeCell ref="G5:G6"/>
    <mergeCell ref="B50:B57"/>
    <mergeCell ref="B59:B62"/>
    <mergeCell ref="B64:B72"/>
    <mergeCell ref="F4:G4"/>
    <mergeCell ref="B9:B11"/>
    <mergeCell ref="B30:B31"/>
    <mergeCell ref="B33:B43"/>
    <mergeCell ref="B45:B48"/>
    <mergeCell ref="B4:C6"/>
    <mergeCell ref="B7:C7"/>
  </mergeCells>
  <printOptions/>
  <pageMargins left="0.3937007874015748" right="0.31496062992125984" top="0.36" bottom="0.3937007874015748" header="0.2755905511811024" footer="0.1968503937007874"/>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A2:AA33"/>
  <sheetViews>
    <sheetView workbookViewId="0" topLeftCell="A1">
      <selection activeCell="A1" sqref="A1"/>
    </sheetView>
  </sheetViews>
  <sheetFormatPr defaultColWidth="9.00390625" defaultRowHeight="13.5"/>
  <cols>
    <col min="1" max="1" width="2.625" style="802" customWidth="1"/>
    <col min="2" max="2" width="9.75390625" style="802" customWidth="1"/>
    <col min="3" max="4" width="5.625" style="802" customWidth="1"/>
    <col min="5" max="5" width="4.125" style="802" customWidth="1"/>
    <col min="6" max="7" width="5.625" style="802" customWidth="1"/>
    <col min="8" max="8" width="3.625" style="802" customWidth="1"/>
    <col min="9" max="9" width="4.625" style="802" bestFit="1" customWidth="1"/>
    <col min="10" max="13" width="5.625" style="802" customWidth="1"/>
    <col min="14" max="15" width="3.875" style="802" customWidth="1"/>
    <col min="16" max="17" width="4.125" style="802" bestFit="1" customWidth="1"/>
    <col min="18" max="18" width="5.625" style="802" customWidth="1"/>
    <col min="19" max="20" width="4.125" style="802" bestFit="1" customWidth="1"/>
    <col min="21" max="21" width="5.625" style="802" customWidth="1"/>
    <col min="22" max="22" width="4.50390625" style="802" customWidth="1"/>
    <col min="23" max="25" width="5.625" style="802" customWidth="1"/>
    <col min="26" max="26" width="4.125" style="802" bestFit="1" customWidth="1"/>
    <col min="27" max="27" width="5.25390625" style="802" customWidth="1"/>
    <col min="28" max="16384" width="9.00390625" style="802" customWidth="1"/>
  </cols>
  <sheetData>
    <row r="2" spans="2:24" ht="14.25">
      <c r="B2" s="803" t="s">
        <v>1223</v>
      </c>
      <c r="J2" s="804"/>
      <c r="K2" s="804"/>
      <c r="L2" s="804"/>
      <c r="M2" s="804"/>
      <c r="N2" s="804"/>
      <c r="O2" s="804"/>
      <c r="R2" s="804"/>
      <c r="S2" s="804"/>
      <c r="T2" s="804"/>
      <c r="U2" s="804"/>
      <c r="V2" s="804"/>
      <c r="W2" s="804"/>
      <c r="X2" s="804"/>
    </row>
    <row r="3" spans="3:27" ht="12.75" thickBot="1">
      <c r="C3" s="805"/>
      <c r="D3" s="805"/>
      <c r="E3" s="805"/>
      <c r="F3" s="806"/>
      <c r="G3" s="806"/>
      <c r="H3" s="806"/>
      <c r="I3" s="806"/>
      <c r="J3" s="806"/>
      <c r="K3" s="806"/>
      <c r="L3" s="806"/>
      <c r="M3" s="806"/>
      <c r="N3" s="806"/>
      <c r="O3" s="806"/>
      <c r="P3" s="806"/>
      <c r="Q3" s="806"/>
      <c r="R3" s="806"/>
      <c r="S3" s="806"/>
      <c r="T3" s="806"/>
      <c r="U3" s="804"/>
      <c r="V3" s="804"/>
      <c r="W3" s="804"/>
      <c r="X3" s="804"/>
      <c r="AA3" s="807" t="s">
        <v>299</v>
      </c>
    </row>
    <row r="4" spans="1:27" ht="14.25" customHeight="1" thickTop="1">
      <c r="A4" s="808"/>
      <c r="B4" s="809"/>
      <c r="C4" s="1681" t="s">
        <v>1198</v>
      </c>
      <c r="D4" s="1682"/>
      <c r="E4" s="1682"/>
      <c r="F4" s="1683"/>
      <c r="G4" s="1676" t="s">
        <v>1199</v>
      </c>
      <c r="H4" s="1686"/>
      <c r="I4" s="1686"/>
      <c r="J4" s="1686"/>
      <c r="K4" s="1686"/>
      <c r="L4" s="1686"/>
      <c r="M4" s="1686"/>
      <c r="N4" s="1686"/>
      <c r="O4" s="1686"/>
      <c r="P4" s="1686"/>
      <c r="Q4" s="1686"/>
      <c r="R4" s="1686"/>
      <c r="S4" s="1686"/>
      <c r="T4" s="1677"/>
      <c r="U4" s="1681" t="s">
        <v>1200</v>
      </c>
      <c r="V4" s="1682"/>
      <c r="W4" s="1682"/>
      <c r="X4" s="1683"/>
      <c r="Y4" s="811" t="s">
        <v>1201</v>
      </c>
      <c r="Z4" s="1665" t="s">
        <v>1202</v>
      </c>
      <c r="AA4" s="1666"/>
    </row>
    <row r="5" spans="1:27" ht="13.5" customHeight="1">
      <c r="A5" s="808"/>
      <c r="B5" s="1672" t="s">
        <v>1182</v>
      </c>
      <c r="C5" s="812" t="s">
        <v>1183</v>
      </c>
      <c r="D5" s="1674" t="s">
        <v>1203</v>
      </c>
      <c r="E5" s="1687"/>
      <c r="F5" s="1675"/>
      <c r="G5" s="1674" t="s">
        <v>1204</v>
      </c>
      <c r="H5" s="1687"/>
      <c r="I5" s="1675"/>
      <c r="J5" s="1674" t="s">
        <v>1205</v>
      </c>
      <c r="K5" s="1675"/>
      <c r="L5" s="1674" t="s">
        <v>1206</v>
      </c>
      <c r="M5" s="1675"/>
      <c r="N5" s="1684" t="s">
        <v>1207</v>
      </c>
      <c r="O5" s="1685"/>
      <c r="P5" s="1684" t="s">
        <v>1208</v>
      </c>
      <c r="Q5" s="1685"/>
      <c r="R5" s="1674" t="s">
        <v>1209</v>
      </c>
      <c r="S5" s="1687"/>
      <c r="T5" s="1675"/>
      <c r="U5" s="1671" t="s">
        <v>1210</v>
      </c>
      <c r="V5" s="1678" t="s">
        <v>1211</v>
      </c>
      <c r="W5" s="813" t="s">
        <v>1212</v>
      </c>
      <c r="X5" s="814" t="s">
        <v>1213</v>
      </c>
      <c r="Y5" s="812" t="s">
        <v>1184</v>
      </c>
      <c r="Z5" s="1667"/>
      <c r="AA5" s="1668"/>
    </row>
    <row r="6" spans="1:27" ht="13.5" customHeight="1">
      <c r="A6" s="808"/>
      <c r="B6" s="1672"/>
      <c r="C6" s="815" t="s">
        <v>1185</v>
      </c>
      <c r="D6" s="1676"/>
      <c r="E6" s="1686"/>
      <c r="F6" s="1677"/>
      <c r="G6" s="1676"/>
      <c r="H6" s="1686"/>
      <c r="I6" s="1677"/>
      <c r="J6" s="1676"/>
      <c r="K6" s="1677"/>
      <c r="L6" s="1676"/>
      <c r="M6" s="1677"/>
      <c r="N6" s="1667"/>
      <c r="O6" s="1668"/>
      <c r="P6" s="1667"/>
      <c r="Q6" s="1668"/>
      <c r="R6" s="1688"/>
      <c r="S6" s="1689"/>
      <c r="T6" s="1690"/>
      <c r="U6" s="1672"/>
      <c r="V6" s="1679"/>
      <c r="W6" s="812" t="s">
        <v>1214</v>
      </c>
      <c r="X6" s="814" t="s">
        <v>1214</v>
      </c>
      <c r="Y6" s="815" t="s">
        <v>1186</v>
      </c>
      <c r="Z6" s="1669"/>
      <c r="AA6" s="1670"/>
    </row>
    <row r="7" spans="1:27" ht="12">
      <c r="A7" s="808"/>
      <c r="B7" s="816"/>
      <c r="C7" s="815" t="s">
        <v>1215</v>
      </c>
      <c r="D7" s="815" t="s">
        <v>1216</v>
      </c>
      <c r="E7" s="817" t="s">
        <v>1215</v>
      </c>
      <c r="F7" s="818"/>
      <c r="G7" s="819" t="s">
        <v>1187</v>
      </c>
      <c r="H7" s="820" t="s">
        <v>1215</v>
      </c>
      <c r="I7" s="817"/>
      <c r="J7" s="821" t="s">
        <v>1216</v>
      </c>
      <c r="K7" s="810" t="s">
        <v>1215</v>
      </c>
      <c r="L7" s="821" t="s">
        <v>1216</v>
      </c>
      <c r="M7" s="810" t="s">
        <v>1215</v>
      </c>
      <c r="N7" s="1669"/>
      <c r="O7" s="1670"/>
      <c r="P7" s="1669"/>
      <c r="Q7" s="1670"/>
      <c r="R7" s="821" t="s">
        <v>1216</v>
      </c>
      <c r="S7" s="822" t="s">
        <v>1215</v>
      </c>
      <c r="T7" s="819"/>
      <c r="U7" s="1673"/>
      <c r="V7" s="1680"/>
      <c r="W7" s="815" t="s">
        <v>1217</v>
      </c>
      <c r="X7" s="810" t="s">
        <v>1217</v>
      </c>
      <c r="Y7" s="823" t="s">
        <v>1218</v>
      </c>
      <c r="Z7" s="817" t="s">
        <v>1219</v>
      </c>
      <c r="AA7" s="818"/>
    </row>
    <row r="8" spans="1:27" s="830" customFormat="1" ht="18.75" customHeight="1">
      <c r="A8" s="824"/>
      <c r="B8" s="825" t="s">
        <v>1220</v>
      </c>
      <c r="C8" s="826">
        <f>SUM(C9:C21,C23:C31)</f>
        <v>2</v>
      </c>
      <c r="D8" s="827">
        <f>SUM(D9:D21,D23:D31)</f>
        <v>2</v>
      </c>
      <c r="E8" s="828">
        <f>SUM(E9:E21,E23:E31)</f>
        <v>2</v>
      </c>
      <c r="F8" s="827">
        <f>SUM(F9:F21,F23:F31)</f>
        <v>82</v>
      </c>
      <c r="G8" s="827">
        <v>2</v>
      </c>
      <c r="H8" s="828">
        <f aca="true" t="shared" si="0" ref="H8:M8">SUM(H9:H21,H23:H31)</f>
        <v>1</v>
      </c>
      <c r="I8" s="827">
        <f t="shared" si="0"/>
        <v>66</v>
      </c>
      <c r="J8" s="827">
        <f t="shared" si="0"/>
        <v>5</v>
      </c>
      <c r="K8" s="827">
        <f t="shared" si="0"/>
        <v>25</v>
      </c>
      <c r="L8" s="827">
        <f t="shared" si="0"/>
        <v>8</v>
      </c>
      <c r="M8" s="827">
        <f t="shared" si="0"/>
        <v>20</v>
      </c>
      <c r="N8" s="827"/>
      <c r="O8" s="827">
        <f>SUM(O9:O21,O23:O31)</f>
        <v>1</v>
      </c>
      <c r="P8" s="827"/>
      <c r="Q8" s="827">
        <f aca="true" t="shared" si="1" ref="Q8:AA8">SUM(Q9:Q21,Q23:Q31)</f>
        <v>1</v>
      </c>
      <c r="R8" s="827">
        <f t="shared" si="1"/>
        <v>1</v>
      </c>
      <c r="S8" s="828">
        <f t="shared" si="1"/>
        <v>1</v>
      </c>
      <c r="T8" s="827">
        <f t="shared" si="1"/>
        <v>6</v>
      </c>
      <c r="U8" s="827">
        <f t="shared" si="1"/>
        <v>1</v>
      </c>
      <c r="V8" s="827">
        <f t="shared" si="1"/>
        <v>7</v>
      </c>
      <c r="W8" s="827">
        <f t="shared" si="1"/>
        <v>83</v>
      </c>
      <c r="X8" s="827">
        <f t="shared" si="1"/>
        <v>8</v>
      </c>
      <c r="Y8" s="827">
        <f t="shared" si="1"/>
        <v>2</v>
      </c>
      <c r="Z8" s="828">
        <f t="shared" si="1"/>
        <v>1</v>
      </c>
      <c r="AA8" s="829">
        <f t="shared" si="1"/>
        <v>17</v>
      </c>
    </row>
    <row r="9" spans="1:27" ht="13.5" customHeight="1">
      <c r="A9" s="808"/>
      <c r="B9" s="831" t="s">
        <v>922</v>
      </c>
      <c r="C9" s="832">
        <v>2</v>
      </c>
      <c r="D9" s="832">
        <v>1</v>
      </c>
      <c r="E9" s="833"/>
      <c r="F9" s="832">
        <v>24</v>
      </c>
      <c r="G9" s="832">
        <v>2</v>
      </c>
      <c r="H9" s="834">
        <v>1</v>
      </c>
      <c r="I9" s="832">
        <v>13</v>
      </c>
      <c r="J9" s="832">
        <v>1</v>
      </c>
      <c r="K9" s="832">
        <v>3</v>
      </c>
      <c r="L9" s="832">
        <v>4</v>
      </c>
      <c r="M9" s="832">
        <v>4</v>
      </c>
      <c r="N9" s="832"/>
      <c r="O9" s="832">
        <v>1</v>
      </c>
      <c r="P9" s="833"/>
      <c r="Q9" s="832">
        <v>1</v>
      </c>
      <c r="R9" s="832">
        <v>1</v>
      </c>
      <c r="S9" s="833"/>
      <c r="T9" s="832">
        <v>0</v>
      </c>
      <c r="U9" s="832">
        <v>1</v>
      </c>
      <c r="V9" s="832">
        <v>1</v>
      </c>
      <c r="W9" s="832">
        <v>4</v>
      </c>
      <c r="X9" s="835">
        <v>0</v>
      </c>
      <c r="Y9" s="832">
        <v>1</v>
      </c>
      <c r="Z9" s="833">
        <v>1</v>
      </c>
      <c r="AA9" s="836">
        <v>17</v>
      </c>
    </row>
    <row r="10" spans="1:27" ht="13.5" customHeight="1">
      <c r="A10" s="808"/>
      <c r="B10" s="831" t="s">
        <v>923</v>
      </c>
      <c r="C10" s="835">
        <v>0</v>
      </c>
      <c r="D10" s="835">
        <v>0</v>
      </c>
      <c r="E10" s="834"/>
      <c r="F10" s="835">
        <v>4</v>
      </c>
      <c r="G10" s="835">
        <v>0</v>
      </c>
      <c r="H10" s="835"/>
      <c r="I10" s="835">
        <v>2</v>
      </c>
      <c r="J10" s="832">
        <v>1</v>
      </c>
      <c r="K10" s="832">
        <v>4</v>
      </c>
      <c r="L10" s="835">
        <v>0</v>
      </c>
      <c r="M10" s="835">
        <v>2</v>
      </c>
      <c r="N10" s="835"/>
      <c r="O10" s="835">
        <v>0</v>
      </c>
      <c r="P10" s="834"/>
      <c r="Q10" s="835">
        <v>0</v>
      </c>
      <c r="R10" s="835">
        <v>0</v>
      </c>
      <c r="S10" s="834"/>
      <c r="T10" s="832">
        <v>1</v>
      </c>
      <c r="U10" s="835">
        <v>0</v>
      </c>
      <c r="V10" s="835">
        <v>0</v>
      </c>
      <c r="W10" s="832">
        <v>1</v>
      </c>
      <c r="X10" s="835">
        <v>0</v>
      </c>
      <c r="Y10" s="835">
        <v>0</v>
      </c>
      <c r="Z10" s="835"/>
      <c r="AA10" s="837" t="s">
        <v>1188</v>
      </c>
    </row>
    <row r="11" spans="1:27" ht="13.5" customHeight="1">
      <c r="A11" s="808"/>
      <c r="B11" s="831" t="s">
        <v>924</v>
      </c>
      <c r="C11" s="835">
        <v>0</v>
      </c>
      <c r="D11" s="835">
        <v>1</v>
      </c>
      <c r="E11" s="834"/>
      <c r="F11" s="832">
        <v>7</v>
      </c>
      <c r="G11" s="832">
        <v>0</v>
      </c>
      <c r="H11" s="835"/>
      <c r="I11" s="835">
        <v>6</v>
      </c>
      <c r="J11" s="832">
        <v>1</v>
      </c>
      <c r="K11" s="835">
        <v>5</v>
      </c>
      <c r="L11" s="835">
        <v>0</v>
      </c>
      <c r="M11" s="835">
        <v>0</v>
      </c>
      <c r="N11" s="835"/>
      <c r="O11" s="835">
        <v>0</v>
      </c>
      <c r="P11" s="834"/>
      <c r="Q11" s="835">
        <v>0</v>
      </c>
      <c r="R11" s="835">
        <v>0</v>
      </c>
      <c r="S11" s="834"/>
      <c r="T11" s="832">
        <v>1</v>
      </c>
      <c r="U11" s="835">
        <v>0</v>
      </c>
      <c r="V11" s="835">
        <v>1</v>
      </c>
      <c r="W11" s="832">
        <v>1</v>
      </c>
      <c r="X11" s="832">
        <v>3</v>
      </c>
      <c r="Y11" s="835">
        <v>0</v>
      </c>
      <c r="Z11" s="835"/>
      <c r="AA11" s="837" t="s">
        <v>1188</v>
      </c>
    </row>
    <row r="12" spans="1:27" ht="13.5" customHeight="1">
      <c r="A12" s="808"/>
      <c r="B12" s="831" t="s">
        <v>925</v>
      </c>
      <c r="C12" s="835">
        <v>0</v>
      </c>
      <c r="D12" s="835">
        <v>0</v>
      </c>
      <c r="E12" s="834">
        <v>1</v>
      </c>
      <c r="F12" s="835">
        <v>8</v>
      </c>
      <c r="G12" s="835">
        <v>0</v>
      </c>
      <c r="H12" s="835"/>
      <c r="I12" s="832">
        <v>5</v>
      </c>
      <c r="J12" s="832">
        <v>1</v>
      </c>
      <c r="K12" s="832">
        <v>4</v>
      </c>
      <c r="L12" s="835">
        <v>0</v>
      </c>
      <c r="M12" s="835">
        <v>0</v>
      </c>
      <c r="N12" s="835"/>
      <c r="O12" s="835">
        <v>0</v>
      </c>
      <c r="P12" s="834"/>
      <c r="Q12" s="835">
        <v>0</v>
      </c>
      <c r="R12" s="835">
        <v>0</v>
      </c>
      <c r="S12" s="834"/>
      <c r="T12" s="832">
        <v>1</v>
      </c>
      <c r="U12" s="835">
        <v>0</v>
      </c>
      <c r="V12" s="835">
        <v>1</v>
      </c>
      <c r="W12" s="832">
        <v>5</v>
      </c>
      <c r="X12" s="832">
        <v>2</v>
      </c>
      <c r="Y12" s="835">
        <v>1</v>
      </c>
      <c r="Z12" s="835"/>
      <c r="AA12" s="837" t="s">
        <v>1188</v>
      </c>
    </row>
    <row r="13" spans="1:27" ht="13.5" customHeight="1">
      <c r="A13" s="808"/>
      <c r="B13" s="831" t="s">
        <v>926</v>
      </c>
      <c r="C13" s="835">
        <v>0</v>
      </c>
      <c r="D13" s="835">
        <v>0</v>
      </c>
      <c r="E13" s="834"/>
      <c r="F13" s="835">
        <v>2</v>
      </c>
      <c r="G13" s="835">
        <v>0</v>
      </c>
      <c r="H13" s="835"/>
      <c r="I13" s="835">
        <v>2</v>
      </c>
      <c r="J13" s="832">
        <v>1</v>
      </c>
      <c r="K13" s="832">
        <v>1</v>
      </c>
      <c r="L13" s="835">
        <v>0</v>
      </c>
      <c r="M13" s="835">
        <v>1</v>
      </c>
      <c r="N13" s="835"/>
      <c r="O13" s="835">
        <v>0</v>
      </c>
      <c r="P13" s="834"/>
      <c r="Q13" s="835">
        <v>0</v>
      </c>
      <c r="R13" s="835">
        <v>0</v>
      </c>
      <c r="S13" s="834"/>
      <c r="T13" s="832">
        <v>1</v>
      </c>
      <c r="U13" s="835">
        <v>0</v>
      </c>
      <c r="V13" s="835">
        <v>1</v>
      </c>
      <c r="W13" s="832">
        <v>3</v>
      </c>
      <c r="X13" s="835">
        <v>0</v>
      </c>
      <c r="Y13" s="835">
        <v>0</v>
      </c>
      <c r="Z13" s="835"/>
      <c r="AA13" s="837" t="s">
        <v>1188</v>
      </c>
    </row>
    <row r="14" spans="1:27" ht="13.5" customHeight="1">
      <c r="A14" s="808"/>
      <c r="B14" s="831" t="s">
        <v>927</v>
      </c>
      <c r="C14" s="835">
        <v>0</v>
      </c>
      <c r="D14" s="835">
        <v>0</v>
      </c>
      <c r="E14" s="834"/>
      <c r="F14" s="835">
        <v>2</v>
      </c>
      <c r="G14" s="835">
        <v>0</v>
      </c>
      <c r="H14" s="835"/>
      <c r="I14" s="835">
        <v>3</v>
      </c>
      <c r="J14" s="835">
        <v>0</v>
      </c>
      <c r="K14" s="832">
        <v>1</v>
      </c>
      <c r="L14" s="835">
        <v>0</v>
      </c>
      <c r="M14" s="835">
        <v>1</v>
      </c>
      <c r="N14" s="835"/>
      <c r="O14" s="835">
        <v>0</v>
      </c>
      <c r="P14" s="834"/>
      <c r="Q14" s="835">
        <v>0</v>
      </c>
      <c r="R14" s="835">
        <v>0</v>
      </c>
      <c r="S14" s="834"/>
      <c r="T14" s="832">
        <v>1</v>
      </c>
      <c r="U14" s="835">
        <v>0</v>
      </c>
      <c r="V14" s="835">
        <v>1</v>
      </c>
      <c r="W14" s="832">
        <v>9</v>
      </c>
      <c r="X14" s="835">
        <v>0</v>
      </c>
      <c r="Y14" s="835">
        <v>0</v>
      </c>
      <c r="Z14" s="835"/>
      <c r="AA14" s="837" t="s">
        <v>1188</v>
      </c>
    </row>
    <row r="15" spans="1:27" ht="13.5" customHeight="1">
      <c r="A15" s="808"/>
      <c r="B15" s="831" t="s">
        <v>928</v>
      </c>
      <c r="C15" s="835">
        <v>0</v>
      </c>
      <c r="D15" s="835">
        <v>0</v>
      </c>
      <c r="E15" s="834"/>
      <c r="F15" s="835">
        <v>2</v>
      </c>
      <c r="G15" s="835">
        <v>0</v>
      </c>
      <c r="H15" s="835"/>
      <c r="I15" s="835">
        <v>2</v>
      </c>
      <c r="J15" s="835">
        <v>0</v>
      </c>
      <c r="K15" s="832">
        <v>1</v>
      </c>
      <c r="L15" s="835">
        <v>0</v>
      </c>
      <c r="M15" s="835">
        <v>1</v>
      </c>
      <c r="N15" s="835"/>
      <c r="O15" s="835">
        <v>0</v>
      </c>
      <c r="P15" s="834"/>
      <c r="Q15" s="835">
        <v>0</v>
      </c>
      <c r="R15" s="835">
        <v>0</v>
      </c>
      <c r="S15" s="834">
        <v>1</v>
      </c>
      <c r="T15" s="832">
        <v>0</v>
      </c>
      <c r="U15" s="835">
        <v>0</v>
      </c>
      <c r="V15" s="835">
        <v>0</v>
      </c>
      <c r="W15" s="832">
        <v>3</v>
      </c>
      <c r="X15" s="835">
        <v>0</v>
      </c>
      <c r="Y15" s="835">
        <v>0</v>
      </c>
      <c r="Z15" s="835"/>
      <c r="AA15" s="837" t="s">
        <v>1188</v>
      </c>
    </row>
    <row r="16" spans="1:27" ht="13.5" customHeight="1">
      <c r="A16" s="808"/>
      <c r="B16" s="831" t="s">
        <v>929</v>
      </c>
      <c r="C16" s="835">
        <v>0</v>
      </c>
      <c r="D16" s="835">
        <v>0</v>
      </c>
      <c r="E16" s="834">
        <v>1</v>
      </c>
      <c r="F16" s="835">
        <v>3</v>
      </c>
      <c r="G16" s="835">
        <v>0</v>
      </c>
      <c r="H16" s="835"/>
      <c r="I16" s="835">
        <v>2</v>
      </c>
      <c r="J16" s="835">
        <v>0</v>
      </c>
      <c r="K16" s="835">
        <v>0</v>
      </c>
      <c r="L16" s="835">
        <v>1</v>
      </c>
      <c r="M16" s="835">
        <v>0</v>
      </c>
      <c r="N16" s="835"/>
      <c r="O16" s="835">
        <v>0</v>
      </c>
      <c r="P16" s="834"/>
      <c r="Q16" s="835">
        <v>0</v>
      </c>
      <c r="R16" s="835">
        <v>0</v>
      </c>
      <c r="S16" s="834"/>
      <c r="T16" s="832">
        <v>0</v>
      </c>
      <c r="U16" s="835">
        <v>0</v>
      </c>
      <c r="V16" s="835">
        <v>1</v>
      </c>
      <c r="W16" s="832">
        <v>2</v>
      </c>
      <c r="X16" s="835">
        <v>0</v>
      </c>
      <c r="Y16" s="835">
        <v>0</v>
      </c>
      <c r="Z16" s="835"/>
      <c r="AA16" s="837" t="s">
        <v>1188</v>
      </c>
    </row>
    <row r="17" spans="1:27" ht="13.5" customHeight="1">
      <c r="A17" s="808"/>
      <c r="B17" s="831" t="s">
        <v>930</v>
      </c>
      <c r="C17" s="835">
        <v>0</v>
      </c>
      <c r="D17" s="835">
        <v>0</v>
      </c>
      <c r="E17" s="834"/>
      <c r="F17" s="835">
        <v>2</v>
      </c>
      <c r="G17" s="835">
        <v>0</v>
      </c>
      <c r="H17" s="835"/>
      <c r="I17" s="835">
        <v>2</v>
      </c>
      <c r="J17" s="835">
        <v>0</v>
      </c>
      <c r="K17" s="832">
        <v>0</v>
      </c>
      <c r="L17" s="835">
        <v>1</v>
      </c>
      <c r="M17" s="835">
        <v>0</v>
      </c>
      <c r="N17" s="835"/>
      <c r="O17" s="835">
        <v>0</v>
      </c>
      <c r="P17" s="834"/>
      <c r="Q17" s="835">
        <v>0</v>
      </c>
      <c r="R17" s="835">
        <v>0</v>
      </c>
      <c r="S17" s="834"/>
      <c r="T17" s="832">
        <v>1</v>
      </c>
      <c r="U17" s="835">
        <v>0</v>
      </c>
      <c r="V17" s="835">
        <v>0</v>
      </c>
      <c r="W17" s="832">
        <v>2</v>
      </c>
      <c r="X17" s="835">
        <v>0</v>
      </c>
      <c r="Y17" s="835">
        <v>0</v>
      </c>
      <c r="Z17" s="835"/>
      <c r="AA17" s="837" t="s">
        <v>1188</v>
      </c>
    </row>
    <row r="18" spans="1:27" ht="13.5" customHeight="1">
      <c r="A18" s="808"/>
      <c r="B18" s="831" t="s">
        <v>931</v>
      </c>
      <c r="C18" s="835">
        <v>0</v>
      </c>
      <c r="D18" s="835">
        <v>0</v>
      </c>
      <c r="E18" s="834"/>
      <c r="F18" s="835">
        <v>2</v>
      </c>
      <c r="G18" s="835">
        <v>0</v>
      </c>
      <c r="H18" s="835"/>
      <c r="I18" s="835">
        <v>2</v>
      </c>
      <c r="J18" s="835">
        <v>0</v>
      </c>
      <c r="K18" s="832">
        <v>1</v>
      </c>
      <c r="L18" s="835">
        <v>0</v>
      </c>
      <c r="M18" s="835">
        <v>1</v>
      </c>
      <c r="N18" s="835"/>
      <c r="O18" s="835">
        <v>0</v>
      </c>
      <c r="P18" s="834"/>
      <c r="Q18" s="835">
        <v>0</v>
      </c>
      <c r="R18" s="835">
        <v>0</v>
      </c>
      <c r="S18" s="834"/>
      <c r="T18" s="832">
        <v>0</v>
      </c>
      <c r="U18" s="835">
        <v>0</v>
      </c>
      <c r="V18" s="835">
        <v>0</v>
      </c>
      <c r="W18" s="832">
        <v>1</v>
      </c>
      <c r="X18" s="835">
        <v>0</v>
      </c>
      <c r="Y18" s="835">
        <v>0</v>
      </c>
      <c r="Z18" s="835"/>
      <c r="AA18" s="837" t="s">
        <v>1188</v>
      </c>
    </row>
    <row r="19" spans="1:27" ht="13.5" customHeight="1">
      <c r="A19" s="808"/>
      <c r="B19" s="831" t="s">
        <v>932</v>
      </c>
      <c r="C19" s="835">
        <v>0</v>
      </c>
      <c r="D19" s="835">
        <v>0</v>
      </c>
      <c r="E19" s="834"/>
      <c r="F19" s="835">
        <v>2</v>
      </c>
      <c r="G19" s="835">
        <v>0</v>
      </c>
      <c r="H19" s="835"/>
      <c r="I19" s="835">
        <v>2</v>
      </c>
      <c r="J19" s="835">
        <v>0</v>
      </c>
      <c r="K19" s="835">
        <v>0</v>
      </c>
      <c r="L19" s="835">
        <v>0</v>
      </c>
      <c r="M19" s="835">
        <v>1</v>
      </c>
      <c r="N19" s="835"/>
      <c r="O19" s="835">
        <v>0</v>
      </c>
      <c r="P19" s="834"/>
      <c r="Q19" s="835">
        <v>0</v>
      </c>
      <c r="R19" s="835">
        <v>0</v>
      </c>
      <c r="S19" s="834"/>
      <c r="T19" s="835">
        <v>0</v>
      </c>
      <c r="U19" s="835">
        <v>0</v>
      </c>
      <c r="V19" s="835">
        <v>0</v>
      </c>
      <c r="W19" s="832">
        <v>7</v>
      </c>
      <c r="X19" s="835">
        <v>0</v>
      </c>
      <c r="Y19" s="835">
        <v>0</v>
      </c>
      <c r="Z19" s="835"/>
      <c r="AA19" s="837" t="s">
        <v>1188</v>
      </c>
    </row>
    <row r="20" spans="1:27" ht="13.5" customHeight="1">
      <c r="A20" s="808"/>
      <c r="B20" s="831" t="s">
        <v>933</v>
      </c>
      <c r="C20" s="835">
        <v>0</v>
      </c>
      <c r="D20" s="835">
        <v>0</v>
      </c>
      <c r="E20" s="834"/>
      <c r="F20" s="835">
        <v>1</v>
      </c>
      <c r="G20" s="835">
        <v>0</v>
      </c>
      <c r="H20" s="835"/>
      <c r="I20" s="835">
        <v>2</v>
      </c>
      <c r="J20" s="835">
        <v>0</v>
      </c>
      <c r="K20" s="835">
        <v>0</v>
      </c>
      <c r="L20" s="835">
        <v>0</v>
      </c>
      <c r="M20" s="835">
        <v>1</v>
      </c>
      <c r="N20" s="835"/>
      <c r="O20" s="835">
        <v>0</v>
      </c>
      <c r="P20" s="834"/>
      <c r="Q20" s="835">
        <v>0</v>
      </c>
      <c r="R20" s="835">
        <v>0</v>
      </c>
      <c r="S20" s="834"/>
      <c r="T20" s="835">
        <v>0</v>
      </c>
      <c r="U20" s="835">
        <v>0</v>
      </c>
      <c r="V20" s="835">
        <v>0</v>
      </c>
      <c r="W20" s="832">
        <v>1</v>
      </c>
      <c r="X20" s="835">
        <v>0</v>
      </c>
      <c r="Y20" s="835">
        <v>0</v>
      </c>
      <c r="Z20" s="835"/>
      <c r="AA20" s="837" t="s">
        <v>1188</v>
      </c>
    </row>
    <row r="21" spans="1:27" ht="13.5" customHeight="1">
      <c r="A21" s="808"/>
      <c r="B21" s="831" t="s">
        <v>934</v>
      </c>
      <c r="C21" s="835">
        <v>0</v>
      </c>
      <c r="D21" s="835">
        <v>0</v>
      </c>
      <c r="E21" s="834"/>
      <c r="F21" s="835">
        <v>2</v>
      </c>
      <c r="G21" s="835">
        <v>0</v>
      </c>
      <c r="H21" s="835"/>
      <c r="I21" s="835">
        <v>3</v>
      </c>
      <c r="J21" s="835">
        <v>0</v>
      </c>
      <c r="K21" s="832">
        <v>1</v>
      </c>
      <c r="L21" s="835">
        <v>0</v>
      </c>
      <c r="M21" s="835">
        <v>2</v>
      </c>
      <c r="N21" s="835"/>
      <c r="O21" s="835">
        <v>0</v>
      </c>
      <c r="P21" s="834"/>
      <c r="Q21" s="835">
        <v>0</v>
      </c>
      <c r="R21" s="835">
        <v>0</v>
      </c>
      <c r="S21" s="834"/>
      <c r="T21" s="832">
        <v>0</v>
      </c>
      <c r="U21" s="835">
        <v>0</v>
      </c>
      <c r="V21" s="835">
        <v>1</v>
      </c>
      <c r="W21" s="832">
        <v>1</v>
      </c>
      <c r="X21" s="835">
        <v>0</v>
      </c>
      <c r="Y21" s="835">
        <v>0</v>
      </c>
      <c r="Z21" s="835"/>
      <c r="AA21" s="837" t="s">
        <v>1188</v>
      </c>
    </row>
    <row r="22" spans="1:27" ht="7.5" customHeight="1">
      <c r="A22" s="808"/>
      <c r="B22" s="831"/>
      <c r="C22" s="835"/>
      <c r="D22" s="835"/>
      <c r="E22" s="834"/>
      <c r="F22" s="835"/>
      <c r="G22" s="835"/>
      <c r="H22" s="835"/>
      <c r="I22" s="832"/>
      <c r="J22" s="835"/>
      <c r="K22" s="832"/>
      <c r="L22" s="832"/>
      <c r="M22" s="835"/>
      <c r="N22" s="835"/>
      <c r="O22" s="835"/>
      <c r="P22" s="834"/>
      <c r="Q22" s="835"/>
      <c r="R22" s="835"/>
      <c r="S22" s="834"/>
      <c r="T22" s="832"/>
      <c r="U22" s="835"/>
      <c r="V22" s="832"/>
      <c r="W22" s="832"/>
      <c r="X22" s="832"/>
      <c r="Y22" s="835"/>
      <c r="Z22" s="835"/>
      <c r="AA22" s="837" t="s">
        <v>1188</v>
      </c>
    </row>
    <row r="23" spans="1:27" ht="13.5" customHeight="1">
      <c r="A23" s="808"/>
      <c r="B23" s="831" t="s">
        <v>1189</v>
      </c>
      <c r="C23" s="838">
        <v>0</v>
      </c>
      <c r="D23" s="835">
        <v>0</v>
      </c>
      <c r="E23" s="834"/>
      <c r="F23" s="835">
        <v>2</v>
      </c>
      <c r="G23" s="835">
        <v>0</v>
      </c>
      <c r="H23" s="835"/>
      <c r="I23" s="835">
        <v>3</v>
      </c>
      <c r="J23" s="835">
        <v>0</v>
      </c>
      <c r="K23" s="835">
        <v>0</v>
      </c>
      <c r="L23" s="835">
        <v>0</v>
      </c>
      <c r="M23" s="835">
        <v>0</v>
      </c>
      <c r="N23" s="835"/>
      <c r="O23" s="835">
        <v>0</v>
      </c>
      <c r="P23" s="834"/>
      <c r="Q23" s="835">
        <v>0</v>
      </c>
      <c r="R23" s="835">
        <v>0</v>
      </c>
      <c r="S23" s="834"/>
      <c r="T23" s="835">
        <v>0</v>
      </c>
      <c r="U23" s="835">
        <v>0</v>
      </c>
      <c r="V23" s="835">
        <v>0</v>
      </c>
      <c r="W23" s="832">
        <v>3</v>
      </c>
      <c r="X23" s="835">
        <v>0</v>
      </c>
      <c r="Y23" s="835">
        <v>0</v>
      </c>
      <c r="Z23" s="835"/>
      <c r="AA23" s="837" t="s">
        <v>1188</v>
      </c>
    </row>
    <row r="24" spans="1:27" ht="13.5" customHeight="1">
      <c r="A24" s="808"/>
      <c r="B24" s="831" t="s">
        <v>1190</v>
      </c>
      <c r="C24" s="838">
        <v>0</v>
      </c>
      <c r="D24" s="835">
        <v>0</v>
      </c>
      <c r="E24" s="834"/>
      <c r="F24" s="835">
        <v>3</v>
      </c>
      <c r="G24" s="835">
        <v>0</v>
      </c>
      <c r="H24" s="835"/>
      <c r="I24" s="835">
        <v>6</v>
      </c>
      <c r="J24" s="835">
        <v>0</v>
      </c>
      <c r="K24" s="832">
        <v>1</v>
      </c>
      <c r="L24" s="835">
        <v>0</v>
      </c>
      <c r="M24" s="835">
        <v>3</v>
      </c>
      <c r="N24" s="835"/>
      <c r="O24" s="835">
        <v>0</v>
      </c>
      <c r="P24" s="834"/>
      <c r="Q24" s="835">
        <v>0</v>
      </c>
      <c r="R24" s="835">
        <v>0</v>
      </c>
      <c r="S24" s="834"/>
      <c r="T24" s="835">
        <v>0</v>
      </c>
      <c r="U24" s="835">
        <v>0</v>
      </c>
      <c r="V24" s="835">
        <v>0</v>
      </c>
      <c r="W24" s="832">
        <v>8</v>
      </c>
      <c r="X24" s="835">
        <v>0</v>
      </c>
      <c r="Y24" s="835">
        <v>0</v>
      </c>
      <c r="Z24" s="835"/>
      <c r="AA24" s="837" t="s">
        <v>1188</v>
      </c>
    </row>
    <row r="25" spans="1:27" ht="13.5" customHeight="1">
      <c r="A25" s="808"/>
      <c r="B25" s="831" t="s">
        <v>1191</v>
      </c>
      <c r="C25" s="838">
        <v>0</v>
      </c>
      <c r="D25" s="835">
        <v>0</v>
      </c>
      <c r="E25" s="834"/>
      <c r="F25" s="835">
        <v>1</v>
      </c>
      <c r="G25" s="835">
        <v>0</v>
      </c>
      <c r="H25" s="835"/>
      <c r="I25" s="835">
        <v>0</v>
      </c>
      <c r="J25" s="835">
        <v>0</v>
      </c>
      <c r="K25" s="835">
        <v>1</v>
      </c>
      <c r="L25" s="835">
        <v>0</v>
      </c>
      <c r="M25" s="835">
        <v>0</v>
      </c>
      <c r="N25" s="835"/>
      <c r="O25" s="835">
        <v>0</v>
      </c>
      <c r="P25" s="834"/>
      <c r="Q25" s="835">
        <v>0</v>
      </c>
      <c r="R25" s="835">
        <v>0</v>
      </c>
      <c r="S25" s="834"/>
      <c r="T25" s="835">
        <v>0</v>
      </c>
      <c r="U25" s="835">
        <v>0</v>
      </c>
      <c r="V25" s="835">
        <v>0</v>
      </c>
      <c r="W25" s="832">
        <v>1</v>
      </c>
      <c r="X25" s="835">
        <v>0</v>
      </c>
      <c r="Y25" s="835">
        <v>0</v>
      </c>
      <c r="Z25" s="835"/>
      <c r="AA25" s="837" t="s">
        <v>1188</v>
      </c>
    </row>
    <row r="26" spans="1:27" ht="13.5" customHeight="1">
      <c r="A26" s="808"/>
      <c r="B26" s="831" t="s">
        <v>1192</v>
      </c>
      <c r="C26" s="838">
        <v>0</v>
      </c>
      <c r="D26" s="835">
        <v>0</v>
      </c>
      <c r="E26" s="834"/>
      <c r="F26" s="835">
        <v>4</v>
      </c>
      <c r="G26" s="835">
        <v>0</v>
      </c>
      <c r="H26" s="835"/>
      <c r="I26" s="835">
        <v>1</v>
      </c>
      <c r="J26" s="835">
        <v>0</v>
      </c>
      <c r="K26" s="835">
        <v>1</v>
      </c>
      <c r="L26" s="835">
        <v>0</v>
      </c>
      <c r="M26" s="835">
        <v>0</v>
      </c>
      <c r="N26" s="835"/>
      <c r="O26" s="835">
        <v>0</v>
      </c>
      <c r="P26" s="834"/>
      <c r="Q26" s="835">
        <v>0</v>
      </c>
      <c r="R26" s="835">
        <v>0</v>
      </c>
      <c r="S26" s="834"/>
      <c r="T26" s="835">
        <v>0</v>
      </c>
      <c r="U26" s="835">
        <v>0</v>
      </c>
      <c r="V26" s="835">
        <v>0</v>
      </c>
      <c r="W26" s="832">
        <v>10</v>
      </c>
      <c r="X26" s="835">
        <v>0</v>
      </c>
      <c r="Y26" s="835">
        <v>0</v>
      </c>
      <c r="Z26" s="835"/>
      <c r="AA26" s="837" t="s">
        <v>1188</v>
      </c>
    </row>
    <row r="27" spans="1:27" ht="13.5" customHeight="1">
      <c r="A27" s="808"/>
      <c r="B27" s="831" t="s">
        <v>1193</v>
      </c>
      <c r="C27" s="838">
        <v>0</v>
      </c>
      <c r="D27" s="835">
        <v>0</v>
      </c>
      <c r="E27" s="834"/>
      <c r="F27" s="835">
        <v>2</v>
      </c>
      <c r="G27" s="835">
        <v>0</v>
      </c>
      <c r="H27" s="835"/>
      <c r="I27" s="835">
        <v>2</v>
      </c>
      <c r="J27" s="835">
        <v>0</v>
      </c>
      <c r="K27" s="832">
        <v>0</v>
      </c>
      <c r="L27" s="835">
        <v>1</v>
      </c>
      <c r="M27" s="835">
        <v>1</v>
      </c>
      <c r="N27" s="835"/>
      <c r="O27" s="835">
        <v>0</v>
      </c>
      <c r="P27" s="834"/>
      <c r="Q27" s="835">
        <v>0</v>
      </c>
      <c r="R27" s="835">
        <v>0</v>
      </c>
      <c r="S27" s="834"/>
      <c r="T27" s="835">
        <v>0</v>
      </c>
      <c r="U27" s="835">
        <v>0</v>
      </c>
      <c r="V27" s="835">
        <v>0</v>
      </c>
      <c r="W27" s="832">
        <v>3</v>
      </c>
      <c r="X27" s="835">
        <v>0</v>
      </c>
      <c r="Y27" s="835">
        <v>0</v>
      </c>
      <c r="Z27" s="835"/>
      <c r="AA27" s="837" t="s">
        <v>1188</v>
      </c>
    </row>
    <row r="28" spans="1:27" ht="13.5" customHeight="1">
      <c r="A28" s="808"/>
      <c r="B28" s="831" t="s">
        <v>1194</v>
      </c>
      <c r="C28" s="838">
        <v>0</v>
      </c>
      <c r="D28" s="835">
        <v>0</v>
      </c>
      <c r="E28" s="834"/>
      <c r="F28" s="835">
        <v>2</v>
      </c>
      <c r="G28" s="835">
        <v>0</v>
      </c>
      <c r="H28" s="835"/>
      <c r="I28" s="835">
        <v>2</v>
      </c>
      <c r="J28" s="835">
        <v>0</v>
      </c>
      <c r="K28" s="835">
        <v>0</v>
      </c>
      <c r="L28" s="835">
        <v>0</v>
      </c>
      <c r="M28" s="835">
        <v>2</v>
      </c>
      <c r="N28" s="835"/>
      <c r="O28" s="835">
        <v>0</v>
      </c>
      <c r="P28" s="834"/>
      <c r="Q28" s="835">
        <v>0</v>
      </c>
      <c r="R28" s="835">
        <v>0</v>
      </c>
      <c r="S28" s="834"/>
      <c r="T28" s="835">
        <v>0</v>
      </c>
      <c r="U28" s="835">
        <v>0</v>
      </c>
      <c r="V28" s="835">
        <v>0</v>
      </c>
      <c r="W28" s="832">
        <v>3</v>
      </c>
      <c r="X28" s="835">
        <v>0</v>
      </c>
      <c r="Y28" s="835">
        <v>0</v>
      </c>
      <c r="Z28" s="835"/>
      <c r="AA28" s="837" t="s">
        <v>1188</v>
      </c>
    </row>
    <row r="29" spans="1:27" ht="13.5" customHeight="1">
      <c r="A29" s="808"/>
      <c r="B29" s="831" t="s">
        <v>1195</v>
      </c>
      <c r="C29" s="838">
        <v>0</v>
      </c>
      <c r="D29" s="835">
        <v>0</v>
      </c>
      <c r="E29" s="834"/>
      <c r="F29" s="835">
        <v>4</v>
      </c>
      <c r="G29" s="835">
        <v>0</v>
      </c>
      <c r="H29" s="835"/>
      <c r="I29" s="835">
        <v>1</v>
      </c>
      <c r="J29" s="835">
        <v>0</v>
      </c>
      <c r="K29" s="835">
        <v>0</v>
      </c>
      <c r="L29" s="835">
        <v>1</v>
      </c>
      <c r="M29" s="835">
        <v>0</v>
      </c>
      <c r="N29" s="835"/>
      <c r="O29" s="835">
        <v>0</v>
      </c>
      <c r="P29" s="834"/>
      <c r="Q29" s="835">
        <v>0</v>
      </c>
      <c r="R29" s="835">
        <v>0</v>
      </c>
      <c r="S29" s="834"/>
      <c r="T29" s="835">
        <v>0</v>
      </c>
      <c r="U29" s="835">
        <v>0</v>
      </c>
      <c r="V29" s="835">
        <v>0</v>
      </c>
      <c r="W29" s="832">
        <v>9</v>
      </c>
      <c r="X29" s="835">
        <v>0</v>
      </c>
      <c r="Y29" s="835">
        <v>0</v>
      </c>
      <c r="Z29" s="835"/>
      <c r="AA29" s="837" t="s">
        <v>1188</v>
      </c>
    </row>
    <row r="30" spans="1:27" ht="13.5" customHeight="1">
      <c r="A30" s="808"/>
      <c r="B30" s="831" t="s">
        <v>1196</v>
      </c>
      <c r="C30" s="838">
        <v>0</v>
      </c>
      <c r="D30" s="835">
        <v>0</v>
      </c>
      <c r="E30" s="834"/>
      <c r="F30" s="835">
        <v>1</v>
      </c>
      <c r="G30" s="835">
        <v>0</v>
      </c>
      <c r="H30" s="835"/>
      <c r="I30" s="835">
        <v>2</v>
      </c>
      <c r="J30" s="835">
        <v>0</v>
      </c>
      <c r="K30" s="835">
        <v>1</v>
      </c>
      <c r="L30" s="835">
        <v>0</v>
      </c>
      <c r="M30" s="835">
        <v>0</v>
      </c>
      <c r="N30" s="835"/>
      <c r="O30" s="835">
        <v>0</v>
      </c>
      <c r="P30" s="834"/>
      <c r="Q30" s="835">
        <v>0</v>
      </c>
      <c r="R30" s="835">
        <v>0</v>
      </c>
      <c r="S30" s="834"/>
      <c r="T30" s="835">
        <v>0</v>
      </c>
      <c r="U30" s="835">
        <v>0</v>
      </c>
      <c r="V30" s="835">
        <v>0</v>
      </c>
      <c r="W30" s="832">
        <v>1</v>
      </c>
      <c r="X30" s="832">
        <v>2</v>
      </c>
      <c r="Y30" s="835">
        <v>0</v>
      </c>
      <c r="Z30" s="835"/>
      <c r="AA30" s="837" t="s">
        <v>1188</v>
      </c>
    </row>
    <row r="31" spans="1:27" ht="13.5" customHeight="1">
      <c r="A31" s="808"/>
      <c r="B31" s="839" t="s">
        <v>1197</v>
      </c>
      <c r="C31" s="840">
        <v>0</v>
      </c>
      <c r="D31" s="841">
        <v>0</v>
      </c>
      <c r="E31" s="842"/>
      <c r="F31" s="841">
        <v>2</v>
      </c>
      <c r="G31" s="841">
        <v>0</v>
      </c>
      <c r="H31" s="841"/>
      <c r="I31" s="841">
        <v>3</v>
      </c>
      <c r="J31" s="841">
        <v>0</v>
      </c>
      <c r="K31" s="841">
        <v>0</v>
      </c>
      <c r="L31" s="841">
        <v>0</v>
      </c>
      <c r="M31" s="841">
        <v>0</v>
      </c>
      <c r="N31" s="841"/>
      <c r="O31" s="841">
        <v>0</v>
      </c>
      <c r="P31" s="842"/>
      <c r="Q31" s="841">
        <v>0</v>
      </c>
      <c r="R31" s="841">
        <v>0</v>
      </c>
      <c r="S31" s="842"/>
      <c r="T31" s="841">
        <v>0</v>
      </c>
      <c r="U31" s="841">
        <v>0</v>
      </c>
      <c r="V31" s="841">
        <v>0</v>
      </c>
      <c r="W31" s="843">
        <v>5</v>
      </c>
      <c r="X31" s="843">
        <v>1</v>
      </c>
      <c r="Y31" s="841">
        <v>0</v>
      </c>
      <c r="Z31" s="841"/>
      <c r="AA31" s="844" t="s">
        <v>1188</v>
      </c>
    </row>
    <row r="32" ht="12">
      <c r="B32" s="802" t="s">
        <v>1221</v>
      </c>
    </row>
    <row r="33" ht="12">
      <c r="B33" s="802" t="s">
        <v>1222</v>
      </c>
    </row>
  </sheetData>
  <mergeCells count="14">
    <mergeCell ref="C4:F4"/>
    <mergeCell ref="P5:Q7"/>
    <mergeCell ref="R5:T6"/>
    <mergeCell ref="B5:B6"/>
    <mergeCell ref="J5:K6"/>
    <mergeCell ref="D5:F6"/>
    <mergeCell ref="G5:I6"/>
    <mergeCell ref="Z4:AA6"/>
    <mergeCell ref="U5:U7"/>
    <mergeCell ref="L5:M6"/>
    <mergeCell ref="V5:V7"/>
    <mergeCell ref="U4:X4"/>
    <mergeCell ref="N5:O7"/>
    <mergeCell ref="G4:T4"/>
  </mergeCells>
  <printOptions/>
  <pageMargins left="0.75" right="0.75" top="1" bottom="1"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9.00390625" defaultRowHeight="13.5"/>
  <cols>
    <col min="1" max="1" width="3.375" style="627" customWidth="1"/>
    <col min="2" max="2" width="3.125" style="627" customWidth="1"/>
    <col min="3" max="3" width="22.25390625" style="627" customWidth="1"/>
    <col min="4" max="7" width="10.625" style="627" customWidth="1"/>
    <col min="8" max="8" width="6.375" style="627" customWidth="1"/>
    <col min="9" max="9" width="13.875" style="627" customWidth="1"/>
    <col min="10" max="10" width="10.625" style="627" customWidth="1"/>
    <col min="11" max="13" width="10.50390625" style="627" customWidth="1"/>
    <col min="14" max="16384" width="9.00390625" style="627" customWidth="1"/>
  </cols>
  <sheetData>
    <row r="2" ht="14.25">
      <c r="B2" s="645" t="s">
        <v>1272</v>
      </c>
    </row>
    <row r="3" spans="2:13" s="320" customFormat="1" ht="12.75" thickBot="1">
      <c r="B3" s="845"/>
      <c r="C3" s="845"/>
      <c r="D3" s="845"/>
      <c r="E3" s="845"/>
      <c r="F3" s="845"/>
      <c r="G3" s="845"/>
      <c r="H3" s="845"/>
      <c r="I3" s="845"/>
      <c r="J3" s="845"/>
      <c r="K3" s="845"/>
      <c r="L3" s="845"/>
      <c r="M3" s="846" t="s">
        <v>1224</v>
      </c>
    </row>
    <row r="4" spans="2:13" s="320" customFormat="1" ht="36.75" thickTop="1">
      <c r="B4" s="1343" t="s">
        <v>1225</v>
      </c>
      <c r="C4" s="1345"/>
      <c r="D4" s="325" t="s">
        <v>1226</v>
      </c>
      <c r="E4" s="325" t="s">
        <v>1227</v>
      </c>
      <c r="F4" s="325" t="s">
        <v>1228</v>
      </c>
      <c r="G4" s="847" t="s">
        <v>1229</v>
      </c>
      <c r="H4" s="1344" t="s">
        <v>1230</v>
      </c>
      <c r="I4" s="1345"/>
      <c r="J4" s="325" t="s">
        <v>1226</v>
      </c>
      <c r="K4" s="325" t="s">
        <v>1227</v>
      </c>
      <c r="L4" s="325" t="s">
        <v>1228</v>
      </c>
      <c r="M4" s="325" t="s">
        <v>1229</v>
      </c>
    </row>
    <row r="5" spans="1:13" s="851" customFormat="1" ht="12">
      <c r="A5" s="334"/>
      <c r="B5" s="1698" t="s">
        <v>1231</v>
      </c>
      <c r="C5" s="1699"/>
      <c r="D5" s="105">
        <f>SUM(D7,D26,D28,J5,J6,J10,J11,J15,J17,J19,J20,J23,J26,J29)</f>
        <v>152965</v>
      </c>
      <c r="E5" s="105">
        <f>SUM(E7,E26,E28,K5,K6,K10,K11,K15,K17,K19,K20,K23,K26,K29)</f>
        <v>167456</v>
      </c>
      <c r="F5" s="105">
        <f>SUM(F7,F26,F28,L5,L6,L10,L11,L15,L17,L19,L20,L23,L26,L29)</f>
        <v>201081</v>
      </c>
      <c r="G5" s="848">
        <f>SUM(G7,G26,G28,M5,M6,M10,M11,M15,M17,M19,M20,M23,M26,M29)</f>
        <v>240125</v>
      </c>
      <c r="H5" s="1692" t="s">
        <v>1232</v>
      </c>
      <c r="I5" s="1693"/>
      <c r="J5" s="849">
        <v>386</v>
      </c>
      <c r="K5" s="849">
        <v>524</v>
      </c>
      <c r="L5" s="101">
        <v>634</v>
      </c>
      <c r="M5" s="850">
        <v>729</v>
      </c>
    </row>
    <row r="6" spans="1:16" s="851" customFormat="1" ht="12">
      <c r="A6" s="334"/>
      <c r="B6" s="852"/>
      <c r="C6" s="853"/>
      <c r="D6" s="854"/>
      <c r="E6" s="854"/>
      <c r="F6" s="105"/>
      <c r="G6" s="855"/>
      <c r="H6" s="1692" t="s">
        <v>1233</v>
      </c>
      <c r="I6" s="1693"/>
      <c r="J6" s="849">
        <v>1400</v>
      </c>
      <c r="K6" s="849">
        <v>1381</v>
      </c>
      <c r="L6" s="101">
        <v>1423</v>
      </c>
      <c r="M6" s="294">
        <v>1689</v>
      </c>
      <c r="O6" s="627"/>
      <c r="P6" s="627"/>
    </row>
    <row r="7" spans="1:13" ht="12">
      <c r="A7" s="320"/>
      <c r="B7" s="1532" t="s">
        <v>1234</v>
      </c>
      <c r="C7" s="1534"/>
      <c r="D7" s="101">
        <f>SUM(D8:D24)</f>
        <v>50094</v>
      </c>
      <c r="E7" s="101">
        <f>SUM(E8:E24)</f>
        <v>51592</v>
      </c>
      <c r="F7" s="101">
        <f>SUM(F8:F24)</f>
        <v>58594</v>
      </c>
      <c r="G7" s="856">
        <f>SUM(G8:G24)</f>
        <v>70109</v>
      </c>
      <c r="H7" s="163"/>
      <c r="I7" s="99" t="s">
        <v>1235</v>
      </c>
      <c r="J7" s="849">
        <v>164</v>
      </c>
      <c r="K7" s="849">
        <v>114</v>
      </c>
      <c r="L7" s="101">
        <v>66</v>
      </c>
      <c r="M7" s="294">
        <v>0</v>
      </c>
    </row>
    <row r="8" spans="1:13" ht="12">
      <c r="A8" s="320"/>
      <c r="B8" s="857"/>
      <c r="C8" s="858" t="s">
        <v>1159</v>
      </c>
      <c r="D8" s="849">
        <v>8781</v>
      </c>
      <c r="E8" s="849">
        <v>8579</v>
      </c>
      <c r="F8" s="859">
        <v>8906</v>
      </c>
      <c r="G8" s="856">
        <v>10514</v>
      </c>
      <c r="H8" s="103"/>
      <c r="I8" s="99" t="s">
        <v>1236</v>
      </c>
      <c r="J8" s="849">
        <v>272</v>
      </c>
      <c r="K8" s="849">
        <v>194</v>
      </c>
      <c r="L8" s="101">
        <v>208</v>
      </c>
      <c r="M8" s="294">
        <v>0</v>
      </c>
    </row>
    <row r="9" spans="1:13" ht="12">
      <c r="A9" s="320"/>
      <c r="B9" s="860"/>
      <c r="C9" s="858" t="s">
        <v>1237</v>
      </c>
      <c r="D9" s="849">
        <v>10440</v>
      </c>
      <c r="E9" s="849">
        <v>10380</v>
      </c>
      <c r="F9" s="859">
        <v>12582</v>
      </c>
      <c r="G9" s="856">
        <v>14026</v>
      </c>
      <c r="H9" s="1692"/>
      <c r="I9" s="1693"/>
      <c r="J9" s="849"/>
      <c r="K9" s="849"/>
      <c r="L9" s="101"/>
      <c r="M9" s="294"/>
    </row>
    <row r="10" spans="1:13" ht="12">
      <c r="A10" s="320"/>
      <c r="B10" s="861"/>
      <c r="C10" s="858" t="s">
        <v>1238</v>
      </c>
      <c r="D10" s="849">
        <v>8075</v>
      </c>
      <c r="E10" s="849">
        <v>8704</v>
      </c>
      <c r="F10" s="859">
        <v>9911</v>
      </c>
      <c r="G10" s="856">
        <v>11335</v>
      </c>
      <c r="H10" s="1692" t="s">
        <v>1239</v>
      </c>
      <c r="I10" s="1693"/>
      <c r="J10" s="849">
        <v>10570</v>
      </c>
      <c r="K10" s="849">
        <v>11182</v>
      </c>
      <c r="L10" s="101">
        <v>13815</v>
      </c>
      <c r="M10" s="294">
        <v>16423</v>
      </c>
    </row>
    <row r="11" spans="1:13" ht="12">
      <c r="A11" s="320"/>
      <c r="B11" s="861"/>
      <c r="C11" s="858" t="s">
        <v>1240</v>
      </c>
      <c r="D11" s="849">
        <v>371</v>
      </c>
      <c r="E11" s="849">
        <v>519</v>
      </c>
      <c r="F11" s="859">
        <v>571</v>
      </c>
      <c r="G11" s="856">
        <v>911</v>
      </c>
      <c r="H11" s="1692" t="s">
        <v>1241</v>
      </c>
      <c r="I11" s="1693"/>
      <c r="J11" s="102">
        <f>SUM(J12:J13)</f>
        <v>50294</v>
      </c>
      <c r="K11" s="102">
        <f>SUM(K12:K13)</f>
        <v>55985</v>
      </c>
      <c r="L11" s="102">
        <f>SUM(L12:L13)</f>
        <v>64519</v>
      </c>
      <c r="M11" s="273">
        <f>SUM(M12:M13)</f>
        <v>74258</v>
      </c>
    </row>
    <row r="12" spans="1:13" ht="12">
      <c r="A12" s="320"/>
      <c r="B12" s="861"/>
      <c r="C12" s="858" t="s">
        <v>1242</v>
      </c>
      <c r="D12" s="849">
        <v>906</v>
      </c>
      <c r="E12" s="849">
        <v>961</v>
      </c>
      <c r="F12" s="859">
        <v>1011</v>
      </c>
      <c r="G12" s="856">
        <v>1105</v>
      </c>
      <c r="H12" s="103"/>
      <c r="I12" s="99" t="s">
        <v>1243</v>
      </c>
      <c r="J12" s="849">
        <v>26655</v>
      </c>
      <c r="K12" s="849">
        <v>28536</v>
      </c>
      <c r="L12" s="101">
        <v>31874</v>
      </c>
      <c r="M12" s="273">
        <v>36316</v>
      </c>
    </row>
    <row r="13" spans="1:13" ht="12">
      <c r="A13" s="320"/>
      <c r="B13" s="861"/>
      <c r="C13" s="858" t="s">
        <v>1244</v>
      </c>
      <c r="D13" s="849">
        <v>1793</v>
      </c>
      <c r="E13" s="849">
        <v>2043</v>
      </c>
      <c r="F13" s="859">
        <v>2064</v>
      </c>
      <c r="G13" s="856">
        <v>2407</v>
      </c>
      <c r="H13" s="103"/>
      <c r="I13" s="99" t="s">
        <v>1245</v>
      </c>
      <c r="J13" s="849">
        <v>23639</v>
      </c>
      <c r="K13" s="849">
        <v>27449</v>
      </c>
      <c r="L13" s="101">
        <v>32645</v>
      </c>
      <c r="M13" s="294">
        <v>37942</v>
      </c>
    </row>
    <row r="14" spans="1:13" ht="12">
      <c r="A14" s="320"/>
      <c r="B14" s="861"/>
      <c r="C14" s="858" t="s">
        <v>1246</v>
      </c>
      <c r="D14" s="849">
        <v>12</v>
      </c>
      <c r="E14" s="849">
        <v>12</v>
      </c>
      <c r="F14" s="859">
        <v>13</v>
      </c>
      <c r="G14" s="856">
        <v>8</v>
      </c>
      <c r="H14" s="103"/>
      <c r="I14" s="96"/>
      <c r="J14" s="849"/>
      <c r="K14" s="849"/>
      <c r="L14" s="101"/>
      <c r="M14" s="273"/>
    </row>
    <row r="15" spans="1:13" ht="12">
      <c r="A15" s="320"/>
      <c r="B15" s="861"/>
      <c r="C15" s="858" t="s">
        <v>1247</v>
      </c>
      <c r="D15" s="849">
        <v>25</v>
      </c>
      <c r="E15" s="849">
        <v>25</v>
      </c>
      <c r="F15" s="859">
        <v>19</v>
      </c>
      <c r="G15" s="856">
        <v>0</v>
      </c>
      <c r="H15" s="1692" t="s">
        <v>1248</v>
      </c>
      <c r="I15" s="1693"/>
      <c r="J15" s="849">
        <v>380</v>
      </c>
      <c r="K15" s="849">
        <v>510</v>
      </c>
      <c r="L15" s="101">
        <v>264</v>
      </c>
      <c r="M15" s="294">
        <v>769</v>
      </c>
    </row>
    <row r="16" spans="1:13" ht="12">
      <c r="A16" s="320"/>
      <c r="B16" s="861"/>
      <c r="C16" s="858" t="s">
        <v>1249</v>
      </c>
      <c r="D16" s="849">
        <v>3289</v>
      </c>
      <c r="E16" s="849">
        <v>4103</v>
      </c>
      <c r="F16" s="859">
        <v>4403</v>
      </c>
      <c r="G16" s="856">
        <v>5477</v>
      </c>
      <c r="H16" s="1692"/>
      <c r="I16" s="1693"/>
      <c r="J16" s="849"/>
      <c r="K16" s="849"/>
      <c r="L16" s="101"/>
      <c r="M16" s="294"/>
    </row>
    <row r="17" spans="1:13" ht="12">
      <c r="A17" s="320"/>
      <c r="B17" s="861"/>
      <c r="C17" s="858" t="s">
        <v>1250</v>
      </c>
      <c r="D17" s="849">
        <v>687</v>
      </c>
      <c r="E17" s="849">
        <v>1130</v>
      </c>
      <c r="F17" s="859">
        <v>1173</v>
      </c>
      <c r="G17" s="856">
        <v>1460</v>
      </c>
      <c r="H17" s="1692" t="s">
        <v>1251</v>
      </c>
      <c r="I17" s="1693"/>
      <c r="J17" s="849">
        <v>6811</v>
      </c>
      <c r="K17" s="849">
        <v>7235</v>
      </c>
      <c r="L17" s="101">
        <v>10246</v>
      </c>
      <c r="M17" s="273">
        <v>12240</v>
      </c>
    </row>
    <row r="18" spans="1:13" ht="12">
      <c r="A18" s="320"/>
      <c r="B18" s="861"/>
      <c r="C18" s="858" t="s">
        <v>1252</v>
      </c>
      <c r="D18" s="849">
        <v>429</v>
      </c>
      <c r="E18" s="849">
        <v>761</v>
      </c>
      <c r="F18" s="859">
        <v>910</v>
      </c>
      <c r="G18" s="856">
        <v>950</v>
      </c>
      <c r="H18" s="1692"/>
      <c r="I18" s="1693"/>
      <c r="J18" s="849"/>
      <c r="K18" s="849"/>
      <c r="L18" s="101"/>
      <c r="M18" s="273"/>
    </row>
    <row r="19" spans="1:13" ht="12">
      <c r="A19" s="320"/>
      <c r="B19" s="861"/>
      <c r="C19" s="858" t="s">
        <v>1253</v>
      </c>
      <c r="D19" s="849">
        <v>1712</v>
      </c>
      <c r="E19" s="849">
        <v>1441</v>
      </c>
      <c r="F19" s="859">
        <v>1664</v>
      </c>
      <c r="G19" s="856">
        <v>2124</v>
      </c>
      <c r="H19" s="1692" t="s">
        <v>1254</v>
      </c>
      <c r="I19" s="1693"/>
      <c r="J19" s="849">
        <v>4704</v>
      </c>
      <c r="K19" s="849">
        <v>4489</v>
      </c>
      <c r="L19" s="101">
        <v>4378</v>
      </c>
      <c r="M19" s="294">
        <v>4785</v>
      </c>
    </row>
    <row r="20" spans="1:13" ht="12">
      <c r="A20" s="320"/>
      <c r="B20" s="861"/>
      <c r="C20" s="858" t="s">
        <v>1255</v>
      </c>
      <c r="D20" s="849">
        <v>5175</v>
      </c>
      <c r="E20" s="849">
        <v>5432</v>
      </c>
      <c r="F20" s="859">
        <v>5598</v>
      </c>
      <c r="G20" s="856">
        <v>6206</v>
      </c>
      <c r="H20" s="1692" t="s">
        <v>1256</v>
      </c>
      <c r="I20" s="1693"/>
      <c r="J20" s="849">
        <v>591</v>
      </c>
      <c r="K20" s="849">
        <v>709</v>
      </c>
      <c r="L20" s="101">
        <v>822</v>
      </c>
      <c r="M20" s="273">
        <v>948</v>
      </c>
    </row>
    <row r="21" spans="1:13" ht="12">
      <c r="A21" s="320"/>
      <c r="B21" s="861"/>
      <c r="C21" s="858" t="s">
        <v>1257</v>
      </c>
      <c r="D21" s="849">
        <v>3683</v>
      </c>
      <c r="E21" s="849">
        <v>3466</v>
      </c>
      <c r="F21" s="859">
        <v>4856</v>
      </c>
      <c r="G21" s="856">
        <v>7255</v>
      </c>
      <c r="H21" s="163"/>
      <c r="I21" s="99" t="s">
        <v>1258</v>
      </c>
      <c r="J21" s="849">
        <v>400</v>
      </c>
      <c r="K21" s="849">
        <v>0</v>
      </c>
      <c r="L21" s="101">
        <v>684</v>
      </c>
      <c r="M21" s="273">
        <v>0</v>
      </c>
    </row>
    <row r="22" spans="1:13" ht="12">
      <c r="A22" s="320"/>
      <c r="B22" s="861"/>
      <c r="C22" s="858" t="s">
        <v>1259</v>
      </c>
      <c r="D22" s="849">
        <v>299</v>
      </c>
      <c r="E22" s="849">
        <v>360</v>
      </c>
      <c r="F22" s="859">
        <v>288</v>
      </c>
      <c r="G22" s="856">
        <v>490</v>
      </c>
      <c r="H22" s="163"/>
      <c r="I22" s="99" t="s">
        <v>1260</v>
      </c>
      <c r="J22" s="849">
        <v>179</v>
      </c>
      <c r="K22" s="849">
        <v>0</v>
      </c>
      <c r="L22" s="101">
        <v>123</v>
      </c>
      <c r="M22" s="273">
        <v>0</v>
      </c>
    </row>
    <row r="23" spans="1:13" ht="12">
      <c r="A23" s="320"/>
      <c r="B23" s="861"/>
      <c r="C23" s="858" t="s">
        <v>1261</v>
      </c>
      <c r="D23" s="849">
        <v>1715</v>
      </c>
      <c r="E23" s="849">
        <v>1341</v>
      </c>
      <c r="F23" s="859">
        <v>2078</v>
      </c>
      <c r="G23" s="856">
        <v>2628</v>
      </c>
      <c r="H23" s="1692" t="s">
        <v>1262</v>
      </c>
      <c r="I23" s="1693"/>
      <c r="J23" s="849">
        <v>9766</v>
      </c>
      <c r="K23" s="849">
        <v>11985</v>
      </c>
      <c r="L23" s="101">
        <v>15411</v>
      </c>
      <c r="M23" s="273">
        <v>17311</v>
      </c>
    </row>
    <row r="24" spans="1:13" ht="12">
      <c r="A24" s="320"/>
      <c r="B24" s="861"/>
      <c r="C24" s="858" t="s">
        <v>1263</v>
      </c>
      <c r="D24" s="849">
        <v>2702</v>
      </c>
      <c r="E24" s="849">
        <v>2335</v>
      </c>
      <c r="F24" s="859">
        <v>2547</v>
      </c>
      <c r="G24" s="856">
        <v>3213</v>
      </c>
      <c r="H24" s="163"/>
      <c r="I24" s="99" t="s">
        <v>1264</v>
      </c>
      <c r="J24" s="849">
        <v>2038</v>
      </c>
      <c r="K24" s="849">
        <v>2391</v>
      </c>
      <c r="L24" s="101">
        <v>2829</v>
      </c>
      <c r="M24" s="273">
        <v>0</v>
      </c>
    </row>
    <row r="25" spans="1:13" ht="12">
      <c r="A25" s="320"/>
      <c r="B25" s="861"/>
      <c r="C25" s="858"/>
      <c r="D25" s="849"/>
      <c r="E25" s="849"/>
      <c r="F25" s="859"/>
      <c r="G25" s="856"/>
      <c r="H25" s="103"/>
      <c r="I25" s="99" t="s">
        <v>1265</v>
      </c>
      <c r="J25" s="849">
        <v>680</v>
      </c>
      <c r="K25" s="849">
        <v>1163</v>
      </c>
      <c r="L25" s="101">
        <v>1869</v>
      </c>
      <c r="M25" s="273">
        <v>0</v>
      </c>
    </row>
    <row r="26" spans="1:13" ht="12">
      <c r="A26" s="320"/>
      <c r="B26" s="1532" t="s">
        <v>1266</v>
      </c>
      <c r="C26" s="1534"/>
      <c r="D26" s="849">
        <v>3539</v>
      </c>
      <c r="E26" s="849">
        <v>3496</v>
      </c>
      <c r="F26" s="101">
        <v>3945</v>
      </c>
      <c r="G26" s="856">
        <v>4341</v>
      </c>
      <c r="H26" s="1692" t="s">
        <v>1267</v>
      </c>
      <c r="I26" s="1693"/>
      <c r="J26" s="849">
        <f>SUM(J27:J28)</f>
        <v>3538</v>
      </c>
      <c r="K26" s="849">
        <f>SUM(K27:K28)</f>
        <v>4786</v>
      </c>
      <c r="L26" s="849">
        <f>SUM(L27:L28)</f>
        <v>4775</v>
      </c>
      <c r="M26" s="294">
        <v>5465</v>
      </c>
    </row>
    <row r="27" spans="1:13" ht="12">
      <c r="A27" s="320"/>
      <c r="B27" s="618"/>
      <c r="C27" s="340"/>
      <c r="D27" s="849"/>
      <c r="E27" s="849"/>
      <c r="F27" s="101"/>
      <c r="G27" s="856"/>
      <c r="H27" s="862"/>
      <c r="I27" s="863" t="s">
        <v>1268</v>
      </c>
      <c r="J27" s="849">
        <v>0</v>
      </c>
      <c r="K27" s="849">
        <v>300</v>
      </c>
      <c r="L27" s="864">
        <v>300</v>
      </c>
      <c r="M27" s="294">
        <v>0</v>
      </c>
    </row>
    <row r="28" spans="1:13" ht="12">
      <c r="A28" s="320"/>
      <c r="B28" s="1532" t="s">
        <v>1269</v>
      </c>
      <c r="C28" s="1534"/>
      <c r="D28" s="849">
        <v>208</v>
      </c>
      <c r="E28" s="849">
        <v>220</v>
      </c>
      <c r="F28" s="101">
        <v>214</v>
      </c>
      <c r="G28" s="856">
        <v>237</v>
      </c>
      <c r="H28" s="865"/>
      <c r="I28" s="99" t="s">
        <v>1270</v>
      </c>
      <c r="J28" s="849">
        <v>3538</v>
      </c>
      <c r="K28" s="849">
        <v>4486</v>
      </c>
      <c r="L28" s="864">
        <v>4475</v>
      </c>
      <c r="M28" s="294">
        <v>0</v>
      </c>
    </row>
    <row r="29" spans="1:13" ht="12">
      <c r="A29" s="320"/>
      <c r="B29" s="1696"/>
      <c r="C29" s="1697"/>
      <c r="D29" s="110"/>
      <c r="E29" s="111"/>
      <c r="F29" s="868"/>
      <c r="G29" s="869"/>
      <c r="H29" s="1694" t="s">
        <v>155</v>
      </c>
      <c r="I29" s="1695"/>
      <c r="J29" s="111">
        <v>10684</v>
      </c>
      <c r="K29" s="111">
        <v>13362</v>
      </c>
      <c r="L29" s="870">
        <v>22041</v>
      </c>
      <c r="M29" s="871">
        <v>30821</v>
      </c>
    </row>
    <row r="30" ht="12">
      <c r="B30" s="627" t="s">
        <v>1271</v>
      </c>
    </row>
    <row r="31" spans="8:10" ht="12">
      <c r="H31" s="1691"/>
      <c r="I31" s="1691"/>
      <c r="J31" s="872"/>
    </row>
  </sheetData>
  <mergeCells count="22">
    <mergeCell ref="B4:C4"/>
    <mergeCell ref="B5:C5"/>
    <mergeCell ref="H11:I11"/>
    <mergeCell ref="B7:C7"/>
    <mergeCell ref="H4:I4"/>
    <mergeCell ref="H6:I6"/>
    <mergeCell ref="B28:C28"/>
    <mergeCell ref="B29:C29"/>
    <mergeCell ref="H5:I5"/>
    <mergeCell ref="H9:I9"/>
    <mergeCell ref="B26:C26"/>
    <mergeCell ref="H26:I26"/>
    <mergeCell ref="H15:I15"/>
    <mergeCell ref="H10:I10"/>
    <mergeCell ref="H31:I31"/>
    <mergeCell ref="H16:I16"/>
    <mergeCell ref="H18:I18"/>
    <mergeCell ref="H20:I20"/>
    <mergeCell ref="H17:I17"/>
    <mergeCell ref="H19:I19"/>
    <mergeCell ref="H23:I23"/>
    <mergeCell ref="H29:I29"/>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9.00390625" defaultRowHeight="13.5"/>
  <cols>
    <col min="1" max="1" width="3.375" style="627" customWidth="1"/>
    <col min="2" max="2" width="3.125" style="627" customWidth="1"/>
    <col min="3" max="3" width="20.75390625" style="627" customWidth="1"/>
    <col min="4" max="8" width="12.75390625" style="627" customWidth="1"/>
    <col min="9" max="12" width="7.625" style="627" customWidth="1"/>
    <col min="13" max="16384" width="9.00390625" style="627" customWidth="1"/>
  </cols>
  <sheetData>
    <row r="2" ht="14.25">
      <c r="B2" s="645" t="s">
        <v>1289</v>
      </c>
    </row>
    <row r="3" spans="2:8" s="320" customFormat="1" ht="12.75" thickBot="1">
      <c r="B3" s="845"/>
      <c r="C3" s="845"/>
      <c r="D3" s="845"/>
      <c r="E3" s="845"/>
      <c r="F3" s="845"/>
      <c r="G3" s="845"/>
      <c r="H3" s="846" t="s">
        <v>1224</v>
      </c>
    </row>
    <row r="4" spans="2:8" s="320" customFormat="1" ht="32.25" customHeight="1" thickTop="1">
      <c r="B4" s="873" t="s">
        <v>1273</v>
      </c>
      <c r="C4" s="874"/>
      <c r="D4" s="325" t="s">
        <v>1274</v>
      </c>
      <c r="E4" s="325" t="s">
        <v>1275</v>
      </c>
      <c r="F4" s="325" t="s">
        <v>1276</v>
      </c>
      <c r="G4" s="325" t="s">
        <v>1277</v>
      </c>
      <c r="H4" s="325" t="s">
        <v>1278</v>
      </c>
    </row>
    <row r="5" spans="1:8" ht="12">
      <c r="A5" s="320"/>
      <c r="B5" s="1532" t="s">
        <v>1234</v>
      </c>
      <c r="C5" s="1534"/>
      <c r="D5" s="875">
        <v>21220</v>
      </c>
      <c r="E5" s="875">
        <v>22592</v>
      </c>
      <c r="F5" s="875">
        <v>25713</v>
      </c>
      <c r="G5" s="343">
        <v>28495</v>
      </c>
      <c r="H5" s="344">
        <v>33137</v>
      </c>
    </row>
    <row r="6" spans="1:8" ht="12">
      <c r="A6" s="320"/>
      <c r="B6" s="857"/>
      <c r="C6" s="876" t="s">
        <v>1279</v>
      </c>
      <c r="D6" s="875">
        <v>2906</v>
      </c>
      <c r="E6" s="875">
        <v>2944</v>
      </c>
      <c r="F6" s="875">
        <v>3618</v>
      </c>
      <c r="G6" s="343">
        <v>4446</v>
      </c>
      <c r="H6" s="344">
        <v>4830</v>
      </c>
    </row>
    <row r="7" spans="1:8" ht="12">
      <c r="A7" s="320"/>
      <c r="B7" s="877"/>
      <c r="C7" s="876" t="s">
        <v>1237</v>
      </c>
      <c r="D7" s="875">
        <v>3981</v>
      </c>
      <c r="E7" s="875">
        <v>4146</v>
      </c>
      <c r="F7" s="875">
        <v>4110</v>
      </c>
      <c r="G7" s="343">
        <v>4716</v>
      </c>
      <c r="H7" s="344">
        <v>5064</v>
      </c>
    </row>
    <row r="8" spans="1:8" ht="12">
      <c r="A8" s="320"/>
      <c r="B8" s="878"/>
      <c r="C8" s="876" t="s">
        <v>1238</v>
      </c>
      <c r="D8" s="875">
        <v>4824</v>
      </c>
      <c r="E8" s="875">
        <v>5059</v>
      </c>
      <c r="F8" s="875">
        <v>5669</v>
      </c>
      <c r="G8" s="343">
        <v>5174</v>
      </c>
      <c r="H8" s="344">
        <v>6331</v>
      </c>
    </row>
    <row r="9" spans="1:8" ht="12">
      <c r="A9" s="320"/>
      <c r="B9" s="878"/>
      <c r="C9" s="340" t="s">
        <v>1244</v>
      </c>
      <c r="D9" s="875">
        <v>795</v>
      </c>
      <c r="E9" s="875">
        <v>975</v>
      </c>
      <c r="F9" s="875">
        <v>1390</v>
      </c>
      <c r="G9" s="343">
        <v>1545</v>
      </c>
      <c r="H9" s="344">
        <v>1819</v>
      </c>
    </row>
    <row r="10" spans="1:8" ht="12">
      <c r="A10" s="320"/>
      <c r="B10" s="878"/>
      <c r="C10" s="340" t="s">
        <v>1280</v>
      </c>
      <c r="D10" s="875">
        <v>0</v>
      </c>
      <c r="E10" s="875">
        <v>0</v>
      </c>
      <c r="F10" s="875">
        <v>0</v>
      </c>
      <c r="G10" s="343">
        <v>0</v>
      </c>
      <c r="H10" s="344">
        <v>0</v>
      </c>
    </row>
    <row r="11" spans="1:8" ht="12">
      <c r="A11" s="320"/>
      <c r="B11" s="878"/>
      <c r="C11" s="876" t="s">
        <v>1281</v>
      </c>
      <c r="D11" s="875">
        <v>929</v>
      </c>
      <c r="E11" s="875">
        <v>608</v>
      </c>
      <c r="F11" s="875">
        <v>620</v>
      </c>
      <c r="G11" s="343">
        <v>908</v>
      </c>
      <c r="H11" s="344">
        <v>1516</v>
      </c>
    </row>
    <row r="12" spans="1:8" ht="12">
      <c r="A12" s="320"/>
      <c r="B12" s="878"/>
      <c r="C12" s="876" t="s">
        <v>1250</v>
      </c>
      <c r="D12" s="875">
        <v>1474</v>
      </c>
      <c r="E12" s="875">
        <v>1174</v>
      </c>
      <c r="F12" s="875">
        <v>1507</v>
      </c>
      <c r="G12" s="343">
        <v>1663</v>
      </c>
      <c r="H12" s="344">
        <v>1525</v>
      </c>
    </row>
    <row r="13" spans="1:8" ht="12">
      <c r="A13" s="320"/>
      <c r="B13" s="878"/>
      <c r="C13" s="876" t="s">
        <v>1282</v>
      </c>
      <c r="D13" s="875">
        <v>1557</v>
      </c>
      <c r="E13" s="875">
        <v>1923</v>
      </c>
      <c r="F13" s="875">
        <v>1958</v>
      </c>
      <c r="G13" s="343">
        <v>1597</v>
      </c>
      <c r="H13" s="344">
        <v>2039</v>
      </c>
    </row>
    <row r="14" spans="1:8" ht="12">
      <c r="A14" s="320"/>
      <c r="B14" s="878"/>
      <c r="C14" s="876" t="s">
        <v>1283</v>
      </c>
      <c r="D14" s="875">
        <v>778</v>
      </c>
      <c r="E14" s="875">
        <v>1326</v>
      </c>
      <c r="F14" s="875">
        <v>1548</v>
      </c>
      <c r="G14" s="343">
        <v>1318</v>
      </c>
      <c r="H14" s="344">
        <v>2191</v>
      </c>
    </row>
    <row r="15" spans="1:8" ht="12">
      <c r="A15" s="320"/>
      <c r="B15" s="878"/>
      <c r="C15" s="876"/>
      <c r="D15" s="875"/>
      <c r="E15" s="875"/>
      <c r="F15" s="875"/>
      <c r="G15" s="343"/>
      <c r="H15" s="344"/>
    </row>
    <row r="16" spans="1:8" ht="12">
      <c r="A16" s="320"/>
      <c r="B16" s="1532" t="s">
        <v>1266</v>
      </c>
      <c r="C16" s="1534"/>
      <c r="D16" s="875">
        <v>1186</v>
      </c>
      <c r="E16" s="875">
        <v>1156</v>
      </c>
      <c r="F16" s="875">
        <v>2030</v>
      </c>
      <c r="G16" s="343">
        <v>2315</v>
      </c>
      <c r="H16" s="344">
        <v>2845</v>
      </c>
    </row>
    <row r="17" spans="1:8" ht="12">
      <c r="A17" s="320"/>
      <c r="B17" s="1532" t="s">
        <v>1269</v>
      </c>
      <c r="C17" s="1534"/>
      <c r="D17" s="875">
        <v>225</v>
      </c>
      <c r="E17" s="875">
        <v>239</v>
      </c>
      <c r="F17" s="875">
        <v>352</v>
      </c>
      <c r="G17" s="343">
        <v>356</v>
      </c>
      <c r="H17" s="344">
        <v>313</v>
      </c>
    </row>
    <row r="18" spans="1:8" ht="12">
      <c r="A18" s="320"/>
      <c r="B18" s="1532" t="s">
        <v>1232</v>
      </c>
      <c r="C18" s="1534"/>
      <c r="D18" s="875">
        <v>176</v>
      </c>
      <c r="E18" s="875">
        <v>184</v>
      </c>
      <c r="F18" s="875">
        <v>223</v>
      </c>
      <c r="G18" s="343">
        <v>324</v>
      </c>
      <c r="H18" s="344">
        <v>263</v>
      </c>
    </row>
    <row r="19" spans="1:8" ht="12">
      <c r="A19" s="320"/>
      <c r="B19" s="1532" t="s">
        <v>1233</v>
      </c>
      <c r="C19" s="1534"/>
      <c r="D19" s="875">
        <v>472</v>
      </c>
      <c r="E19" s="875">
        <v>481</v>
      </c>
      <c r="F19" s="875">
        <v>405</v>
      </c>
      <c r="G19" s="343">
        <v>648</v>
      </c>
      <c r="H19" s="344">
        <v>1195</v>
      </c>
    </row>
    <row r="20" spans="1:8" ht="12">
      <c r="A20" s="320"/>
      <c r="B20" s="1532" t="s">
        <v>1239</v>
      </c>
      <c r="C20" s="1534"/>
      <c r="D20" s="879">
        <v>9110</v>
      </c>
      <c r="E20" s="343">
        <v>9579</v>
      </c>
      <c r="F20" s="343">
        <v>11750</v>
      </c>
      <c r="G20" s="343">
        <v>15683</v>
      </c>
      <c r="H20" s="344">
        <v>19550</v>
      </c>
    </row>
    <row r="21" spans="2:8" ht="12">
      <c r="B21" s="1532" t="s">
        <v>1241</v>
      </c>
      <c r="C21" s="1534"/>
      <c r="D21" s="101">
        <f>SUM(D22:D23)</f>
        <v>25828</v>
      </c>
      <c r="E21" s="101">
        <f>SUM(E22:E23)</f>
        <v>29305</v>
      </c>
      <c r="F21" s="101">
        <f>SUM(F22:F23)</f>
        <v>30842</v>
      </c>
      <c r="G21" s="101">
        <f>SUM(G22:G23)</f>
        <v>36128</v>
      </c>
      <c r="H21" s="294">
        <f>SUM(H22:H23)</f>
        <v>42856</v>
      </c>
    </row>
    <row r="22" spans="2:8" ht="12">
      <c r="B22" s="327"/>
      <c r="C22" s="340" t="s">
        <v>1243</v>
      </c>
      <c r="D22" s="101">
        <v>7702</v>
      </c>
      <c r="E22" s="101">
        <v>6754</v>
      </c>
      <c r="F22" s="101">
        <v>9302</v>
      </c>
      <c r="G22" s="101">
        <v>10874</v>
      </c>
      <c r="H22" s="294">
        <v>12738</v>
      </c>
    </row>
    <row r="23" spans="2:8" ht="12">
      <c r="B23" s="327"/>
      <c r="C23" s="340" t="s">
        <v>1245</v>
      </c>
      <c r="D23" s="849">
        <v>18126</v>
      </c>
      <c r="E23" s="849">
        <v>22551</v>
      </c>
      <c r="F23" s="849">
        <v>21540</v>
      </c>
      <c r="G23" s="101">
        <v>25254</v>
      </c>
      <c r="H23" s="294">
        <v>30118</v>
      </c>
    </row>
    <row r="24" spans="2:8" ht="12">
      <c r="B24" s="327"/>
      <c r="C24" s="340" t="s">
        <v>1284</v>
      </c>
      <c r="D24" s="880">
        <v>1344</v>
      </c>
      <c r="E24" s="880">
        <v>1580</v>
      </c>
      <c r="F24" s="880">
        <v>1687</v>
      </c>
      <c r="G24" s="880">
        <v>2248</v>
      </c>
      <c r="H24" s="881">
        <v>2528</v>
      </c>
    </row>
    <row r="25" spans="2:8" ht="12">
      <c r="B25" s="327"/>
      <c r="C25" s="328"/>
      <c r="D25" s="163"/>
      <c r="E25" s="163"/>
      <c r="F25" s="163"/>
      <c r="G25" s="103"/>
      <c r="H25" s="96"/>
    </row>
    <row r="26" spans="2:8" ht="12">
      <c r="B26" s="1532" t="s">
        <v>1248</v>
      </c>
      <c r="C26" s="1534"/>
      <c r="D26" s="849">
        <v>132</v>
      </c>
      <c r="E26" s="849">
        <v>290</v>
      </c>
      <c r="F26" s="849">
        <v>241</v>
      </c>
      <c r="G26" s="101">
        <v>419</v>
      </c>
      <c r="H26" s="294">
        <v>919</v>
      </c>
    </row>
    <row r="27" spans="2:8" ht="12">
      <c r="B27" s="1532" t="s">
        <v>1251</v>
      </c>
      <c r="C27" s="1534"/>
      <c r="D27" s="849">
        <v>776</v>
      </c>
      <c r="E27" s="849">
        <v>771</v>
      </c>
      <c r="F27" s="849">
        <v>888</v>
      </c>
      <c r="G27" s="102">
        <v>1444</v>
      </c>
      <c r="H27" s="294">
        <v>2117</v>
      </c>
    </row>
    <row r="28" spans="2:8" ht="12">
      <c r="B28" s="1532" t="s">
        <v>1254</v>
      </c>
      <c r="C28" s="1534"/>
      <c r="D28" s="849">
        <v>734</v>
      </c>
      <c r="E28" s="849">
        <v>951</v>
      </c>
      <c r="F28" s="849">
        <v>1161</v>
      </c>
      <c r="G28" s="102">
        <v>999</v>
      </c>
      <c r="H28" s="273">
        <v>1746</v>
      </c>
    </row>
    <row r="29" spans="2:8" ht="12">
      <c r="B29" s="1532" t="s">
        <v>1256</v>
      </c>
      <c r="C29" s="1534"/>
      <c r="D29" s="849">
        <v>84</v>
      </c>
      <c r="E29" s="849">
        <v>137</v>
      </c>
      <c r="F29" s="849">
        <v>234</v>
      </c>
      <c r="G29" s="101">
        <v>323</v>
      </c>
      <c r="H29" s="294">
        <v>448</v>
      </c>
    </row>
    <row r="30" spans="2:8" ht="12">
      <c r="B30" s="1532" t="s">
        <v>1262</v>
      </c>
      <c r="C30" s="1534"/>
      <c r="D30" s="849">
        <v>7032</v>
      </c>
      <c r="E30" s="849">
        <v>7600</v>
      </c>
      <c r="F30" s="849">
        <v>11590</v>
      </c>
      <c r="G30" s="101">
        <v>12770</v>
      </c>
      <c r="H30" s="294">
        <v>13438</v>
      </c>
    </row>
    <row r="31" spans="2:8" ht="12">
      <c r="B31" s="327"/>
      <c r="C31" s="340" t="s">
        <v>1264</v>
      </c>
      <c r="D31" s="849">
        <v>1866</v>
      </c>
      <c r="E31" s="849">
        <v>1844</v>
      </c>
      <c r="F31" s="849">
        <v>2235</v>
      </c>
      <c r="G31" s="101">
        <v>1908</v>
      </c>
      <c r="H31" s="294">
        <v>2085</v>
      </c>
    </row>
    <row r="32" spans="2:8" ht="12">
      <c r="B32" s="327"/>
      <c r="C32" s="340" t="s">
        <v>1265</v>
      </c>
      <c r="D32" s="849">
        <v>497</v>
      </c>
      <c r="E32" s="849">
        <v>502</v>
      </c>
      <c r="F32" s="849">
        <v>838</v>
      </c>
      <c r="G32" s="102">
        <v>1421</v>
      </c>
      <c r="H32" s="294">
        <v>1469</v>
      </c>
    </row>
    <row r="33" spans="2:8" ht="12">
      <c r="B33" s="327"/>
      <c r="C33" s="340" t="s">
        <v>1285</v>
      </c>
      <c r="D33" s="882">
        <v>1423</v>
      </c>
      <c r="E33" s="882">
        <v>1422</v>
      </c>
      <c r="F33" s="882">
        <v>2651</v>
      </c>
      <c r="G33" s="102">
        <v>2756</v>
      </c>
      <c r="H33" s="294">
        <v>0</v>
      </c>
    </row>
    <row r="34" spans="2:8" ht="12">
      <c r="B34" s="327"/>
      <c r="C34" s="328"/>
      <c r="D34" s="849"/>
      <c r="E34" s="849"/>
      <c r="F34" s="849"/>
      <c r="G34" s="102"/>
      <c r="H34" s="294"/>
    </row>
    <row r="35" spans="2:8" ht="12">
      <c r="B35" s="1532" t="s">
        <v>1267</v>
      </c>
      <c r="C35" s="1534"/>
      <c r="D35" s="849">
        <v>0</v>
      </c>
      <c r="E35" s="849">
        <v>5</v>
      </c>
      <c r="F35" s="883">
        <v>109</v>
      </c>
      <c r="G35" s="884">
        <v>0</v>
      </c>
      <c r="H35" s="294">
        <v>40</v>
      </c>
    </row>
    <row r="36" spans="2:8" ht="12">
      <c r="B36" s="1532" t="s">
        <v>155</v>
      </c>
      <c r="C36" s="1534"/>
      <c r="D36" s="849">
        <v>6809</v>
      </c>
      <c r="E36" s="849">
        <v>5371</v>
      </c>
      <c r="F36" s="849">
        <v>6990</v>
      </c>
      <c r="G36" s="102">
        <v>11694</v>
      </c>
      <c r="H36" s="294">
        <v>14849</v>
      </c>
    </row>
    <row r="37" spans="2:8" ht="12">
      <c r="B37" s="618"/>
      <c r="C37" s="340"/>
      <c r="D37" s="849"/>
      <c r="E37" s="849"/>
      <c r="F37" s="849"/>
      <c r="G37" s="102"/>
      <c r="H37" s="294"/>
    </row>
    <row r="38" spans="2:8" s="851" customFormat="1" ht="13.5" customHeight="1">
      <c r="B38" s="1700" t="s">
        <v>1286</v>
      </c>
      <c r="C38" s="1701"/>
      <c r="D38" s="885">
        <v>72129</v>
      </c>
      <c r="E38" s="885">
        <f>SUM(E5,E16:E21,E26:E30,E35:E36)</f>
        <v>78661</v>
      </c>
      <c r="F38" s="885">
        <f>SUM(F5,F16:F21,F26:F30,F35:F36)</f>
        <v>92528</v>
      </c>
      <c r="G38" s="885">
        <f>SUM(G5,G16:G21,G26:G30,G35:G36)</f>
        <v>111598</v>
      </c>
      <c r="H38" s="886">
        <f>SUM(H5,H16:H21,H26:H30,H35:H36)</f>
        <v>133716</v>
      </c>
    </row>
    <row r="39" spans="3:8" ht="12">
      <c r="C39" s="627" t="s">
        <v>1287</v>
      </c>
      <c r="D39" s="163"/>
      <c r="E39" s="163"/>
      <c r="F39" s="163"/>
      <c r="G39" s="163"/>
      <c r="H39" s="163"/>
    </row>
    <row r="40" ht="12">
      <c r="C40" s="627" t="s">
        <v>1288</v>
      </c>
    </row>
  </sheetData>
  <mergeCells count="15">
    <mergeCell ref="B36:C36"/>
    <mergeCell ref="B38:C38"/>
    <mergeCell ref="B19:C19"/>
    <mergeCell ref="B18:C18"/>
    <mergeCell ref="B20:C20"/>
    <mergeCell ref="B35:C35"/>
    <mergeCell ref="B26:C26"/>
    <mergeCell ref="B27:C27"/>
    <mergeCell ref="B28:C28"/>
    <mergeCell ref="B29:C29"/>
    <mergeCell ref="B30:C30"/>
    <mergeCell ref="B5:C5"/>
    <mergeCell ref="B21:C21"/>
    <mergeCell ref="B16:C16"/>
    <mergeCell ref="B17:C17"/>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J48"/>
  <sheetViews>
    <sheetView workbookViewId="0" topLeftCell="A1">
      <selection activeCell="A1" sqref="A1"/>
    </sheetView>
  </sheetViews>
  <sheetFormatPr defaultColWidth="9.00390625" defaultRowHeight="13.5"/>
  <cols>
    <col min="1" max="1" width="2.625" style="887" customWidth="1"/>
    <col min="2" max="2" width="0.6171875" style="887" customWidth="1"/>
    <col min="3" max="3" width="19.625" style="887" customWidth="1"/>
    <col min="4" max="4" width="14.375" style="887" bestFit="1" customWidth="1"/>
    <col min="5" max="5" width="8.125" style="887" bestFit="1" customWidth="1"/>
    <col min="6" max="6" width="15.375" style="887" bestFit="1" customWidth="1"/>
    <col min="7" max="7" width="8.125" style="887" bestFit="1" customWidth="1"/>
    <col min="8" max="8" width="15.625" style="887" customWidth="1"/>
    <col min="9" max="9" width="8.625" style="887" customWidth="1"/>
    <col min="10" max="16384" width="9.00390625" style="887" customWidth="1"/>
  </cols>
  <sheetData>
    <row r="2" ht="14.25">
      <c r="B2" s="888" t="s">
        <v>1329</v>
      </c>
    </row>
    <row r="3" ht="12.75" thickBot="1">
      <c r="I3" s="889" t="s">
        <v>1326</v>
      </c>
    </row>
    <row r="4" spans="2:9" s="890" customFormat="1" ht="15" customHeight="1" thickTop="1">
      <c r="B4" s="1704" t="s">
        <v>1290</v>
      </c>
      <c r="C4" s="1705"/>
      <c r="D4" s="891" t="s">
        <v>1291</v>
      </c>
      <c r="E4" s="892"/>
      <c r="F4" s="891" t="s">
        <v>1292</v>
      </c>
      <c r="G4" s="892"/>
      <c r="H4" s="893" t="s">
        <v>1293</v>
      </c>
      <c r="I4" s="892"/>
    </row>
    <row r="5" spans="2:9" s="890" customFormat="1" ht="15" customHeight="1">
      <c r="B5" s="1706"/>
      <c r="C5" s="1707"/>
      <c r="D5" s="894" t="s">
        <v>1294</v>
      </c>
      <c r="E5" s="894" t="s">
        <v>1295</v>
      </c>
      <c r="F5" s="894" t="s">
        <v>1294</v>
      </c>
      <c r="G5" s="895" t="s">
        <v>1295</v>
      </c>
      <c r="H5" s="896" t="s">
        <v>1294</v>
      </c>
      <c r="I5" s="894" t="s">
        <v>1295</v>
      </c>
    </row>
    <row r="6" spans="2:9" s="897" customFormat="1" ht="15" customHeight="1">
      <c r="B6" s="1708" t="s">
        <v>1327</v>
      </c>
      <c r="C6" s="1709"/>
      <c r="D6" s="898"/>
      <c r="E6" s="899"/>
      <c r="F6" s="900"/>
      <c r="G6" s="899"/>
      <c r="H6" s="900"/>
      <c r="I6" s="901"/>
    </row>
    <row r="7" spans="2:9" ht="9.75" customHeight="1">
      <c r="B7" s="902"/>
      <c r="C7" s="903"/>
      <c r="D7" s="904"/>
      <c r="E7" s="905"/>
      <c r="F7" s="906"/>
      <c r="G7" s="905"/>
      <c r="H7" s="906"/>
      <c r="I7" s="907"/>
    </row>
    <row r="8" spans="2:10" s="890" customFormat="1" ht="15" customHeight="1">
      <c r="B8" s="908"/>
      <c r="C8" s="909" t="s">
        <v>1296</v>
      </c>
      <c r="D8" s="910">
        <v>14164272609</v>
      </c>
      <c r="E8" s="911">
        <v>14.4</v>
      </c>
      <c r="F8" s="912">
        <v>16371383950</v>
      </c>
      <c r="G8" s="911">
        <v>13.7</v>
      </c>
      <c r="H8" s="912">
        <v>20812815487</v>
      </c>
      <c r="I8" s="913">
        <v>15.1</v>
      </c>
      <c r="J8" s="914"/>
    </row>
    <row r="9" spans="2:10" s="890" customFormat="1" ht="15" customHeight="1">
      <c r="B9" s="908"/>
      <c r="C9" s="909" t="s">
        <v>1297</v>
      </c>
      <c r="D9" s="910">
        <v>2101585000</v>
      </c>
      <c r="E9" s="911">
        <v>2.1</v>
      </c>
      <c r="F9" s="912">
        <v>2261043000</v>
      </c>
      <c r="G9" s="911">
        <v>1.9</v>
      </c>
      <c r="H9" s="912">
        <v>2605686000</v>
      </c>
      <c r="I9" s="913">
        <v>1.9</v>
      </c>
      <c r="J9" s="915"/>
    </row>
    <row r="10" spans="2:9" s="890" customFormat="1" ht="15" customHeight="1">
      <c r="B10" s="908"/>
      <c r="C10" s="909" t="s">
        <v>1298</v>
      </c>
      <c r="D10" s="916">
        <v>32534191000</v>
      </c>
      <c r="E10" s="911">
        <v>33</v>
      </c>
      <c r="F10" s="917">
        <v>37029981000</v>
      </c>
      <c r="G10" s="911">
        <v>31</v>
      </c>
      <c r="H10" s="917">
        <v>44924805000</v>
      </c>
      <c r="I10" s="913">
        <v>32.6</v>
      </c>
    </row>
    <row r="11" spans="2:9" s="890" customFormat="1" ht="15" customHeight="1">
      <c r="B11" s="908"/>
      <c r="C11" s="909" t="s">
        <v>1299</v>
      </c>
      <c r="D11" s="910">
        <v>2374350126</v>
      </c>
      <c r="E11" s="911">
        <v>2.4</v>
      </c>
      <c r="F11" s="912">
        <v>3021587579</v>
      </c>
      <c r="G11" s="911">
        <v>0.1</v>
      </c>
      <c r="H11" s="912">
        <v>3410758250</v>
      </c>
      <c r="I11" s="913">
        <v>2.5</v>
      </c>
    </row>
    <row r="12" spans="2:9" s="890" customFormat="1" ht="15" customHeight="1">
      <c r="B12" s="908"/>
      <c r="C12" s="909" t="s">
        <v>1300</v>
      </c>
      <c r="D12" s="910">
        <v>68939000</v>
      </c>
      <c r="E12" s="911">
        <v>0.1</v>
      </c>
      <c r="F12" s="912">
        <v>160698000</v>
      </c>
      <c r="G12" s="911">
        <v>2.5</v>
      </c>
      <c r="H12" s="912">
        <v>194944000</v>
      </c>
      <c r="I12" s="913">
        <v>0.1</v>
      </c>
    </row>
    <row r="13" spans="2:9" s="890" customFormat="1" ht="15" customHeight="1">
      <c r="B13" s="908"/>
      <c r="C13" s="909"/>
      <c r="D13" s="910"/>
      <c r="E13" s="911"/>
      <c r="F13" s="912"/>
      <c r="G13" s="911"/>
      <c r="H13" s="912"/>
      <c r="I13" s="913"/>
    </row>
    <row r="14" spans="2:9" s="890" customFormat="1" ht="15" customHeight="1">
      <c r="B14" s="908"/>
      <c r="C14" s="909" t="s">
        <v>1301</v>
      </c>
      <c r="D14" s="910">
        <v>1224209831</v>
      </c>
      <c r="E14" s="911">
        <v>1.2</v>
      </c>
      <c r="F14" s="912">
        <v>1314926908</v>
      </c>
      <c r="G14" s="911">
        <v>1.1</v>
      </c>
      <c r="H14" s="912">
        <v>1464012887</v>
      </c>
      <c r="I14" s="913">
        <v>1.1</v>
      </c>
    </row>
    <row r="15" spans="2:9" s="890" customFormat="1" ht="15" customHeight="1">
      <c r="B15" s="908"/>
      <c r="C15" s="909" t="s">
        <v>1302</v>
      </c>
      <c r="D15" s="910">
        <v>33071689983</v>
      </c>
      <c r="E15" s="911">
        <v>33.5</v>
      </c>
      <c r="F15" s="912">
        <v>41294527132</v>
      </c>
      <c r="G15" s="911">
        <v>34.6</v>
      </c>
      <c r="H15" s="912">
        <v>45446863841</v>
      </c>
      <c r="I15" s="913">
        <v>33</v>
      </c>
    </row>
    <row r="16" spans="2:9" s="890" customFormat="1" ht="15" customHeight="1">
      <c r="B16" s="908"/>
      <c r="C16" s="909" t="s">
        <v>1303</v>
      </c>
      <c r="D16" s="910">
        <v>869464391</v>
      </c>
      <c r="E16" s="911">
        <v>0.9</v>
      </c>
      <c r="F16" s="912">
        <v>1525985219</v>
      </c>
      <c r="G16" s="911">
        <v>1.3</v>
      </c>
      <c r="H16" s="912">
        <v>1338819002</v>
      </c>
      <c r="I16" s="913">
        <v>1</v>
      </c>
    </row>
    <row r="17" spans="2:9" s="890" customFormat="1" ht="15" customHeight="1">
      <c r="B17" s="908"/>
      <c r="C17" s="909" t="s">
        <v>1304</v>
      </c>
      <c r="D17" s="910">
        <v>164428812</v>
      </c>
      <c r="E17" s="911">
        <v>0.2</v>
      </c>
      <c r="F17" s="912">
        <v>60787612</v>
      </c>
      <c r="G17" s="911">
        <v>0.1</v>
      </c>
      <c r="H17" s="912">
        <v>113885944</v>
      </c>
      <c r="I17" s="913">
        <v>0.1</v>
      </c>
    </row>
    <row r="18" spans="2:9" s="890" customFormat="1" ht="15" customHeight="1">
      <c r="B18" s="908"/>
      <c r="C18" s="909"/>
      <c r="D18" s="910"/>
      <c r="E18" s="911"/>
      <c r="F18" s="912"/>
      <c r="G18" s="911"/>
      <c r="H18" s="912"/>
      <c r="I18" s="913"/>
    </row>
    <row r="19" spans="2:9" s="890" customFormat="1" ht="15" customHeight="1">
      <c r="B19" s="908"/>
      <c r="C19" s="909" t="s">
        <v>1305</v>
      </c>
      <c r="D19" s="910">
        <v>1686800000</v>
      </c>
      <c r="E19" s="911">
        <v>1.7</v>
      </c>
      <c r="F19" s="912">
        <v>147478315</v>
      </c>
      <c r="G19" s="911">
        <v>0.1</v>
      </c>
      <c r="H19" s="912">
        <v>786201177</v>
      </c>
      <c r="I19" s="913">
        <v>0.6</v>
      </c>
    </row>
    <row r="20" spans="2:9" s="890" customFormat="1" ht="15" customHeight="1">
      <c r="B20" s="908"/>
      <c r="C20" s="909" t="s">
        <v>1306</v>
      </c>
      <c r="D20" s="910">
        <v>959210525</v>
      </c>
      <c r="E20" s="911">
        <v>1</v>
      </c>
      <c r="F20" s="912">
        <v>872207703</v>
      </c>
      <c r="G20" s="911">
        <v>0.7</v>
      </c>
      <c r="H20" s="912">
        <v>1313780691</v>
      </c>
      <c r="I20" s="913">
        <v>1</v>
      </c>
    </row>
    <row r="21" spans="2:9" s="890" customFormat="1" ht="15" customHeight="1">
      <c r="B21" s="908"/>
      <c r="C21" s="909" t="s">
        <v>1307</v>
      </c>
      <c r="D21" s="910">
        <v>4802647382</v>
      </c>
      <c r="E21" s="911">
        <v>4.9</v>
      </c>
      <c r="F21" s="912">
        <v>5396975711</v>
      </c>
      <c r="G21" s="911">
        <v>4.5</v>
      </c>
      <c r="H21" s="912">
        <v>7004063299</v>
      </c>
      <c r="I21" s="913">
        <v>5.1</v>
      </c>
    </row>
    <row r="22" spans="2:9" s="890" customFormat="1" ht="15" customHeight="1">
      <c r="B22" s="908"/>
      <c r="C22" s="909" t="s">
        <v>1308</v>
      </c>
      <c r="D22" s="910">
        <v>4520700000</v>
      </c>
      <c r="E22" s="911">
        <v>4.6</v>
      </c>
      <c r="F22" s="912">
        <v>10005300000</v>
      </c>
      <c r="G22" s="911">
        <v>8.4</v>
      </c>
      <c r="H22" s="912">
        <v>8350000000</v>
      </c>
      <c r="I22" s="913">
        <v>6.1</v>
      </c>
    </row>
    <row r="23" spans="2:9" s="890" customFormat="1" ht="15" customHeight="1">
      <c r="B23" s="908"/>
      <c r="C23" s="909"/>
      <c r="D23" s="910"/>
      <c r="E23" s="911"/>
      <c r="F23" s="912"/>
      <c r="G23" s="911"/>
      <c r="H23" s="912"/>
      <c r="I23" s="913"/>
    </row>
    <row r="24" spans="2:9" s="897" customFormat="1" ht="15" customHeight="1">
      <c r="B24" s="1710" t="s">
        <v>1309</v>
      </c>
      <c r="C24" s="1711"/>
      <c r="D24" s="918">
        <f>SUM(D8:D22)</f>
        <v>98542488659</v>
      </c>
      <c r="E24" s="919">
        <v>100</v>
      </c>
      <c r="F24" s="920">
        <f>SUM(F8:F22)</f>
        <v>119462882129</v>
      </c>
      <c r="G24" s="919">
        <v>100</v>
      </c>
      <c r="H24" s="920">
        <f>SUM(H8:H22)</f>
        <v>137766635578</v>
      </c>
      <c r="I24" s="921">
        <v>100</v>
      </c>
    </row>
    <row r="25" spans="2:9" s="922" customFormat="1" ht="9.75" customHeight="1">
      <c r="B25" s="923"/>
      <c r="C25" s="924"/>
      <c r="D25" s="925"/>
      <c r="E25" s="926"/>
      <c r="F25" s="927"/>
      <c r="G25" s="926"/>
      <c r="H25" s="927"/>
      <c r="I25" s="928"/>
    </row>
    <row r="26" spans="2:9" s="897" customFormat="1" ht="15" customHeight="1">
      <c r="B26" s="1712" t="s">
        <v>1328</v>
      </c>
      <c r="C26" s="1713"/>
      <c r="D26" s="918"/>
      <c r="E26" s="919"/>
      <c r="F26" s="920"/>
      <c r="G26" s="919"/>
      <c r="H26" s="920"/>
      <c r="I26" s="921"/>
    </row>
    <row r="27" spans="2:9" ht="9.75" customHeight="1">
      <c r="B27" s="902"/>
      <c r="C27" s="903"/>
      <c r="D27" s="904"/>
      <c r="E27" s="905"/>
      <c r="F27" s="906"/>
      <c r="G27" s="905"/>
      <c r="H27" s="906"/>
      <c r="I27" s="907"/>
    </row>
    <row r="28" spans="2:9" s="890" customFormat="1" ht="15" customHeight="1">
      <c r="B28" s="908"/>
      <c r="C28" s="909" t="s">
        <v>1310</v>
      </c>
      <c r="D28" s="910">
        <v>293550104</v>
      </c>
      <c r="E28" s="911">
        <v>0.3</v>
      </c>
      <c r="F28" s="912">
        <v>292049125</v>
      </c>
      <c r="G28" s="911">
        <v>0.2</v>
      </c>
      <c r="H28" s="912">
        <v>405387484</v>
      </c>
      <c r="I28" s="913">
        <v>0.3</v>
      </c>
    </row>
    <row r="29" spans="2:9" s="890" customFormat="1" ht="15" customHeight="1">
      <c r="B29" s="908"/>
      <c r="C29" s="909" t="s">
        <v>1311</v>
      </c>
      <c r="D29" s="910">
        <v>7982175581</v>
      </c>
      <c r="E29" s="911">
        <v>8.2</v>
      </c>
      <c r="F29" s="912">
        <v>7907931051</v>
      </c>
      <c r="G29" s="911">
        <v>6.7</v>
      </c>
      <c r="H29" s="912">
        <v>9606908977</v>
      </c>
      <c r="I29" s="913">
        <v>7.1</v>
      </c>
    </row>
    <row r="30" spans="2:9" s="890" customFormat="1" ht="15" customHeight="1">
      <c r="B30" s="908"/>
      <c r="C30" s="909" t="s">
        <v>1312</v>
      </c>
      <c r="D30" s="910">
        <v>3218837989</v>
      </c>
      <c r="E30" s="911">
        <v>3.3</v>
      </c>
      <c r="F30" s="912">
        <v>4179781339</v>
      </c>
      <c r="G30" s="911">
        <v>3.5</v>
      </c>
      <c r="H30" s="912">
        <v>5280613526</v>
      </c>
      <c r="I30" s="913">
        <v>3.9</v>
      </c>
    </row>
    <row r="31" spans="2:9" s="890" customFormat="1" ht="15" customHeight="1">
      <c r="B31" s="908"/>
      <c r="C31" s="909" t="s">
        <v>1313</v>
      </c>
      <c r="D31" s="910">
        <v>3599699703</v>
      </c>
      <c r="E31" s="911">
        <v>3.7</v>
      </c>
      <c r="F31" s="912">
        <v>5298949785</v>
      </c>
      <c r="G31" s="911">
        <v>4.5</v>
      </c>
      <c r="H31" s="912">
        <v>4778475955</v>
      </c>
      <c r="I31" s="913">
        <v>3.5</v>
      </c>
    </row>
    <row r="32" spans="2:9" s="890" customFormat="1" ht="15" customHeight="1">
      <c r="B32" s="908"/>
      <c r="C32" s="909" t="s">
        <v>1314</v>
      </c>
      <c r="D32" s="910">
        <v>940179469</v>
      </c>
      <c r="E32" s="911">
        <v>1</v>
      </c>
      <c r="F32" s="912">
        <v>879790091</v>
      </c>
      <c r="G32" s="911">
        <v>0.7</v>
      </c>
      <c r="H32" s="912">
        <v>1267476576</v>
      </c>
      <c r="I32" s="913">
        <v>0.9</v>
      </c>
    </row>
    <row r="33" spans="2:9" s="890" customFormat="1" ht="15" customHeight="1">
      <c r="B33" s="908"/>
      <c r="C33" s="909"/>
      <c r="D33" s="910"/>
      <c r="E33" s="911"/>
      <c r="F33" s="912"/>
      <c r="G33" s="911"/>
      <c r="H33" s="912"/>
      <c r="I33" s="913"/>
    </row>
    <row r="34" spans="2:9" s="890" customFormat="1" ht="15" customHeight="1">
      <c r="B34" s="908"/>
      <c r="C34" s="909" t="s">
        <v>1315</v>
      </c>
      <c r="D34" s="910">
        <v>16466575549</v>
      </c>
      <c r="E34" s="929">
        <v>16.9</v>
      </c>
      <c r="F34" s="912">
        <v>20436174389</v>
      </c>
      <c r="G34" s="929">
        <v>17.3</v>
      </c>
      <c r="H34" s="912">
        <v>24709531695</v>
      </c>
      <c r="I34" s="913">
        <v>18.3</v>
      </c>
    </row>
    <row r="35" spans="2:9" s="890" customFormat="1" ht="15" customHeight="1">
      <c r="B35" s="908"/>
      <c r="C35" s="909" t="s">
        <v>1316</v>
      </c>
      <c r="D35" s="910">
        <v>2801597260</v>
      </c>
      <c r="E35" s="929">
        <v>2.9</v>
      </c>
      <c r="F35" s="912">
        <v>3063469364</v>
      </c>
      <c r="G35" s="929">
        <v>2.6</v>
      </c>
      <c r="H35" s="912">
        <v>4214244955</v>
      </c>
      <c r="I35" s="913">
        <v>3.1</v>
      </c>
    </row>
    <row r="36" spans="2:9" s="890" customFormat="1" ht="15" customHeight="1">
      <c r="B36" s="908"/>
      <c r="C36" s="909" t="s">
        <v>1317</v>
      </c>
      <c r="D36" s="910">
        <v>22864308900</v>
      </c>
      <c r="E36" s="929">
        <v>23.4</v>
      </c>
      <c r="F36" s="912">
        <v>30211169112</v>
      </c>
      <c r="G36" s="929">
        <v>25.6</v>
      </c>
      <c r="H36" s="912">
        <v>31831963909</v>
      </c>
      <c r="I36" s="913">
        <v>23.6</v>
      </c>
    </row>
    <row r="37" spans="2:9" s="890" customFormat="1" ht="15" customHeight="1">
      <c r="B37" s="908"/>
      <c r="C37" s="909" t="s">
        <v>1318</v>
      </c>
      <c r="D37" s="910">
        <v>4231690374</v>
      </c>
      <c r="E37" s="929">
        <v>4.3</v>
      </c>
      <c r="F37" s="912">
        <v>4933967527</v>
      </c>
      <c r="G37" s="929">
        <v>4.2</v>
      </c>
      <c r="H37" s="912">
        <v>6322936594</v>
      </c>
      <c r="I37" s="913">
        <v>4.7</v>
      </c>
    </row>
    <row r="38" spans="2:9" s="890" customFormat="1" ht="15" customHeight="1">
      <c r="B38" s="908"/>
      <c r="C38" s="909" t="s">
        <v>1319</v>
      </c>
      <c r="D38" s="910">
        <v>27464738518</v>
      </c>
      <c r="E38" s="929">
        <v>28</v>
      </c>
      <c r="F38" s="912">
        <v>31806853821</v>
      </c>
      <c r="G38" s="929">
        <v>26.9</v>
      </c>
      <c r="H38" s="912">
        <v>37648729597</v>
      </c>
      <c r="I38" s="913">
        <v>27.9</v>
      </c>
    </row>
    <row r="39" spans="2:9" s="890" customFormat="1" ht="15" customHeight="1">
      <c r="B39" s="908"/>
      <c r="C39" s="909"/>
      <c r="D39" s="910"/>
      <c r="E39" s="911"/>
      <c r="F39" s="912"/>
      <c r="G39" s="911"/>
      <c r="H39" s="912"/>
      <c r="I39" s="913"/>
    </row>
    <row r="40" spans="2:9" s="890" customFormat="1" ht="15" customHeight="1">
      <c r="B40" s="908"/>
      <c r="C40" s="909" t="s">
        <v>1320</v>
      </c>
      <c r="D40" s="910">
        <v>4058883875</v>
      </c>
      <c r="E40" s="911">
        <v>4.2</v>
      </c>
      <c r="F40" s="912">
        <v>4755716678</v>
      </c>
      <c r="G40" s="911">
        <v>4</v>
      </c>
      <c r="H40" s="912">
        <v>3008403891</v>
      </c>
      <c r="I40" s="913">
        <v>2.2</v>
      </c>
    </row>
    <row r="41" spans="2:9" s="890" customFormat="1" ht="15" customHeight="1">
      <c r="B41" s="908"/>
      <c r="C41" s="909" t="s">
        <v>1321</v>
      </c>
      <c r="D41" s="910">
        <v>2378132247</v>
      </c>
      <c r="E41" s="911">
        <v>2.4</v>
      </c>
      <c r="F41" s="912">
        <v>2515578760</v>
      </c>
      <c r="G41" s="911">
        <v>2.1</v>
      </c>
      <c r="H41" s="912">
        <v>3394810337</v>
      </c>
      <c r="I41" s="913">
        <v>2.5</v>
      </c>
    </row>
    <row r="42" spans="2:9" s="890" customFormat="1" ht="15" customHeight="1">
      <c r="B42" s="908"/>
      <c r="C42" s="909" t="s">
        <v>1322</v>
      </c>
      <c r="D42" s="910">
        <v>1369911387</v>
      </c>
      <c r="E42" s="911">
        <v>1.4</v>
      </c>
      <c r="F42" s="912">
        <v>1867670396</v>
      </c>
      <c r="G42" s="911">
        <v>1.6</v>
      </c>
      <c r="H42" s="912">
        <v>2587502829</v>
      </c>
      <c r="I42" s="913">
        <v>1.9</v>
      </c>
    </row>
    <row r="43" spans="2:9" s="890" customFormat="1" ht="15" customHeight="1">
      <c r="B43" s="908"/>
      <c r="C43" s="909" t="s">
        <v>1323</v>
      </c>
      <c r="D43" s="916">
        <v>0</v>
      </c>
      <c r="E43" s="917">
        <v>0</v>
      </c>
      <c r="F43" s="917">
        <v>0</v>
      </c>
      <c r="G43" s="917">
        <v>0</v>
      </c>
      <c r="H43" s="917">
        <v>0</v>
      </c>
      <c r="I43" s="930">
        <v>0</v>
      </c>
    </row>
    <row r="44" spans="2:9" s="890" customFormat="1" ht="15" customHeight="1">
      <c r="B44" s="908"/>
      <c r="C44" s="909"/>
      <c r="D44" s="916"/>
      <c r="E44" s="931"/>
      <c r="F44" s="917"/>
      <c r="G44" s="931"/>
      <c r="H44" s="917"/>
      <c r="I44" s="932"/>
    </row>
    <row r="45" spans="2:9" s="897" customFormat="1" ht="15" customHeight="1">
      <c r="B45" s="1710" t="s">
        <v>1309</v>
      </c>
      <c r="C45" s="1711"/>
      <c r="D45" s="918">
        <f>SUM(D28:D43)</f>
        <v>97670280956</v>
      </c>
      <c r="E45" s="919">
        <v>100</v>
      </c>
      <c r="F45" s="920">
        <f>SUM(F28:F43)</f>
        <v>118149101438</v>
      </c>
      <c r="G45" s="919">
        <v>100</v>
      </c>
      <c r="H45" s="920">
        <f>SUM(H28:H43)</f>
        <v>135056986325</v>
      </c>
      <c r="I45" s="921">
        <v>100</v>
      </c>
    </row>
    <row r="46" spans="2:9" ht="9.75" customHeight="1">
      <c r="B46" s="902"/>
      <c r="C46" s="903"/>
      <c r="D46" s="904"/>
      <c r="E46" s="905"/>
      <c r="F46" s="906"/>
      <c r="G46" s="905"/>
      <c r="H46" s="906"/>
      <c r="I46" s="907"/>
    </row>
    <row r="47" spans="2:9" s="897" customFormat="1" ht="15" customHeight="1">
      <c r="B47" s="1702" t="s">
        <v>1324</v>
      </c>
      <c r="C47" s="1703"/>
      <c r="D47" s="933">
        <f>SUM(D24-D45)</f>
        <v>872207703</v>
      </c>
      <c r="E47" s="934">
        <v>0</v>
      </c>
      <c r="F47" s="935">
        <f>SUM(F24-F45)</f>
        <v>1313780691</v>
      </c>
      <c r="G47" s="934">
        <v>0</v>
      </c>
      <c r="H47" s="935">
        <f>SUM(H24-H45)</f>
        <v>2709649253</v>
      </c>
      <c r="I47" s="936">
        <v>0</v>
      </c>
    </row>
    <row r="48" ht="12">
      <c r="B48" s="887" t="s">
        <v>1325</v>
      </c>
    </row>
  </sheetData>
  <mergeCells count="6">
    <mergeCell ref="B47:C47"/>
    <mergeCell ref="B4:C5"/>
    <mergeCell ref="B6:C6"/>
    <mergeCell ref="B24:C24"/>
    <mergeCell ref="B26:C26"/>
    <mergeCell ref="B45:C45"/>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2:AM75"/>
  <sheetViews>
    <sheetView workbookViewId="0" topLeftCell="A1">
      <selection activeCell="A1" sqref="A1"/>
    </sheetView>
  </sheetViews>
  <sheetFormatPr defaultColWidth="9.00390625" defaultRowHeight="13.5"/>
  <cols>
    <col min="1" max="1" width="2.625" style="705" customWidth="1"/>
    <col min="2" max="2" width="10.625" style="705" customWidth="1"/>
    <col min="3" max="3" width="12.625" style="705" customWidth="1"/>
    <col min="4" max="4" width="12.50390625" style="705" customWidth="1"/>
    <col min="5" max="5" width="14.625" style="705" customWidth="1"/>
    <col min="6" max="6" width="10.625" style="705" customWidth="1"/>
    <col min="7" max="7" width="14.625" style="705" customWidth="1"/>
    <col min="8" max="8" width="11.50390625" style="705" customWidth="1"/>
    <col min="9" max="11" width="10.625" style="705" customWidth="1"/>
    <col min="12" max="12" width="11.625" style="705" customWidth="1"/>
    <col min="13" max="16" width="10.625" style="705" customWidth="1"/>
    <col min="17" max="17" width="11.75390625" style="705" customWidth="1"/>
    <col min="18" max="18" width="11.875" style="705" customWidth="1"/>
    <col min="19" max="19" width="12.125" style="705" customWidth="1"/>
    <col min="20" max="23" width="10.625" style="705" customWidth="1"/>
    <col min="24" max="24" width="12.625" style="705" customWidth="1"/>
    <col min="25" max="25" width="11.625" style="705" customWidth="1"/>
    <col min="26" max="26" width="10.625" style="705" customWidth="1"/>
    <col min="27" max="27" width="11.50390625" style="705" customWidth="1"/>
    <col min="28" max="28" width="12.00390625" style="705" customWidth="1"/>
    <col min="29" max="29" width="11.625" style="705" customWidth="1"/>
    <col min="30" max="30" width="10.625" style="705" customWidth="1"/>
    <col min="31" max="31" width="11.625" style="705" customWidth="1"/>
    <col min="32" max="32" width="10.625" style="705" customWidth="1"/>
    <col min="33" max="33" width="11.625" style="705" customWidth="1"/>
    <col min="34" max="34" width="10.625" style="705" customWidth="1"/>
    <col min="35" max="35" width="12.50390625" style="705" customWidth="1"/>
    <col min="36" max="36" width="10.625" style="705" customWidth="1"/>
    <col min="37" max="37" width="11.25390625" style="705" customWidth="1"/>
    <col min="38" max="16384" width="10.625" style="705" customWidth="1"/>
  </cols>
  <sheetData>
    <row r="2" ht="14.25">
      <c r="B2" s="937" t="s">
        <v>1392</v>
      </c>
    </row>
    <row r="3" spans="2:39" ht="12" thickBot="1">
      <c r="B3" s="708" t="s">
        <v>1368</v>
      </c>
      <c r="C3" s="708"/>
      <c r="D3" s="708"/>
      <c r="E3" s="708"/>
      <c r="F3" s="708"/>
      <c r="G3" s="708"/>
      <c r="H3" s="708"/>
      <c r="I3" s="708"/>
      <c r="J3" s="708"/>
      <c r="K3" s="708"/>
      <c r="L3" s="708"/>
      <c r="M3" s="708"/>
      <c r="N3" s="708"/>
      <c r="O3" s="708"/>
      <c r="P3" s="708"/>
      <c r="Q3" s="938"/>
      <c r="R3" s="708"/>
      <c r="S3" s="708"/>
      <c r="U3" s="708"/>
      <c r="V3" s="708"/>
      <c r="W3" s="708"/>
      <c r="Z3" s="705" t="s">
        <v>1369</v>
      </c>
      <c r="AM3" s="708" t="s">
        <v>1370</v>
      </c>
    </row>
    <row r="4" spans="2:39" s="116" customFormat="1" ht="12.75" customHeight="1" thickTop="1">
      <c r="B4" s="939"/>
      <c r="C4" s="940"/>
      <c r="D4" s="940"/>
      <c r="E4" s="939"/>
      <c r="F4" s="941"/>
      <c r="G4" s="941"/>
      <c r="H4" s="1715" t="s">
        <v>1330</v>
      </c>
      <c r="I4" s="1716"/>
      <c r="J4" s="1716"/>
      <c r="K4" s="1716"/>
      <c r="L4" s="1716"/>
      <c r="M4" s="1716"/>
      <c r="N4" s="1716"/>
      <c r="O4" s="1716"/>
      <c r="P4" s="1716"/>
      <c r="Q4" s="1716"/>
      <c r="R4" s="1716"/>
      <c r="S4" s="1716"/>
      <c r="T4" s="1716"/>
      <c r="U4" s="1716"/>
      <c r="V4" s="1716"/>
      <c r="W4" s="1716"/>
      <c r="X4" s="1716"/>
      <c r="Y4" s="1717"/>
      <c r="Z4" s="1715" t="s">
        <v>1371</v>
      </c>
      <c r="AA4" s="1716"/>
      <c r="AB4" s="1716"/>
      <c r="AC4" s="1716"/>
      <c r="AD4" s="1716"/>
      <c r="AE4" s="1716"/>
      <c r="AF4" s="1716"/>
      <c r="AG4" s="1716"/>
      <c r="AH4" s="1716"/>
      <c r="AI4" s="1716"/>
      <c r="AJ4" s="1716"/>
      <c r="AK4" s="1716"/>
      <c r="AL4" s="1716"/>
      <c r="AM4" s="1717"/>
    </row>
    <row r="5" spans="2:39" s="116" customFormat="1" ht="12.75" customHeight="1">
      <c r="B5" s="942"/>
      <c r="C5" s="943"/>
      <c r="D5" s="943"/>
      <c r="E5" s="942"/>
      <c r="F5" s="1196" t="s">
        <v>1372</v>
      </c>
      <c r="G5" s="944"/>
      <c r="H5" s="945" t="s">
        <v>1373</v>
      </c>
      <c r="I5" s="945" t="s">
        <v>1331</v>
      </c>
      <c r="J5" s="945" t="s">
        <v>1332</v>
      </c>
      <c r="K5" s="945" t="s">
        <v>1333</v>
      </c>
      <c r="L5" s="945" t="s">
        <v>1334</v>
      </c>
      <c r="M5" s="945" t="s">
        <v>1335</v>
      </c>
      <c r="N5" s="945" t="s">
        <v>1336</v>
      </c>
      <c r="O5" s="945" t="s">
        <v>1337</v>
      </c>
      <c r="P5" s="945" t="s">
        <v>1338</v>
      </c>
      <c r="Q5" s="945" t="s">
        <v>1339</v>
      </c>
      <c r="R5" s="945" t="s">
        <v>1340</v>
      </c>
      <c r="S5" s="945" t="s">
        <v>1341</v>
      </c>
      <c r="T5" s="945" t="s">
        <v>1342</v>
      </c>
      <c r="U5" s="945" t="s">
        <v>1343</v>
      </c>
      <c r="V5" s="945" t="s">
        <v>1344</v>
      </c>
      <c r="W5" s="945" t="s">
        <v>1345</v>
      </c>
      <c r="X5" s="945" t="s">
        <v>1346</v>
      </c>
      <c r="Y5" s="945" t="s">
        <v>1347</v>
      </c>
      <c r="Z5" s="946" t="s">
        <v>1373</v>
      </c>
      <c r="AA5" s="946" t="s">
        <v>1331</v>
      </c>
      <c r="AB5" s="946" t="s">
        <v>1332</v>
      </c>
      <c r="AC5" s="946" t="s">
        <v>1333</v>
      </c>
      <c r="AD5" s="946" t="s">
        <v>1334</v>
      </c>
      <c r="AE5" s="946" t="s">
        <v>1335</v>
      </c>
      <c r="AF5" s="946" t="s">
        <v>1336</v>
      </c>
      <c r="AG5" s="946" t="s">
        <v>1337</v>
      </c>
      <c r="AH5" s="946" t="s">
        <v>1338</v>
      </c>
      <c r="AI5" s="946" t="s">
        <v>1339</v>
      </c>
      <c r="AJ5" s="946" t="s">
        <v>1340</v>
      </c>
      <c r="AK5" s="946" t="s">
        <v>1341</v>
      </c>
      <c r="AL5" s="946" t="s">
        <v>1342</v>
      </c>
      <c r="AM5" s="946" t="s">
        <v>1343</v>
      </c>
    </row>
    <row r="6" spans="2:39" s="116" customFormat="1" ht="12.75" customHeight="1">
      <c r="B6" s="942" t="s">
        <v>1048</v>
      </c>
      <c r="C6" s="942" t="s">
        <v>1348</v>
      </c>
      <c r="D6" s="942" t="s">
        <v>1349</v>
      </c>
      <c r="E6" s="942" t="s">
        <v>1350</v>
      </c>
      <c r="F6" s="1714"/>
      <c r="G6" s="942" t="s">
        <v>1374</v>
      </c>
      <c r="H6" s="947"/>
      <c r="I6" s="943"/>
      <c r="J6" s="942" t="s">
        <v>1375</v>
      </c>
      <c r="K6" s="942" t="s">
        <v>1351</v>
      </c>
      <c r="L6" s="942"/>
      <c r="M6" s="942" t="s">
        <v>1352</v>
      </c>
      <c r="N6" s="942" t="s">
        <v>1376</v>
      </c>
      <c r="O6" s="942"/>
      <c r="P6" s="942"/>
      <c r="Q6" s="943"/>
      <c r="R6" s="942" t="s">
        <v>1353</v>
      </c>
      <c r="S6" s="942"/>
      <c r="T6" s="942"/>
      <c r="U6" s="942"/>
      <c r="V6" s="942"/>
      <c r="W6" s="942"/>
      <c r="X6" s="1718" t="s">
        <v>1307</v>
      </c>
      <c r="Y6" s="1718" t="s">
        <v>1354</v>
      </c>
      <c r="Z6" s="1718" t="s">
        <v>1310</v>
      </c>
      <c r="AA6" s="1718" t="s">
        <v>1311</v>
      </c>
      <c r="AB6" s="1718" t="s">
        <v>1312</v>
      </c>
      <c r="AC6" s="1718" t="s">
        <v>1355</v>
      </c>
      <c r="AD6" s="1718" t="s">
        <v>1314</v>
      </c>
      <c r="AE6" s="1721" t="s">
        <v>1315</v>
      </c>
      <c r="AF6" s="1718" t="s">
        <v>1316</v>
      </c>
      <c r="AG6" s="1718" t="s">
        <v>1317</v>
      </c>
      <c r="AH6" s="1718" t="s">
        <v>1356</v>
      </c>
      <c r="AI6" s="1718" t="s">
        <v>1319</v>
      </c>
      <c r="AJ6" s="1718" t="s">
        <v>1320</v>
      </c>
      <c r="AK6" s="1718" t="s">
        <v>1321</v>
      </c>
      <c r="AL6" s="1718" t="s">
        <v>1322</v>
      </c>
      <c r="AM6" s="1721" t="s">
        <v>1377</v>
      </c>
    </row>
    <row r="7" spans="2:39" s="116" customFormat="1" ht="12.75" customHeight="1">
      <c r="B7" s="942"/>
      <c r="C7" s="942" t="s">
        <v>1357</v>
      </c>
      <c r="D7" s="942" t="s">
        <v>1358</v>
      </c>
      <c r="E7" s="948" t="s">
        <v>1378</v>
      </c>
      <c r="F7" s="1714"/>
      <c r="G7" s="948" t="s">
        <v>1379</v>
      </c>
      <c r="H7" s="942" t="s">
        <v>1359</v>
      </c>
      <c r="I7" s="942" t="s">
        <v>1360</v>
      </c>
      <c r="J7" s="942" t="s">
        <v>1361</v>
      </c>
      <c r="K7" s="942"/>
      <c r="L7" s="942" t="s">
        <v>1380</v>
      </c>
      <c r="M7" s="942" t="s">
        <v>1362</v>
      </c>
      <c r="N7" s="942" t="s">
        <v>1381</v>
      </c>
      <c r="O7" s="942" t="s">
        <v>1382</v>
      </c>
      <c r="P7" s="942" t="s">
        <v>1363</v>
      </c>
      <c r="Q7" s="942" t="s">
        <v>1302</v>
      </c>
      <c r="R7" s="942" t="s">
        <v>1364</v>
      </c>
      <c r="S7" s="942" t="s">
        <v>1383</v>
      </c>
      <c r="T7" s="942" t="s">
        <v>1384</v>
      </c>
      <c r="U7" s="942" t="s">
        <v>1385</v>
      </c>
      <c r="V7" s="942" t="s">
        <v>1386</v>
      </c>
      <c r="W7" s="942" t="s">
        <v>1387</v>
      </c>
      <c r="X7" s="1719"/>
      <c r="Y7" s="1719"/>
      <c r="Z7" s="1719"/>
      <c r="AA7" s="1719"/>
      <c r="AB7" s="1719"/>
      <c r="AC7" s="1719"/>
      <c r="AD7" s="1719"/>
      <c r="AE7" s="1719"/>
      <c r="AF7" s="1719"/>
      <c r="AG7" s="1719"/>
      <c r="AH7" s="1719"/>
      <c r="AI7" s="1719"/>
      <c r="AJ7" s="1719"/>
      <c r="AK7" s="1719"/>
      <c r="AL7" s="1719"/>
      <c r="AM7" s="1719"/>
    </row>
    <row r="8" spans="2:39" s="489" customFormat="1" ht="12.75" customHeight="1">
      <c r="B8" s="949"/>
      <c r="C8" s="950"/>
      <c r="D8" s="950"/>
      <c r="E8" s="951"/>
      <c r="F8" s="949" t="s">
        <v>1388</v>
      </c>
      <c r="G8" s="951"/>
      <c r="H8" s="950"/>
      <c r="I8" s="950"/>
      <c r="J8" s="949" t="s">
        <v>1365</v>
      </c>
      <c r="K8" s="949" t="s">
        <v>1366</v>
      </c>
      <c r="L8" s="949"/>
      <c r="M8" s="949" t="s">
        <v>1365</v>
      </c>
      <c r="N8" s="949" t="s">
        <v>1389</v>
      </c>
      <c r="O8" s="949"/>
      <c r="P8" s="952"/>
      <c r="Q8" s="950"/>
      <c r="R8" s="949" t="s">
        <v>1367</v>
      </c>
      <c r="S8" s="949"/>
      <c r="T8" s="949"/>
      <c r="U8" s="949"/>
      <c r="V8" s="949"/>
      <c r="W8" s="949"/>
      <c r="X8" s="1720"/>
      <c r="Y8" s="1720"/>
      <c r="Z8" s="1720"/>
      <c r="AA8" s="1720"/>
      <c r="AB8" s="1720"/>
      <c r="AC8" s="1720"/>
      <c r="AD8" s="1720"/>
      <c r="AE8" s="1720"/>
      <c r="AF8" s="1720"/>
      <c r="AG8" s="1720"/>
      <c r="AH8" s="1720"/>
      <c r="AI8" s="1720"/>
      <c r="AJ8" s="1720"/>
      <c r="AK8" s="1720"/>
      <c r="AL8" s="1720"/>
      <c r="AM8" s="1720"/>
    </row>
    <row r="9" spans="2:39" s="116" customFormat="1" ht="12.75" customHeight="1">
      <c r="B9" s="671"/>
      <c r="C9" s="953"/>
      <c r="D9" s="954"/>
      <c r="E9" s="955"/>
      <c r="F9" s="954"/>
      <c r="G9" s="955"/>
      <c r="H9" s="954"/>
      <c r="I9" s="954"/>
      <c r="J9" s="954"/>
      <c r="K9" s="954"/>
      <c r="L9" s="954"/>
      <c r="M9" s="954"/>
      <c r="N9" s="954"/>
      <c r="O9" s="954"/>
      <c r="P9" s="954"/>
      <c r="Q9" s="956"/>
      <c r="R9" s="954"/>
      <c r="S9" s="954"/>
      <c r="T9" s="954"/>
      <c r="U9" s="954"/>
      <c r="V9" s="954"/>
      <c r="W9" s="954"/>
      <c r="X9" s="954"/>
      <c r="Y9" s="954"/>
      <c r="Z9" s="954"/>
      <c r="AA9" s="954"/>
      <c r="AB9" s="954"/>
      <c r="AC9" s="954"/>
      <c r="AD9" s="954"/>
      <c r="AE9" s="954"/>
      <c r="AF9" s="954"/>
      <c r="AG9" s="954"/>
      <c r="AH9" s="954"/>
      <c r="AI9" s="954"/>
      <c r="AJ9" s="954"/>
      <c r="AK9" s="954"/>
      <c r="AL9" s="954"/>
      <c r="AM9" s="957"/>
    </row>
    <row r="10" spans="2:39" s="727" customFormat="1" ht="12.75" customHeight="1">
      <c r="B10" s="669" t="s">
        <v>1000</v>
      </c>
      <c r="C10" s="958">
        <f>SUM(C12:C14)</f>
        <v>80537156</v>
      </c>
      <c r="D10" s="959">
        <f>SUM(D12:D14)</f>
        <v>79089675</v>
      </c>
      <c r="E10" s="960">
        <f>SUM(C10-D10)</f>
        <v>1447481</v>
      </c>
      <c r="F10" s="959">
        <f>SUM(F12:F14)</f>
        <v>210101</v>
      </c>
      <c r="G10" s="960">
        <f>SUM(E10-F10)</f>
        <v>1237380</v>
      </c>
      <c r="H10" s="959">
        <f aca="true" t="shared" si="0" ref="H10:AM10">SUM(H12:H14)</f>
        <v>19794121</v>
      </c>
      <c r="I10" s="959">
        <f t="shared" si="0"/>
        <v>460860</v>
      </c>
      <c r="J10" s="959">
        <f t="shared" si="0"/>
        <v>13232</v>
      </c>
      <c r="K10" s="959">
        <f t="shared" si="0"/>
        <v>784271</v>
      </c>
      <c r="L10" s="959">
        <f t="shared" si="0"/>
        <v>27663021</v>
      </c>
      <c r="M10" s="959">
        <f t="shared" si="0"/>
        <v>97433</v>
      </c>
      <c r="N10" s="959">
        <f t="shared" si="0"/>
        <v>462796</v>
      </c>
      <c r="O10" s="959">
        <f t="shared" si="0"/>
        <v>967531</v>
      </c>
      <c r="P10" s="959">
        <f t="shared" si="0"/>
        <v>360559</v>
      </c>
      <c r="Q10" s="959">
        <f t="shared" si="0"/>
        <v>8762337</v>
      </c>
      <c r="R10" s="959">
        <f t="shared" si="0"/>
        <v>18716</v>
      </c>
      <c r="S10" s="959">
        <f t="shared" si="0"/>
        <v>4661967</v>
      </c>
      <c r="T10" s="959">
        <f t="shared" si="0"/>
        <v>1896904</v>
      </c>
      <c r="U10" s="959">
        <f t="shared" si="0"/>
        <v>433488</v>
      </c>
      <c r="V10" s="959">
        <f t="shared" si="0"/>
        <v>476411</v>
      </c>
      <c r="W10" s="959">
        <f t="shared" si="0"/>
        <v>1649259</v>
      </c>
      <c r="X10" s="959">
        <f t="shared" si="0"/>
        <v>4155250</v>
      </c>
      <c r="Y10" s="959">
        <f t="shared" si="0"/>
        <v>7879000</v>
      </c>
      <c r="Z10" s="959">
        <f t="shared" si="0"/>
        <v>1495217</v>
      </c>
      <c r="AA10" s="959">
        <f t="shared" si="0"/>
        <v>14740593</v>
      </c>
      <c r="AB10" s="959">
        <f t="shared" si="0"/>
        <v>10488760</v>
      </c>
      <c r="AC10" s="959">
        <f t="shared" si="0"/>
        <v>5502049</v>
      </c>
      <c r="AD10" s="959">
        <f t="shared" si="0"/>
        <v>666182</v>
      </c>
      <c r="AE10" s="959">
        <f t="shared" si="0"/>
        <v>6722683</v>
      </c>
      <c r="AF10" s="959">
        <f t="shared" si="0"/>
        <v>1889091</v>
      </c>
      <c r="AG10" s="959">
        <f t="shared" si="0"/>
        <v>15377303</v>
      </c>
      <c r="AH10" s="959">
        <f t="shared" si="0"/>
        <v>3222380</v>
      </c>
      <c r="AI10" s="959">
        <f t="shared" si="0"/>
        <v>14258975</v>
      </c>
      <c r="AJ10" s="959">
        <f t="shared" si="0"/>
        <v>743542</v>
      </c>
      <c r="AK10" s="959">
        <f t="shared" si="0"/>
        <v>3852476</v>
      </c>
      <c r="AL10" s="959">
        <f t="shared" si="0"/>
        <v>130424</v>
      </c>
      <c r="AM10" s="961">
        <f t="shared" si="0"/>
        <v>0</v>
      </c>
    </row>
    <row r="11" spans="2:39" s="116" customFormat="1" ht="12.75" customHeight="1">
      <c r="B11" s="962"/>
      <c r="C11" s="963"/>
      <c r="D11" s="964"/>
      <c r="E11" s="960"/>
      <c r="F11" s="964"/>
      <c r="G11" s="960"/>
      <c r="H11" s="964"/>
      <c r="I11" s="964"/>
      <c r="J11" s="964"/>
      <c r="K11" s="964"/>
      <c r="L11" s="964"/>
      <c r="M11" s="964"/>
      <c r="N11" s="964"/>
      <c r="O11" s="964"/>
      <c r="P11" s="964"/>
      <c r="Q11" s="965"/>
      <c r="R11" s="964"/>
      <c r="S11" s="964"/>
      <c r="T11" s="964"/>
      <c r="U11" s="966"/>
      <c r="V11" s="966"/>
      <c r="W11" s="966"/>
      <c r="X11" s="966"/>
      <c r="Y11" s="966"/>
      <c r="Z11" s="966"/>
      <c r="AA11" s="966"/>
      <c r="AB11" s="966"/>
      <c r="AC11" s="966"/>
      <c r="AD11" s="966"/>
      <c r="AE11" s="966"/>
      <c r="AF11" s="966"/>
      <c r="AG11" s="966"/>
      <c r="AH11" s="966"/>
      <c r="AI11" s="966"/>
      <c r="AJ11" s="966"/>
      <c r="AK11" s="966"/>
      <c r="AL11" s="966"/>
      <c r="AM11" s="957"/>
    </row>
    <row r="12" spans="2:39" s="727" customFormat="1" ht="12.75" customHeight="1">
      <c r="B12" s="669" t="s">
        <v>1009</v>
      </c>
      <c r="C12" s="958">
        <f>SUM(C16:C31)</f>
        <v>51126392</v>
      </c>
      <c r="D12" s="959">
        <f>SUM(D16:D31)</f>
        <v>50283000</v>
      </c>
      <c r="E12" s="960">
        <f>SUM(C12-D12)</f>
        <v>843392</v>
      </c>
      <c r="F12" s="959">
        <f>SUM(F16:F31)</f>
        <v>161503</v>
      </c>
      <c r="G12" s="960">
        <f>SUM(E12-F12)</f>
        <v>681889</v>
      </c>
      <c r="H12" s="959">
        <f aca="true" t="shared" si="1" ref="H12:AM12">SUM(H16:H31)</f>
        <v>15387429</v>
      </c>
      <c r="I12" s="959">
        <f t="shared" si="1"/>
        <v>269318</v>
      </c>
      <c r="J12" s="959">
        <f t="shared" si="1"/>
        <v>12741</v>
      </c>
      <c r="K12" s="959">
        <f t="shared" si="1"/>
        <v>448933</v>
      </c>
      <c r="L12" s="959">
        <f t="shared" si="1"/>
        <v>14284477</v>
      </c>
      <c r="M12" s="959">
        <f t="shared" si="1"/>
        <v>81344</v>
      </c>
      <c r="N12" s="959">
        <f t="shared" si="1"/>
        <v>225897</v>
      </c>
      <c r="O12" s="959">
        <f t="shared" si="1"/>
        <v>663528</v>
      </c>
      <c r="P12" s="959">
        <f t="shared" si="1"/>
        <v>271719</v>
      </c>
      <c r="Q12" s="959">
        <f t="shared" si="1"/>
        <v>6491192</v>
      </c>
      <c r="R12" s="959">
        <f t="shared" si="1"/>
        <v>18716</v>
      </c>
      <c r="S12" s="959">
        <f t="shared" si="1"/>
        <v>1969655</v>
      </c>
      <c r="T12" s="959">
        <f t="shared" si="1"/>
        <v>1263247</v>
      </c>
      <c r="U12" s="959">
        <f t="shared" si="1"/>
        <v>257403</v>
      </c>
      <c r="V12" s="959">
        <f t="shared" si="1"/>
        <v>317715</v>
      </c>
      <c r="W12" s="959">
        <f t="shared" si="1"/>
        <v>926115</v>
      </c>
      <c r="X12" s="959">
        <f t="shared" si="1"/>
        <v>3713363</v>
      </c>
      <c r="Y12" s="959">
        <f t="shared" si="1"/>
        <v>4523600</v>
      </c>
      <c r="Z12" s="959">
        <f t="shared" si="1"/>
        <v>875312</v>
      </c>
      <c r="AA12" s="959">
        <f t="shared" si="1"/>
        <v>10118760</v>
      </c>
      <c r="AB12" s="959">
        <f t="shared" si="1"/>
        <v>7416533</v>
      </c>
      <c r="AC12" s="959">
        <f t="shared" si="1"/>
        <v>4057086</v>
      </c>
      <c r="AD12" s="959">
        <f t="shared" si="1"/>
        <v>565069</v>
      </c>
      <c r="AE12" s="959">
        <f t="shared" si="1"/>
        <v>2570993</v>
      </c>
      <c r="AF12" s="959">
        <f t="shared" si="1"/>
        <v>1409661</v>
      </c>
      <c r="AG12" s="959">
        <f t="shared" si="1"/>
        <v>10004042</v>
      </c>
      <c r="AH12" s="959">
        <f t="shared" si="1"/>
        <v>1969809</v>
      </c>
      <c r="AI12" s="959">
        <f t="shared" si="1"/>
        <v>8530737</v>
      </c>
      <c r="AJ12" s="959">
        <f t="shared" si="1"/>
        <v>195688</v>
      </c>
      <c r="AK12" s="959">
        <f t="shared" si="1"/>
        <v>2477211</v>
      </c>
      <c r="AL12" s="959">
        <f t="shared" si="1"/>
        <v>92099</v>
      </c>
      <c r="AM12" s="961">
        <f t="shared" si="1"/>
        <v>0</v>
      </c>
    </row>
    <row r="13" spans="2:39" s="116" customFormat="1" ht="12.75" customHeight="1">
      <c r="B13" s="962"/>
      <c r="C13" s="963"/>
      <c r="D13" s="964"/>
      <c r="E13" s="960"/>
      <c r="F13" s="964"/>
      <c r="G13" s="960"/>
      <c r="H13" s="964"/>
      <c r="I13" s="964"/>
      <c r="J13" s="964"/>
      <c r="K13" s="964"/>
      <c r="L13" s="964"/>
      <c r="M13" s="964"/>
      <c r="N13" s="964"/>
      <c r="O13" s="964"/>
      <c r="P13" s="964"/>
      <c r="Q13" s="965"/>
      <c r="R13" s="964"/>
      <c r="S13" s="964"/>
      <c r="T13" s="964"/>
      <c r="U13" s="966"/>
      <c r="V13" s="966"/>
      <c r="W13" s="966"/>
      <c r="X13" s="966"/>
      <c r="Y13" s="966"/>
      <c r="Z13" s="966"/>
      <c r="AA13" s="966"/>
      <c r="AB13" s="966"/>
      <c r="AC13" s="966"/>
      <c r="AD13" s="966"/>
      <c r="AE13" s="966"/>
      <c r="AF13" s="966"/>
      <c r="AG13" s="966"/>
      <c r="AH13" s="966"/>
      <c r="AI13" s="966"/>
      <c r="AJ13" s="966"/>
      <c r="AK13" s="966"/>
      <c r="AL13" s="966"/>
      <c r="AM13" s="957"/>
    </row>
    <row r="14" spans="2:39" s="727" customFormat="1" ht="12.75" customHeight="1">
      <c r="B14" s="669" t="s">
        <v>1390</v>
      </c>
      <c r="C14" s="958">
        <f>SUM(C33:C70)</f>
        <v>29410764</v>
      </c>
      <c r="D14" s="959">
        <f>SUM(D33:D70)</f>
        <v>28806675</v>
      </c>
      <c r="E14" s="960">
        <f>SUM(C14-D14)</f>
        <v>604089</v>
      </c>
      <c r="F14" s="959">
        <f>SUM(F33:F70)</f>
        <v>48598</v>
      </c>
      <c r="G14" s="960">
        <f>SUM(E14-F14)</f>
        <v>555491</v>
      </c>
      <c r="H14" s="959">
        <f aca="true" t="shared" si="2" ref="H14:Q14">SUM(H33:H70)</f>
        <v>4406692</v>
      </c>
      <c r="I14" s="959">
        <f t="shared" si="2"/>
        <v>191542</v>
      </c>
      <c r="J14" s="959">
        <f t="shared" si="2"/>
        <v>491</v>
      </c>
      <c r="K14" s="959">
        <f t="shared" si="2"/>
        <v>335338</v>
      </c>
      <c r="L14" s="959">
        <f t="shared" si="2"/>
        <v>13378544</v>
      </c>
      <c r="M14" s="959">
        <f t="shared" si="2"/>
        <v>16089</v>
      </c>
      <c r="N14" s="959">
        <f t="shared" si="2"/>
        <v>236899</v>
      </c>
      <c r="O14" s="959">
        <f t="shared" si="2"/>
        <v>304003</v>
      </c>
      <c r="P14" s="959">
        <f t="shared" si="2"/>
        <v>88840</v>
      </c>
      <c r="Q14" s="959">
        <f t="shared" si="2"/>
        <v>2271145</v>
      </c>
      <c r="R14" s="966">
        <v>0</v>
      </c>
      <c r="S14" s="959">
        <f aca="true" t="shared" si="3" ref="S14:AM14">SUM(S33:S70)</f>
        <v>2692312</v>
      </c>
      <c r="T14" s="959">
        <f t="shared" si="3"/>
        <v>633657</v>
      </c>
      <c r="U14" s="959">
        <f t="shared" si="3"/>
        <v>176085</v>
      </c>
      <c r="V14" s="959">
        <f t="shared" si="3"/>
        <v>158696</v>
      </c>
      <c r="W14" s="959">
        <f t="shared" si="3"/>
        <v>723144</v>
      </c>
      <c r="X14" s="959">
        <f t="shared" si="3"/>
        <v>441887</v>
      </c>
      <c r="Y14" s="959">
        <f t="shared" si="3"/>
        <v>3355400</v>
      </c>
      <c r="Z14" s="959">
        <f t="shared" si="3"/>
        <v>619905</v>
      </c>
      <c r="AA14" s="959">
        <f t="shared" si="3"/>
        <v>4621833</v>
      </c>
      <c r="AB14" s="959">
        <f t="shared" si="3"/>
        <v>3072227</v>
      </c>
      <c r="AC14" s="959">
        <f t="shared" si="3"/>
        <v>1444963</v>
      </c>
      <c r="AD14" s="959">
        <f t="shared" si="3"/>
        <v>101113</v>
      </c>
      <c r="AE14" s="959">
        <f t="shared" si="3"/>
        <v>4151690</v>
      </c>
      <c r="AF14" s="959">
        <f t="shared" si="3"/>
        <v>479430</v>
      </c>
      <c r="AG14" s="959">
        <f t="shared" si="3"/>
        <v>5373261</v>
      </c>
      <c r="AH14" s="959">
        <f t="shared" si="3"/>
        <v>1252571</v>
      </c>
      <c r="AI14" s="959">
        <f t="shared" si="3"/>
        <v>5728238</v>
      </c>
      <c r="AJ14" s="959">
        <f t="shared" si="3"/>
        <v>547854</v>
      </c>
      <c r="AK14" s="959">
        <f t="shared" si="3"/>
        <v>1375265</v>
      </c>
      <c r="AL14" s="959">
        <f t="shared" si="3"/>
        <v>38325</v>
      </c>
      <c r="AM14" s="961">
        <f t="shared" si="3"/>
        <v>0</v>
      </c>
    </row>
    <row r="15" spans="2:39" s="116" customFormat="1" ht="12.75" customHeight="1">
      <c r="B15" s="671"/>
      <c r="C15" s="953"/>
      <c r="D15" s="966"/>
      <c r="E15" s="967"/>
      <c r="F15" s="966"/>
      <c r="G15" s="967"/>
      <c r="H15" s="966"/>
      <c r="I15" s="966"/>
      <c r="J15" s="966"/>
      <c r="K15" s="966"/>
      <c r="L15" s="966"/>
      <c r="M15" s="966"/>
      <c r="N15" s="966"/>
      <c r="O15" s="966"/>
      <c r="P15" s="966"/>
      <c r="Q15" s="968"/>
      <c r="R15" s="966"/>
      <c r="S15" s="966"/>
      <c r="T15" s="966"/>
      <c r="U15" s="966"/>
      <c r="V15" s="966"/>
      <c r="W15" s="966"/>
      <c r="X15" s="966"/>
      <c r="Y15" s="966"/>
      <c r="Z15" s="966"/>
      <c r="AA15" s="966"/>
      <c r="AB15" s="966"/>
      <c r="AC15" s="966"/>
      <c r="AD15" s="966"/>
      <c r="AE15" s="966"/>
      <c r="AF15" s="966"/>
      <c r="AG15" s="966"/>
      <c r="AH15" s="966"/>
      <c r="AI15" s="966"/>
      <c r="AJ15" s="966"/>
      <c r="AK15" s="966"/>
      <c r="AL15" s="966"/>
      <c r="AM15" s="957"/>
    </row>
    <row r="16" spans="2:39" s="116" customFormat="1" ht="12.75" customHeight="1">
      <c r="B16" s="671" t="s">
        <v>922</v>
      </c>
      <c r="C16" s="953">
        <v>11285060</v>
      </c>
      <c r="D16" s="966">
        <v>10869588</v>
      </c>
      <c r="E16" s="967">
        <f>SUM(C16-D16)</f>
        <v>415472</v>
      </c>
      <c r="F16" s="966">
        <v>60473</v>
      </c>
      <c r="G16" s="967">
        <f>SUM(E16-F16)</f>
        <v>354999</v>
      </c>
      <c r="H16" s="966">
        <v>5118573</v>
      </c>
      <c r="I16" s="966">
        <v>54128</v>
      </c>
      <c r="J16" s="966">
        <v>1678</v>
      </c>
      <c r="K16" s="966">
        <v>94516</v>
      </c>
      <c r="L16" s="966">
        <v>1917350</v>
      </c>
      <c r="M16" s="966">
        <v>21518</v>
      </c>
      <c r="N16" s="966">
        <v>25622</v>
      </c>
      <c r="O16" s="966">
        <v>170873</v>
      </c>
      <c r="P16" s="968">
        <v>84408</v>
      </c>
      <c r="Q16" s="966">
        <v>1567777</v>
      </c>
      <c r="R16" s="966">
        <v>0</v>
      </c>
      <c r="S16" s="966">
        <v>417870</v>
      </c>
      <c r="T16" s="966">
        <v>360271</v>
      </c>
      <c r="U16" s="966">
        <v>94279</v>
      </c>
      <c r="V16" s="966">
        <v>0</v>
      </c>
      <c r="W16" s="966">
        <v>238314</v>
      </c>
      <c r="X16" s="966">
        <v>428883</v>
      </c>
      <c r="Y16" s="966">
        <v>689000</v>
      </c>
      <c r="Z16" s="966">
        <v>176030</v>
      </c>
      <c r="AA16" s="966">
        <v>2087312</v>
      </c>
      <c r="AB16" s="966">
        <v>1414655</v>
      </c>
      <c r="AC16" s="966">
        <v>980238</v>
      </c>
      <c r="AD16" s="966">
        <v>141231</v>
      </c>
      <c r="AE16" s="966">
        <v>399983</v>
      </c>
      <c r="AF16" s="966">
        <v>326815</v>
      </c>
      <c r="AG16" s="966">
        <v>2220846</v>
      </c>
      <c r="AH16" s="966">
        <v>423794</v>
      </c>
      <c r="AI16" s="966">
        <v>2017476</v>
      </c>
      <c r="AJ16" s="966">
        <v>10937</v>
      </c>
      <c r="AK16" s="966">
        <v>604786</v>
      </c>
      <c r="AL16" s="966">
        <v>65485</v>
      </c>
      <c r="AM16" s="957">
        <v>0</v>
      </c>
    </row>
    <row r="17" spans="2:39" s="116" customFormat="1" ht="12.75" customHeight="1">
      <c r="B17" s="671" t="s">
        <v>923</v>
      </c>
      <c r="C17" s="953">
        <v>7009556</v>
      </c>
      <c r="D17" s="966">
        <v>6982963</v>
      </c>
      <c r="E17" s="967">
        <f>SUM(C17-D17)</f>
        <v>26593</v>
      </c>
      <c r="F17" s="966">
        <v>19180</v>
      </c>
      <c r="G17" s="967">
        <f>SUM(E17-F17)</f>
        <v>7413</v>
      </c>
      <c r="H17" s="966">
        <v>1646789</v>
      </c>
      <c r="I17" s="966">
        <v>28258</v>
      </c>
      <c r="J17" s="966">
        <v>0</v>
      </c>
      <c r="K17" s="966">
        <v>49323</v>
      </c>
      <c r="L17" s="966">
        <v>1587004</v>
      </c>
      <c r="M17" s="966">
        <v>10309</v>
      </c>
      <c r="N17" s="966">
        <v>49844</v>
      </c>
      <c r="O17" s="966">
        <v>65547</v>
      </c>
      <c r="P17" s="968">
        <v>15177</v>
      </c>
      <c r="Q17" s="966">
        <v>775822</v>
      </c>
      <c r="R17" s="966">
        <v>0</v>
      </c>
      <c r="S17" s="966">
        <v>136691</v>
      </c>
      <c r="T17" s="966">
        <v>221336</v>
      </c>
      <c r="U17" s="966">
        <v>10001</v>
      </c>
      <c r="V17" s="966">
        <v>46058</v>
      </c>
      <c r="W17" s="966">
        <v>78689</v>
      </c>
      <c r="X17" s="966">
        <v>1667508</v>
      </c>
      <c r="Y17" s="966">
        <v>621200</v>
      </c>
      <c r="Z17" s="966">
        <v>91870</v>
      </c>
      <c r="AA17" s="966">
        <v>2215269</v>
      </c>
      <c r="AB17" s="966">
        <v>940831</v>
      </c>
      <c r="AC17" s="966">
        <v>357488</v>
      </c>
      <c r="AD17" s="966">
        <v>85296</v>
      </c>
      <c r="AE17" s="966">
        <v>207984</v>
      </c>
      <c r="AF17" s="966">
        <v>141919</v>
      </c>
      <c r="AG17" s="966">
        <v>1308764</v>
      </c>
      <c r="AH17" s="966">
        <v>191167</v>
      </c>
      <c r="AI17" s="966">
        <v>963831</v>
      </c>
      <c r="AJ17" s="966">
        <v>0</v>
      </c>
      <c r="AK17" s="966">
        <v>478344</v>
      </c>
      <c r="AL17" s="966">
        <v>200</v>
      </c>
      <c r="AM17" s="957">
        <v>0</v>
      </c>
    </row>
    <row r="18" spans="2:39" s="116" customFormat="1" ht="12.75" customHeight="1">
      <c r="B18" s="671" t="s">
        <v>924</v>
      </c>
      <c r="C18" s="953">
        <v>5228204</v>
      </c>
      <c r="D18" s="966">
        <v>5190875</v>
      </c>
      <c r="E18" s="967">
        <f>SUM(C18-D18)</f>
        <v>37329</v>
      </c>
      <c r="F18" s="966">
        <v>15571</v>
      </c>
      <c r="G18" s="967">
        <f>SUM(E18-F18)</f>
        <v>21758</v>
      </c>
      <c r="H18" s="966">
        <v>1741679</v>
      </c>
      <c r="I18" s="966">
        <v>29040</v>
      </c>
      <c r="J18" s="966">
        <v>5283</v>
      </c>
      <c r="K18" s="966">
        <v>50737</v>
      </c>
      <c r="L18" s="966">
        <v>1575036</v>
      </c>
      <c r="M18" s="966">
        <v>10737</v>
      </c>
      <c r="N18" s="966">
        <v>39176</v>
      </c>
      <c r="O18" s="966">
        <v>63068</v>
      </c>
      <c r="P18" s="968">
        <v>25920</v>
      </c>
      <c r="Q18" s="966">
        <v>719860</v>
      </c>
      <c r="R18" s="966">
        <v>0</v>
      </c>
      <c r="S18" s="966">
        <v>218004</v>
      </c>
      <c r="T18" s="966">
        <v>56206</v>
      </c>
      <c r="U18" s="966">
        <v>4346</v>
      </c>
      <c r="V18" s="966">
        <v>0</v>
      </c>
      <c r="W18" s="966">
        <v>68669</v>
      </c>
      <c r="X18" s="966">
        <v>224243</v>
      </c>
      <c r="Y18" s="966">
        <v>396200</v>
      </c>
      <c r="Z18" s="966">
        <v>73560</v>
      </c>
      <c r="AA18" s="966">
        <v>738002</v>
      </c>
      <c r="AB18" s="966">
        <v>947395</v>
      </c>
      <c r="AC18" s="966">
        <v>559906</v>
      </c>
      <c r="AD18" s="966">
        <v>69784</v>
      </c>
      <c r="AE18" s="966">
        <v>266741</v>
      </c>
      <c r="AF18" s="966">
        <v>176983</v>
      </c>
      <c r="AG18" s="966">
        <v>791482</v>
      </c>
      <c r="AH18" s="966">
        <v>215668</v>
      </c>
      <c r="AI18" s="966">
        <v>1014075</v>
      </c>
      <c r="AJ18" s="966">
        <v>62438</v>
      </c>
      <c r="AK18" s="966">
        <v>274841</v>
      </c>
      <c r="AL18" s="966">
        <v>0</v>
      </c>
      <c r="AM18" s="957">
        <v>0</v>
      </c>
    </row>
    <row r="19" spans="2:39" s="116" customFormat="1" ht="12.75" customHeight="1">
      <c r="B19" s="671" t="s">
        <v>925</v>
      </c>
      <c r="C19" s="953">
        <v>5821553</v>
      </c>
      <c r="D19" s="966">
        <v>5769239</v>
      </c>
      <c r="E19" s="967">
        <f>SUM(C19-D19)</f>
        <v>52314</v>
      </c>
      <c r="F19" s="966">
        <v>16307</v>
      </c>
      <c r="G19" s="967">
        <f>SUM(E19-F19)</f>
        <v>36007</v>
      </c>
      <c r="H19" s="966">
        <v>2135388</v>
      </c>
      <c r="I19" s="966">
        <v>41700</v>
      </c>
      <c r="J19" s="966">
        <v>1443</v>
      </c>
      <c r="K19" s="966">
        <v>53548</v>
      </c>
      <c r="L19" s="966">
        <v>1628630</v>
      </c>
      <c r="M19" s="966">
        <v>9025</v>
      </c>
      <c r="N19" s="966">
        <v>28031</v>
      </c>
      <c r="O19" s="966">
        <v>76969</v>
      </c>
      <c r="P19" s="968">
        <v>78958</v>
      </c>
      <c r="Q19" s="966">
        <v>843124</v>
      </c>
      <c r="R19" s="966">
        <v>0</v>
      </c>
      <c r="S19" s="966">
        <v>154173</v>
      </c>
      <c r="T19" s="966">
        <v>110770</v>
      </c>
      <c r="U19" s="966">
        <v>18004</v>
      </c>
      <c r="V19" s="966">
        <v>0</v>
      </c>
      <c r="W19" s="966">
        <v>95907</v>
      </c>
      <c r="X19" s="966">
        <v>146383</v>
      </c>
      <c r="Y19" s="966">
        <v>399500</v>
      </c>
      <c r="Z19" s="966">
        <v>92592</v>
      </c>
      <c r="AA19" s="966">
        <v>768660</v>
      </c>
      <c r="AB19" s="966">
        <v>1000707</v>
      </c>
      <c r="AC19" s="966">
        <v>476541</v>
      </c>
      <c r="AD19" s="966">
        <v>195892</v>
      </c>
      <c r="AE19" s="966">
        <v>186865</v>
      </c>
      <c r="AF19" s="966">
        <v>213696</v>
      </c>
      <c r="AG19" s="966">
        <v>1311181</v>
      </c>
      <c r="AH19" s="966">
        <v>225780</v>
      </c>
      <c r="AI19" s="966">
        <v>1010424</v>
      </c>
      <c r="AJ19" s="966">
        <v>46084</v>
      </c>
      <c r="AK19" s="966">
        <v>220935</v>
      </c>
      <c r="AL19" s="966">
        <v>19882</v>
      </c>
      <c r="AM19" s="957">
        <v>0</v>
      </c>
    </row>
    <row r="20" spans="2:39" s="116" customFormat="1" ht="12.75" customHeight="1">
      <c r="B20" s="671"/>
      <c r="C20" s="953"/>
      <c r="D20" s="966"/>
      <c r="E20" s="967"/>
      <c r="F20" s="966"/>
      <c r="G20" s="967"/>
      <c r="H20" s="966"/>
      <c r="I20" s="966"/>
      <c r="J20" s="966"/>
      <c r="K20" s="966"/>
      <c r="L20" s="966"/>
      <c r="M20" s="966"/>
      <c r="N20" s="966"/>
      <c r="O20" s="966"/>
      <c r="P20" s="966"/>
      <c r="Q20" s="968"/>
      <c r="R20" s="966"/>
      <c r="S20" s="966"/>
      <c r="T20" s="966"/>
      <c r="U20" s="966"/>
      <c r="V20" s="966"/>
      <c r="W20" s="966"/>
      <c r="X20" s="966"/>
      <c r="Y20" s="966"/>
      <c r="Z20" s="966"/>
      <c r="AA20" s="966"/>
      <c r="AB20" s="966"/>
      <c r="AC20" s="966"/>
      <c r="AD20" s="966"/>
      <c r="AE20" s="966"/>
      <c r="AF20" s="966"/>
      <c r="AG20" s="966"/>
      <c r="AH20" s="966"/>
      <c r="AI20" s="966"/>
      <c r="AJ20" s="966"/>
      <c r="AK20" s="966"/>
      <c r="AL20" s="966"/>
      <c r="AM20" s="957"/>
    </row>
    <row r="21" spans="2:39" s="116" customFormat="1" ht="12.75" customHeight="1">
      <c r="B21" s="671" t="s">
        <v>926</v>
      </c>
      <c r="C21" s="953">
        <v>2913181</v>
      </c>
      <c r="D21" s="966">
        <v>2834237</v>
      </c>
      <c r="E21" s="967">
        <f>SUM(C21-D21)</f>
        <v>78944</v>
      </c>
      <c r="F21" s="966">
        <v>0</v>
      </c>
      <c r="G21" s="967">
        <f>SUM(E21-F21)</f>
        <v>78944</v>
      </c>
      <c r="H21" s="966">
        <v>664736</v>
      </c>
      <c r="I21" s="966">
        <v>12827</v>
      </c>
      <c r="J21" s="966">
        <v>0</v>
      </c>
      <c r="K21" s="966">
        <v>22311</v>
      </c>
      <c r="L21" s="966">
        <v>873055</v>
      </c>
      <c r="M21" s="966">
        <v>4091</v>
      </c>
      <c r="N21" s="966">
        <v>31680</v>
      </c>
      <c r="O21" s="966">
        <v>37050</v>
      </c>
      <c r="P21" s="966">
        <v>10495</v>
      </c>
      <c r="Q21" s="966">
        <v>390924</v>
      </c>
      <c r="R21" s="966">
        <v>0</v>
      </c>
      <c r="S21" s="437">
        <v>139442</v>
      </c>
      <c r="T21" s="966">
        <v>59958</v>
      </c>
      <c r="U21" s="966">
        <v>74685</v>
      </c>
      <c r="V21" s="966">
        <v>216573</v>
      </c>
      <c r="W21" s="966">
        <v>53641</v>
      </c>
      <c r="X21" s="966">
        <v>131113</v>
      </c>
      <c r="Y21" s="966">
        <v>190600</v>
      </c>
      <c r="Z21" s="966">
        <v>52363</v>
      </c>
      <c r="AA21" s="966">
        <v>570381</v>
      </c>
      <c r="AB21" s="966">
        <v>410125</v>
      </c>
      <c r="AC21" s="966">
        <v>163402</v>
      </c>
      <c r="AD21" s="966">
        <v>23944</v>
      </c>
      <c r="AE21" s="966">
        <v>209279</v>
      </c>
      <c r="AF21" s="966">
        <v>80050</v>
      </c>
      <c r="AG21" s="966">
        <v>658161</v>
      </c>
      <c r="AH21" s="966">
        <v>97949</v>
      </c>
      <c r="AI21" s="966">
        <v>401659</v>
      </c>
      <c r="AJ21" s="966">
        <v>55254</v>
      </c>
      <c r="AK21" s="966">
        <v>111670</v>
      </c>
      <c r="AL21" s="966">
        <v>0</v>
      </c>
      <c r="AM21" s="957">
        <v>0</v>
      </c>
    </row>
    <row r="22" spans="2:39" s="116" customFormat="1" ht="12.75" customHeight="1">
      <c r="B22" s="671" t="s">
        <v>927</v>
      </c>
      <c r="C22" s="953">
        <v>2320989</v>
      </c>
      <c r="D22" s="966">
        <v>2318705</v>
      </c>
      <c r="E22" s="967">
        <f>SUM(C22-D22)</f>
        <v>2284</v>
      </c>
      <c r="F22" s="966">
        <v>2000</v>
      </c>
      <c r="G22" s="967">
        <f>SUM(E22-F22)</f>
        <v>284</v>
      </c>
      <c r="H22" s="966">
        <v>588616</v>
      </c>
      <c r="I22" s="966">
        <v>10075</v>
      </c>
      <c r="J22" s="966">
        <v>0</v>
      </c>
      <c r="K22" s="966">
        <v>17584</v>
      </c>
      <c r="L22" s="966">
        <v>802773</v>
      </c>
      <c r="M22" s="966">
        <v>3517</v>
      </c>
      <c r="N22" s="966">
        <v>1320</v>
      </c>
      <c r="O22" s="966">
        <v>13316</v>
      </c>
      <c r="P22" s="966">
        <v>5711</v>
      </c>
      <c r="Q22" s="966">
        <v>276177</v>
      </c>
      <c r="R22" s="966">
        <v>0</v>
      </c>
      <c r="S22" s="437">
        <v>106069</v>
      </c>
      <c r="T22" s="966">
        <v>69316</v>
      </c>
      <c r="U22" s="966">
        <v>8418</v>
      </c>
      <c r="V22" s="966">
        <v>30192</v>
      </c>
      <c r="W22" s="966">
        <v>22559</v>
      </c>
      <c r="X22" s="966">
        <v>26546</v>
      </c>
      <c r="Y22" s="966">
        <v>338800</v>
      </c>
      <c r="Z22" s="966">
        <v>50449</v>
      </c>
      <c r="AA22" s="966">
        <v>406305</v>
      </c>
      <c r="AB22" s="966">
        <v>261090</v>
      </c>
      <c r="AC22" s="966">
        <v>186918</v>
      </c>
      <c r="AD22" s="966">
        <v>13016</v>
      </c>
      <c r="AE22" s="966">
        <v>133691</v>
      </c>
      <c r="AF22" s="966">
        <v>46004</v>
      </c>
      <c r="AG22" s="966">
        <v>276524</v>
      </c>
      <c r="AH22" s="966">
        <v>76869</v>
      </c>
      <c r="AI22" s="966">
        <v>761147</v>
      </c>
      <c r="AJ22" s="966">
        <v>8720</v>
      </c>
      <c r="AK22" s="966">
        <v>97972</v>
      </c>
      <c r="AL22" s="966">
        <v>0</v>
      </c>
      <c r="AM22" s="957">
        <v>0</v>
      </c>
    </row>
    <row r="23" spans="2:39" s="116" customFormat="1" ht="12.75" customHeight="1">
      <c r="B23" s="671" t="s">
        <v>928</v>
      </c>
      <c r="C23" s="953">
        <v>3322365</v>
      </c>
      <c r="D23" s="966">
        <v>3298533</v>
      </c>
      <c r="E23" s="967">
        <f>SUM(C23-D23)</f>
        <v>23832</v>
      </c>
      <c r="F23" s="966">
        <v>21740</v>
      </c>
      <c r="G23" s="967">
        <f>SUM(E23-F23)</f>
        <v>2092</v>
      </c>
      <c r="H23" s="966">
        <v>567341</v>
      </c>
      <c r="I23" s="966">
        <v>13002</v>
      </c>
      <c r="J23" s="966">
        <v>4337</v>
      </c>
      <c r="K23" s="966">
        <v>22638</v>
      </c>
      <c r="L23" s="966">
        <v>750277</v>
      </c>
      <c r="M23" s="966">
        <v>3262</v>
      </c>
      <c r="N23" s="966">
        <v>245</v>
      </c>
      <c r="O23" s="966">
        <v>44917</v>
      </c>
      <c r="P23" s="966">
        <v>9615</v>
      </c>
      <c r="Q23" s="966">
        <v>267868</v>
      </c>
      <c r="R23" s="966">
        <v>0</v>
      </c>
      <c r="S23" s="437">
        <v>98977</v>
      </c>
      <c r="T23" s="966">
        <v>267040</v>
      </c>
      <c r="U23" s="966">
        <v>2270</v>
      </c>
      <c r="V23" s="966">
        <v>0</v>
      </c>
      <c r="W23" s="966">
        <v>39704</v>
      </c>
      <c r="X23" s="966">
        <v>591872</v>
      </c>
      <c r="Y23" s="966">
        <v>639000</v>
      </c>
      <c r="Z23" s="966">
        <v>56430</v>
      </c>
      <c r="AA23" s="966">
        <v>910172</v>
      </c>
      <c r="AB23" s="966">
        <v>421304</v>
      </c>
      <c r="AC23" s="966">
        <v>221324</v>
      </c>
      <c r="AD23" s="966">
        <v>1525</v>
      </c>
      <c r="AE23" s="966">
        <v>157698</v>
      </c>
      <c r="AF23" s="966">
        <v>118372</v>
      </c>
      <c r="AG23" s="966">
        <v>668264</v>
      </c>
      <c r="AH23" s="966">
        <v>241043</v>
      </c>
      <c r="AI23" s="966">
        <v>368218</v>
      </c>
      <c r="AJ23" s="966">
        <v>7313</v>
      </c>
      <c r="AK23" s="966">
        <v>126870</v>
      </c>
      <c r="AL23" s="966">
        <v>0</v>
      </c>
      <c r="AM23" s="957">
        <v>0</v>
      </c>
    </row>
    <row r="24" spans="2:39" s="116" customFormat="1" ht="13.5" customHeight="1">
      <c r="B24" s="671" t="s">
        <v>929</v>
      </c>
      <c r="C24" s="953">
        <v>2081813</v>
      </c>
      <c r="D24" s="966">
        <v>2041989</v>
      </c>
      <c r="E24" s="967">
        <f>SUM(C24-D24)</f>
        <v>39824</v>
      </c>
      <c r="F24" s="966">
        <v>4548</v>
      </c>
      <c r="G24" s="967">
        <f>SUM(E24-F24)</f>
        <v>35276</v>
      </c>
      <c r="H24" s="966">
        <v>370111</v>
      </c>
      <c r="I24" s="966">
        <v>9468</v>
      </c>
      <c r="J24" s="966">
        <v>0</v>
      </c>
      <c r="K24" s="966">
        <v>16515</v>
      </c>
      <c r="L24" s="966">
        <v>823780</v>
      </c>
      <c r="M24" s="966">
        <v>2520</v>
      </c>
      <c r="N24" s="966">
        <v>369</v>
      </c>
      <c r="O24" s="966">
        <v>21239</v>
      </c>
      <c r="P24" s="966">
        <v>7289</v>
      </c>
      <c r="Q24" s="966">
        <v>199132</v>
      </c>
      <c r="R24" s="966">
        <v>419</v>
      </c>
      <c r="S24" s="968">
        <v>80971</v>
      </c>
      <c r="T24" s="966">
        <v>24315</v>
      </c>
      <c r="U24" s="966">
        <v>6750</v>
      </c>
      <c r="V24" s="966">
        <v>350</v>
      </c>
      <c r="W24" s="966">
        <v>45488</v>
      </c>
      <c r="X24" s="966">
        <v>55797</v>
      </c>
      <c r="Y24" s="966">
        <v>417300</v>
      </c>
      <c r="Z24" s="966">
        <v>46802</v>
      </c>
      <c r="AA24" s="966">
        <v>612031</v>
      </c>
      <c r="AB24" s="966">
        <v>276375</v>
      </c>
      <c r="AC24" s="966">
        <v>129716</v>
      </c>
      <c r="AD24" s="966">
        <v>8062</v>
      </c>
      <c r="AE24" s="966">
        <v>134767</v>
      </c>
      <c r="AF24" s="966">
        <v>63878</v>
      </c>
      <c r="AG24" s="966">
        <v>391494</v>
      </c>
      <c r="AH24" s="966">
        <v>86314</v>
      </c>
      <c r="AI24" s="966">
        <v>217080</v>
      </c>
      <c r="AJ24" s="966">
        <v>2700</v>
      </c>
      <c r="AK24" s="966">
        <v>72770</v>
      </c>
      <c r="AL24" s="966">
        <v>0</v>
      </c>
      <c r="AM24" s="957">
        <v>0</v>
      </c>
    </row>
    <row r="25" spans="2:39" s="116" customFormat="1" ht="13.5" customHeight="1">
      <c r="B25" s="671"/>
      <c r="C25" s="953"/>
      <c r="D25" s="966"/>
      <c r="E25" s="967"/>
      <c r="F25" s="966"/>
      <c r="G25" s="967"/>
      <c r="H25" s="966"/>
      <c r="I25" s="966"/>
      <c r="J25" s="966"/>
      <c r="K25" s="966"/>
      <c r="L25" s="966"/>
      <c r="M25" s="966"/>
      <c r="N25" s="966"/>
      <c r="O25" s="966"/>
      <c r="P25" s="966"/>
      <c r="Q25" s="968"/>
      <c r="R25" s="966"/>
      <c r="S25" s="966"/>
      <c r="T25" s="966"/>
      <c r="U25" s="966"/>
      <c r="V25" s="966"/>
      <c r="W25" s="966"/>
      <c r="X25" s="966"/>
      <c r="Y25" s="966"/>
      <c r="Z25" s="966"/>
      <c r="AA25" s="966"/>
      <c r="AB25" s="966"/>
      <c r="AC25" s="966"/>
      <c r="AD25" s="966"/>
      <c r="AE25" s="966"/>
      <c r="AF25" s="966"/>
      <c r="AG25" s="966"/>
      <c r="AH25" s="966"/>
      <c r="AI25" s="966"/>
      <c r="AJ25" s="966"/>
      <c r="AK25" s="966"/>
      <c r="AL25" s="966"/>
      <c r="AM25" s="957"/>
    </row>
    <row r="26" spans="2:39" s="116" customFormat="1" ht="12.75" customHeight="1">
      <c r="B26" s="671" t="s">
        <v>930</v>
      </c>
      <c r="C26" s="953">
        <v>2032351</v>
      </c>
      <c r="D26" s="966">
        <v>1999118</v>
      </c>
      <c r="E26" s="967">
        <f>SUM(C26-D26)</f>
        <v>33233</v>
      </c>
      <c r="F26" s="966">
        <v>0</v>
      </c>
      <c r="G26" s="967">
        <f>SUM(E26-F26)</f>
        <v>33233</v>
      </c>
      <c r="H26" s="966">
        <v>520755</v>
      </c>
      <c r="I26" s="966">
        <v>12892</v>
      </c>
      <c r="J26" s="966">
        <v>0</v>
      </c>
      <c r="K26" s="966">
        <v>22493</v>
      </c>
      <c r="L26" s="966">
        <v>755238</v>
      </c>
      <c r="M26" s="966">
        <v>1977</v>
      </c>
      <c r="N26" s="966">
        <v>2559</v>
      </c>
      <c r="O26" s="966">
        <v>46829</v>
      </c>
      <c r="P26" s="966">
        <v>6712</v>
      </c>
      <c r="Q26" s="966">
        <v>219114</v>
      </c>
      <c r="R26" s="437">
        <v>0</v>
      </c>
      <c r="S26" s="966">
        <v>79515</v>
      </c>
      <c r="T26" s="966">
        <v>19336</v>
      </c>
      <c r="U26" s="966">
        <v>3165</v>
      </c>
      <c r="V26" s="966">
        <v>2821</v>
      </c>
      <c r="W26" s="966">
        <v>27423</v>
      </c>
      <c r="X26" s="966">
        <v>130122</v>
      </c>
      <c r="Y26" s="966">
        <v>181400</v>
      </c>
      <c r="Z26" s="966">
        <v>46729</v>
      </c>
      <c r="AA26" s="966">
        <v>264521</v>
      </c>
      <c r="AB26" s="966">
        <v>348616</v>
      </c>
      <c r="AC26" s="966">
        <v>246354</v>
      </c>
      <c r="AD26" s="966">
        <v>6466</v>
      </c>
      <c r="AE26" s="966">
        <v>110218</v>
      </c>
      <c r="AF26" s="966">
        <v>55440</v>
      </c>
      <c r="AG26" s="966">
        <v>404632</v>
      </c>
      <c r="AH26" s="966">
        <v>72801</v>
      </c>
      <c r="AI26" s="966">
        <v>350256</v>
      </c>
      <c r="AJ26" s="966">
        <v>1012</v>
      </c>
      <c r="AK26" s="966">
        <v>85541</v>
      </c>
      <c r="AL26" s="966">
        <v>6532</v>
      </c>
      <c r="AM26" s="957">
        <v>0</v>
      </c>
    </row>
    <row r="27" spans="2:39" s="116" customFormat="1" ht="12.75" customHeight="1">
      <c r="B27" s="671" t="s">
        <v>931</v>
      </c>
      <c r="C27" s="953">
        <v>2823034</v>
      </c>
      <c r="D27" s="966">
        <v>2751758</v>
      </c>
      <c r="E27" s="967">
        <f>SUM(C27-D27)</f>
        <v>71276</v>
      </c>
      <c r="F27" s="966">
        <v>273</v>
      </c>
      <c r="G27" s="967">
        <f>SUM(E27-F27)</f>
        <v>71003</v>
      </c>
      <c r="H27" s="966">
        <v>841006</v>
      </c>
      <c r="I27" s="966">
        <v>15393</v>
      </c>
      <c r="J27" s="966">
        <v>0</v>
      </c>
      <c r="K27" s="966">
        <v>26871</v>
      </c>
      <c r="L27" s="966">
        <v>814595</v>
      </c>
      <c r="M27" s="966">
        <v>4472</v>
      </c>
      <c r="N27" s="966">
        <v>0</v>
      </c>
      <c r="O27" s="966">
        <v>28468</v>
      </c>
      <c r="P27" s="966">
        <v>10660</v>
      </c>
      <c r="Q27" s="966">
        <v>369367</v>
      </c>
      <c r="R27" s="437">
        <v>0</v>
      </c>
      <c r="S27" s="966">
        <v>196447</v>
      </c>
      <c r="T27" s="966">
        <v>59817</v>
      </c>
      <c r="U27" s="966">
        <v>5244</v>
      </c>
      <c r="V27" s="966">
        <v>13532</v>
      </c>
      <c r="W27" s="966">
        <v>91715</v>
      </c>
      <c r="X27" s="966">
        <v>93647</v>
      </c>
      <c r="Y27" s="966">
        <v>251800</v>
      </c>
      <c r="Z27" s="966">
        <v>50213</v>
      </c>
      <c r="AA27" s="966">
        <v>650622</v>
      </c>
      <c r="AB27" s="966">
        <v>325591</v>
      </c>
      <c r="AC27" s="966">
        <v>81083</v>
      </c>
      <c r="AD27" s="966">
        <v>2417</v>
      </c>
      <c r="AE27" s="966">
        <v>265801</v>
      </c>
      <c r="AF27" s="966">
        <v>36945</v>
      </c>
      <c r="AG27" s="966">
        <v>788165</v>
      </c>
      <c r="AH27" s="966">
        <v>102361</v>
      </c>
      <c r="AI27" s="966">
        <v>319889</v>
      </c>
      <c r="AJ27" s="966">
        <v>0</v>
      </c>
      <c r="AK27" s="966">
        <v>128671</v>
      </c>
      <c r="AL27" s="966">
        <v>0</v>
      </c>
      <c r="AM27" s="957">
        <v>0</v>
      </c>
    </row>
    <row r="28" spans="2:39" s="116" customFormat="1" ht="12.75" customHeight="1">
      <c r="B28" s="671" t="s">
        <v>932</v>
      </c>
      <c r="C28" s="953">
        <v>2289065</v>
      </c>
      <c r="D28" s="966">
        <v>2278553</v>
      </c>
      <c r="E28" s="967">
        <f>SUM(C28-D28)</f>
        <v>10512</v>
      </c>
      <c r="F28" s="966">
        <v>3975</v>
      </c>
      <c r="G28" s="967">
        <f>SUM(E28-F28)</f>
        <v>6537</v>
      </c>
      <c r="H28" s="966">
        <v>499958</v>
      </c>
      <c r="I28" s="966">
        <v>16938</v>
      </c>
      <c r="J28" s="966">
        <v>0</v>
      </c>
      <c r="K28" s="966">
        <v>27721</v>
      </c>
      <c r="L28" s="966">
        <v>933886</v>
      </c>
      <c r="M28" s="966">
        <v>3844</v>
      </c>
      <c r="N28" s="966">
        <v>11694</v>
      </c>
      <c r="O28" s="966">
        <v>23700</v>
      </c>
      <c r="P28" s="966">
        <v>6390</v>
      </c>
      <c r="Q28" s="966">
        <v>355762</v>
      </c>
      <c r="R28" s="437">
        <v>18297</v>
      </c>
      <c r="S28" s="966">
        <v>137112</v>
      </c>
      <c r="T28" s="966">
        <v>4426</v>
      </c>
      <c r="U28" s="966">
        <v>15506</v>
      </c>
      <c r="V28" s="966">
        <v>0</v>
      </c>
      <c r="W28" s="966">
        <v>50208</v>
      </c>
      <c r="X28" s="966">
        <v>21023</v>
      </c>
      <c r="Y28" s="966">
        <v>162600</v>
      </c>
      <c r="Z28" s="966">
        <v>45887</v>
      </c>
      <c r="AA28" s="966">
        <v>315704</v>
      </c>
      <c r="AB28" s="966">
        <v>310326</v>
      </c>
      <c r="AC28" s="966">
        <v>227476</v>
      </c>
      <c r="AD28" s="966">
        <v>2822</v>
      </c>
      <c r="AE28" s="966">
        <v>195544</v>
      </c>
      <c r="AF28" s="966">
        <v>51717</v>
      </c>
      <c r="AG28" s="966">
        <v>501624</v>
      </c>
      <c r="AH28" s="966">
        <v>95913</v>
      </c>
      <c r="AI28" s="966">
        <v>454320</v>
      </c>
      <c r="AJ28" s="966">
        <v>725</v>
      </c>
      <c r="AK28" s="966">
        <v>76495</v>
      </c>
      <c r="AL28" s="966">
        <v>0</v>
      </c>
      <c r="AM28" s="957">
        <v>0</v>
      </c>
    </row>
    <row r="29" spans="2:39" s="116" customFormat="1" ht="12.75" customHeight="1">
      <c r="B29" s="671" t="s">
        <v>933</v>
      </c>
      <c r="C29" s="953">
        <v>1745185</v>
      </c>
      <c r="D29" s="966">
        <v>1711432</v>
      </c>
      <c r="E29" s="967">
        <f>SUM(C29-D29)</f>
        <v>33753</v>
      </c>
      <c r="F29" s="966">
        <v>17436</v>
      </c>
      <c r="G29" s="967">
        <f>SUM(E29-F29)</f>
        <v>16317</v>
      </c>
      <c r="H29" s="966">
        <v>243340</v>
      </c>
      <c r="I29" s="966">
        <v>10090</v>
      </c>
      <c r="J29" s="966">
        <v>0</v>
      </c>
      <c r="K29" s="966">
        <v>17596</v>
      </c>
      <c r="L29" s="966">
        <v>892949</v>
      </c>
      <c r="M29" s="966">
        <v>2048</v>
      </c>
      <c r="N29" s="966">
        <v>24791</v>
      </c>
      <c r="O29" s="966">
        <v>34307</v>
      </c>
      <c r="P29" s="966">
        <v>4385</v>
      </c>
      <c r="Q29" s="966">
        <v>213796</v>
      </c>
      <c r="R29" s="437">
        <v>0</v>
      </c>
      <c r="S29" s="966">
        <v>85812</v>
      </c>
      <c r="T29" s="966">
        <v>4305</v>
      </c>
      <c r="U29" s="966">
        <v>9585</v>
      </c>
      <c r="V29" s="966">
        <v>0</v>
      </c>
      <c r="W29" s="966">
        <v>80119</v>
      </c>
      <c r="X29" s="966">
        <v>22862</v>
      </c>
      <c r="Y29" s="966">
        <v>99200</v>
      </c>
      <c r="Z29" s="966">
        <v>40980</v>
      </c>
      <c r="AA29" s="966">
        <v>252925</v>
      </c>
      <c r="AB29" s="966">
        <v>341509</v>
      </c>
      <c r="AC29" s="966">
        <v>131761</v>
      </c>
      <c r="AD29" s="966">
        <v>4797</v>
      </c>
      <c r="AE29" s="966">
        <v>169354</v>
      </c>
      <c r="AF29" s="966">
        <v>48516</v>
      </c>
      <c r="AG29" s="966">
        <v>285058</v>
      </c>
      <c r="AH29" s="966">
        <v>61517</v>
      </c>
      <c r="AI29" s="966">
        <v>297999</v>
      </c>
      <c r="AJ29" s="966">
        <v>0</v>
      </c>
      <c r="AK29" s="966">
        <v>77016</v>
      </c>
      <c r="AL29" s="966">
        <v>0</v>
      </c>
      <c r="AM29" s="957">
        <v>0</v>
      </c>
    </row>
    <row r="30" spans="2:39" s="116" customFormat="1" ht="12.75" customHeight="1">
      <c r="B30" s="671"/>
      <c r="C30" s="953"/>
      <c r="D30" s="966"/>
      <c r="E30" s="967"/>
      <c r="F30" s="966"/>
      <c r="G30" s="967"/>
      <c r="H30" s="966"/>
      <c r="I30" s="966"/>
      <c r="J30" s="966"/>
      <c r="K30" s="966"/>
      <c r="L30" s="966"/>
      <c r="M30" s="966"/>
      <c r="N30" s="966"/>
      <c r="O30" s="966"/>
      <c r="P30" s="966"/>
      <c r="Q30" s="966"/>
      <c r="R30" s="437"/>
      <c r="S30" s="966"/>
      <c r="T30" s="966"/>
      <c r="U30" s="966"/>
      <c r="V30" s="966"/>
      <c r="W30" s="966"/>
      <c r="X30" s="966"/>
      <c r="Y30" s="966"/>
      <c r="Z30" s="966"/>
      <c r="AA30" s="966"/>
      <c r="AB30" s="966"/>
      <c r="AC30" s="966"/>
      <c r="AD30" s="966"/>
      <c r="AE30" s="966"/>
      <c r="AF30" s="966"/>
      <c r="AG30" s="966"/>
      <c r="AH30" s="966"/>
      <c r="AI30" s="966"/>
      <c r="AJ30" s="966"/>
      <c r="AK30" s="966"/>
      <c r="AL30" s="966"/>
      <c r="AM30" s="957"/>
    </row>
    <row r="31" spans="2:39" s="116" customFormat="1" ht="12.75" customHeight="1">
      <c r="B31" s="671" t="s">
        <v>934</v>
      </c>
      <c r="C31" s="953">
        <v>2254036</v>
      </c>
      <c r="D31" s="966">
        <v>2236010</v>
      </c>
      <c r="E31" s="967">
        <f>SUM(C31-D31)</f>
        <v>18026</v>
      </c>
      <c r="F31" s="966">
        <v>0</v>
      </c>
      <c r="G31" s="967">
        <f>SUM(E31-F31)</f>
        <v>18026</v>
      </c>
      <c r="H31" s="966">
        <v>449137</v>
      </c>
      <c r="I31" s="966">
        <v>15507</v>
      </c>
      <c r="J31" s="966">
        <v>0</v>
      </c>
      <c r="K31" s="966">
        <v>27080</v>
      </c>
      <c r="L31" s="966">
        <v>929904</v>
      </c>
      <c r="M31" s="966">
        <v>4024</v>
      </c>
      <c r="N31" s="966">
        <v>10566</v>
      </c>
      <c r="O31" s="966">
        <v>37245</v>
      </c>
      <c r="P31" s="966">
        <v>5999</v>
      </c>
      <c r="Q31" s="966">
        <v>292469</v>
      </c>
      <c r="R31" s="437">
        <v>0</v>
      </c>
      <c r="S31" s="966">
        <v>118572</v>
      </c>
      <c r="T31" s="966">
        <v>6151</v>
      </c>
      <c r="U31" s="966">
        <v>5150</v>
      </c>
      <c r="V31" s="966">
        <v>8189</v>
      </c>
      <c r="W31" s="966">
        <v>33679</v>
      </c>
      <c r="X31" s="966">
        <v>173364</v>
      </c>
      <c r="Y31" s="966">
        <v>137000</v>
      </c>
      <c r="Z31" s="966">
        <v>51407</v>
      </c>
      <c r="AA31" s="966">
        <v>326856</v>
      </c>
      <c r="AB31" s="966">
        <v>418009</v>
      </c>
      <c r="AC31" s="966">
        <v>294879</v>
      </c>
      <c r="AD31" s="966">
        <v>9817</v>
      </c>
      <c r="AE31" s="966">
        <v>133068</v>
      </c>
      <c r="AF31" s="966">
        <v>49326</v>
      </c>
      <c r="AG31" s="966">
        <v>397847</v>
      </c>
      <c r="AH31" s="966">
        <v>78633</v>
      </c>
      <c r="AI31" s="966">
        <v>354363</v>
      </c>
      <c r="AJ31" s="966">
        <v>505</v>
      </c>
      <c r="AK31" s="966">
        <v>121300</v>
      </c>
      <c r="AL31" s="966">
        <v>0</v>
      </c>
      <c r="AM31" s="957">
        <v>0</v>
      </c>
    </row>
    <row r="32" spans="2:39" s="116" customFormat="1" ht="12.75" customHeight="1">
      <c r="B32" s="671"/>
      <c r="C32" s="953"/>
      <c r="D32" s="966"/>
      <c r="E32" s="967"/>
      <c r="F32" s="966"/>
      <c r="G32" s="967"/>
      <c r="H32" s="966"/>
      <c r="I32" s="966"/>
      <c r="J32" s="966"/>
      <c r="K32" s="966"/>
      <c r="L32" s="966"/>
      <c r="M32" s="966"/>
      <c r="N32" s="966"/>
      <c r="O32" s="966"/>
      <c r="P32" s="966"/>
      <c r="Q32" s="968"/>
      <c r="R32" s="966"/>
      <c r="S32" s="966"/>
      <c r="T32" s="966"/>
      <c r="U32" s="966"/>
      <c r="V32" s="966"/>
      <c r="W32" s="966"/>
      <c r="X32" s="966"/>
      <c r="Y32" s="966"/>
      <c r="Z32" s="966"/>
      <c r="AA32" s="966"/>
      <c r="AB32" s="966"/>
      <c r="AC32" s="966"/>
      <c r="AD32" s="966"/>
      <c r="AE32" s="966"/>
      <c r="AF32" s="966"/>
      <c r="AG32" s="966"/>
      <c r="AH32" s="966"/>
      <c r="AI32" s="966"/>
      <c r="AJ32" s="966"/>
      <c r="AK32" s="966"/>
      <c r="AL32" s="966"/>
      <c r="AM32" s="957"/>
    </row>
    <row r="33" spans="2:39" s="116" customFormat="1" ht="12.75" customHeight="1">
      <c r="B33" s="671" t="s">
        <v>935</v>
      </c>
      <c r="C33" s="953">
        <v>844399</v>
      </c>
      <c r="D33" s="966">
        <v>825770</v>
      </c>
      <c r="E33" s="967">
        <f>SUM(C33-D33)</f>
        <v>18629</v>
      </c>
      <c r="F33" s="966">
        <v>0</v>
      </c>
      <c r="G33" s="967">
        <f>SUM(E33-F33)</f>
        <v>18629</v>
      </c>
      <c r="H33" s="966">
        <v>168393</v>
      </c>
      <c r="I33" s="966">
        <v>5104</v>
      </c>
      <c r="J33" s="966">
        <v>0</v>
      </c>
      <c r="K33" s="966">
        <v>8893</v>
      </c>
      <c r="L33" s="966">
        <v>372507</v>
      </c>
      <c r="M33" s="966">
        <v>959</v>
      </c>
      <c r="N33" s="966">
        <v>3149</v>
      </c>
      <c r="O33" s="966">
        <v>1451</v>
      </c>
      <c r="P33" s="966">
        <v>4225</v>
      </c>
      <c r="Q33" s="966">
        <v>55400</v>
      </c>
      <c r="R33" s="966">
        <v>0</v>
      </c>
      <c r="S33" s="437">
        <v>85349</v>
      </c>
      <c r="T33" s="966">
        <v>3319</v>
      </c>
      <c r="U33" s="966">
        <v>767</v>
      </c>
      <c r="V33" s="966">
        <v>0</v>
      </c>
      <c r="W33" s="966">
        <v>19601</v>
      </c>
      <c r="X33" s="966">
        <v>5882</v>
      </c>
      <c r="Y33" s="966">
        <v>109400</v>
      </c>
      <c r="Z33" s="966">
        <v>26500</v>
      </c>
      <c r="AA33" s="966">
        <v>131262</v>
      </c>
      <c r="AB33" s="966">
        <v>90036</v>
      </c>
      <c r="AC33" s="966">
        <v>40975</v>
      </c>
      <c r="AD33" s="966">
        <v>888</v>
      </c>
      <c r="AE33" s="966">
        <v>102209</v>
      </c>
      <c r="AF33" s="966">
        <v>8185</v>
      </c>
      <c r="AG33" s="966">
        <v>238488</v>
      </c>
      <c r="AH33" s="966">
        <v>22245</v>
      </c>
      <c r="AI33" s="966">
        <v>135696</v>
      </c>
      <c r="AJ33" s="966">
        <v>0</v>
      </c>
      <c r="AK33" s="966">
        <v>29286</v>
      </c>
      <c r="AL33" s="966">
        <v>0</v>
      </c>
      <c r="AM33" s="957">
        <v>0</v>
      </c>
    </row>
    <row r="34" spans="2:39" s="116" customFormat="1" ht="12.75" customHeight="1">
      <c r="B34" s="671" t="s">
        <v>936</v>
      </c>
      <c r="C34" s="953">
        <v>694076</v>
      </c>
      <c r="D34" s="966">
        <v>692663</v>
      </c>
      <c r="E34" s="967">
        <f>SUM(C34-D34)</f>
        <v>1413</v>
      </c>
      <c r="F34" s="966">
        <v>0</v>
      </c>
      <c r="G34" s="967">
        <f>SUM(E34-F34)</f>
        <v>1413</v>
      </c>
      <c r="H34" s="966">
        <v>116885</v>
      </c>
      <c r="I34" s="966">
        <v>3020</v>
      </c>
      <c r="J34" s="966">
        <v>0</v>
      </c>
      <c r="K34" s="966">
        <v>5270</v>
      </c>
      <c r="L34" s="966">
        <v>289636</v>
      </c>
      <c r="M34" s="966">
        <v>305</v>
      </c>
      <c r="N34" s="966">
        <v>3295</v>
      </c>
      <c r="O34" s="966">
        <v>8720</v>
      </c>
      <c r="P34" s="966">
        <v>2841</v>
      </c>
      <c r="Q34" s="966">
        <v>71207</v>
      </c>
      <c r="R34" s="966">
        <v>0</v>
      </c>
      <c r="S34" s="437">
        <v>32650</v>
      </c>
      <c r="T34" s="966">
        <v>372</v>
      </c>
      <c r="U34" s="966">
        <v>6627</v>
      </c>
      <c r="V34" s="966">
        <v>0</v>
      </c>
      <c r="W34" s="966">
        <v>20465</v>
      </c>
      <c r="X34" s="966">
        <v>10783</v>
      </c>
      <c r="Y34" s="966">
        <v>122000</v>
      </c>
      <c r="Z34" s="966">
        <v>21460</v>
      </c>
      <c r="AA34" s="966">
        <v>106498</v>
      </c>
      <c r="AB34" s="966">
        <v>103719</v>
      </c>
      <c r="AC34" s="966">
        <v>39220</v>
      </c>
      <c r="AD34" s="966">
        <v>0</v>
      </c>
      <c r="AE34" s="966">
        <v>33725</v>
      </c>
      <c r="AF34" s="966">
        <v>8964</v>
      </c>
      <c r="AG34" s="966">
        <v>124560</v>
      </c>
      <c r="AH34" s="966">
        <v>17580</v>
      </c>
      <c r="AI34" s="966">
        <v>205135</v>
      </c>
      <c r="AJ34" s="966">
        <v>0</v>
      </c>
      <c r="AK34" s="966">
        <v>31802</v>
      </c>
      <c r="AL34" s="966">
        <v>0</v>
      </c>
      <c r="AM34" s="957">
        <v>0</v>
      </c>
    </row>
    <row r="35" spans="2:39" s="116" customFormat="1" ht="12.75" customHeight="1">
      <c r="B35" s="671" t="s">
        <v>937</v>
      </c>
      <c r="C35" s="953">
        <v>1210053</v>
      </c>
      <c r="D35" s="966">
        <v>1205498</v>
      </c>
      <c r="E35" s="967">
        <f>SUM(C35-D35)</f>
        <v>4555</v>
      </c>
      <c r="F35" s="966">
        <v>0</v>
      </c>
      <c r="G35" s="967">
        <f>SUM(E35-F35)</f>
        <v>4555</v>
      </c>
      <c r="H35" s="966">
        <v>268398</v>
      </c>
      <c r="I35" s="966">
        <v>6328</v>
      </c>
      <c r="J35" s="966">
        <v>0</v>
      </c>
      <c r="K35" s="966">
        <v>11035</v>
      </c>
      <c r="L35" s="966">
        <v>490329</v>
      </c>
      <c r="M35" s="966">
        <v>875</v>
      </c>
      <c r="N35" s="966">
        <v>1610</v>
      </c>
      <c r="O35" s="966">
        <v>13795</v>
      </c>
      <c r="P35" s="966">
        <v>4780</v>
      </c>
      <c r="Q35" s="966">
        <v>85980</v>
      </c>
      <c r="R35" s="966">
        <v>0</v>
      </c>
      <c r="S35" s="437">
        <v>107210</v>
      </c>
      <c r="T35" s="966">
        <v>13664</v>
      </c>
      <c r="U35" s="966">
        <v>1826</v>
      </c>
      <c r="V35" s="966">
        <v>105</v>
      </c>
      <c r="W35" s="966">
        <v>36206</v>
      </c>
      <c r="X35" s="966">
        <v>32012</v>
      </c>
      <c r="Y35" s="966">
        <v>135900</v>
      </c>
      <c r="Z35" s="966">
        <v>26686</v>
      </c>
      <c r="AA35" s="966">
        <v>231051</v>
      </c>
      <c r="AB35" s="966">
        <v>218770</v>
      </c>
      <c r="AC35" s="966">
        <v>37601</v>
      </c>
      <c r="AD35" s="966">
        <v>40241</v>
      </c>
      <c r="AE35" s="966">
        <v>75544</v>
      </c>
      <c r="AF35" s="966">
        <v>16749</v>
      </c>
      <c r="AG35" s="966">
        <v>291089</v>
      </c>
      <c r="AH35" s="966">
        <v>48887</v>
      </c>
      <c r="AI35" s="966">
        <v>147144</v>
      </c>
      <c r="AJ35" s="966">
        <v>0</v>
      </c>
      <c r="AK35" s="966">
        <v>55631</v>
      </c>
      <c r="AL35" s="966">
        <v>16105</v>
      </c>
      <c r="AM35" s="957">
        <v>0</v>
      </c>
    </row>
    <row r="36" spans="2:39" s="116" customFormat="1" ht="12.75" customHeight="1">
      <c r="B36" s="671" t="s">
        <v>938</v>
      </c>
      <c r="C36" s="953">
        <v>1114225</v>
      </c>
      <c r="D36" s="966">
        <v>1110966</v>
      </c>
      <c r="E36" s="967">
        <f>SUM(C36-D36)</f>
        <v>3259</v>
      </c>
      <c r="F36" s="966">
        <v>289</v>
      </c>
      <c r="G36" s="967">
        <f>SUM(E36-F36)</f>
        <v>2970</v>
      </c>
      <c r="H36" s="966">
        <v>115066</v>
      </c>
      <c r="I36" s="966">
        <v>5572</v>
      </c>
      <c r="J36" s="966">
        <v>0</v>
      </c>
      <c r="K36" s="966">
        <v>10160</v>
      </c>
      <c r="L36" s="966">
        <v>493261</v>
      </c>
      <c r="M36" s="966">
        <v>341</v>
      </c>
      <c r="N36" s="966">
        <v>3233</v>
      </c>
      <c r="O36" s="966">
        <v>19726</v>
      </c>
      <c r="P36" s="966">
        <v>1842</v>
      </c>
      <c r="Q36" s="966">
        <v>66629</v>
      </c>
      <c r="R36" s="966">
        <v>0</v>
      </c>
      <c r="S36" s="437">
        <v>138180</v>
      </c>
      <c r="T36" s="966">
        <v>15804</v>
      </c>
      <c r="U36" s="966">
        <v>8897</v>
      </c>
      <c r="V36" s="966">
        <v>18308</v>
      </c>
      <c r="W36" s="966">
        <v>8824</v>
      </c>
      <c r="X36" s="966">
        <v>12582</v>
      </c>
      <c r="Y36" s="966">
        <v>195800</v>
      </c>
      <c r="Z36" s="966">
        <v>16823</v>
      </c>
      <c r="AA36" s="966">
        <v>265360</v>
      </c>
      <c r="AB36" s="966">
        <v>102264</v>
      </c>
      <c r="AC36" s="966">
        <v>66819</v>
      </c>
      <c r="AD36" s="966">
        <v>849</v>
      </c>
      <c r="AE36" s="966">
        <v>253468</v>
      </c>
      <c r="AF36" s="966">
        <v>17927</v>
      </c>
      <c r="AG36" s="966">
        <v>157534</v>
      </c>
      <c r="AH36" s="966">
        <v>36412</v>
      </c>
      <c r="AI36" s="966">
        <v>112971</v>
      </c>
      <c r="AJ36" s="966">
        <v>7141</v>
      </c>
      <c r="AK36" s="966">
        <v>73398</v>
      </c>
      <c r="AL36" s="966">
        <v>0</v>
      </c>
      <c r="AM36" s="957">
        <v>0</v>
      </c>
    </row>
    <row r="37" spans="2:39" s="116" customFormat="1" ht="12.75" customHeight="1">
      <c r="B37" s="671"/>
      <c r="C37" s="953"/>
      <c r="D37" s="966"/>
      <c r="E37" s="967"/>
      <c r="F37" s="966"/>
      <c r="G37" s="967"/>
      <c r="H37" s="966"/>
      <c r="I37" s="966"/>
      <c r="J37" s="966"/>
      <c r="K37" s="966"/>
      <c r="L37" s="966"/>
      <c r="M37" s="966"/>
      <c r="N37" s="966"/>
      <c r="O37" s="966"/>
      <c r="P37" s="966"/>
      <c r="Q37" s="966"/>
      <c r="R37" s="437"/>
      <c r="S37" s="966"/>
      <c r="T37" s="966"/>
      <c r="U37" s="966"/>
      <c r="V37" s="966"/>
      <c r="W37" s="966"/>
      <c r="X37" s="966"/>
      <c r="Y37" s="966"/>
      <c r="Z37" s="966"/>
      <c r="AA37" s="966"/>
      <c r="AB37" s="966"/>
      <c r="AC37" s="966"/>
      <c r="AD37" s="966"/>
      <c r="AE37" s="966"/>
      <c r="AF37" s="966"/>
      <c r="AG37" s="966"/>
      <c r="AH37" s="966"/>
      <c r="AI37" s="966"/>
      <c r="AJ37" s="966"/>
      <c r="AK37" s="966"/>
      <c r="AL37" s="966"/>
      <c r="AM37" s="957"/>
    </row>
    <row r="38" spans="2:39" s="116" customFormat="1" ht="12.75" customHeight="1">
      <c r="B38" s="671" t="s">
        <v>939</v>
      </c>
      <c r="C38" s="953">
        <v>1104325</v>
      </c>
      <c r="D38" s="966">
        <v>1085818</v>
      </c>
      <c r="E38" s="967">
        <f>SUM(C38-D38)</f>
        <v>18507</v>
      </c>
      <c r="F38" s="966">
        <v>0</v>
      </c>
      <c r="G38" s="967">
        <f>SUM(E38-F38)</f>
        <v>18507</v>
      </c>
      <c r="H38" s="966">
        <v>138029</v>
      </c>
      <c r="I38" s="966">
        <v>5424</v>
      </c>
      <c r="J38" s="966">
        <v>0</v>
      </c>
      <c r="K38" s="966">
        <v>9441</v>
      </c>
      <c r="L38" s="966">
        <v>449993</v>
      </c>
      <c r="M38" s="966">
        <v>227</v>
      </c>
      <c r="N38" s="966">
        <v>41289</v>
      </c>
      <c r="O38" s="966">
        <v>13209</v>
      </c>
      <c r="P38" s="966">
        <v>3422</v>
      </c>
      <c r="Q38" s="966">
        <v>51861</v>
      </c>
      <c r="R38" s="437">
        <v>0</v>
      </c>
      <c r="S38" s="966">
        <v>212237</v>
      </c>
      <c r="T38" s="966">
        <v>10808</v>
      </c>
      <c r="U38" s="966">
        <v>12172</v>
      </c>
      <c r="V38" s="966">
        <v>0</v>
      </c>
      <c r="W38" s="966">
        <v>23690</v>
      </c>
      <c r="X38" s="966">
        <v>9723</v>
      </c>
      <c r="Y38" s="966">
        <v>122800</v>
      </c>
      <c r="Z38" s="966">
        <v>21858</v>
      </c>
      <c r="AA38" s="966">
        <v>171326</v>
      </c>
      <c r="AB38" s="966">
        <v>106440</v>
      </c>
      <c r="AC38" s="966">
        <v>51720</v>
      </c>
      <c r="AD38" s="966">
        <v>1287</v>
      </c>
      <c r="AE38" s="966">
        <v>271271</v>
      </c>
      <c r="AF38" s="966">
        <v>19207</v>
      </c>
      <c r="AG38" s="966">
        <v>194322</v>
      </c>
      <c r="AH38" s="966">
        <v>43467</v>
      </c>
      <c r="AI38" s="966">
        <v>166026</v>
      </c>
      <c r="AJ38" s="966">
        <v>2320</v>
      </c>
      <c r="AK38" s="966">
        <v>36574</v>
      </c>
      <c r="AL38" s="966">
        <v>0</v>
      </c>
      <c r="AM38" s="957">
        <v>0</v>
      </c>
    </row>
    <row r="39" spans="2:39" s="116" customFormat="1" ht="12.75" customHeight="1">
      <c r="B39" s="671" t="s">
        <v>940</v>
      </c>
      <c r="C39" s="953">
        <v>878969</v>
      </c>
      <c r="D39" s="966">
        <v>870402</v>
      </c>
      <c r="E39" s="967">
        <f>SUM(C39-D39)</f>
        <v>8567</v>
      </c>
      <c r="F39" s="966">
        <v>2686</v>
      </c>
      <c r="G39" s="967">
        <f>SUM(E39-F39)</f>
        <v>5881</v>
      </c>
      <c r="H39" s="966">
        <v>156426</v>
      </c>
      <c r="I39" s="966">
        <v>6864</v>
      </c>
      <c r="J39" s="966">
        <v>0</v>
      </c>
      <c r="K39" s="966">
        <v>11930</v>
      </c>
      <c r="L39" s="966">
        <v>455053</v>
      </c>
      <c r="M39" s="966">
        <v>329</v>
      </c>
      <c r="N39" s="966">
        <v>6440</v>
      </c>
      <c r="O39" s="966">
        <v>9743</v>
      </c>
      <c r="P39" s="966">
        <v>1973</v>
      </c>
      <c r="Q39" s="966">
        <v>66025</v>
      </c>
      <c r="R39" s="437">
        <v>0</v>
      </c>
      <c r="S39" s="966">
        <v>40086</v>
      </c>
      <c r="T39" s="966">
        <v>1140</v>
      </c>
      <c r="U39" s="966">
        <v>0</v>
      </c>
      <c r="V39" s="966">
        <v>0</v>
      </c>
      <c r="W39" s="966">
        <v>19173</v>
      </c>
      <c r="X39" s="966">
        <v>20587</v>
      </c>
      <c r="Y39" s="966">
        <v>83200</v>
      </c>
      <c r="Z39" s="966">
        <v>24969</v>
      </c>
      <c r="AA39" s="966">
        <v>171643</v>
      </c>
      <c r="AB39" s="966">
        <v>93355</v>
      </c>
      <c r="AC39" s="966">
        <v>45478</v>
      </c>
      <c r="AD39" s="966">
        <v>1089</v>
      </c>
      <c r="AE39" s="966">
        <v>116191</v>
      </c>
      <c r="AF39" s="966">
        <v>11739</v>
      </c>
      <c r="AG39" s="966">
        <v>140539</v>
      </c>
      <c r="AH39" s="966">
        <v>47102</v>
      </c>
      <c r="AI39" s="966">
        <v>152947</v>
      </c>
      <c r="AJ39" s="966">
        <v>4685</v>
      </c>
      <c r="AK39" s="966">
        <v>60665</v>
      </c>
      <c r="AL39" s="966">
        <v>0</v>
      </c>
      <c r="AM39" s="957">
        <v>0</v>
      </c>
    </row>
    <row r="40" spans="2:39" s="116" customFormat="1" ht="12.75" customHeight="1">
      <c r="B40" s="671" t="s">
        <v>941</v>
      </c>
      <c r="C40" s="953">
        <v>752247</v>
      </c>
      <c r="D40" s="966">
        <v>716521</v>
      </c>
      <c r="E40" s="967">
        <f>SUM(C40-D40)</f>
        <v>35726</v>
      </c>
      <c r="F40" s="966">
        <v>0</v>
      </c>
      <c r="G40" s="967">
        <f>SUM(E40-F40)</f>
        <v>35726</v>
      </c>
      <c r="H40" s="966">
        <v>93794</v>
      </c>
      <c r="I40" s="966">
        <v>5249</v>
      </c>
      <c r="J40" s="966">
        <v>0</v>
      </c>
      <c r="K40" s="966">
        <v>9157</v>
      </c>
      <c r="L40" s="966">
        <v>400135</v>
      </c>
      <c r="M40" s="966">
        <v>263</v>
      </c>
      <c r="N40" s="966">
        <v>3162</v>
      </c>
      <c r="O40" s="966">
        <v>10638</v>
      </c>
      <c r="P40" s="966">
        <v>3242</v>
      </c>
      <c r="Q40" s="966">
        <v>64821</v>
      </c>
      <c r="R40" s="437">
        <v>0</v>
      </c>
      <c r="S40" s="966">
        <v>59489</v>
      </c>
      <c r="T40" s="966">
        <v>2368</v>
      </c>
      <c r="U40" s="966">
        <v>2572</v>
      </c>
      <c r="V40" s="966">
        <v>0</v>
      </c>
      <c r="W40" s="966">
        <v>39182</v>
      </c>
      <c r="X40" s="966">
        <v>4975</v>
      </c>
      <c r="Y40" s="966">
        <v>53200</v>
      </c>
      <c r="Z40" s="966">
        <v>25684</v>
      </c>
      <c r="AA40" s="966">
        <v>139894</v>
      </c>
      <c r="AB40" s="966">
        <v>107366</v>
      </c>
      <c r="AC40" s="966">
        <v>56897</v>
      </c>
      <c r="AD40" s="966">
        <v>1598</v>
      </c>
      <c r="AE40" s="966">
        <v>80616</v>
      </c>
      <c r="AF40" s="966">
        <v>3868</v>
      </c>
      <c r="AG40" s="966">
        <v>140186</v>
      </c>
      <c r="AH40" s="966">
        <v>14378</v>
      </c>
      <c r="AI40" s="966">
        <v>105654</v>
      </c>
      <c r="AJ40" s="966">
        <v>0</v>
      </c>
      <c r="AK40" s="966">
        <v>40156</v>
      </c>
      <c r="AL40" s="966">
        <v>224</v>
      </c>
      <c r="AM40" s="957">
        <v>0</v>
      </c>
    </row>
    <row r="41" spans="2:39" s="116" customFormat="1" ht="12.75" customHeight="1">
      <c r="B41" s="671" t="s">
        <v>942</v>
      </c>
      <c r="C41" s="953">
        <v>748626</v>
      </c>
      <c r="D41" s="966">
        <v>724586</v>
      </c>
      <c r="E41" s="967">
        <f>SUM(C41-D41)</f>
        <v>24040</v>
      </c>
      <c r="F41" s="966">
        <v>1600</v>
      </c>
      <c r="G41" s="967">
        <f>SUM(E41-F41)</f>
        <v>22440</v>
      </c>
      <c r="H41" s="966">
        <v>72130</v>
      </c>
      <c r="I41" s="966">
        <v>4759</v>
      </c>
      <c r="J41" s="966">
        <v>0</v>
      </c>
      <c r="K41" s="966">
        <v>8266</v>
      </c>
      <c r="L41" s="966">
        <v>347618</v>
      </c>
      <c r="M41" s="966">
        <v>401</v>
      </c>
      <c r="N41" s="966">
        <v>124</v>
      </c>
      <c r="O41" s="966">
        <v>3377</v>
      </c>
      <c r="P41" s="966">
        <v>832</v>
      </c>
      <c r="Q41" s="968">
        <v>44624</v>
      </c>
      <c r="R41" s="966">
        <v>0</v>
      </c>
      <c r="S41" s="966">
        <v>138022</v>
      </c>
      <c r="T41" s="966">
        <v>5740</v>
      </c>
      <c r="U41" s="966">
        <v>10463</v>
      </c>
      <c r="V41" s="966">
        <v>15000</v>
      </c>
      <c r="W41" s="966">
        <v>21191</v>
      </c>
      <c r="X41" s="966">
        <v>9179</v>
      </c>
      <c r="Y41" s="966">
        <v>66900</v>
      </c>
      <c r="Z41" s="966">
        <v>14474</v>
      </c>
      <c r="AA41" s="966">
        <v>103627</v>
      </c>
      <c r="AB41" s="966">
        <v>54398</v>
      </c>
      <c r="AC41" s="966">
        <v>60688</v>
      </c>
      <c r="AD41" s="966">
        <v>1524</v>
      </c>
      <c r="AE41" s="966">
        <v>166789</v>
      </c>
      <c r="AF41" s="966">
        <v>1822</v>
      </c>
      <c r="AG41" s="966">
        <v>94323</v>
      </c>
      <c r="AH41" s="966">
        <v>35152</v>
      </c>
      <c r="AI41" s="966">
        <v>115693</v>
      </c>
      <c r="AJ41" s="966">
        <v>32084</v>
      </c>
      <c r="AK41" s="966">
        <v>44012</v>
      </c>
      <c r="AL41" s="966">
        <v>0</v>
      </c>
      <c r="AM41" s="957">
        <v>0</v>
      </c>
    </row>
    <row r="42" spans="2:39" s="116" customFormat="1" ht="12.75" customHeight="1">
      <c r="B42" s="671"/>
      <c r="C42" s="953"/>
      <c r="D42" s="966"/>
      <c r="E42" s="967"/>
      <c r="F42" s="966"/>
      <c r="G42" s="967"/>
      <c r="H42" s="966"/>
      <c r="I42" s="966"/>
      <c r="J42" s="966"/>
      <c r="K42" s="966"/>
      <c r="L42" s="966"/>
      <c r="M42" s="966"/>
      <c r="N42" s="966"/>
      <c r="O42" s="966"/>
      <c r="P42" s="966"/>
      <c r="Q42" s="968"/>
      <c r="R42" s="966"/>
      <c r="S42" s="966"/>
      <c r="T42" s="966"/>
      <c r="U42" s="966"/>
      <c r="V42" s="966"/>
      <c r="W42" s="966"/>
      <c r="X42" s="966"/>
      <c r="Y42" s="966"/>
      <c r="Z42" s="966"/>
      <c r="AA42" s="966"/>
      <c r="AB42" s="966"/>
      <c r="AC42" s="966"/>
      <c r="AD42" s="966"/>
      <c r="AE42" s="966"/>
      <c r="AF42" s="966"/>
      <c r="AG42" s="966"/>
      <c r="AH42" s="966"/>
      <c r="AI42" s="966"/>
      <c r="AJ42" s="966"/>
      <c r="AK42" s="966"/>
      <c r="AL42" s="966"/>
      <c r="AM42" s="957"/>
    </row>
    <row r="43" spans="2:39" s="116" customFormat="1" ht="12.75" customHeight="1">
      <c r="B43" s="671" t="s">
        <v>943</v>
      </c>
      <c r="C43" s="953">
        <v>1147933</v>
      </c>
      <c r="D43" s="966">
        <v>1124655</v>
      </c>
      <c r="E43" s="967">
        <f>SUM(C43-D43)</f>
        <v>23278</v>
      </c>
      <c r="F43" s="966">
        <v>0</v>
      </c>
      <c r="G43" s="967">
        <f>SUM(E43-F43)</f>
        <v>23278</v>
      </c>
      <c r="H43" s="966">
        <v>161793</v>
      </c>
      <c r="I43" s="966">
        <v>6199</v>
      </c>
      <c r="J43" s="966">
        <v>0</v>
      </c>
      <c r="K43" s="966">
        <v>10802</v>
      </c>
      <c r="L43" s="966">
        <v>472282</v>
      </c>
      <c r="M43" s="966">
        <v>371</v>
      </c>
      <c r="N43" s="966">
        <v>570</v>
      </c>
      <c r="O43" s="966">
        <v>8199</v>
      </c>
      <c r="P43" s="966">
        <v>3092</v>
      </c>
      <c r="Q43" s="968">
        <v>94746</v>
      </c>
      <c r="R43" s="966">
        <v>0</v>
      </c>
      <c r="S43" s="966">
        <v>100707</v>
      </c>
      <c r="T43" s="966">
        <v>71148</v>
      </c>
      <c r="U43" s="966">
        <v>10716</v>
      </c>
      <c r="V43" s="966">
        <v>0</v>
      </c>
      <c r="W43" s="966">
        <v>29987</v>
      </c>
      <c r="X43" s="966">
        <v>6521</v>
      </c>
      <c r="Y43" s="966">
        <v>170800</v>
      </c>
      <c r="Z43" s="966">
        <v>22564</v>
      </c>
      <c r="AA43" s="966">
        <v>245452</v>
      </c>
      <c r="AB43" s="966">
        <v>85027</v>
      </c>
      <c r="AC43" s="966">
        <v>85874</v>
      </c>
      <c r="AD43" s="966">
        <v>1643</v>
      </c>
      <c r="AE43" s="966">
        <v>134860</v>
      </c>
      <c r="AF43" s="966">
        <v>23824</v>
      </c>
      <c r="AG43" s="966">
        <v>189200</v>
      </c>
      <c r="AH43" s="966">
        <v>44918</v>
      </c>
      <c r="AI43" s="966">
        <v>235094</v>
      </c>
      <c r="AJ43" s="966">
        <v>15932</v>
      </c>
      <c r="AK43" s="966">
        <v>40267</v>
      </c>
      <c r="AL43" s="966">
        <v>0</v>
      </c>
      <c r="AM43" s="957">
        <v>0</v>
      </c>
    </row>
    <row r="44" spans="2:39" s="116" customFormat="1" ht="12.75" customHeight="1">
      <c r="B44" s="671" t="s">
        <v>944</v>
      </c>
      <c r="C44" s="953">
        <v>651429</v>
      </c>
      <c r="D44" s="966">
        <v>640224</v>
      </c>
      <c r="E44" s="967">
        <f>SUM(C44-D44)</f>
        <v>11205</v>
      </c>
      <c r="F44" s="966">
        <v>0</v>
      </c>
      <c r="G44" s="967">
        <f>SUM(E44-F44)</f>
        <v>11205</v>
      </c>
      <c r="H44" s="966">
        <v>70599</v>
      </c>
      <c r="I44" s="966">
        <v>3672</v>
      </c>
      <c r="J44" s="966">
        <v>0</v>
      </c>
      <c r="K44" s="966">
        <v>6368</v>
      </c>
      <c r="L44" s="966">
        <v>358851</v>
      </c>
      <c r="M44" s="966">
        <v>407</v>
      </c>
      <c r="N44" s="966">
        <v>3178</v>
      </c>
      <c r="O44" s="966">
        <v>6315</v>
      </c>
      <c r="P44" s="966">
        <v>1044</v>
      </c>
      <c r="Q44" s="968">
        <v>32942</v>
      </c>
      <c r="R44" s="966">
        <v>0</v>
      </c>
      <c r="S44" s="966">
        <v>36545</v>
      </c>
      <c r="T44" s="966">
        <v>3374</v>
      </c>
      <c r="U44" s="966">
        <v>2442</v>
      </c>
      <c r="V44" s="966">
        <v>2000</v>
      </c>
      <c r="W44" s="966">
        <v>14512</v>
      </c>
      <c r="X44" s="966">
        <v>14280</v>
      </c>
      <c r="Y44" s="966">
        <v>94900</v>
      </c>
      <c r="Z44" s="966">
        <v>16880</v>
      </c>
      <c r="AA44" s="966">
        <v>87327</v>
      </c>
      <c r="AB44" s="966">
        <v>58576</v>
      </c>
      <c r="AC44" s="966">
        <v>35145</v>
      </c>
      <c r="AD44" s="966">
        <v>1108</v>
      </c>
      <c r="AE44" s="966">
        <v>75881</v>
      </c>
      <c r="AF44" s="966">
        <v>13270</v>
      </c>
      <c r="AG44" s="966">
        <v>124886</v>
      </c>
      <c r="AH44" s="966">
        <v>34629</v>
      </c>
      <c r="AI44" s="966">
        <v>148139</v>
      </c>
      <c r="AJ44" s="966">
        <v>11863</v>
      </c>
      <c r="AK44" s="966">
        <v>28690</v>
      </c>
      <c r="AL44" s="966">
        <v>3830</v>
      </c>
      <c r="AM44" s="957">
        <v>0</v>
      </c>
    </row>
    <row r="45" spans="2:39" s="116" customFormat="1" ht="12.75" customHeight="1">
      <c r="B45" s="671" t="s">
        <v>945</v>
      </c>
      <c r="C45" s="953">
        <v>901771</v>
      </c>
      <c r="D45" s="966">
        <v>884462</v>
      </c>
      <c r="E45" s="967">
        <f>SUM(C45-D45)</f>
        <v>17309</v>
      </c>
      <c r="F45" s="966">
        <v>0</v>
      </c>
      <c r="G45" s="967">
        <f>SUM(E45-F45)</f>
        <v>17309</v>
      </c>
      <c r="H45" s="966">
        <v>128735</v>
      </c>
      <c r="I45" s="966">
        <v>6320</v>
      </c>
      <c r="J45" s="966">
        <v>0</v>
      </c>
      <c r="K45" s="966">
        <v>10991</v>
      </c>
      <c r="L45" s="966">
        <v>500802</v>
      </c>
      <c r="M45" s="966">
        <v>347</v>
      </c>
      <c r="N45" s="966">
        <v>23730</v>
      </c>
      <c r="O45" s="966">
        <v>9237</v>
      </c>
      <c r="P45" s="966">
        <v>1718</v>
      </c>
      <c r="Q45" s="968">
        <v>73682</v>
      </c>
      <c r="R45" s="966">
        <v>0</v>
      </c>
      <c r="S45" s="966">
        <v>54591</v>
      </c>
      <c r="T45" s="966">
        <v>2689</v>
      </c>
      <c r="U45" s="966">
        <v>210</v>
      </c>
      <c r="V45" s="966">
        <v>0</v>
      </c>
      <c r="W45" s="966">
        <v>29251</v>
      </c>
      <c r="X45" s="966">
        <v>5268</v>
      </c>
      <c r="Y45" s="966">
        <v>54200</v>
      </c>
      <c r="Z45" s="966">
        <v>23696</v>
      </c>
      <c r="AA45" s="966">
        <v>136531</v>
      </c>
      <c r="AB45" s="966">
        <v>98138</v>
      </c>
      <c r="AC45" s="966">
        <v>77570</v>
      </c>
      <c r="AD45" s="966">
        <v>3114</v>
      </c>
      <c r="AE45" s="966">
        <v>94836</v>
      </c>
      <c r="AF45" s="966">
        <v>27132</v>
      </c>
      <c r="AG45" s="966">
        <v>166699</v>
      </c>
      <c r="AH45" s="966">
        <v>48081</v>
      </c>
      <c r="AI45" s="966">
        <v>148270</v>
      </c>
      <c r="AJ45" s="966">
        <v>22804</v>
      </c>
      <c r="AK45" s="966">
        <v>37591</v>
      </c>
      <c r="AL45" s="966">
        <v>0</v>
      </c>
      <c r="AM45" s="957">
        <v>0</v>
      </c>
    </row>
    <row r="46" spans="2:39" s="116" customFormat="1" ht="12.75" customHeight="1">
      <c r="B46" s="671" t="s">
        <v>946</v>
      </c>
      <c r="C46" s="953">
        <v>625929</v>
      </c>
      <c r="D46" s="966">
        <v>609255</v>
      </c>
      <c r="E46" s="967">
        <f>SUM(C46-D46)</f>
        <v>16674</v>
      </c>
      <c r="F46" s="966">
        <v>0</v>
      </c>
      <c r="G46" s="967">
        <f>SUM(E46-F46)</f>
        <v>16674</v>
      </c>
      <c r="H46" s="966">
        <v>58661</v>
      </c>
      <c r="I46" s="966">
        <v>3549</v>
      </c>
      <c r="J46" s="966">
        <v>0</v>
      </c>
      <c r="K46" s="966">
        <v>6158</v>
      </c>
      <c r="L46" s="966">
        <v>328697</v>
      </c>
      <c r="M46" s="966">
        <v>113</v>
      </c>
      <c r="N46" s="966">
        <v>4740</v>
      </c>
      <c r="O46" s="966">
        <v>5185</v>
      </c>
      <c r="P46" s="966">
        <v>665</v>
      </c>
      <c r="Q46" s="968">
        <v>39765</v>
      </c>
      <c r="R46" s="966">
        <v>0</v>
      </c>
      <c r="S46" s="966">
        <v>20745</v>
      </c>
      <c r="T46" s="966">
        <v>40224</v>
      </c>
      <c r="U46" s="966">
        <v>2152</v>
      </c>
      <c r="V46" s="966">
        <v>198</v>
      </c>
      <c r="W46" s="966">
        <v>32214</v>
      </c>
      <c r="X46" s="966">
        <v>4563</v>
      </c>
      <c r="Y46" s="966">
        <v>78300</v>
      </c>
      <c r="Z46" s="966">
        <v>14049</v>
      </c>
      <c r="AA46" s="966">
        <v>102433</v>
      </c>
      <c r="AB46" s="966">
        <v>44926</v>
      </c>
      <c r="AC46" s="966">
        <v>23462</v>
      </c>
      <c r="AD46" s="966">
        <v>1108</v>
      </c>
      <c r="AE46" s="966">
        <v>85621</v>
      </c>
      <c r="AF46" s="966">
        <v>10818</v>
      </c>
      <c r="AG46" s="966">
        <v>107217</v>
      </c>
      <c r="AH46" s="966">
        <v>29942</v>
      </c>
      <c r="AI46" s="966">
        <v>147817</v>
      </c>
      <c r="AJ46" s="966">
        <v>7632</v>
      </c>
      <c r="AK46" s="966">
        <v>34230</v>
      </c>
      <c r="AL46" s="966">
        <v>0</v>
      </c>
      <c r="AM46" s="957">
        <v>0</v>
      </c>
    </row>
    <row r="47" spans="2:39" s="116" customFormat="1" ht="12.75" customHeight="1">
      <c r="B47" s="671"/>
      <c r="C47" s="953"/>
      <c r="D47" s="966"/>
      <c r="E47" s="967"/>
      <c r="F47" s="966"/>
      <c r="G47" s="967"/>
      <c r="H47" s="966"/>
      <c r="I47" s="966"/>
      <c r="J47" s="966"/>
      <c r="K47" s="966"/>
      <c r="L47" s="966"/>
      <c r="M47" s="966"/>
      <c r="N47" s="966"/>
      <c r="O47" s="966"/>
      <c r="P47" s="966"/>
      <c r="Q47" s="968"/>
      <c r="R47" s="966"/>
      <c r="S47" s="966"/>
      <c r="T47" s="966"/>
      <c r="U47" s="966"/>
      <c r="V47" s="966"/>
      <c r="W47" s="966"/>
      <c r="X47" s="966"/>
      <c r="Y47" s="966"/>
      <c r="Z47" s="966"/>
      <c r="AA47" s="966"/>
      <c r="AB47" s="966"/>
      <c r="AC47" s="966"/>
      <c r="AD47" s="966"/>
      <c r="AE47" s="966"/>
      <c r="AF47" s="966"/>
      <c r="AG47" s="966"/>
      <c r="AH47" s="966"/>
      <c r="AI47" s="966"/>
      <c r="AJ47" s="966"/>
      <c r="AK47" s="966"/>
      <c r="AL47" s="966"/>
      <c r="AM47" s="957"/>
    </row>
    <row r="48" spans="2:39" s="116" customFormat="1" ht="12.75" customHeight="1">
      <c r="B48" s="671" t="s">
        <v>947</v>
      </c>
      <c r="C48" s="953">
        <v>697408</v>
      </c>
      <c r="D48" s="966">
        <v>684002</v>
      </c>
      <c r="E48" s="967">
        <f>SUM(C48-D48)</f>
        <v>13406</v>
      </c>
      <c r="F48" s="966">
        <v>0</v>
      </c>
      <c r="G48" s="967">
        <f>SUM(E48-F48)</f>
        <v>13406</v>
      </c>
      <c r="H48" s="966">
        <v>57576</v>
      </c>
      <c r="I48" s="966">
        <v>3412</v>
      </c>
      <c r="J48" s="966">
        <v>0</v>
      </c>
      <c r="K48" s="966">
        <v>5940</v>
      </c>
      <c r="L48" s="966">
        <v>329620</v>
      </c>
      <c r="M48" s="966">
        <v>215</v>
      </c>
      <c r="N48" s="966">
        <v>32309</v>
      </c>
      <c r="O48" s="966">
        <v>3073</v>
      </c>
      <c r="P48" s="966">
        <v>1545</v>
      </c>
      <c r="Q48" s="968">
        <v>69044</v>
      </c>
      <c r="R48" s="966">
        <v>0</v>
      </c>
      <c r="S48" s="966">
        <v>38201</v>
      </c>
      <c r="T48" s="966">
        <v>2423</v>
      </c>
      <c r="U48" s="966">
        <v>1434</v>
      </c>
      <c r="V48" s="966">
        <v>0</v>
      </c>
      <c r="W48" s="966">
        <v>22491</v>
      </c>
      <c r="X48" s="966">
        <v>47225</v>
      </c>
      <c r="Y48" s="966">
        <v>82900</v>
      </c>
      <c r="Z48" s="966">
        <v>18613</v>
      </c>
      <c r="AA48" s="966">
        <v>84554</v>
      </c>
      <c r="AB48" s="966">
        <v>47852</v>
      </c>
      <c r="AC48" s="966">
        <v>20257</v>
      </c>
      <c r="AD48" s="966">
        <v>1396</v>
      </c>
      <c r="AE48" s="966">
        <v>125565</v>
      </c>
      <c r="AF48" s="966">
        <v>2052</v>
      </c>
      <c r="AG48" s="966">
        <v>144514</v>
      </c>
      <c r="AH48" s="966">
        <v>28470</v>
      </c>
      <c r="AI48" s="966">
        <v>124310</v>
      </c>
      <c r="AJ48" s="966">
        <v>49300</v>
      </c>
      <c r="AK48" s="966">
        <v>37119</v>
      </c>
      <c r="AL48" s="966">
        <v>0</v>
      </c>
      <c r="AM48" s="957">
        <v>0</v>
      </c>
    </row>
    <row r="49" spans="2:39" s="116" customFormat="1" ht="12.75" customHeight="1">
      <c r="B49" s="671" t="s">
        <v>948</v>
      </c>
      <c r="C49" s="953">
        <v>685517</v>
      </c>
      <c r="D49" s="966">
        <v>657804</v>
      </c>
      <c r="E49" s="967">
        <f>SUM(C49-D49)</f>
        <v>27713</v>
      </c>
      <c r="F49" s="966">
        <v>500</v>
      </c>
      <c r="G49" s="967">
        <f>SUM(E49-F49)</f>
        <v>27213</v>
      </c>
      <c r="H49" s="966">
        <v>70387</v>
      </c>
      <c r="I49" s="966">
        <v>4109</v>
      </c>
      <c r="J49" s="966">
        <v>0</v>
      </c>
      <c r="K49" s="966">
        <v>7145</v>
      </c>
      <c r="L49" s="966">
        <v>374630</v>
      </c>
      <c r="M49" s="966">
        <v>497</v>
      </c>
      <c r="N49" s="966">
        <v>2952</v>
      </c>
      <c r="O49" s="966">
        <v>2104</v>
      </c>
      <c r="P49" s="966">
        <v>1702</v>
      </c>
      <c r="Q49" s="968">
        <v>36240</v>
      </c>
      <c r="R49" s="966">
        <v>0</v>
      </c>
      <c r="S49" s="966">
        <v>73473</v>
      </c>
      <c r="T49" s="966">
        <v>8544</v>
      </c>
      <c r="U49" s="966">
        <v>5858</v>
      </c>
      <c r="V49" s="966">
        <v>216</v>
      </c>
      <c r="W49" s="966">
        <v>31596</v>
      </c>
      <c r="X49" s="966">
        <v>5564</v>
      </c>
      <c r="Y49" s="966">
        <v>60500</v>
      </c>
      <c r="Z49" s="966">
        <v>14519</v>
      </c>
      <c r="AA49" s="966">
        <v>132811</v>
      </c>
      <c r="AB49" s="966">
        <v>52834</v>
      </c>
      <c r="AC49" s="966">
        <v>34909</v>
      </c>
      <c r="AD49" s="966">
        <v>1199</v>
      </c>
      <c r="AE49" s="966">
        <v>90266</v>
      </c>
      <c r="AF49" s="966">
        <v>5610</v>
      </c>
      <c r="AG49" s="966">
        <v>105475</v>
      </c>
      <c r="AH49" s="966">
        <v>36472</v>
      </c>
      <c r="AI49" s="966">
        <v>136774</v>
      </c>
      <c r="AJ49" s="966">
        <v>23518</v>
      </c>
      <c r="AK49" s="966">
        <v>23417</v>
      </c>
      <c r="AL49" s="966">
        <v>0</v>
      </c>
      <c r="AM49" s="957">
        <v>0</v>
      </c>
    </row>
    <row r="50" spans="2:39" s="116" customFormat="1" ht="12.75" customHeight="1">
      <c r="B50" s="671" t="s">
        <v>949</v>
      </c>
      <c r="C50" s="953">
        <v>1789803</v>
      </c>
      <c r="D50" s="966">
        <v>1764842</v>
      </c>
      <c r="E50" s="967">
        <f>SUM(C50-D50)</f>
        <v>24961</v>
      </c>
      <c r="F50" s="966">
        <v>9464</v>
      </c>
      <c r="G50" s="967">
        <f>SUM(E50-F50)</f>
        <v>15497</v>
      </c>
      <c r="H50" s="966">
        <v>304024</v>
      </c>
      <c r="I50" s="966">
        <v>18794</v>
      </c>
      <c r="J50" s="966">
        <v>0</v>
      </c>
      <c r="K50" s="966">
        <v>32694</v>
      </c>
      <c r="L50" s="966">
        <v>757013</v>
      </c>
      <c r="M50" s="966">
        <v>2121</v>
      </c>
      <c r="N50" s="966">
        <v>19573</v>
      </c>
      <c r="O50" s="966">
        <v>17104</v>
      </c>
      <c r="P50" s="966">
        <v>6206</v>
      </c>
      <c r="Q50" s="968">
        <v>238651</v>
      </c>
      <c r="R50" s="966">
        <v>0</v>
      </c>
      <c r="S50" s="966">
        <v>63513</v>
      </c>
      <c r="T50" s="966">
        <v>16131</v>
      </c>
      <c r="U50" s="966">
        <v>84</v>
      </c>
      <c r="V50" s="966">
        <v>3676</v>
      </c>
      <c r="W50" s="966">
        <v>47209</v>
      </c>
      <c r="X50" s="966">
        <v>25610</v>
      </c>
      <c r="Y50" s="966">
        <v>237400</v>
      </c>
      <c r="Z50" s="966">
        <v>32577</v>
      </c>
      <c r="AA50" s="966">
        <v>223691</v>
      </c>
      <c r="AB50" s="966">
        <v>203934</v>
      </c>
      <c r="AC50" s="966">
        <v>89447</v>
      </c>
      <c r="AD50" s="966">
        <v>988</v>
      </c>
      <c r="AE50" s="966">
        <v>148633</v>
      </c>
      <c r="AF50" s="966">
        <v>34740</v>
      </c>
      <c r="AG50" s="966">
        <v>459836</v>
      </c>
      <c r="AH50" s="966">
        <v>61277</v>
      </c>
      <c r="AI50" s="966">
        <v>337683</v>
      </c>
      <c r="AJ50" s="966">
        <v>70306</v>
      </c>
      <c r="AK50" s="966">
        <v>101730</v>
      </c>
      <c r="AL50" s="966">
        <v>0</v>
      </c>
      <c r="AM50" s="957">
        <v>0</v>
      </c>
    </row>
    <row r="51" spans="2:39" s="116" customFormat="1" ht="12.75" customHeight="1">
      <c r="B51" s="671" t="s">
        <v>950</v>
      </c>
      <c r="C51" s="953">
        <v>1319251</v>
      </c>
      <c r="D51" s="966">
        <v>1288608</v>
      </c>
      <c r="E51" s="967">
        <f>SUM(C51-D51)</f>
        <v>30643</v>
      </c>
      <c r="F51" s="966">
        <v>6828</v>
      </c>
      <c r="G51" s="967">
        <f>SUM(E51-F51)</f>
        <v>23815</v>
      </c>
      <c r="H51" s="966">
        <v>233179</v>
      </c>
      <c r="I51" s="966">
        <v>14468</v>
      </c>
      <c r="J51" s="966">
        <v>491</v>
      </c>
      <c r="K51" s="966">
        <v>26569</v>
      </c>
      <c r="L51" s="966">
        <v>694152</v>
      </c>
      <c r="M51" s="966">
        <v>779</v>
      </c>
      <c r="N51" s="966">
        <v>3317</v>
      </c>
      <c r="O51" s="966">
        <v>16415</v>
      </c>
      <c r="P51" s="966">
        <v>6963</v>
      </c>
      <c r="Q51" s="968">
        <v>82157</v>
      </c>
      <c r="R51" s="966">
        <v>0</v>
      </c>
      <c r="S51" s="966">
        <v>60396</v>
      </c>
      <c r="T51" s="966">
        <v>34115</v>
      </c>
      <c r="U51" s="966">
        <v>1700</v>
      </c>
      <c r="V51" s="966">
        <v>0</v>
      </c>
      <c r="W51" s="966">
        <v>52626</v>
      </c>
      <c r="X51" s="966">
        <v>18424</v>
      </c>
      <c r="Y51" s="966">
        <v>73500</v>
      </c>
      <c r="Z51" s="966">
        <v>24298</v>
      </c>
      <c r="AA51" s="966">
        <v>228570</v>
      </c>
      <c r="AB51" s="966">
        <v>145735</v>
      </c>
      <c r="AC51" s="966">
        <v>73642</v>
      </c>
      <c r="AD51" s="966">
        <v>2028</v>
      </c>
      <c r="AE51" s="966">
        <v>186365</v>
      </c>
      <c r="AF51" s="966">
        <v>19317</v>
      </c>
      <c r="AG51" s="966">
        <v>278074</v>
      </c>
      <c r="AH51" s="966">
        <v>62268</v>
      </c>
      <c r="AI51" s="966">
        <v>201534</v>
      </c>
      <c r="AJ51" s="966">
        <v>0</v>
      </c>
      <c r="AK51" s="966">
        <v>66777</v>
      </c>
      <c r="AL51" s="966">
        <v>0</v>
      </c>
      <c r="AM51" s="957">
        <v>0</v>
      </c>
    </row>
    <row r="52" spans="2:39" s="116" customFormat="1" ht="12.75" customHeight="1">
      <c r="B52" s="671"/>
      <c r="C52" s="953"/>
      <c r="D52" s="966"/>
      <c r="E52" s="967"/>
      <c r="F52" s="966"/>
      <c r="G52" s="967"/>
      <c r="H52" s="966"/>
      <c r="I52" s="966"/>
      <c r="J52" s="966"/>
      <c r="K52" s="966"/>
      <c r="L52" s="966"/>
      <c r="M52" s="966"/>
      <c r="N52" s="966"/>
      <c r="O52" s="966"/>
      <c r="P52" s="966"/>
      <c r="Q52" s="968"/>
      <c r="R52" s="966"/>
      <c r="S52" s="966"/>
      <c r="T52" s="966"/>
      <c r="U52" s="966"/>
      <c r="V52" s="966"/>
      <c r="W52" s="966"/>
      <c r="X52" s="966"/>
      <c r="Y52" s="966"/>
      <c r="Z52" s="966"/>
      <c r="AA52" s="966"/>
      <c r="AB52" s="966"/>
      <c r="AC52" s="966"/>
      <c r="AD52" s="966"/>
      <c r="AE52" s="966"/>
      <c r="AF52" s="966"/>
      <c r="AG52" s="966"/>
      <c r="AH52" s="966"/>
      <c r="AI52" s="966"/>
      <c r="AJ52" s="966"/>
      <c r="AK52" s="966"/>
      <c r="AL52" s="966"/>
      <c r="AM52" s="957"/>
    </row>
    <row r="53" spans="2:39" s="116" customFormat="1" ht="12.75" customHeight="1">
      <c r="B53" s="671" t="s">
        <v>951</v>
      </c>
      <c r="C53" s="953">
        <v>1350875</v>
      </c>
      <c r="D53" s="966">
        <v>1271869</v>
      </c>
      <c r="E53" s="967">
        <f>SUM(C53-D53)</f>
        <v>79006</v>
      </c>
      <c r="F53" s="966">
        <v>0</v>
      </c>
      <c r="G53" s="967">
        <f>SUM(E53-F53)</f>
        <v>79006</v>
      </c>
      <c r="H53" s="966">
        <v>198311</v>
      </c>
      <c r="I53" s="966">
        <v>9757</v>
      </c>
      <c r="J53" s="966">
        <v>0</v>
      </c>
      <c r="K53" s="966">
        <v>16970</v>
      </c>
      <c r="L53" s="966">
        <v>560023</v>
      </c>
      <c r="M53" s="966">
        <v>425</v>
      </c>
      <c r="N53" s="966">
        <v>22362</v>
      </c>
      <c r="O53" s="966">
        <v>25763</v>
      </c>
      <c r="P53" s="966">
        <v>2855</v>
      </c>
      <c r="Q53" s="968">
        <v>83956</v>
      </c>
      <c r="R53" s="966">
        <v>0</v>
      </c>
      <c r="S53" s="966">
        <v>86211</v>
      </c>
      <c r="T53" s="966">
        <v>118166</v>
      </c>
      <c r="U53" s="966">
        <v>3842</v>
      </c>
      <c r="V53" s="966">
        <v>7496</v>
      </c>
      <c r="W53" s="966">
        <v>72957</v>
      </c>
      <c r="X53" s="966">
        <v>15481</v>
      </c>
      <c r="Y53" s="966">
        <v>126300</v>
      </c>
      <c r="Z53" s="966">
        <v>20531</v>
      </c>
      <c r="AA53" s="966">
        <v>177971</v>
      </c>
      <c r="AB53" s="966">
        <v>99163</v>
      </c>
      <c r="AC53" s="966">
        <v>97956</v>
      </c>
      <c r="AD53" s="966">
        <v>794</v>
      </c>
      <c r="AE53" s="966">
        <v>220176</v>
      </c>
      <c r="AF53" s="966">
        <v>7196</v>
      </c>
      <c r="AG53" s="966">
        <v>354766</v>
      </c>
      <c r="AH53" s="966">
        <v>34990</v>
      </c>
      <c r="AI53" s="966">
        <v>192699</v>
      </c>
      <c r="AJ53" s="966">
        <v>14546</v>
      </c>
      <c r="AK53" s="966">
        <v>49553</v>
      </c>
      <c r="AL53" s="966">
        <v>1528</v>
      </c>
      <c r="AM53" s="957">
        <v>0</v>
      </c>
    </row>
    <row r="54" spans="2:39" s="116" customFormat="1" ht="12.75" customHeight="1">
      <c r="B54" s="671" t="s">
        <v>952</v>
      </c>
      <c r="C54" s="953">
        <v>1326022</v>
      </c>
      <c r="D54" s="966">
        <v>1312349</v>
      </c>
      <c r="E54" s="967">
        <f>SUM(C54-D54)</f>
        <v>13673</v>
      </c>
      <c r="F54" s="966">
        <v>0</v>
      </c>
      <c r="G54" s="967">
        <f>SUM(E54-F54)</f>
        <v>13673</v>
      </c>
      <c r="H54" s="966">
        <v>175569</v>
      </c>
      <c r="I54" s="966">
        <v>12142</v>
      </c>
      <c r="J54" s="966">
        <v>0</v>
      </c>
      <c r="K54" s="966">
        <v>21224</v>
      </c>
      <c r="L54" s="966">
        <v>626777</v>
      </c>
      <c r="M54" s="966">
        <v>503</v>
      </c>
      <c r="N54" s="966">
        <v>9423</v>
      </c>
      <c r="O54" s="966">
        <v>17352</v>
      </c>
      <c r="P54" s="966">
        <v>5215</v>
      </c>
      <c r="Q54" s="968">
        <v>126178</v>
      </c>
      <c r="R54" s="966">
        <v>0</v>
      </c>
      <c r="S54" s="966">
        <v>93033</v>
      </c>
      <c r="T54" s="966">
        <v>45798</v>
      </c>
      <c r="U54" s="966">
        <v>14214</v>
      </c>
      <c r="V54" s="966">
        <v>0</v>
      </c>
      <c r="W54" s="966">
        <v>16762</v>
      </c>
      <c r="X54" s="966">
        <v>11632</v>
      </c>
      <c r="Y54" s="966">
        <v>150200</v>
      </c>
      <c r="Z54" s="966">
        <v>21245</v>
      </c>
      <c r="AA54" s="966">
        <v>158031</v>
      </c>
      <c r="AB54" s="966">
        <v>209842</v>
      </c>
      <c r="AC54" s="966">
        <v>72977</v>
      </c>
      <c r="AD54" s="966">
        <v>2341</v>
      </c>
      <c r="AE54" s="966">
        <v>138118</v>
      </c>
      <c r="AF54" s="966">
        <v>14684</v>
      </c>
      <c r="AG54" s="966">
        <v>183083</v>
      </c>
      <c r="AH54" s="966">
        <v>50097</v>
      </c>
      <c r="AI54" s="966">
        <v>367326</v>
      </c>
      <c r="AJ54" s="966">
        <v>5584</v>
      </c>
      <c r="AK54" s="966">
        <v>89021</v>
      </c>
      <c r="AL54" s="966">
        <v>0</v>
      </c>
      <c r="AM54" s="957">
        <v>0</v>
      </c>
    </row>
    <row r="55" spans="2:39" s="116" customFormat="1" ht="12.75" customHeight="1">
      <c r="B55" s="671" t="s">
        <v>953</v>
      </c>
      <c r="C55" s="953">
        <v>1015118</v>
      </c>
      <c r="D55" s="966">
        <v>987206</v>
      </c>
      <c r="E55" s="967">
        <f>SUM(C55-D55)</f>
        <v>27912</v>
      </c>
      <c r="F55" s="966">
        <v>14306</v>
      </c>
      <c r="G55" s="967">
        <f>SUM(E55-F55)</f>
        <v>13606</v>
      </c>
      <c r="H55" s="966">
        <v>99926</v>
      </c>
      <c r="I55" s="966">
        <v>7066</v>
      </c>
      <c r="J55" s="966">
        <v>0</v>
      </c>
      <c r="K55" s="966">
        <v>12231</v>
      </c>
      <c r="L55" s="966">
        <v>514368</v>
      </c>
      <c r="M55" s="966">
        <v>293</v>
      </c>
      <c r="N55" s="966">
        <v>7871</v>
      </c>
      <c r="O55" s="966">
        <v>10543</v>
      </c>
      <c r="P55" s="966">
        <v>3641</v>
      </c>
      <c r="Q55" s="968">
        <v>93385</v>
      </c>
      <c r="R55" s="966">
        <v>0</v>
      </c>
      <c r="S55" s="966">
        <v>55917</v>
      </c>
      <c r="T55" s="966">
        <v>9857</v>
      </c>
      <c r="U55" s="966">
        <v>15015</v>
      </c>
      <c r="V55" s="966">
        <v>24170</v>
      </c>
      <c r="W55" s="966">
        <v>20343</v>
      </c>
      <c r="X55" s="966">
        <v>30992</v>
      </c>
      <c r="Y55" s="966">
        <v>109500</v>
      </c>
      <c r="Z55" s="966">
        <v>18900</v>
      </c>
      <c r="AA55" s="966">
        <v>165270</v>
      </c>
      <c r="AB55" s="966">
        <v>84263</v>
      </c>
      <c r="AC55" s="966">
        <v>36298</v>
      </c>
      <c r="AD55" s="966">
        <v>1054</v>
      </c>
      <c r="AE55" s="966">
        <v>95351</v>
      </c>
      <c r="AF55" s="966">
        <v>6455</v>
      </c>
      <c r="AG55" s="966">
        <v>160278</v>
      </c>
      <c r="AH55" s="966">
        <v>40250</v>
      </c>
      <c r="AI55" s="966">
        <v>323738</v>
      </c>
      <c r="AJ55" s="966">
        <v>2184</v>
      </c>
      <c r="AK55" s="966">
        <v>53126</v>
      </c>
      <c r="AL55" s="966">
        <v>39</v>
      </c>
      <c r="AM55" s="957">
        <v>0</v>
      </c>
    </row>
    <row r="56" spans="2:39" s="116" customFormat="1" ht="12.75" customHeight="1">
      <c r="B56" s="671" t="s">
        <v>954</v>
      </c>
      <c r="C56" s="953">
        <v>878756</v>
      </c>
      <c r="D56" s="966">
        <v>861708</v>
      </c>
      <c r="E56" s="967">
        <f>SUM(C56-D56)</f>
        <v>17048</v>
      </c>
      <c r="F56" s="966">
        <v>3024</v>
      </c>
      <c r="G56" s="967">
        <f>SUM(E56-F56)</f>
        <v>14024</v>
      </c>
      <c r="H56" s="966">
        <v>116302</v>
      </c>
      <c r="I56" s="966">
        <v>3207</v>
      </c>
      <c r="J56" s="966">
        <v>0</v>
      </c>
      <c r="K56" s="966">
        <v>5577</v>
      </c>
      <c r="L56" s="966">
        <v>347505</v>
      </c>
      <c r="M56" s="966">
        <v>533</v>
      </c>
      <c r="N56" s="966">
        <v>3926</v>
      </c>
      <c r="O56" s="966">
        <v>5128</v>
      </c>
      <c r="P56" s="966">
        <v>1388</v>
      </c>
      <c r="Q56" s="966">
        <v>99969</v>
      </c>
      <c r="R56" s="966">
        <v>0</v>
      </c>
      <c r="S56" s="966">
        <v>113395</v>
      </c>
      <c r="T56" s="966">
        <v>2879</v>
      </c>
      <c r="U56" s="966">
        <v>100</v>
      </c>
      <c r="V56" s="966">
        <v>0</v>
      </c>
      <c r="W56" s="966">
        <v>17840</v>
      </c>
      <c r="X56" s="966">
        <v>8207</v>
      </c>
      <c r="Y56" s="966">
        <v>152800</v>
      </c>
      <c r="Z56" s="966">
        <v>15471</v>
      </c>
      <c r="AA56" s="966">
        <v>130314</v>
      </c>
      <c r="AB56" s="966">
        <v>61666</v>
      </c>
      <c r="AC56" s="966">
        <v>25560</v>
      </c>
      <c r="AD56" s="966">
        <v>692</v>
      </c>
      <c r="AE56" s="966">
        <v>113769</v>
      </c>
      <c r="AF56" s="966">
        <v>5332</v>
      </c>
      <c r="AG56" s="966">
        <v>144805</v>
      </c>
      <c r="AH56" s="966">
        <v>27736</v>
      </c>
      <c r="AI56" s="966">
        <v>290813</v>
      </c>
      <c r="AJ56" s="966">
        <v>12105</v>
      </c>
      <c r="AK56" s="966">
        <v>33445</v>
      </c>
      <c r="AL56" s="966">
        <v>0</v>
      </c>
      <c r="AM56" s="957">
        <v>0</v>
      </c>
    </row>
    <row r="57" spans="2:39" s="116" customFormat="1" ht="12.75" customHeight="1">
      <c r="B57" s="671"/>
      <c r="C57" s="953"/>
      <c r="D57" s="966"/>
      <c r="E57" s="967"/>
      <c r="F57" s="966"/>
      <c r="G57" s="967"/>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57"/>
    </row>
    <row r="58" spans="2:39" s="116" customFormat="1" ht="12.75" customHeight="1">
      <c r="B58" s="671" t="s">
        <v>955</v>
      </c>
      <c r="C58" s="953">
        <v>1165955</v>
      </c>
      <c r="D58" s="966">
        <v>1162567</v>
      </c>
      <c r="E58" s="967">
        <f>SUM(C58-D58)</f>
        <v>3388</v>
      </c>
      <c r="F58" s="966">
        <v>1500</v>
      </c>
      <c r="G58" s="967">
        <f>SUM(E58-F58)</f>
        <v>1888</v>
      </c>
      <c r="H58" s="966">
        <v>277841</v>
      </c>
      <c r="I58" s="966">
        <v>8050</v>
      </c>
      <c r="J58" s="966">
        <v>0</v>
      </c>
      <c r="K58" s="966">
        <v>14082</v>
      </c>
      <c r="L58" s="966">
        <v>447480</v>
      </c>
      <c r="M58" s="966">
        <v>1103</v>
      </c>
      <c r="N58" s="966">
        <v>0</v>
      </c>
      <c r="O58" s="966">
        <v>17706</v>
      </c>
      <c r="P58" s="966">
        <v>4930</v>
      </c>
      <c r="Q58" s="966">
        <v>91990</v>
      </c>
      <c r="R58" s="966">
        <v>0</v>
      </c>
      <c r="S58" s="966">
        <v>121938</v>
      </c>
      <c r="T58" s="966">
        <v>13824</v>
      </c>
      <c r="U58" s="966">
        <v>10573</v>
      </c>
      <c r="V58" s="966">
        <v>10500</v>
      </c>
      <c r="W58" s="966">
        <v>15064</v>
      </c>
      <c r="X58" s="966">
        <v>25374</v>
      </c>
      <c r="Y58" s="966">
        <v>105500</v>
      </c>
      <c r="Z58" s="966">
        <v>22176</v>
      </c>
      <c r="AA58" s="966">
        <v>174600</v>
      </c>
      <c r="AB58" s="966">
        <v>127307</v>
      </c>
      <c r="AC58" s="966">
        <v>51359</v>
      </c>
      <c r="AD58" s="966">
        <v>12020</v>
      </c>
      <c r="AE58" s="966">
        <v>176222</v>
      </c>
      <c r="AF58" s="966">
        <v>12868</v>
      </c>
      <c r="AG58" s="966">
        <v>284244</v>
      </c>
      <c r="AH58" s="966">
        <v>52857</v>
      </c>
      <c r="AI58" s="966">
        <v>210890</v>
      </c>
      <c r="AJ58" s="966">
        <v>0</v>
      </c>
      <c r="AK58" s="966">
        <v>37171</v>
      </c>
      <c r="AL58" s="966">
        <v>853</v>
      </c>
      <c r="AM58" s="957">
        <v>0</v>
      </c>
    </row>
    <row r="59" spans="2:39" s="116" customFormat="1" ht="12.75" customHeight="1">
      <c r="B59" s="671" t="s">
        <v>956</v>
      </c>
      <c r="C59" s="953">
        <v>720721</v>
      </c>
      <c r="D59" s="966">
        <v>708637</v>
      </c>
      <c r="E59" s="967">
        <f>SUM(C59-D59)</f>
        <v>12084</v>
      </c>
      <c r="F59" s="966">
        <v>1354</v>
      </c>
      <c r="G59" s="967">
        <f>SUM(E59-F59)</f>
        <v>10730</v>
      </c>
      <c r="H59" s="966">
        <v>156091</v>
      </c>
      <c r="I59" s="966">
        <v>5741</v>
      </c>
      <c r="J59" s="966">
        <v>0</v>
      </c>
      <c r="K59" s="966">
        <v>10027</v>
      </c>
      <c r="L59" s="966">
        <v>401793</v>
      </c>
      <c r="M59" s="966">
        <v>641</v>
      </c>
      <c r="N59" s="966">
        <v>1076</v>
      </c>
      <c r="O59" s="966">
        <v>8857</v>
      </c>
      <c r="P59" s="966">
        <v>3412</v>
      </c>
      <c r="Q59" s="966">
        <v>41853</v>
      </c>
      <c r="R59" s="966">
        <v>0</v>
      </c>
      <c r="S59" s="966">
        <v>25082</v>
      </c>
      <c r="T59" s="966">
        <v>6722</v>
      </c>
      <c r="U59" s="966">
        <v>5025</v>
      </c>
      <c r="V59" s="966">
        <v>0</v>
      </c>
      <c r="W59" s="966">
        <v>10287</v>
      </c>
      <c r="X59" s="966">
        <v>13414</v>
      </c>
      <c r="Y59" s="966">
        <v>30700</v>
      </c>
      <c r="Z59" s="966">
        <v>19701</v>
      </c>
      <c r="AA59" s="966">
        <v>135130</v>
      </c>
      <c r="AB59" s="966">
        <v>94147</v>
      </c>
      <c r="AC59" s="966">
        <v>26517</v>
      </c>
      <c r="AD59" s="966">
        <v>1062</v>
      </c>
      <c r="AE59" s="966">
        <v>61855</v>
      </c>
      <c r="AF59" s="966">
        <v>17074</v>
      </c>
      <c r="AG59" s="966">
        <v>116482</v>
      </c>
      <c r="AH59" s="966">
        <v>43530</v>
      </c>
      <c r="AI59" s="966">
        <v>156777</v>
      </c>
      <c r="AJ59" s="966">
        <v>6883</v>
      </c>
      <c r="AK59" s="966">
        <v>29479</v>
      </c>
      <c r="AL59" s="966">
        <v>0</v>
      </c>
      <c r="AM59" s="957">
        <v>0</v>
      </c>
    </row>
    <row r="60" spans="2:39" s="116" customFormat="1" ht="12.75" customHeight="1">
      <c r="B60" s="671" t="s">
        <v>957</v>
      </c>
      <c r="C60" s="953">
        <v>1060498</v>
      </c>
      <c r="D60" s="966">
        <v>1050538</v>
      </c>
      <c r="E60" s="967">
        <f>SUM(C60-D60)</f>
        <v>9960</v>
      </c>
      <c r="F60" s="966">
        <v>0</v>
      </c>
      <c r="G60" s="967">
        <f>SUM(E60-F60)</f>
        <v>9960</v>
      </c>
      <c r="H60" s="966">
        <v>107091</v>
      </c>
      <c r="I60" s="966">
        <v>6254</v>
      </c>
      <c r="J60" s="966">
        <v>0</v>
      </c>
      <c r="K60" s="966">
        <v>10920</v>
      </c>
      <c r="L60" s="966">
        <v>435706</v>
      </c>
      <c r="M60" s="966">
        <v>569</v>
      </c>
      <c r="N60" s="966">
        <v>0</v>
      </c>
      <c r="O60" s="966">
        <v>9502</v>
      </c>
      <c r="P60" s="966">
        <v>3434</v>
      </c>
      <c r="Q60" s="966">
        <v>44562</v>
      </c>
      <c r="R60" s="966">
        <v>0</v>
      </c>
      <c r="S60" s="966">
        <v>342981</v>
      </c>
      <c r="T60" s="966">
        <v>23137</v>
      </c>
      <c r="U60" s="966">
        <v>9917</v>
      </c>
      <c r="V60" s="966">
        <v>500</v>
      </c>
      <c r="W60" s="966">
        <v>10931</v>
      </c>
      <c r="X60" s="966">
        <v>9894</v>
      </c>
      <c r="Y60" s="966">
        <v>45100</v>
      </c>
      <c r="Z60" s="966">
        <v>19268</v>
      </c>
      <c r="AA60" s="966">
        <v>111005</v>
      </c>
      <c r="AB60" s="966">
        <v>73346</v>
      </c>
      <c r="AC60" s="966">
        <v>35288</v>
      </c>
      <c r="AD60" s="966">
        <v>1066</v>
      </c>
      <c r="AE60" s="966">
        <v>425259</v>
      </c>
      <c r="AF60" s="966">
        <v>12161</v>
      </c>
      <c r="AG60" s="966">
        <v>100868</v>
      </c>
      <c r="AH60" s="966">
        <v>32292</v>
      </c>
      <c r="AI60" s="966">
        <v>171540</v>
      </c>
      <c r="AJ60" s="966">
        <v>17060</v>
      </c>
      <c r="AK60" s="966">
        <v>51385</v>
      </c>
      <c r="AL60" s="966">
        <v>0</v>
      </c>
      <c r="AM60" s="957">
        <v>0</v>
      </c>
    </row>
    <row r="61" spans="2:39" s="116" customFormat="1" ht="12.75" customHeight="1">
      <c r="B61" s="671" t="s">
        <v>958</v>
      </c>
      <c r="C61" s="953">
        <v>713750</v>
      </c>
      <c r="D61" s="966">
        <v>692777</v>
      </c>
      <c r="E61" s="967">
        <f>SUM(C61-D61)</f>
        <v>20973</v>
      </c>
      <c r="F61" s="966">
        <v>0</v>
      </c>
      <c r="G61" s="967">
        <f>SUM(E61-F61)</f>
        <v>20973</v>
      </c>
      <c r="H61" s="966">
        <v>91071</v>
      </c>
      <c r="I61" s="966">
        <v>4320</v>
      </c>
      <c r="J61" s="966">
        <v>0</v>
      </c>
      <c r="K61" s="966">
        <v>7548</v>
      </c>
      <c r="L61" s="966">
        <v>329734</v>
      </c>
      <c r="M61" s="966">
        <v>479</v>
      </c>
      <c r="N61" s="966">
        <v>0</v>
      </c>
      <c r="O61" s="966">
        <v>3325</v>
      </c>
      <c r="P61" s="966">
        <v>1688</v>
      </c>
      <c r="Q61" s="966">
        <v>30642</v>
      </c>
      <c r="R61" s="966">
        <v>0</v>
      </c>
      <c r="S61" s="966">
        <v>130749</v>
      </c>
      <c r="T61" s="966">
        <v>7189</v>
      </c>
      <c r="U61" s="966">
        <v>8565</v>
      </c>
      <c r="V61" s="966">
        <v>42</v>
      </c>
      <c r="W61" s="966">
        <v>28113</v>
      </c>
      <c r="X61" s="966">
        <v>22885</v>
      </c>
      <c r="Y61" s="966">
        <v>47400</v>
      </c>
      <c r="Z61" s="966">
        <v>17717</v>
      </c>
      <c r="AA61" s="966">
        <v>97159</v>
      </c>
      <c r="AB61" s="966">
        <v>56185</v>
      </c>
      <c r="AC61" s="966">
        <v>23518</v>
      </c>
      <c r="AD61" s="966">
        <v>947</v>
      </c>
      <c r="AE61" s="966">
        <v>154791</v>
      </c>
      <c r="AF61" s="966">
        <v>28356</v>
      </c>
      <c r="AG61" s="966">
        <v>135026</v>
      </c>
      <c r="AH61" s="966">
        <v>32493</v>
      </c>
      <c r="AI61" s="966">
        <v>87741</v>
      </c>
      <c r="AJ61" s="966">
        <v>30824</v>
      </c>
      <c r="AK61" s="966">
        <v>28020</v>
      </c>
      <c r="AL61" s="966">
        <v>0</v>
      </c>
      <c r="AM61" s="957">
        <v>0</v>
      </c>
    </row>
    <row r="62" spans="2:39" s="116" customFormat="1" ht="12.75" customHeight="1">
      <c r="B62" s="671"/>
      <c r="C62" s="953"/>
      <c r="D62" s="966"/>
      <c r="E62" s="967"/>
      <c r="F62" s="966"/>
      <c r="G62" s="967"/>
      <c r="H62" s="966"/>
      <c r="I62" s="966"/>
      <c r="J62" s="966"/>
      <c r="K62" s="966"/>
      <c r="L62" s="966"/>
      <c r="M62" s="966"/>
      <c r="N62" s="966"/>
      <c r="O62" s="966"/>
      <c r="P62" s="966"/>
      <c r="Q62" s="966"/>
      <c r="R62" s="966"/>
      <c r="S62" s="966"/>
      <c r="T62" s="966"/>
      <c r="U62" s="966"/>
      <c r="V62" s="966"/>
      <c r="W62" s="966"/>
      <c r="X62" s="966"/>
      <c r="Y62" s="966"/>
      <c r="Z62" s="966"/>
      <c r="AA62" s="966"/>
      <c r="AB62" s="966"/>
      <c r="AC62" s="966"/>
      <c r="AD62" s="966"/>
      <c r="AE62" s="966"/>
      <c r="AF62" s="966"/>
      <c r="AG62" s="966"/>
      <c r="AH62" s="966"/>
      <c r="AI62" s="966"/>
      <c r="AJ62" s="966"/>
      <c r="AK62" s="966"/>
      <c r="AL62" s="966"/>
      <c r="AM62" s="957"/>
    </row>
    <row r="63" spans="2:39" s="116" customFormat="1" ht="12.75" customHeight="1">
      <c r="B63" s="671" t="s">
        <v>959</v>
      </c>
      <c r="C63" s="953">
        <v>505029</v>
      </c>
      <c r="D63" s="966">
        <v>488102</v>
      </c>
      <c r="E63" s="967">
        <f>SUM(C63-D63)</f>
        <v>16927</v>
      </c>
      <c r="F63" s="966">
        <v>2230</v>
      </c>
      <c r="G63" s="967">
        <f>SUM(E63-F63)</f>
        <v>14697</v>
      </c>
      <c r="H63" s="966">
        <v>90654</v>
      </c>
      <c r="I63" s="966">
        <v>4162</v>
      </c>
      <c r="J63" s="966">
        <v>0</v>
      </c>
      <c r="K63" s="966">
        <v>7263</v>
      </c>
      <c r="L63" s="966">
        <v>289261</v>
      </c>
      <c r="M63" s="966">
        <v>557</v>
      </c>
      <c r="N63" s="966">
        <v>3605</v>
      </c>
      <c r="O63" s="966">
        <v>6088</v>
      </c>
      <c r="P63" s="966">
        <v>2122</v>
      </c>
      <c r="Q63" s="966">
        <v>21309</v>
      </c>
      <c r="R63" s="966">
        <v>0</v>
      </c>
      <c r="S63" s="966">
        <v>18186</v>
      </c>
      <c r="T63" s="966">
        <v>2945</v>
      </c>
      <c r="U63" s="966">
        <v>3721</v>
      </c>
      <c r="V63" s="966">
        <v>0</v>
      </c>
      <c r="W63" s="966">
        <v>10097</v>
      </c>
      <c r="X63" s="966">
        <v>5459</v>
      </c>
      <c r="Y63" s="966">
        <v>39600</v>
      </c>
      <c r="Z63" s="966">
        <v>16315</v>
      </c>
      <c r="AA63" s="966">
        <v>94337</v>
      </c>
      <c r="AB63" s="966">
        <v>63634</v>
      </c>
      <c r="AC63" s="966">
        <v>18085</v>
      </c>
      <c r="AD63" s="966">
        <v>976</v>
      </c>
      <c r="AE63" s="966">
        <v>49194</v>
      </c>
      <c r="AF63" s="966">
        <v>1854</v>
      </c>
      <c r="AG63" s="966">
        <v>110454</v>
      </c>
      <c r="AH63" s="966">
        <v>29853</v>
      </c>
      <c r="AI63" s="966">
        <v>84030</v>
      </c>
      <c r="AJ63" s="966">
        <v>586</v>
      </c>
      <c r="AK63" s="966">
        <v>18249</v>
      </c>
      <c r="AL63" s="966">
        <v>535</v>
      </c>
      <c r="AM63" s="957">
        <v>0</v>
      </c>
    </row>
    <row r="64" spans="2:39" s="116" customFormat="1" ht="12.75" customHeight="1">
      <c r="B64" s="671" t="s">
        <v>960</v>
      </c>
      <c r="C64" s="953">
        <v>757362</v>
      </c>
      <c r="D64" s="966">
        <v>726592</v>
      </c>
      <c r="E64" s="967">
        <f>SUM(C64-D64)</f>
        <v>30770</v>
      </c>
      <c r="F64" s="966">
        <v>451</v>
      </c>
      <c r="G64" s="967">
        <f>SUM(E64-F64)</f>
        <v>30319</v>
      </c>
      <c r="H64" s="966">
        <v>180665</v>
      </c>
      <c r="I64" s="966">
        <v>3590</v>
      </c>
      <c r="J64" s="966">
        <v>0</v>
      </c>
      <c r="K64" s="966">
        <v>6257</v>
      </c>
      <c r="L64" s="966">
        <v>326185</v>
      </c>
      <c r="M64" s="966">
        <v>305</v>
      </c>
      <c r="N64" s="966">
        <v>908</v>
      </c>
      <c r="O64" s="966">
        <v>11909</v>
      </c>
      <c r="P64" s="966">
        <v>961</v>
      </c>
      <c r="Q64" s="966">
        <v>49895</v>
      </c>
      <c r="R64" s="966">
        <v>0</v>
      </c>
      <c r="S64" s="966">
        <v>71798</v>
      </c>
      <c r="T64" s="966">
        <v>7790</v>
      </c>
      <c r="U64" s="966">
        <v>5420</v>
      </c>
      <c r="V64" s="966">
        <v>0</v>
      </c>
      <c r="W64" s="966">
        <v>14635</v>
      </c>
      <c r="X64" s="966">
        <v>8744</v>
      </c>
      <c r="Y64" s="966">
        <v>68300</v>
      </c>
      <c r="Z64" s="966">
        <v>15862</v>
      </c>
      <c r="AA64" s="966">
        <v>113845</v>
      </c>
      <c r="AB64" s="966">
        <v>95568</v>
      </c>
      <c r="AC64" s="966">
        <v>43524</v>
      </c>
      <c r="AD64" s="966">
        <v>1789</v>
      </c>
      <c r="AE64" s="966">
        <v>83006</v>
      </c>
      <c r="AF64" s="966">
        <v>7669</v>
      </c>
      <c r="AG64" s="966">
        <v>97674</v>
      </c>
      <c r="AH64" s="966">
        <v>38236</v>
      </c>
      <c r="AI64" s="966">
        <v>146056</v>
      </c>
      <c r="AJ64" s="966">
        <v>52803</v>
      </c>
      <c r="AK64" s="966">
        <v>30560</v>
      </c>
      <c r="AL64" s="966">
        <v>0</v>
      </c>
      <c r="AM64" s="957">
        <v>0</v>
      </c>
    </row>
    <row r="65" spans="2:39" s="116" customFormat="1" ht="12.75" customHeight="1">
      <c r="B65" s="671" t="s">
        <v>961</v>
      </c>
      <c r="C65" s="953">
        <v>1158436</v>
      </c>
      <c r="D65" s="966">
        <v>1142294</v>
      </c>
      <c r="E65" s="967">
        <f>SUM(C65-D65)</f>
        <v>16142</v>
      </c>
      <c r="F65" s="966">
        <v>0</v>
      </c>
      <c r="G65" s="967">
        <f>SUM(E65-F65)</f>
        <v>16142</v>
      </c>
      <c r="H65" s="966">
        <v>199604</v>
      </c>
      <c r="I65" s="966">
        <v>4764</v>
      </c>
      <c r="J65" s="966">
        <v>0</v>
      </c>
      <c r="K65" s="966">
        <v>8322</v>
      </c>
      <c r="L65" s="966">
        <v>496810</v>
      </c>
      <c r="M65" s="966">
        <v>575</v>
      </c>
      <c r="N65" s="966">
        <v>18486</v>
      </c>
      <c r="O65" s="966">
        <v>3865</v>
      </c>
      <c r="P65" s="966">
        <v>4781</v>
      </c>
      <c r="Q65" s="966">
        <v>126059</v>
      </c>
      <c r="R65" s="966">
        <v>0</v>
      </c>
      <c r="S65" s="966">
        <v>97689</v>
      </c>
      <c r="T65" s="966">
        <v>10006</v>
      </c>
      <c r="U65" s="966">
        <v>19577</v>
      </c>
      <c r="V65" s="966">
        <v>697</v>
      </c>
      <c r="W65" s="966">
        <v>7419</v>
      </c>
      <c r="X65" s="966">
        <v>8082</v>
      </c>
      <c r="Y65" s="966">
        <v>151700</v>
      </c>
      <c r="Z65" s="966">
        <v>19436</v>
      </c>
      <c r="AA65" s="966">
        <v>159386</v>
      </c>
      <c r="AB65" s="966">
        <v>136090</v>
      </c>
      <c r="AC65" s="966">
        <v>46522</v>
      </c>
      <c r="AD65" s="966">
        <v>4599</v>
      </c>
      <c r="AE65" s="966">
        <v>110945</v>
      </c>
      <c r="AF65" s="966">
        <v>27237</v>
      </c>
      <c r="AG65" s="966">
        <v>181801</v>
      </c>
      <c r="AH65" s="966">
        <v>64842</v>
      </c>
      <c r="AI65" s="966">
        <v>238865</v>
      </c>
      <c r="AJ65" s="966">
        <v>92101</v>
      </c>
      <c r="AK65" s="966">
        <v>54456</v>
      </c>
      <c r="AL65" s="966">
        <v>6014</v>
      </c>
      <c r="AM65" s="957">
        <v>0</v>
      </c>
    </row>
    <row r="66" spans="2:39" s="116" customFormat="1" ht="12.75" customHeight="1">
      <c r="B66" s="671" t="s">
        <v>962</v>
      </c>
      <c r="C66" s="953">
        <v>1338324</v>
      </c>
      <c r="D66" s="966">
        <v>1309425</v>
      </c>
      <c r="E66" s="967">
        <f>SUM(C66-D66)</f>
        <v>28899</v>
      </c>
      <c r="F66" s="966">
        <v>4366</v>
      </c>
      <c r="G66" s="967">
        <f>SUM(E66-F66)</f>
        <v>24533</v>
      </c>
      <c r="H66" s="966">
        <v>240420</v>
      </c>
      <c r="I66" s="966">
        <v>9144</v>
      </c>
      <c r="J66" s="966">
        <v>0</v>
      </c>
      <c r="K66" s="966">
        <v>15791</v>
      </c>
      <c r="L66" s="966">
        <v>545857</v>
      </c>
      <c r="M66" s="966">
        <v>965</v>
      </c>
      <c r="N66" s="966">
        <v>5041</v>
      </c>
      <c r="O66" s="966">
        <v>12756</v>
      </c>
      <c r="P66" s="966">
        <v>3284</v>
      </c>
      <c r="Q66" s="966">
        <v>66643</v>
      </c>
      <c r="R66" s="966">
        <v>0</v>
      </c>
      <c r="S66" s="966">
        <v>140251</v>
      </c>
      <c r="T66" s="966">
        <v>73364</v>
      </c>
      <c r="U66" s="966">
        <v>5543</v>
      </c>
      <c r="V66" s="966">
        <v>14161</v>
      </c>
      <c r="W66" s="966">
        <v>20686</v>
      </c>
      <c r="X66" s="966">
        <v>25118</v>
      </c>
      <c r="Y66" s="966">
        <v>159300</v>
      </c>
      <c r="Z66" s="966">
        <v>23987</v>
      </c>
      <c r="AA66" s="966">
        <v>224753</v>
      </c>
      <c r="AB66" s="966">
        <v>119076</v>
      </c>
      <c r="AC66" s="966">
        <v>43594</v>
      </c>
      <c r="AD66" s="966">
        <v>12001</v>
      </c>
      <c r="AE66" s="966">
        <v>269031</v>
      </c>
      <c r="AF66" s="966">
        <v>94849</v>
      </c>
      <c r="AG66" s="966">
        <v>170782</v>
      </c>
      <c r="AH66" s="966">
        <v>73865</v>
      </c>
      <c r="AI66" s="966">
        <v>230987</v>
      </c>
      <c r="AJ66" s="966">
        <v>1251</v>
      </c>
      <c r="AK66" s="966">
        <v>45249</v>
      </c>
      <c r="AL66" s="966">
        <v>0</v>
      </c>
      <c r="AM66" s="957">
        <v>0</v>
      </c>
    </row>
    <row r="67" spans="2:39" s="116" customFormat="1" ht="12.75" customHeight="1">
      <c r="B67" s="671"/>
      <c r="C67" s="953"/>
      <c r="D67" s="966"/>
      <c r="E67" s="967"/>
      <c r="F67" s="966"/>
      <c r="G67" s="967"/>
      <c r="H67" s="966"/>
      <c r="I67" s="966"/>
      <c r="J67" s="966"/>
      <c r="K67" s="966"/>
      <c r="L67" s="966"/>
      <c r="M67" s="966"/>
      <c r="N67" s="966"/>
      <c r="O67" s="966"/>
      <c r="P67" s="966"/>
      <c r="Q67" s="966"/>
      <c r="R67" s="966"/>
      <c r="S67" s="966"/>
      <c r="T67" s="966"/>
      <c r="U67" s="966"/>
      <c r="V67" s="966"/>
      <c r="W67" s="966"/>
      <c r="X67" s="966"/>
      <c r="Y67" s="966"/>
      <c r="Z67" s="966"/>
      <c r="AA67" s="966"/>
      <c r="AB67" s="966"/>
      <c r="AC67" s="966"/>
      <c r="AD67" s="966"/>
      <c r="AE67" s="966"/>
      <c r="AF67" s="966"/>
      <c r="AG67" s="966"/>
      <c r="AH67" s="966"/>
      <c r="AI67" s="966"/>
      <c r="AJ67" s="966"/>
      <c r="AK67" s="966"/>
      <c r="AL67" s="966"/>
      <c r="AM67" s="957"/>
    </row>
    <row r="68" spans="2:39" s="116" customFormat="1" ht="12.75" customHeight="1">
      <c r="B68" s="671" t="s">
        <v>963</v>
      </c>
      <c r="C68" s="953">
        <v>965176</v>
      </c>
      <c r="D68" s="966">
        <v>953791</v>
      </c>
      <c r="E68" s="967">
        <f>SUM(C68-D68)</f>
        <v>11385</v>
      </c>
      <c r="F68" s="966">
        <v>0</v>
      </c>
      <c r="G68" s="967">
        <f>SUM(E68-F68)</f>
        <v>11385</v>
      </c>
      <c r="H68" s="966">
        <v>114474</v>
      </c>
      <c r="I68" s="966">
        <v>5058</v>
      </c>
      <c r="J68" s="966">
        <v>0</v>
      </c>
      <c r="K68" s="966">
        <v>8804</v>
      </c>
      <c r="L68" s="966">
        <v>357124</v>
      </c>
      <c r="M68" s="966">
        <v>155</v>
      </c>
      <c r="N68" s="966">
        <v>2846</v>
      </c>
      <c r="O68" s="966">
        <v>8512</v>
      </c>
      <c r="P68" s="966">
        <v>1526</v>
      </c>
      <c r="Q68" s="966">
        <v>76473</v>
      </c>
      <c r="R68" s="966">
        <v>0</v>
      </c>
      <c r="S68" s="966">
        <v>49845</v>
      </c>
      <c r="T68" s="966">
        <v>33603</v>
      </c>
      <c r="U68" s="966">
        <v>1700</v>
      </c>
      <c r="V68" s="966">
        <v>43627</v>
      </c>
      <c r="W68" s="966">
        <v>7056</v>
      </c>
      <c r="X68" s="966">
        <v>9773</v>
      </c>
      <c r="Y68" s="966">
        <v>244600</v>
      </c>
      <c r="Z68" s="966">
        <v>13427</v>
      </c>
      <c r="AA68" s="966">
        <v>102576</v>
      </c>
      <c r="AB68" s="966">
        <v>82865</v>
      </c>
      <c r="AC68" s="966">
        <v>46404</v>
      </c>
      <c r="AD68" s="966">
        <v>948</v>
      </c>
      <c r="AE68" s="966">
        <v>78733</v>
      </c>
      <c r="AF68" s="966">
        <v>8497</v>
      </c>
      <c r="AG68" s="966">
        <v>199723</v>
      </c>
      <c r="AH68" s="966">
        <v>51176</v>
      </c>
      <c r="AI68" s="966">
        <v>289806</v>
      </c>
      <c r="AJ68" s="966">
        <v>35253</v>
      </c>
      <c r="AK68" s="966">
        <v>44383</v>
      </c>
      <c r="AL68" s="966">
        <v>0</v>
      </c>
      <c r="AM68" s="957">
        <v>0</v>
      </c>
    </row>
    <row r="69" spans="2:39" s="116" customFormat="1" ht="12.75" customHeight="1">
      <c r="B69" s="671" t="s">
        <v>964</v>
      </c>
      <c r="C69" s="953">
        <v>513640</v>
      </c>
      <c r="D69" s="966">
        <v>500080</v>
      </c>
      <c r="E69" s="967">
        <f>SUM(C69-D69)</f>
        <v>13560</v>
      </c>
      <c r="F69" s="966">
        <v>0</v>
      </c>
      <c r="G69" s="967">
        <f>SUM(E69-F69)</f>
        <v>13560</v>
      </c>
      <c r="H69" s="966">
        <v>60854</v>
      </c>
      <c r="I69" s="966">
        <v>2240</v>
      </c>
      <c r="J69" s="966">
        <v>0</v>
      </c>
      <c r="K69" s="966">
        <v>3912</v>
      </c>
      <c r="L69" s="966">
        <v>258697</v>
      </c>
      <c r="M69" s="966">
        <v>173</v>
      </c>
      <c r="N69" s="966">
        <v>602</v>
      </c>
      <c r="O69" s="966">
        <v>8719</v>
      </c>
      <c r="P69" s="966">
        <v>1808</v>
      </c>
      <c r="Q69" s="966">
        <v>37383</v>
      </c>
      <c r="R69" s="966">
        <v>0</v>
      </c>
      <c r="S69" s="966">
        <v>37508</v>
      </c>
      <c r="T69" s="966">
        <v>2813</v>
      </c>
      <c r="U69" s="966">
        <v>2842</v>
      </c>
      <c r="V69" s="966">
        <v>0</v>
      </c>
      <c r="W69" s="966">
        <v>10166</v>
      </c>
      <c r="X69" s="966">
        <v>6923</v>
      </c>
      <c r="Y69" s="966">
        <v>79000</v>
      </c>
      <c r="Z69" s="966">
        <v>14119</v>
      </c>
      <c r="AA69" s="966">
        <v>99710</v>
      </c>
      <c r="AB69" s="966">
        <v>73545</v>
      </c>
      <c r="AC69" s="966">
        <v>19713</v>
      </c>
      <c r="AD69" s="966">
        <v>460</v>
      </c>
      <c r="AE69" s="966">
        <v>62418</v>
      </c>
      <c r="AF69" s="966">
        <v>8263</v>
      </c>
      <c r="AG69" s="966">
        <v>66351</v>
      </c>
      <c r="AH69" s="966">
        <v>32652</v>
      </c>
      <c r="AI69" s="966">
        <v>85253</v>
      </c>
      <c r="AJ69" s="966">
        <v>7210</v>
      </c>
      <c r="AK69" s="966">
        <v>25240</v>
      </c>
      <c r="AL69" s="966">
        <v>5146</v>
      </c>
      <c r="AM69" s="957">
        <v>0</v>
      </c>
    </row>
    <row r="70" spans="2:39" s="116" customFormat="1" ht="12.75" customHeight="1">
      <c r="B70" s="691" t="s">
        <v>965</v>
      </c>
      <c r="C70" s="969">
        <v>775141</v>
      </c>
      <c r="D70" s="970">
        <v>752664</v>
      </c>
      <c r="E70" s="971">
        <f>SUM(C70-D70)</f>
        <v>22477</v>
      </c>
      <c r="F70" s="970">
        <v>0</v>
      </c>
      <c r="G70" s="971">
        <f>SUM(E70-F70)</f>
        <v>22477</v>
      </c>
      <c r="H70" s="970">
        <v>83744</v>
      </c>
      <c r="I70" s="970">
        <v>3204</v>
      </c>
      <c r="J70" s="970">
        <v>0</v>
      </c>
      <c r="K70" s="970">
        <v>5591</v>
      </c>
      <c r="L70" s="970">
        <v>326645</v>
      </c>
      <c r="M70" s="970">
        <v>263</v>
      </c>
      <c r="N70" s="970">
        <v>8082</v>
      </c>
      <c r="O70" s="970">
        <v>5687</v>
      </c>
      <c r="P70" s="970">
        <v>1703</v>
      </c>
      <c r="Q70" s="970">
        <v>107074</v>
      </c>
      <c r="R70" s="970">
        <v>0</v>
      </c>
      <c r="S70" s="970">
        <v>46335</v>
      </c>
      <c r="T70" s="970">
        <v>43701</v>
      </c>
      <c r="U70" s="970">
        <v>2111</v>
      </c>
      <c r="V70" s="970">
        <v>18000</v>
      </c>
      <c r="W70" s="970">
        <v>12570</v>
      </c>
      <c r="X70" s="970">
        <v>6731</v>
      </c>
      <c r="Y70" s="970">
        <v>103700</v>
      </c>
      <c r="Z70" s="970">
        <v>16100</v>
      </c>
      <c r="AA70" s="970">
        <v>115716</v>
      </c>
      <c r="AB70" s="970">
        <v>82160</v>
      </c>
      <c r="AC70" s="970">
        <v>17944</v>
      </c>
      <c r="AD70" s="970">
        <v>304</v>
      </c>
      <c r="AE70" s="970">
        <v>70982</v>
      </c>
      <c r="AF70" s="970">
        <v>1711</v>
      </c>
      <c r="AG70" s="970">
        <v>109982</v>
      </c>
      <c r="AH70" s="970">
        <v>36422</v>
      </c>
      <c r="AI70" s="970">
        <v>230830</v>
      </c>
      <c r="AJ70" s="970">
        <v>21879</v>
      </c>
      <c r="AK70" s="970">
        <v>44583</v>
      </c>
      <c r="AL70" s="970">
        <v>4051</v>
      </c>
      <c r="AM70" s="972">
        <v>0</v>
      </c>
    </row>
    <row r="71" spans="2:17" ht="11.25">
      <c r="B71" s="705" t="s">
        <v>1391</v>
      </c>
      <c r="O71" s="708"/>
      <c r="P71" s="708"/>
      <c r="Q71" s="708"/>
    </row>
    <row r="72" ht="11.25">
      <c r="Q72" s="708"/>
    </row>
    <row r="73" ht="11.25">
      <c r="Q73" s="708"/>
    </row>
    <row r="74" ht="11.25">
      <c r="Q74" s="708"/>
    </row>
    <row r="75" ht="11.25">
      <c r="Q75" s="708"/>
    </row>
  </sheetData>
  <mergeCells count="19">
    <mergeCell ref="X6:X8"/>
    <mergeCell ref="Y6:Y8"/>
    <mergeCell ref="Z6:Z8"/>
    <mergeCell ref="AA6:AA8"/>
    <mergeCell ref="AI6:AI8"/>
    <mergeCell ref="AB6:AB8"/>
    <mergeCell ref="AC6:AC8"/>
    <mergeCell ref="AD6:AD8"/>
    <mergeCell ref="AE6:AE8"/>
    <mergeCell ref="F5:F7"/>
    <mergeCell ref="H4:Y4"/>
    <mergeCell ref="Z4:AM4"/>
    <mergeCell ref="AJ6:AJ8"/>
    <mergeCell ref="AK6:AK8"/>
    <mergeCell ref="AL6:AL8"/>
    <mergeCell ref="AM6:AM8"/>
    <mergeCell ref="AF6:AF8"/>
    <mergeCell ref="AG6:AG8"/>
    <mergeCell ref="AH6:AH8"/>
  </mergeCells>
  <printOptions/>
  <pageMargins left="0.75" right="0.75" top="1" bottom="1" header="0.512" footer="0.51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2:N66"/>
  <sheetViews>
    <sheetView workbookViewId="0" topLeftCell="A1">
      <selection activeCell="A1" sqref="A1"/>
    </sheetView>
  </sheetViews>
  <sheetFormatPr defaultColWidth="9.00390625" defaultRowHeight="17.25" customHeight="1"/>
  <cols>
    <col min="1" max="2" width="2.625" style="973" customWidth="1"/>
    <col min="3" max="3" width="2.625" style="973" hidden="1" customWidth="1"/>
    <col min="4" max="5" width="2.625" style="973" customWidth="1"/>
    <col min="6" max="6" width="18.125" style="973" customWidth="1"/>
    <col min="7" max="7" width="12.125" style="973" customWidth="1"/>
    <col min="8" max="13" width="10.625" style="973" customWidth="1"/>
    <col min="14" max="14" width="9.00390625" style="974" customWidth="1"/>
    <col min="15" max="16384" width="9.00390625" style="973" customWidth="1"/>
  </cols>
  <sheetData>
    <row r="1" ht="13.5"/>
    <row r="2" spans="2:13" ht="17.25" customHeight="1">
      <c r="B2" s="975" t="s">
        <v>1458</v>
      </c>
      <c r="M2" s="976"/>
    </row>
    <row r="3" s="977" customFormat="1" ht="17.25" customHeight="1" thickBot="1">
      <c r="M3" s="978" t="s">
        <v>1403</v>
      </c>
    </row>
    <row r="4" spans="2:13" ht="44.25" customHeight="1" thickTop="1">
      <c r="B4" s="1732" t="s">
        <v>1404</v>
      </c>
      <c r="C4" s="1733"/>
      <c r="D4" s="1733"/>
      <c r="E4" s="1733"/>
      <c r="F4" s="1734"/>
      <c r="G4" s="979" t="s">
        <v>1405</v>
      </c>
      <c r="H4" s="980" t="s">
        <v>1393</v>
      </c>
      <c r="I4" s="980" t="s">
        <v>1394</v>
      </c>
      <c r="J4" s="980" t="s">
        <v>1395</v>
      </c>
      <c r="K4" s="980" t="s">
        <v>1396</v>
      </c>
      <c r="L4" s="980" t="s">
        <v>922</v>
      </c>
      <c r="M4" s="980" t="s">
        <v>1397</v>
      </c>
    </row>
    <row r="5" spans="2:13" ht="17.25" customHeight="1">
      <c r="B5" s="981"/>
      <c r="C5" s="1735" t="s">
        <v>1406</v>
      </c>
      <c r="D5" s="1735"/>
      <c r="E5" s="1735"/>
      <c r="F5" s="1736"/>
      <c r="G5" s="982">
        <v>55044</v>
      </c>
      <c r="H5" s="983">
        <v>732</v>
      </c>
      <c r="I5" s="983">
        <v>828</v>
      </c>
      <c r="J5" s="983">
        <v>840</v>
      </c>
      <c r="K5" s="983">
        <v>948</v>
      </c>
      <c r="L5" s="983">
        <v>720</v>
      </c>
      <c r="M5" s="984">
        <v>780</v>
      </c>
    </row>
    <row r="6" spans="2:13" ht="17.25" customHeight="1">
      <c r="B6" s="985"/>
      <c r="C6" s="1723" t="s">
        <v>1407</v>
      </c>
      <c r="D6" s="1723"/>
      <c r="E6" s="1723"/>
      <c r="F6" s="1724"/>
      <c r="G6" s="988">
        <v>3.84</v>
      </c>
      <c r="H6" s="988">
        <v>3.97</v>
      </c>
      <c r="I6" s="989">
        <v>3.63</v>
      </c>
      <c r="J6" s="989">
        <v>3.83</v>
      </c>
      <c r="K6" s="988">
        <v>3.75</v>
      </c>
      <c r="L6" s="988">
        <v>3.73</v>
      </c>
      <c r="M6" s="990">
        <v>4.01</v>
      </c>
    </row>
    <row r="7" spans="2:13" ht="17.25" customHeight="1">
      <c r="B7" s="991"/>
      <c r="C7" s="1737" t="s">
        <v>1408</v>
      </c>
      <c r="D7" s="1737"/>
      <c r="E7" s="1737"/>
      <c r="F7" s="1738"/>
      <c r="G7" s="988">
        <v>1.5</v>
      </c>
      <c r="H7" s="992">
        <v>1.57</v>
      </c>
      <c r="I7" s="988">
        <v>1.52</v>
      </c>
      <c r="J7" s="988">
        <v>1.5</v>
      </c>
      <c r="K7" s="988">
        <v>1.44</v>
      </c>
      <c r="L7" s="988">
        <v>1.78</v>
      </c>
      <c r="M7" s="990">
        <v>1.65</v>
      </c>
    </row>
    <row r="8" spans="2:14" ht="17.25" customHeight="1">
      <c r="B8" s="1722" t="s">
        <v>1409</v>
      </c>
      <c r="C8" s="1723"/>
      <c r="D8" s="1723"/>
      <c r="E8" s="1723"/>
      <c r="F8" s="1724"/>
      <c r="G8" s="993">
        <f aca="true" t="shared" si="0" ref="G8:M8">SUM(G9,G20,G25)</f>
        <v>260819</v>
      </c>
      <c r="H8" s="993">
        <f t="shared" si="0"/>
        <v>234923</v>
      </c>
      <c r="I8" s="993">
        <f t="shared" si="0"/>
        <v>241682</v>
      </c>
      <c r="J8" s="993">
        <f t="shared" si="0"/>
        <v>248488</v>
      </c>
      <c r="K8" s="993">
        <f t="shared" si="0"/>
        <v>266102</v>
      </c>
      <c r="L8" s="993">
        <f t="shared" si="0"/>
        <v>298101</v>
      </c>
      <c r="M8" s="994">
        <f t="shared" si="0"/>
        <v>241803</v>
      </c>
      <c r="N8" s="995"/>
    </row>
    <row r="9" spans="2:13" s="996" customFormat="1" ht="17.25" customHeight="1">
      <c r="B9" s="1725" t="s">
        <v>1410</v>
      </c>
      <c r="C9" s="1726"/>
      <c r="D9" s="1726"/>
      <c r="E9" s="1726"/>
      <c r="F9" s="1727"/>
      <c r="G9" s="999">
        <f aca="true" t="shared" si="1" ref="G9:L9">SUM(G10,G15,G16)</f>
        <v>169294</v>
      </c>
      <c r="H9" s="999">
        <f t="shared" si="1"/>
        <v>167950</v>
      </c>
      <c r="I9" s="999">
        <f t="shared" si="1"/>
        <v>169709</v>
      </c>
      <c r="J9" s="999">
        <f t="shared" si="1"/>
        <v>172689</v>
      </c>
      <c r="K9" s="999">
        <f t="shared" si="1"/>
        <v>179644</v>
      </c>
      <c r="L9" s="999">
        <f t="shared" si="1"/>
        <v>186960</v>
      </c>
      <c r="M9" s="1000">
        <v>167444</v>
      </c>
    </row>
    <row r="10" spans="2:13" s="996" customFormat="1" ht="17.25" customHeight="1">
      <c r="B10" s="1725" t="s">
        <v>1411</v>
      </c>
      <c r="C10" s="1726"/>
      <c r="D10" s="1726"/>
      <c r="E10" s="1726"/>
      <c r="F10" s="1727"/>
      <c r="G10" s="999">
        <f>SUM(G11,G14)</f>
        <v>158962</v>
      </c>
      <c r="H10" s="999">
        <f>SUM(H11,H14)</f>
        <v>150563</v>
      </c>
      <c r="I10" s="999">
        <f>SUM(I11,I14)</f>
        <v>161923</v>
      </c>
      <c r="J10" s="999">
        <v>162877</v>
      </c>
      <c r="K10" s="999">
        <f>SUM(K11,K14)</f>
        <v>162491</v>
      </c>
      <c r="L10" s="999">
        <v>171716</v>
      </c>
      <c r="M10" s="1000">
        <f>SUM(M11,M14)</f>
        <v>159065</v>
      </c>
    </row>
    <row r="11" spans="2:14" ht="17.25" customHeight="1">
      <c r="B11" s="985"/>
      <c r="C11" s="986"/>
      <c r="D11" s="1723" t="s">
        <v>1398</v>
      </c>
      <c r="E11" s="1723"/>
      <c r="F11" s="1724"/>
      <c r="G11" s="1001">
        <f aca="true" t="shared" si="2" ref="G11:M11">SUM(G12:G13)</f>
        <v>143756</v>
      </c>
      <c r="H11" s="1001">
        <f t="shared" si="2"/>
        <v>122162</v>
      </c>
      <c r="I11" s="1001">
        <f t="shared" si="2"/>
        <v>140043</v>
      </c>
      <c r="J11" s="1001">
        <f t="shared" si="2"/>
        <v>143830</v>
      </c>
      <c r="K11" s="1001">
        <f t="shared" si="2"/>
        <v>152845</v>
      </c>
      <c r="L11" s="1001">
        <f t="shared" si="2"/>
        <v>136798</v>
      </c>
      <c r="M11" s="1002">
        <f t="shared" si="2"/>
        <v>129474</v>
      </c>
      <c r="N11" s="1003"/>
    </row>
    <row r="12" spans="2:13" ht="17.25" customHeight="1">
      <c r="B12" s="985"/>
      <c r="C12" s="986"/>
      <c r="D12" s="986"/>
      <c r="E12" s="1723" t="s">
        <v>1412</v>
      </c>
      <c r="F12" s="1724"/>
      <c r="G12" s="1001">
        <v>106079</v>
      </c>
      <c r="H12" s="1001">
        <v>87943</v>
      </c>
      <c r="I12" s="1001">
        <v>98326</v>
      </c>
      <c r="J12" s="1001">
        <v>103452</v>
      </c>
      <c r="K12" s="1001">
        <v>104460</v>
      </c>
      <c r="L12" s="1001">
        <v>93969</v>
      </c>
      <c r="M12" s="1002">
        <v>94006</v>
      </c>
    </row>
    <row r="13" spans="2:13" ht="17.25" customHeight="1">
      <c r="B13" s="985"/>
      <c r="C13" s="986"/>
      <c r="D13" s="986"/>
      <c r="E13" s="1723" t="s">
        <v>1413</v>
      </c>
      <c r="F13" s="1724"/>
      <c r="G13" s="1001">
        <v>37677</v>
      </c>
      <c r="H13" s="1001">
        <v>34219</v>
      </c>
      <c r="I13" s="1001">
        <v>41717</v>
      </c>
      <c r="J13" s="1001">
        <v>40378</v>
      </c>
      <c r="K13" s="1001">
        <v>48385</v>
      </c>
      <c r="L13" s="1001">
        <v>42829</v>
      </c>
      <c r="M13" s="1002">
        <v>35468</v>
      </c>
    </row>
    <row r="14" spans="2:13" ht="17.25" customHeight="1">
      <c r="B14" s="985"/>
      <c r="C14" s="986"/>
      <c r="D14" s="1723" t="s">
        <v>1414</v>
      </c>
      <c r="E14" s="1723"/>
      <c r="F14" s="1724"/>
      <c r="G14" s="1001">
        <v>15206</v>
      </c>
      <c r="H14" s="1001">
        <v>28401</v>
      </c>
      <c r="I14" s="1001">
        <v>21880</v>
      </c>
      <c r="J14" s="1001">
        <v>19048</v>
      </c>
      <c r="K14" s="1001">
        <v>9646</v>
      </c>
      <c r="L14" s="1001">
        <v>34919</v>
      </c>
      <c r="M14" s="1002">
        <v>29591</v>
      </c>
    </row>
    <row r="15" spans="2:13" s="996" customFormat="1" ht="17.25" customHeight="1">
      <c r="B15" s="1725" t="s">
        <v>1415</v>
      </c>
      <c r="C15" s="1726"/>
      <c r="D15" s="1726"/>
      <c r="E15" s="1726"/>
      <c r="F15" s="1727"/>
      <c r="G15" s="999">
        <v>3929</v>
      </c>
      <c r="H15" s="999">
        <v>2629</v>
      </c>
      <c r="I15" s="999">
        <v>2374</v>
      </c>
      <c r="J15" s="999">
        <v>5284</v>
      </c>
      <c r="K15" s="999">
        <v>1958</v>
      </c>
      <c r="L15" s="999">
        <v>6085</v>
      </c>
      <c r="M15" s="1000">
        <v>2568</v>
      </c>
    </row>
    <row r="16" spans="2:13" s="996" customFormat="1" ht="17.25" customHeight="1">
      <c r="B16" s="1725" t="s">
        <v>1416</v>
      </c>
      <c r="C16" s="1726"/>
      <c r="D16" s="1726"/>
      <c r="E16" s="1726"/>
      <c r="F16" s="1727"/>
      <c r="G16" s="999">
        <v>6403</v>
      </c>
      <c r="H16" s="999">
        <v>14758</v>
      </c>
      <c r="I16" s="999">
        <v>5412</v>
      </c>
      <c r="J16" s="999">
        <v>4528</v>
      </c>
      <c r="K16" s="999">
        <v>15195</v>
      </c>
      <c r="L16" s="999">
        <v>9159</v>
      </c>
      <c r="M16" s="1000">
        <v>5810</v>
      </c>
    </row>
    <row r="17" spans="2:13" ht="17.25" customHeight="1">
      <c r="B17" s="985"/>
      <c r="C17" s="986"/>
      <c r="D17" s="1723" t="s">
        <v>1417</v>
      </c>
      <c r="E17" s="1723"/>
      <c r="F17" s="1724"/>
      <c r="G17" s="1001">
        <v>907</v>
      </c>
      <c r="H17" s="1001">
        <v>1108</v>
      </c>
      <c r="I17" s="1001">
        <v>916</v>
      </c>
      <c r="J17" s="1001">
        <v>253</v>
      </c>
      <c r="K17" s="1001">
        <v>563</v>
      </c>
      <c r="L17" s="1001">
        <v>920</v>
      </c>
      <c r="M17" s="1002">
        <v>725</v>
      </c>
    </row>
    <row r="18" spans="2:13" ht="17.25" customHeight="1">
      <c r="B18" s="985"/>
      <c r="C18" s="986"/>
      <c r="D18" s="1723" t="s">
        <v>1399</v>
      </c>
      <c r="E18" s="1723"/>
      <c r="F18" s="1724"/>
      <c r="G18" s="1001">
        <v>744</v>
      </c>
      <c r="H18" s="1001">
        <v>2437</v>
      </c>
      <c r="I18" s="1001">
        <v>1075</v>
      </c>
      <c r="J18" s="1001">
        <v>1346</v>
      </c>
      <c r="K18" s="1001">
        <v>613</v>
      </c>
      <c r="L18" s="1001">
        <v>2210</v>
      </c>
      <c r="M18" s="1002">
        <v>758</v>
      </c>
    </row>
    <row r="19" spans="2:13" ht="17.25" customHeight="1">
      <c r="B19" s="985"/>
      <c r="C19" s="986"/>
      <c r="D19" s="1723" t="s">
        <v>1418</v>
      </c>
      <c r="E19" s="1723"/>
      <c r="F19" s="1724"/>
      <c r="G19" s="1001">
        <v>4752</v>
      </c>
      <c r="H19" s="1001">
        <v>11214</v>
      </c>
      <c r="I19" s="1001">
        <v>3421</v>
      </c>
      <c r="J19" s="1001">
        <v>2928</v>
      </c>
      <c r="K19" s="1001">
        <v>14020</v>
      </c>
      <c r="L19" s="1001">
        <v>6030</v>
      </c>
      <c r="M19" s="1002">
        <v>4326</v>
      </c>
    </row>
    <row r="20" spans="2:13" s="996" customFormat="1" ht="17.25" customHeight="1">
      <c r="B20" s="1725" t="s">
        <v>1419</v>
      </c>
      <c r="C20" s="1726"/>
      <c r="D20" s="1726"/>
      <c r="E20" s="1726"/>
      <c r="F20" s="1727"/>
      <c r="G20" s="999">
        <f>SUM(G21:G24)</f>
        <v>37624</v>
      </c>
      <c r="H20" s="999">
        <f>SUM(H21:H24)</f>
        <v>24055</v>
      </c>
      <c r="I20" s="999">
        <v>30127</v>
      </c>
      <c r="J20" s="999">
        <v>23860</v>
      </c>
      <c r="K20" s="999">
        <f>SUM(K21:K24)</f>
        <v>46153</v>
      </c>
      <c r="L20" s="999">
        <v>64696</v>
      </c>
      <c r="M20" s="1000">
        <f>SUM(M21:M24)</f>
        <v>23912</v>
      </c>
    </row>
    <row r="21" spans="2:13" ht="17.25" customHeight="1">
      <c r="B21" s="985"/>
      <c r="C21" s="986"/>
      <c r="D21" s="1723" t="s">
        <v>1420</v>
      </c>
      <c r="E21" s="1723"/>
      <c r="F21" s="1724"/>
      <c r="G21" s="1001">
        <v>29081</v>
      </c>
      <c r="H21" s="1001">
        <v>19121</v>
      </c>
      <c r="I21" s="1001">
        <v>24518</v>
      </c>
      <c r="J21" s="1001">
        <v>20228</v>
      </c>
      <c r="K21" s="1001">
        <v>37007</v>
      </c>
      <c r="L21" s="1001">
        <v>36611</v>
      </c>
      <c r="M21" s="1002">
        <v>17227</v>
      </c>
    </row>
    <row r="22" spans="2:13" ht="17.25" customHeight="1">
      <c r="B22" s="985"/>
      <c r="C22" s="986"/>
      <c r="D22" s="1723" t="s">
        <v>1421</v>
      </c>
      <c r="E22" s="1723"/>
      <c r="F22" s="1724"/>
      <c r="G22" s="1001">
        <v>2538</v>
      </c>
      <c r="H22" s="1001">
        <v>385</v>
      </c>
      <c r="I22" s="1001">
        <v>674</v>
      </c>
      <c r="J22" s="1001">
        <v>293</v>
      </c>
      <c r="K22" s="1001">
        <v>2494</v>
      </c>
      <c r="L22" s="1001">
        <v>23780</v>
      </c>
      <c r="M22" s="1002">
        <v>444</v>
      </c>
    </row>
    <row r="23" spans="2:13" ht="17.25" customHeight="1">
      <c r="B23" s="985"/>
      <c r="C23" s="986"/>
      <c r="D23" s="1723" t="s">
        <v>1422</v>
      </c>
      <c r="E23" s="1723"/>
      <c r="F23" s="1724"/>
      <c r="G23" s="1001">
        <v>5111</v>
      </c>
      <c r="H23" s="1001">
        <v>4376</v>
      </c>
      <c r="I23" s="1001">
        <v>4469</v>
      </c>
      <c r="J23" s="1001">
        <v>2938</v>
      </c>
      <c r="K23" s="1001">
        <v>6205</v>
      </c>
      <c r="L23" s="1001">
        <v>4090</v>
      </c>
      <c r="M23" s="1002">
        <v>6102</v>
      </c>
    </row>
    <row r="24" spans="2:13" ht="17.25" customHeight="1">
      <c r="B24" s="985"/>
      <c r="C24" s="986"/>
      <c r="D24" s="1723" t="s">
        <v>233</v>
      </c>
      <c r="E24" s="1723"/>
      <c r="F24" s="1724"/>
      <c r="G24" s="1001">
        <v>894</v>
      </c>
      <c r="H24" s="1001">
        <v>173</v>
      </c>
      <c r="I24" s="1001">
        <v>467</v>
      </c>
      <c r="J24" s="1001">
        <v>402</v>
      </c>
      <c r="K24" s="1001">
        <v>447</v>
      </c>
      <c r="L24" s="1001">
        <v>214</v>
      </c>
      <c r="M24" s="1002">
        <v>139</v>
      </c>
    </row>
    <row r="25" spans="2:13" s="996" customFormat="1" ht="17.25" customHeight="1">
      <c r="B25" s="1728" t="s">
        <v>1423</v>
      </c>
      <c r="C25" s="1729"/>
      <c r="D25" s="1729"/>
      <c r="E25" s="1729"/>
      <c r="F25" s="1730"/>
      <c r="G25" s="1004">
        <v>53901</v>
      </c>
      <c r="H25" s="1004">
        <v>42918</v>
      </c>
      <c r="I25" s="1004">
        <v>41846</v>
      </c>
      <c r="J25" s="1004">
        <v>51939</v>
      </c>
      <c r="K25" s="1004">
        <v>40305</v>
      </c>
      <c r="L25" s="1004">
        <v>46445</v>
      </c>
      <c r="M25" s="1005">
        <v>50447</v>
      </c>
    </row>
    <row r="26" spans="2:14" s="996" customFormat="1" ht="17.25" customHeight="1">
      <c r="B26" s="1725" t="s">
        <v>1424</v>
      </c>
      <c r="C26" s="1726"/>
      <c r="D26" s="1726"/>
      <c r="E26" s="1726"/>
      <c r="F26" s="1727"/>
      <c r="G26" s="1006">
        <v>135097</v>
      </c>
      <c r="H26" s="1006">
        <v>116762</v>
      </c>
      <c r="I26" s="1006">
        <v>133199</v>
      </c>
      <c r="J26" s="1006">
        <v>134500</v>
      </c>
      <c r="K26" s="1006">
        <v>143529</v>
      </c>
      <c r="L26" s="1006">
        <v>140214</v>
      </c>
      <c r="M26" s="1007">
        <v>131255</v>
      </c>
      <c r="N26" s="1008"/>
    </row>
    <row r="27" spans="2:13" s="996" customFormat="1" ht="17.25" customHeight="1">
      <c r="B27" s="1725" t="s">
        <v>1425</v>
      </c>
      <c r="C27" s="1726"/>
      <c r="D27" s="1726"/>
      <c r="E27" s="1726"/>
      <c r="F27" s="1727"/>
      <c r="G27" s="999">
        <v>119635</v>
      </c>
      <c r="H27" s="999">
        <v>101131</v>
      </c>
      <c r="I27" s="999">
        <v>115173</v>
      </c>
      <c r="J27" s="999">
        <v>116265</v>
      </c>
      <c r="K27" s="999">
        <v>125629</v>
      </c>
      <c r="L27" s="999">
        <v>118691</v>
      </c>
      <c r="M27" s="1000">
        <v>114413</v>
      </c>
    </row>
    <row r="28" spans="2:13" s="996" customFormat="1" ht="17.25" customHeight="1">
      <c r="B28" s="997"/>
      <c r="C28" s="998"/>
      <c r="D28" s="1726" t="s">
        <v>1426</v>
      </c>
      <c r="E28" s="1726"/>
      <c r="F28" s="1727"/>
      <c r="G28" s="999">
        <v>36411</v>
      </c>
      <c r="H28" s="999">
        <v>32335</v>
      </c>
      <c r="I28" s="999">
        <v>33498</v>
      </c>
      <c r="J28" s="999">
        <v>35211</v>
      </c>
      <c r="K28" s="999">
        <v>37056</v>
      </c>
      <c r="L28" s="999">
        <v>33939</v>
      </c>
      <c r="M28" s="1000">
        <v>34490</v>
      </c>
    </row>
    <row r="29" spans="2:14" ht="17.25" customHeight="1">
      <c r="B29" s="985"/>
      <c r="C29" s="986"/>
      <c r="E29" s="1723" t="s">
        <v>1400</v>
      </c>
      <c r="F29" s="1724"/>
      <c r="G29" s="1001">
        <v>4984</v>
      </c>
      <c r="H29" s="1001">
        <v>4210</v>
      </c>
      <c r="I29" s="1001">
        <v>4132</v>
      </c>
      <c r="J29" s="1001">
        <v>4210</v>
      </c>
      <c r="K29" s="1001">
        <v>3909</v>
      </c>
      <c r="L29" s="1001">
        <v>4467</v>
      </c>
      <c r="M29" s="1002">
        <v>4940</v>
      </c>
      <c r="N29" s="973"/>
    </row>
    <row r="30" spans="2:14" ht="17.25" customHeight="1">
      <c r="B30" s="985"/>
      <c r="C30" s="986"/>
      <c r="D30" s="986"/>
      <c r="E30" s="1009"/>
      <c r="F30" s="987" t="s">
        <v>1427</v>
      </c>
      <c r="G30" s="1001">
        <v>3366</v>
      </c>
      <c r="H30" s="1001">
        <v>2960</v>
      </c>
      <c r="I30" s="1001">
        <v>2955</v>
      </c>
      <c r="J30" s="1001">
        <v>2977</v>
      </c>
      <c r="K30" s="1001">
        <v>2623</v>
      </c>
      <c r="L30" s="1001">
        <v>3287</v>
      </c>
      <c r="M30" s="1002">
        <v>3643</v>
      </c>
      <c r="N30" s="995"/>
    </row>
    <row r="31" spans="2:14" ht="17.25" customHeight="1">
      <c r="B31" s="985"/>
      <c r="C31" s="986"/>
      <c r="D31" s="986"/>
      <c r="E31" s="1009"/>
      <c r="F31" s="987" t="s">
        <v>1428</v>
      </c>
      <c r="G31" s="1001">
        <v>1618</v>
      </c>
      <c r="H31" s="1001">
        <v>1250</v>
      </c>
      <c r="I31" s="1001">
        <v>1177</v>
      </c>
      <c r="J31" s="1001">
        <v>1233</v>
      </c>
      <c r="K31" s="1001">
        <v>1286</v>
      </c>
      <c r="L31" s="1001">
        <v>1181</v>
      </c>
      <c r="M31" s="1002">
        <v>1296</v>
      </c>
      <c r="N31" s="995"/>
    </row>
    <row r="32" spans="2:14" ht="17.25" customHeight="1">
      <c r="B32" s="985"/>
      <c r="C32" s="986"/>
      <c r="D32" s="986"/>
      <c r="E32" s="1723" t="s">
        <v>1429</v>
      </c>
      <c r="F32" s="1731"/>
      <c r="G32" s="1001">
        <v>31427</v>
      </c>
      <c r="H32" s="1001">
        <v>28126</v>
      </c>
      <c r="I32" s="1001">
        <v>29365</v>
      </c>
      <c r="J32" s="1001">
        <v>31000</v>
      </c>
      <c r="K32" s="1001">
        <v>33146</v>
      </c>
      <c r="L32" s="1001">
        <v>29473</v>
      </c>
      <c r="M32" s="1002">
        <v>29549</v>
      </c>
      <c r="N32" s="995"/>
    </row>
    <row r="33" spans="2:14" ht="17.25" customHeight="1">
      <c r="B33" s="985"/>
      <c r="C33" s="986"/>
      <c r="D33" s="986"/>
      <c r="E33" s="1009"/>
      <c r="F33" s="987" t="s">
        <v>1430</v>
      </c>
      <c r="G33" s="1001">
        <v>3954</v>
      </c>
      <c r="H33" s="1001">
        <v>5499</v>
      </c>
      <c r="I33" s="1001">
        <v>4841</v>
      </c>
      <c r="J33" s="1001">
        <v>4580</v>
      </c>
      <c r="K33" s="1001">
        <v>5215</v>
      </c>
      <c r="L33" s="1001">
        <v>4189</v>
      </c>
      <c r="M33" s="1002">
        <v>3883</v>
      </c>
      <c r="N33" s="995"/>
    </row>
    <row r="34" spans="2:14" ht="17.25" customHeight="1">
      <c r="B34" s="985"/>
      <c r="C34" s="986"/>
      <c r="D34" s="986"/>
      <c r="E34" s="1009"/>
      <c r="F34" s="987" t="s">
        <v>1431</v>
      </c>
      <c r="G34" s="1001">
        <v>6921</v>
      </c>
      <c r="H34" s="1001">
        <v>4352</v>
      </c>
      <c r="I34" s="1001">
        <v>5139</v>
      </c>
      <c r="J34" s="1001">
        <v>5773</v>
      </c>
      <c r="K34" s="1001">
        <v>6079</v>
      </c>
      <c r="L34" s="1001">
        <v>5320</v>
      </c>
      <c r="M34" s="1002">
        <v>5649</v>
      </c>
      <c r="N34" s="995"/>
    </row>
    <row r="35" spans="2:14" ht="17.25" customHeight="1">
      <c r="B35" s="985"/>
      <c r="C35" s="986"/>
      <c r="D35" s="986"/>
      <c r="E35" s="1009"/>
      <c r="F35" s="987" t="s">
        <v>1432</v>
      </c>
      <c r="G35" s="1001">
        <v>3715</v>
      </c>
      <c r="H35" s="1001">
        <v>3363</v>
      </c>
      <c r="I35" s="1001">
        <v>3551</v>
      </c>
      <c r="J35" s="1001">
        <v>3972</v>
      </c>
      <c r="K35" s="1001">
        <v>4319</v>
      </c>
      <c r="L35" s="1001">
        <v>3821</v>
      </c>
      <c r="M35" s="1002">
        <v>3998</v>
      </c>
      <c r="N35" s="995"/>
    </row>
    <row r="36" spans="2:14" ht="17.25" customHeight="1">
      <c r="B36" s="985"/>
      <c r="C36" s="986"/>
      <c r="D36" s="986"/>
      <c r="E36" s="1009"/>
      <c r="F36" s="987" t="s">
        <v>1433</v>
      </c>
      <c r="G36" s="1001">
        <v>3155</v>
      </c>
      <c r="H36" s="1001">
        <v>2676</v>
      </c>
      <c r="I36" s="1001">
        <v>2680</v>
      </c>
      <c r="J36" s="1001">
        <v>2777</v>
      </c>
      <c r="K36" s="1001">
        <v>2626</v>
      </c>
      <c r="L36" s="1001">
        <v>2957</v>
      </c>
      <c r="M36" s="1002">
        <v>2836</v>
      </c>
      <c r="N36" s="995"/>
    </row>
    <row r="37" spans="2:14" ht="17.25" customHeight="1">
      <c r="B37" s="985"/>
      <c r="C37" s="986"/>
      <c r="D37" s="986"/>
      <c r="E37" s="1009"/>
      <c r="F37" s="987" t="s">
        <v>1401</v>
      </c>
      <c r="G37" s="1001">
        <v>1711</v>
      </c>
      <c r="H37" s="1001">
        <v>1592</v>
      </c>
      <c r="I37" s="1001">
        <v>1545</v>
      </c>
      <c r="J37" s="103">
        <v>1651</v>
      </c>
      <c r="K37" s="1001">
        <v>1862</v>
      </c>
      <c r="L37" s="1001">
        <v>1587</v>
      </c>
      <c r="M37" s="1002">
        <v>1744</v>
      </c>
      <c r="N37" s="995"/>
    </row>
    <row r="38" spans="2:14" ht="17.25" customHeight="1">
      <c r="B38" s="985"/>
      <c r="C38" s="986"/>
      <c r="D38" s="986"/>
      <c r="F38" s="987" t="s">
        <v>1434</v>
      </c>
      <c r="G38" s="1001">
        <v>11970</v>
      </c>
      <c r="H38" s="1001">
        <v>10644</v>
      </c>
      <c r="I38" s="1001">
        <v>11609</v>
      </c>
      <c r="J38" s="1001">
        <v>12247</v>
      </c>
      <c r="K38" s="1001">
        <v>13045</v>
      </c>
      <c r="L38" s="1001">
        <v>11599</v>
      </c>
      <c r="M38" s="1002">
        <v>11439</v>
      </c>
      <c r="N38" s="995"/>
    </row>
    <row r="39" spans="2:14" s="996" customFormat="1" ht="17.25" customHeight="1">
      <c r="B39" s="997"/>
      <c r="C39" s="998"/>
      <c r="D39" s="1726" t="s">
        <v>1435</v>
      </c>
      <c r="E39" s="1726"/>
      <c r="F39" s="1727"/>
      <c r="G39" s="999">
        <v>13181</v>
      </c>
      <c r="H39" s="999">
        <v>9839</v>
      </c>
      <c r="I39" s="999">
        <v>12707</v>
      </c>
      <c r="J39" s="999">
        <v>11324</v>
      </c>
      <c r="K39" s="999">
        <v>13737</v>
      </c>
      <c r="L39" s="999">
        <v>14696</v>
      </c>
      <c r="M39" s="1000">
        <v>11236</v>
      </c>
      <c r="N39" s="1008"/>
    </row>
    <row r="40" spans="2:14" ht="17.25" customHeight="1">
      <c r="B40" s="985"/>
      <c r="C40" s="986"/>
      <c r="D40" s="986"/>
      <c r="E40" s="1723" t="s">
        <v>1436</v>
      </c>
      <c r="F40" s="1724"/>
      <c r="G40" s="1001">
        <v>4222</v>
      </c>
      <c r="H40" s="1001">
        <v>2943</v>
      </c>
      <c r="I40" s="1001">
        <v>2836</v>
      </c>
      <c r="J40" s="1001">
        <v>3702</v>
      </c>
      <c r="K40" s="1001">
        <v>1953</v>
      </c>
      <c r="L40" s="1001">
        <v>3345</v>
      </c>
      <c r="M40" s="1002">
        <v>2230</v>
      </c>
      <c r="N40" s="973"/>
    </row>
    <row r="41" spans="2:14" ht="17.25" customHeight="1">
      <c r="B41" s="985"/>
      <c r="C41" s="986"/>
      <c r="D41" s="986"/>
      <c r="E41" s="1723" t="s">
        <v>1437</v>
      </c>
      <c r="F41" s="1724"/>
      <c r="G41" s="1001">
        <v>8958</v>
      </c>
      <c r="H41" s="1001">
        <v>6895</v>
      </c>
      <c r="I41" s="1001">
        <v>9871</v>
      </c>
      <c r="J41" s="1001">
        <v>7622</v>
      </c>
      <c r="K41" s="1001">
        <v>11784</v>
      </c>
      <c r="L41" s="1001">
        <v>11352</v>
      </c>
      <c r="M41" s="1002">
        <v>9005</v>
      </c>
      <c r="N41" s="995"/>
    </row>
    <row r="42" spans="2:14" s="996" customFormat="1" ht="17.25" customHeight="1">
      <c r="B42" s="997"/>
      <c r="C42" s="998"/>
      <c r="D42" s="1726" t="s">
        <v>1438</v>
      </c>
      <c r="E42" s="1726"/>
      <c r="F42" s="1727"/>
      <c r="G42" s="999">
        <v>4028</v>
      </c>
      <c r="H42" s="999">
        <v>4055</v>
      </c>
      <c r="I42" s="999">
        <v>4390</v>
      </c>
      <c r="J42" s="999">
        <v>4227</v>
      </c>
      <c r="K42" s="999">
        <v>4761</v>
      </c>
      <c r="L42" s="999">
        <v>4733</v>
      </c>
      <c r="M42" s="1000">
        <v>4012</v>
      </c>
      <c r="N42" s="1008"/>
    </row>
    <row r="43" spans="2:14" ht="17.25" customHeight="1">
      <c r="B43" s="985"/>
      <c r="C43" s="986"/>
      <c r="D43" s="986"/>
      <c r="E43" s="1723" t="s">
        <v>1439</v>
      </c>
      <c r="F43" s="1724"/>
      <c r="G43" s="1001">
        <v>2800</v>
      </c>
      <c r="H43" s="1001">
        <v>1920</v>
      </c>
      <c r="I43" s="1001">
        <v>2200</v>
      </c>
      <c r="J43" s="1001">
        <v>2505</v>
      </c>
      <c r="K43" s="1001">
        <v>3132</v>
      </c>
      <c r="L43" s="1001">
        <v>2454</v>
      </c>
      <c r="M43" s="1002">
        <v>2026</v>
      </c>
      <c r="N43" s="973"/>
    </row>
    <row r="44" spans="2:14" ht="17.25" customHeight="1">
      <c r="B44" s="985"/>
      <c r="C44" s="986"/>
      <c r="D44" s="986"/>
      <c r="E44" s="1723" t="s">
        <v>1440</v>
      </c>
      <c r="F44" s="1724"/>
      <c r="G44" s="1001">
        <v>1228</v>
      </c>
      <c r="H44" s="1001">
        <v>2135</v>
      </c>
      <c r="I44" s="1001">
        <v>2191</v>
      </c>
      <c r="J44" s="1001">
        <v>1722</v>
      </c>
      <c r="K44" s="1001">
        <v>1630</v>
      </c>
      <c r="L44" s="1001">
        <v>2279</v>
      </c>
      <c r="M44" s="1002">
        <v>1987</v>
      </c>
      <c r="N44" s="995"/>
    </row>
    <row r="45" spans="2:14" s="996" customFormat="1" ht="17.25" customHeight="1">
      <c r="B45" s="997"/>
      <c r="C45" s="998"/>
      <c r="D45" s="1726" t="s">
        <v>1441</v>
      </c>
      <c r="E45" s="1726"/>
      <c r="F45" s="1727"/>
      <c r="G45" s="999">
        <v>13339</v>
      </c>
      <c r="H45" s="999">
        <v>11504</v>
      </c>
      <c r="I45" s="999">
        <v>14100</v>
      </c>
      <c r="J45" s="999">
        <v>13088</v>
      </c>
      <c r="K45" s="999">
        <v>13184</v>
      </c>
      <c r="L45" s="999">
        <v>11830</v>
      </c>
      <c r="M45" s="1000">
        <v>11567</v>
      </c>
      <c r="N45" s="1008"/>
    </row>
    <row r="46" spans="2:14" ht="17.25" customHeight="1">
      <c r="B46" s="985"/>
      <c r="C46" s="986"/>
      <c r="D46" s="986"/>
      <c r="E46" s="1723" t="s">
        <v>1442</v>
      </c>
      <c r="F46" s="1731"/>
      <c r="G46" s="1001">
        <v>10105</v>
      </c>
      <c r="H46" s="1001">
        <v>8812</v>
      </c>
      <c r="I46" s="1001">
        <v>10191</v>
      </c>
      <c r="J46" s="1001">
        <v>9645</v>
      </c>
      <c r="K46" s="1001">
        <v>9768</v>
      </c>
      <c r="L46" s="1001">
        <v>8584</v>
      </c>
      <c r="M46" s="1002">
        <v>8709</v>
      </c>
      <c r="N46" s="973"/>
    </row>
    <row r="47" spans="2:14" ht="17.25" customHeight="1">
      <c r="B47" s="985"/>
      <c r="C47" s="986"/>
      <c r="D47" s="986"/>
      <c r="E47" s="1723" t="s">
        <v>1443</v>
      </c>
      <c r="F47" s="1731"/>
      <c r="G47" s="1001">
        <v>3235</v>
      </c>
      <c r="H47" s="1001">
        <v>2692</v>
      </c>
      <c r="I47" s="1001">
        <v>3908</v>
      </c>
      <c r="J47" s="1001">
        <v>3443</v>
      </c>
      <c r="K47" s="1001">
        <v>3416</v>
      </c>
      <c r="L47" s="1001">
        <v>3245</v>
      </c>
      <c r="M47" s="1002">
        <v>2858</v>
      </c>
      <c r="N47" s="995"/>
    </row>
    <row r="48" spans="2:14" s="996" customFormat="1" ht="17.25" customHeight="1">
      <c r="B48" s="997"/>
      <c r="C48" s="998"/>
      <c r="D48" s="1726" t="s">
        <v>1444</v>
      </c>
      <c r="E48" s="1726"/>
      <c r="F48" s="1727"/>
      <c r="G48" s="999">
        <v>52676</v>
      </c>
      <c r="H48" s="999">
        <v>43398</v>
      </c>
      <c r="I48" s="999">
        <v>50478</v>
      </c>
      <c r="J48" s="999">
        <v>52416</v>
      </c>
      <c r="K48" s="999">
        <v>56891</v>
      </c>
      <c r="L48" s="999">
        <v>53493</v>
      </c>
      <c r="M48" s="1000">
        <v>53108</v>
      </c>
      <c r="N48" s="1008"/>
    </row>
    <row r="49" spans="2:14" ht="17.25" customHeight="1">
      <c r="B49" s="985"/>
      <c r="C49" s="986"/>
      <c r="D49" s="986"/>
      <c r="E49" s="1723" t="s">
        <v>1445</v>
      </c>
      <c r="F49" s="1731"/>
      <c r="G49" s="1001">
        <v>6359</v>
      </c>
      <c r="H49" s="1001">
        <v>4887</v>
      </c>
      <c r="I49" s="1001">
        <v>5679</v>
      </c>
      <c r="J49" s="1001">
        <v>5083</v>
      </c>
      <c r="K49" s="1001">
        <v>6007</v>
      </c>
      <c r="L49" s="1001">
        <v>5062</v>
      </c>
      <c r="M49" s="1002">
        <v>5133</v>
      </c>
      <c r="N49" s="973"/>
    </row>
    <row r="50" spans="2:14" ht="17.25" customHeight="1">
      <c r="B50" s="985"/>
      <c r="C50" s="986"/>
      <c r="D50" s="986"/>
      <c r="E50" s="1723" t="s">
        <v>638</v>
      </c>
      <c r="F50" s="1731"/>
      <c r="G50" s="1001">
        <v>2666</v>
      </c>
      <c r="H50" s="1001">
        <v>2256</v>
      </c>
      <c r="I50" s="1001">
        <v>2402</v>
      </c>
      <c r="J50" s="1001">
        <v>2621</v>
      </c>
      <c r="K50" s="1001">
        <v>2560</v>
      </c>
      <c r="L50" s="1001">
        <v>2286</v>
      </c>
      <c r="M50" s="1002">
        <v>2091</v>
      </c>
      <c r="N50" s="995"/>
    </row>
    <row r="51" spans="2:14" ht="17.25" customHeight="1">
      <c r="B51" s="985"/>
      <c r="C51" s="986"/>
      <c r="D51" s="986"/>
      <c r="E51" s="1723" t="s">
        <v>1446</v>
      </c>
      <c r="F51" s="1731"/>
      <c r="G51" s="1001">
        <v>9749</v>
      </c>
      <c r="H51" s="1001">
        <v>5969</v>
      </c>
      <c r="I51" s="1001">
        <v>8992</v>
      </c>
      <c r="J51" s="1001">
        <v>9249</v>
      </c>
      <c r="K51" s="1001">
        <v>10101</v>
      </c>
      <c r="L51" s="1001">
        <v>8382</v>
      </c>
      <c r="M51" s="1002">
        <v>8543</v>
      </c>
      <c r="N51" s="995"/>
    </row>
    <row r="52" spans="2:14" ht="17.25" customHeight="1">
      <c r="B52" s="985"/>
      <c r="C52" s="986"/>
      <c r="D52" s="986"/>
      <c r="E52" s="1723" t="s">
        <v>1447</v>
      </c>
      <c r="F52" s="1731"/>
      <c r="G52" s="1001">
        <v>9155</v>
      </c>
      <c r="H52" s="1001">
        <v>8185</v>
      </c>
      <c r="I52" s="1001">
        <v>9791</v>
      </c>
      <c r="J52" s="1001">
        <v>10307</v>
      </c>
      <c r="K52" s="1001">
        <v>10541</v>
      </c>
      <c r="L52" s="1001">
        <v>11237</v>
      </c>
      <c r="M52" s="1002">
        <v>10158</v>
      </c>
      <c r="N52" s="995"/>
    </row>
    <row r="53" spans="2:14" ht="17.25" customHeight="1">
      <c r="B53" s="985"/>
      <c r="C53" s="986"/>
      <c r="D53" s="986"/>
      <c r="E53" s="1723" t="s">
        <v>1448</v>
      </c>
      <c r="F53" s="1731"/>
      <c r="G53" s="1001">
        <v>24746</v>
      </c>
      <c r="H53" s="1001">
        <v>22101</v>
      </c>
      <c r="I53" s="1001">
        <v>23614</v>
      </c>
      <c r="J53" s="1001">
        <v>25155</v>
      </c>
      <c r="K53" s="1001">
        <v>27683</v>
      </c>
      <c r="L53" s="1001">
        <v>26525</v>
      </c>
      <c r="M53" s="1002">
        <v>27183</v>
      </c>
      <c r="N53" s="995"/>
    </row>
    <row r="54" spans="2:13" s="996" customFormat="1" ht="16.5" customHeight="1">
      <c r="B54" s="1725" t="s">
        <v>1449</v>
      </c>
      <c r="C54" s="1726"/>
      <c r="D54" s="1726"/>
      <c r="E54" s="1726"/>
      <c r="F54" s="1727"/>
      <c r="G54" s="999">
        <v>15462</v>
      </c>
      <c r="H54" s="999">
        <v>15631</v>
      </c>
      <c r="I54" s="999">
        <v>18026</v>
      </c>
      <c r="J54" s="999">
        <v>18235</v>
      </c>
      <c r="K54" s="999">
        <v>17900</v>
      </c>
      <c r="L54" s="999">
        <v>21523</v>
      </c>
      <c r="M54" s="1000">
        <v>16842</v>
      </c>
    </row>
    <row r="55" spans="2:14" ht="16.5" customHeight="1">
      <c r="B55" s="985"/>
      <c r="C55" s="986"/>
      <c r="E55" s="1723" t="s">
        <v>1450</v>
      </c>
      <c r="F55" s="1731"/>
      <c r="G55" s="1001">
        <v>9468</v>
      </c>
      <c r="H55" s="1001">
        <v>8542</v>
      </c>
      <c r="I55" s="1001">
        <v>10140</v>
      </c>
      <c r="J55" s="1001">
        <v>10948</v>
      </c>
      <c r="K55" s="1001">
        <v>10442</v>
      </c>
      <c r="L55" s="1001">
        <v>12885</v>
      </c>
      <c r="M55" s="1002">
        <v>8579</v>
      </c>
      <c r="N55" s="995"/>
    </row>
    <row r="56" spans="2:14" ht="16.5" customHeight="1">
      <c r="B56" s="985"/>
      <c r="C56" s="986"/>
      <c r="E56" s="1723" t="s">
        <v>1451</v>
      </c>
      <c r="F56" s="1731"/>
      <c r="G56" s="1001">
        <v>5754</v>
      </c>
      <c r="H56" s="1001">
        <v>6968</v>
      </c>
      <c r="I56" s="1001">
        <v>7796</v>
      </c>
      <c r="J56" s="1001">
        <v>7237</v>
      </c>
      <c r="K56" s="1001">
        <v>7074</v>
      </c>
      <c r="L56" s="1001">
        <v>8495</v>
      </c>
      <c r="M56" s="1002">
        <v>8001</v>
      </c>
      <c r="N56" s="995"/>
    </row>
    <row r="57" spans="2:14" ht="16.5" customHeight="1">
      <c r="B57" s="985"/>
      <c r="C57" s="986"/>
      <c r="E57" s="1723" t="s">
        <v>155</v>
      </c>
      <c r="F57" s="1731"/>
      <c r="G57" s="1001">
        <v>241</v>
      </c>
      <c r="H57" s="1001">
        <v>121</v>
      </c>
      <c r="I57" s="1001">
        <v>90</v>
      </c>
      <c r="J57" s="1001">
        <v>49</v>
      </c>
      <c r="K57" s="1001">
        <v>383</v>
      </c>
      <c r="L57" s="1001">
        <v>143</v>
      </c>
      <c r="M57" s="1002">
        <v>262</v>
      </c>
      <c r="N57" s="995"/>
    </row>
    <row r="58" spans="2:13" s="996" customFormat="1" ht="17.25" customHeight="1">
      <c r="B58" s="1725" t="s">
        <v>1452</v>
      </c>
      <c r="C58" s="1726"/>
      <c r="D58" s="1726"/>
      <c r="E58" s="1726"/>
      <c r="F58" s="1727"/>
      <c r="G58" s="999">
        <v>68926</v>
      </c>
      <c r="H58" s="999">
        <v>72743</v>
      </c>
      <c r="I58" s="999">
        <v>64258</v>
      </c>
      <c r="J58" s="999">
        <v>60077</v>
      </c>
      <c r="K58" s="999">
        <v>79270</v>
      </c>
      <c r="L58" s="999">
        <v>106524</v>
      </c>
      <c r="M58" s="1000">
        <v>57905</v>
      </c>
    </row>
    <row r="59" spans="2:14" ht="17.25" customHeight="1">
      <c r="B59" s="985"/>
      <c r="C59" s="986"/>
      <c r="E59" s="1723" t="s">
        <v>1453</v>
      </c>
      <c r="F59" s="1731"/>
      <c r="G59" s="1001">
        <v>52163</v>
      </c>
      <c r="H59" s="1001">
        <v>57945</v>
      </c>
      <c r="I59" s="1001">
        <v>48571</v>
      </c>
      <c r="J59" s="1001">
        <v>45612</v>
      </c>
      <c r="K59" s="1001">
        <v>57678</v>
      </c>
      <c r="L59" s="1001">
        <v>57944</v>
      </c>
      <c r="M59" s="1002">
        <v>42632</v>
      </c>
      <c r="N59" s="995"/>
    </row>
    <row r="60" spans="2:14" ht="17.25" customHeight="1">
      <c r="B60" s="985"/>
      <c r="C60" s="986"/>
      <c r="E60" s="1723" t="s">
        <v>1454</v>
      </c>
      <c r="F60" s="1731"/>
      <c r="G60" s="1001">
        <v>4935</v>
      </c>
      <c r="H60" s="1001">
        <v>5842</v>
      </c>
      <c r="I60" s="1001">
        <v>5744</v>
      </c>
      <c r="J60" s="1001">
        <v>5917</v>
      </c>
      <c r="K60" s="1001">
        <v>5095</v>
      </c>
      <c r="L60" s="1001">
        <v>9923</v>
      </c>
      <c r="M60" s="1002">
        <v>4979</v>
      </c>
      <c r="N60" s="995"/>
    </row>
    <row r="61" spans="2:14" ht="17.25" customHeight="1">
      <c r="B61" s="985"/>
      <c r="C61" s="986"/>
      <c r="E61" s="1723" t="s">
        <v>1455</v>
      </c>
      <c r="F61" s="1731"/>
      <c r="G61" s="1001">
        <v>6051</v>
      </c>
      <c r="H61" s="1001">
        <v>5965</v>
      </c>
      <c r="I61" s="1001">
        <v>7193</v>
      </c>
      <c r="J61" s="1001">
        <v>5587</v>
      </c>
      <c r="K61" s="1001">
        <v>7581</v>
      </c>
      <c r="L61" s="1001">
        <v>6039</v>
      </c>
      <c r="M61" s="1002">
        <v>8210</v>
      </c>
      <c r="N61" s="995"/>
    </row>
    <row r="62" spans="2:14" ht="17.25" customHeight="1">
      <c r="B62" s="985"/>
      <c r="C62" s="986"/>
      <c r="E62" s="1723" t="s">
        <v>1456</v>
      </c>
      <c r="F62" s="1731"/>
      <c r="G62" s="1001">
        <v>5776</v>
      </c>
      <c r="H62" s="1001">
        <v>2991</v>
      </c>
      <c r="I62" s="1001">
        <v>2750</v>
      </c>
      <c r="J62" s="1001">
        <v>2960</v>
      </c>
      <c r="K62" s="1001">
        <v>8916</v>
      </c>
      <c r="L62" s="1001">
        <v>32620</v>
      </c>
      <c r="M62" s="1002">
        <v>2085</v>
      </c>
      <c r="N62" s="995"/>
    </row>
    <row r="63" spans="2:13" s="1009" customFormat="1" ht="17.25" customHeight="1">
      <c r="B63" s="1722" t="s">
        <v>1457</v>
      </c>
      <c r="C63" s="1723"/>
      <c r="D63" s="1723"/>
      <c r="E63" s="1723"/>
      <c r="F63" s="1724"/>
      <c r="G63" s="1001">
        <v>56796</v>
      </c>
      <c r="H63" s="1001">
        <v>45418</v>
      </c>
      <c r="I63" s="1001">
        <v>44225</v>
      </c>
      <c r="J63" s="1001">
        <v>53911</v>
      </c>
      <c r="K63" s="1001">
        <v>43303</v>
      </c>
      <c r="L63" s="1001">
        <v>51363</v>
      </c>
      <c r="M63" s="1002">
        <v>52643</v>
      </c>
    </row>
    <row r="64" spans="2:14" s="996" customFormat="1" ht="17.25" customHeight="1">
      <c r="B64" s="1728" t="s">
        <v>1402</v>
      </c>
      <c r="C64" s="1729"/>
      <c r="D64" s="1729"/>
      <c r="E64" s="1729"/>
      <c r="F64" s="1730"/>
      <c r="G64" s="1004">
        <v>6567</v>
      </c>
      <c r="H64" s="1004">
        <v>6963</v>
      </c>
      <c r="I64" s="1004">
        <v>6504</v>
      </c>
      <c r="J64" s="1004">
        <v>6897</v>
      </c>
      <c r="K64" s="1004">
        <v>7808</v>
      </c>
      <c r="L64" s="1004">
        <v>8285</v>
      </c>
      <c r="M64" s="1005">
        <v>7033</v>
      </c>
      <c r="N64" s="1008"/>
    </row>
    <row r="65" ht="17.25" customHeight="1">
      <c r="J65" s="993"/>
    </row>
    <row r="66" ht="17.25" customHeight="1">
      <c r="J66" s="1009"/>
    </row>
  </sheetData>
  <mergeCells count="53">
    <mergeCell ref="B4:F4"/>
    <mergeCell ref="E62:F62"/>
    <mergeCell ref="B63:F63"/>
    <mergeCell ref="B64:F64"/>
    <mergeCell ref="C5:F5"/>
    <mergeCell ref="C6:F6"/>
    <mergeCell ref="C7:F7"/>
    <mergeCell ref="B58:F58"/>
    <mergeCell ref="E59:F59"/>
    <mergeCell ref="E60:F60"/>
    <mergeCell ref="E61:F61"/>
    <mergeCell ref="B54:F54"/>
    <mergeCell ref="E55:F55"/>
    <mergeCell ref="E56:F56"/>
    <mergeCell ref="E57:F57"/>
    <mergeCell ref="E51:F51"/>
    <mergeCell ref="E52:F52"/>
    <mergeCell ref="E53:F53"/>
    <mergeCell ref="D48:F48"/>
    <mergeCell ref="E49:F49"/>
    <mergeCell ref="E50:F50"/>
    <mergeCell ref="E44:F44"/>
    <mergeCell ref="D45:F45"/>
    <mergeCell ref="E46:F46"/>
    <mergeCell ref="E47:F47"/>
    <mergeCell ref="E40:F40"/>
    <mergeCell ref="E41:F41"/>
    <mergeCell ref="D42:F42"/>
    <mergeCell ref="E43:F43"/>
    <mergeCell ref="D28:F28"/>
    <mergeCell ref="E29:F29"/>
    <mergeCell ref="E32:F32"/>
    <mergeCell ref="D39:F39"/>
    <mergeCell ref="D24:F24"/>
    <mergeCell ref="B25:F25"/>
    <mergeCell ref="B26:F26"/>
    <mergeCell ref="B27:F27"/>
    <mergeCell ref="B20:F20"/>
    <mergeCell ref="D21:F21"/>
    <mergeCell ref="D22:F22"/>
    <mergeCell ref="D23:F23"/>
    <mergeCell ref="B16:F16"/>
    <mergeCell ref="D17:F17"/>
    <mergeCell ref="D18:F18"/>
    <mergeCell ref="D19:F19"/>
    <mergeCell ref="E12:F12"/>
    <mergeCell ref="E13:F13"/>
    <mergeCell ref="D14:F14"/>
    <mergeCell ref="B15:F15"/>
    <mergeCell ref="B8:F8"/>
    <mergeCell ref="B9:F9"/>
    <mergeCell ref="B10:F10"/>
    <mergeCell ref="D11:F11"/>
  </mergeCells>
  <printOptions/>
  <pageMargins left="0.75" right="0.75" top="1" bottom="1" header="0.512" footer="0.51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B1:AP39"/>
  <sheetViews>
    <sheetView workbookViewId="0" topLeftCell="A1">
      <selection activeCell="A1" sqref="A1"/>
    </sheetView>
  </sheetViews>
  <sheetFormatPr defaultColWidth="9.00390625" defaultRowHeight="13.5"/>
  <cols>
    <col min="1" max="1" width="2.625" style="1010" customWidth="1"/>
    <col min="2" max="2" width="4.25390625" style="1010" customWidth="1"/>
    <col min="3" max="3" width="8.125" style="1010" customWidth="1"/>
    <col min="4" max="4" width="2.625" style="1010" customWidth="1"/>
    <col min="5" max="6" width="9.00390625" style="1010" customWidth="1"/>
    <col min="7" max="20" width="5.625" style="1010" customWidth="1"/>
    <col min="21" max="21" width="7.125" style="1010" customWidth="1"/>
    <col min="22" max="22" width="7.625" style="1010" customWidth="1"/>
    <col min="23" max="24" width="5.625" style="1010" customWidth="1"/>
    <col min="25" max="25" width="5.375" style="1010" customWidth="1"/>
    <col min="26" max="36" width="5.625" style="1010" customWidth="1"/>
    <col min="37" max="38" width="6.00390625" style="1010" customWidth="1"/>
    <col min="39" max="42" width="5.625" style="1010" customWidth="1"/>
    <col min="43" max="16384" width="9.00390625" style="1010" customWidth="1"/>
  </cols>
  <sheetData>
    <row r="1" spans="2:42" ht="14.25">
      <c r="B1" s="1011" t="s">
        <v>1503</v>
      </c>
      <c r="D1" s="1011"/>
      <c r="E1" s="1011"/>
      <c r="F1" s="1011"/>
      <c r="G1" s="1011"/>
      <c r="H1" s="1011"/>
      <c r="I1" s="1011"/>
      <c r="J1" s="1011"/>
      <c r="K1" s="1011"/>
      <c r="L1" s="1011"/>
      <c r="M1" s="1011"/>
      <c r="S1" s="1011"/>
      <c r="T1" s="1011"/>
      <c r="U1" s="1011"/>
      <c r="V1" s="1011"/>
      <c r="W1" s="1011"/>
      <c r="X1" s="1011"/>
      <c r="Y1" s="1011"/>
      <c r="Z1" s="1011"/>
      <c r="AA1" s="1011"/>
      <c r="AB1" s="1011"/>
      <c r="AC1" s="1011"/>
      <c r="AD1" s="1011"/>
      <c r="AE1" s="1011"/>
      <c r="AK1" s="1011"/>
      <c r="AL1" s="1011"/>
      <c r="AM1" s="1011"/>
      <c r="AN1" s="1011"/>
      <c r="AO1" s="1011"/>
      <c r="AP1" s="1011"/>
    </row>
    <row r="2" s="1012" customFormat="1" ht="12.75" thickBot="1">
      <c r="AO2" s="1012" t="s">
        <v>1459</v>
      </c>
    </row>
    <row r="3" spans="2:42" s="1012" customFormat="1" ht="27.75" customHeight="1" thickTop="1">
      <c r="B3" s="1747" t="s">
        <v>1460</v>
      </c>
      <c r="C3" s="1748"/>
      <c r="D3" s="1749"/>
      <c r="E3" s="1740" t="s">
        <v>1000</v>
      </c>
      <c r="F3" s="1741"/>
      <c r="G3" s="1742" t="s">
        <v>1461</v>
      </c>
      <c r="H3" s="1741"/>
      <c r="I3" s="1742" t="s">
        <v>1462</v>
      </c>
      <c r="J3" s="1741"/>
      <c r="K3" s="1742" t="s">
        <v>1463</v>
      </c>
      <c r="L3" s="1741"/>
      <c r="M3" s="1742" t="s">
        <v>1464</v>
      </c>
      <c r="N3" s="1741"/>
      <c r="O3" s="1742" t="s">
        <v>1465</v>
      </c>
      <c r="P3" s="1741"/>
      <c r="Q3" s="1742" t="s">
        <v>1466</v>
      </c>
      <c r="R3" s="1753"/>
      <c r="S3" s="1742" t="s">
        <v>1467</v>
      </c>
      <c r="T3" s="1754"/>
      <c r="U3" s="1740" t="s">
        <v>1468</v>
      </c>
      <c r="V3" s="1754"/>
      <c r="W3" s="1740" t="s">
        <v>1469</v>
      </c>
      <c r="X3" s="1754"/>
      <c r="Y3" s="1742" t="s">
        <v>1470</v>
      </c>
      <c r="Z3" s="1741"/>
      <c r="AA3" s="1742" t="s">
        <v>1471</v>
      </c>
      <c r="AB3" s="1741"/>
      <c r="AC3" s="1742" t="s">
        <v>1472</v>
      </c>
      <c r="AD3" s="1741"/>
      <c r="AE3" s="1757" t="s">
        <v>1473</v>
      </c>
      <c r="AF3" s="1754"/>
      <c r="AG3" s="1742" t="s">
        <v>1474</v>
      </c>
      <c r="AH3" s="1741"/>
      <c r="AI3" s="1742" t="s">
        <v>1475</v>
      </c>
      <c r="AJ3" s="1753"/>
      <c r="AK3" s="1742" t="s">
        <v>1476</v>
      </c>
      <c r="AL3" s="1754"/>
      <c r="AM3" s="1755" t="s">
        <v>1477</v>
      </c>
      <c r="AN3" s="1756"/>
      <c r="AO3" s="1740" t="s">
        <v>1478</v>
      </c>
      <c r="AP3" s="1754"/>
    </row>
    <row r="4" spans="2:42" s="1012" customFormat="1" ht="15.75" customHeight="1">
      <c r="B4" s="1750"/>
      <c r="C4" s="1751"/>
      <c r="D4" s="1752"/>
      <c r="E4" s="1013" t="s">
        <v>1479</v>
      </c>
      <c r="F4" s="1014" t="s">
        <v>1480</v>
      </c>
      <c r="G4" s="1014" t="s">
        <v>1479</v>
      </c>
      <c r="H4" s="1014" t="s">
        <v>1480</v>
      </c>
      <c r="I4" s="1014" t="s">
        <v>1479</v>
      </c>
      <c r="J4" s="1014" t="s">
        <v>1480</v>
      </c>
      <c r="K4" s="1014" t="s">
        <v>1479</v>
      </c>
      <c r="L4" s="1014" t="s">
        <v>1480</v>
      </c>
      <c r="M4" s="1014" t="s">
        <v>1479</v>
      </c>
      <c r="N4" s="1014" t="s">
        <v>1480</v>
      </c>
      <c r="O4" s="1014" t="s">
        <v>1479</v>
      </c>
      <c r="P4" s="1014" t="s">
        <v>1480</v>
      </c>
      <c r="Q4" s="1014" t="s">
        <v>1479</v>
      </c>
      <c r="R4" s="1015" t="s">
        <v>1480</v>
      </c>
      <c r="S4" s="1014" t="s">
        <v>1479</v>
      </c>
      <c r="T4" s="1014" t="s">
        <v>1480</v>
      </c>
      <c r="U4" s="1013" t="s">
        <v>1479</v>
      </c>
      <c r="V4" s="1014" t="s">
        <v>1480</v>
      </c>
      <c r="W4" s="1013" t="s">
        <v>1479</v>
      </c>
      <c r="X4" s="1014" t="s">
        <v>1480</v>
      </c>
      <c r="Y4" s="1014" t="s">
        <v>1479</v>
      </c>
      <c r="Z4" s="1014" t="s">
        <v>1480</v>
      </c>
      <c r="AA4" s="1014" t="s">
        <v>1479</v>
      </c>
      <c r="AB4" s="1014" t="s">
        <v>1480</v>
      </c>
      <c r="AC4" s="1014" t="s">
        <v>1479</v>
      </c>
      <c r="AD4" s="1014" t="s">
        <v>1480</v>
      </c>
      <c r="AE4" s="1014" t="s">
        <v>1479</v>
      </c>
      <c r="AF4" s="1014" t="s">
        <v>1480</v>
      </c>
      <c r="AG4" s="1014" t="s">
        <v>1479</v>
      </c>
      <c r="AH4" s="1014" t="s">
        <v>1480</v>
      </c>
      <c r="AI4" s="1014" t="s">
        <v>1479</v>
      </c>
      <c r="AJ4" s="1015" t="s">
        <v>1480</v>
      </c>
      <c r="AK4" s="1014" t="s">
        <v>1479</v>
      </c>
      <c r="AL4" s="1014" t="s">
        <v>1480</v>
      </c>
      <c r="AM4" s="1013" t="s">
        <v>1479</v>
      </c>
      <c r="AN4" s="1014" t="s">
        <v>1480</v>
      </c>
      <c r="AO4" s="1013" t="s">
        <v>1479</v>
      </c>
      <c r="AP4" s="1014" t="s">
        <v>1480</v>
      </c>
    </row>
    <row r="5" spans="2:42" s="1012" customFormat="1" ht="12">
      <c r="B5" s="1016"/>
      <c r="C5" s="1017"/>
      <c r="D5" s="1018"/>
      <c r="E5" s="1019"/>
      <c r="F5" s="1019"/>
      <c r="G5" s="1019"/>
      <c r="H5" s="1019"/>
      <c r="I5" s="1019"/>
      <c r="J5" s="1019"/>
      <c r="K5" s="1019"/>
      <c r="L5" s="1019"/>
      <c r="M5" s="1019"/>
      <c r="N5" s="1019"/>
      <c r="O5" s="1019"/>
      <c r="P5" s="1019"/>
      <c r="Q5" s="1019"/>
      <c r="R5" s="1019"/>
      <c r="S5" s="1019"/>
      <c r="T5" s="1019"/>
      <c r="U5" s="1019"/>
      <c r="V5" s="1020"/>
      <c r="W5" s="1019"/>
      <c r="X5" s="1020"/>
      <c r="Y5" s="1019"/>
      <c r="Z5" s="1019"/>
      <c r="AA5" s="1019"/>
      <c r="AB5" s="1019"/>
      <c r="AC5" s="1019"/>
      <c r="AD5" s="1019"/>
      <c r="AE5" s="1019"/>
      <c r="AF5" s="1019"/>
      <c r="AG5" s="1019"/>
      <c r="AH5" s="1019"/>
      <c r="AI5" s="1019"/>
      <c r="AJ5" s="1019"/>
      <c r="AK5" s="1019"/>
      <c r="AL5" s="1019"/>
      <c r="AM5" s="1019"/>
      <c r="AN5" s="1020"/>
      <c r="AO5" s="1019"/>
      <c r="AP5" s="1021"/>
    </row>
    <row r="6" spans="2:42" s="1022" customFormat="1" ht="13.5">
      <c r="B6" s="1743" t="s">
        <v>1481</v>
      </c>
      <c r="C6" s="1744"/>
      <c r="D6" s="1023" t="s">
        <v>1482</v>
      </c>
      <c r="E6" s="1024">
        <f>SUM(G6,I6,K6,M6,O6,Q6,S6,U6,W6,Y6,AA6,AC6,AE6,AG6,AI6,AK6,AM6,AO6)</f>
        <v>9635</v>
      </c>
      <c r="F6" s="1024">
        <f>SUM(H6,J6,L6,N6,P6,R6,T6,V6,X6,Z6,AB6,AD6,AF6,AH6,AJ6,AL6,AN6,AP6)</f>
        <v>6134</v>
      </c>
      <c r="G6" s="1024">
        <v>11</v>
      </c>
      <c r="H6" s="1024">
        <v>11</v>
      </c>
      <c r="I6" s="1024">
        <v>10</v>
      </c>
      <c r="J6" s="1024">
        <v>9</v>
      </c>
      <c r="K6" s="1024">
        <v>33</v>
      </c>
      <c r="L6" s="1024">
        <v>26</v>
      </c>
      <c r="M6" s="1024">
        <v>43</v>
      </c>
      <c r="N6" s="1024">
        <v>41</v>
      </c>
      <c r="O6" s="1024">
        <v>289</v>
      </c>
      <c r="P6" s="1024">
        <v>289</v>
      </c>
      <c r="Q6" s="1024">
        <v>338</v>
      </c>
      <c r="R6" s="1024">
        <v>335</v>
      </c>
      <c r="S6" s="1024">
        <v>107</v>
      </c>
      <c r="T6" s="1024">
        <v>107</v>
      </c>
      <c r="U6" s="1024">
        <v>7461</v>
      </c>
      <c r="V6" s="1024">
        <v>4008</v>
      </c>
      <c r="W6" s="1024">
        <v>43</v>
      </c>
      <c r="X6" s="1024">
        <v>43</v>
      </c>
      <c r="Y6" s="1024">
        <v>660</v>
      </c>
      <c r="Z6" s="1024">
        <v>643</v>
      </c>
      <c r="AA6" s="1024">
        <v>90</v>
      </c>
      <c r="AB6" s="1024">
        <v>88</v>
      </c>
      <c r="AC6" s="1024">
        <v>93</v>
      </c>
      <c r="AD6" s="1024">
        <v>93</v>
      </c>
      <c r="AE6" s="1024">
        <v>7</v>
      </c>
      <c r="AF6" s="1024">
        <v>7</v>
      </c>
      <c r="AG6" s="1024">
        <v>3</v>
      </c>
      <c r="AH6" s="1024">
        <v>3</v>
      </c>
      <c r="AI6" s="1024">
        <v>9</v>
      </c>
      <c r="AJ6" s="1024">
        <v>9</v>
      </c>
      <c r="AK6" s="1024">
        <v>120</v>
      </c>
      <c r="AL6" s="1024">
        <v>114</v>
      </c>
      <c r="AM6" s="1024">
        <v>34</v>
      </c>
      <c r="AN6" s="1024">
        <v>34</v>
      </c>
      <c r="AO6" s="1024">
        <v>284</v>
      </c>
      <c r="AP6" s="1025">
        <v>274</v>
      </c>
    </row>
    <row r="7" spans="2:42" s="1022" customFormat="1" ht="13.5">
      <c r="B7" s="1743" t="s">
        <v>1483</v>
      </c>
      <c r="C7" s="1744"/>
      <c r="D7" s="1023" t="s">
        <v>1482</v>
      </c>
      <c r="E7" s="1024">
        <f aca="true" t="shared" si="0" ref="E7:W7">SUM(E9:E20)</f>
        <v>9433</v>
      </c>
      <c r="F7" s="1024">
        <f t="shared" si="0"/>
        <v>6220</v>
      </c>
      <c r="G7" s="1024">
        <f t="shared" si="0"/>
        <v>16</v>
      </c>
      <c r="H7" s="1024">
        <f t="shared" si="0"/>
        <v>15</v>
      </c>
      <c r="I7" s="1024">
        <f t="shared" si="0"/>
        <v>9</v>
      </c>
      <c r="J7" s="1024">
        <f t="shared" si="0"/>
        <v>8</v>
      </c>
      <c r="K7" s="1024">
        <f t="shared" si="0"/>
        <v>13</v>
      </c>
      <c r="L7" s="1024">
        <f t="shared" si="0"/>
        <v>12</v>
      </c>
      <c r="M7" s="1024">
        <f t="shared" si="0"/>
        <v>35</v>
      </c>
      <c r="N7" s="1024">
        <f t="shared" si="0"/>
        <v>29</v>
      </c>
      <c r="O7" s="1024">
        <f t="shared" si="0"/>
        <v>255</v>
      </c>
      <c r="P7" s="1024">
        <f t="shared" si="0"/>
        <v>251</v>
      </c>
      <c r="Q7" s="1024">
        <f t="shared" si="0"/>
        <v>354</v>
      </c>
      <c r="R7" s="1024">
        <f t="shared" si="0"/>
        <v>348</v>
      </c>
      <c r="S7" s="1024">
        <f t="shared" si="0"/>
        <v>118</v>
      </c>
      <c r="T7" s="1024">
        <f t="shared" si="0"/>
        <v>115</v>
      </c>
      <c r="U7" s="1024">
        <f t="shared" si="0"/>
        <v>7349</v>
      </c>
      <c r="V7" s="1024">
        <f t="shared" si="0"/>
        <v>4211</v>
      </c>
      <c r="W7" s="1024">
        <f t="shared" si="0"/>
        <v>47</v>
      </c>
      <c r="X7" s="1024">
        <v>48</v>
      </c>
      <c r="Y7" s="1024">
        <f aca="true" t="shared" si="1" ref="Y7:AO7">SUM(Y9:Y20)</f>
        <v>681</v>
      </c>
      <c r="Z7" s="1024">
        <f t="shared" si="1"/>
        <v>640</v>
      </c>
      <c r="AA7" s="1024">
        <f t="shared" si="1"/>
        <v>46</v>
      </c>
      <c r="AB7" s="1024">
        <f t="shared" si="1"/>
        <v>47</v>
      </c>
      <c r="AC7" s="1024">
        <f t="shared" si="1"/>
        <v>77</v>
      </c>
      <c r="AD7" s="1024">
        <f t="shared" si="1"/>
        <v>77</v>
      </c>
      <c r="AE7" s="1024">
        <f t="shared" si="1"/>
        <v>22</v>
      </c>
      <c r="AF7" s="1024">
        <f t="shared" si="1"/>
        <v>22</v>
      </c>
      <c r="AG7" s="1024">
        <f t="shared" si="1"/>
        <v>6</v>
      </c>
      <c r="AH7" s="1024">
        <f t="shared" si="1"/>
        <v>6</v>
      </c>
      <c r="AI7" s="1024">
        <f t="shared" si="1"/>
        <v>21</v>
      </c>
      <c r="AJ7" s="1024">
        <f t="shared" si="1"/>
        <v>21</v>
      </c>
      <c r="AK7" s="1024">
        <f t="shared" si="1"/>
        <v>75</v>
      </c>
      <c r="AL7" s="1024">
        <f t="shared" si="1"/>
        <v>72</v>
      </c>
      <c r="AM7" s="1024">
        <f t="shared" si="1"/>
        <v>46</v>
      </c>
      <c r="AN7" s="1024">
        <f t="shared" si="1"/>
        <v>46</v>
      </c>
      <c r="AO7" s="1024">
        <f t="shared" si="1"/>
        <v>263</v>
      </c>
      <c r="AP7" s="1025">
        <v>252</v>
      </c>
    </row>
    <row r="8" spans="2:42" s="1012" customFormat="1" ht="12">
      <c r="B8" s="1016"/>
      <c r="C8" s="1017"/>
      <c r="D8" s="1018"/>
      <c r="E8" s="1019"/>
      <c r="F8" s="1019"/>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c r="AN8" s="1019"/>
      <c r="AO8" s="1019"/>
      <c r="AP8" s="1026"/>
    </row>
    <row r="9" spans="2:42" s="1012" customFormat="1" ht="12">
      <c r="B9" s="1745" t="s">
        <v>1484</v>
      </c>
      <c r="C9" s="1027">
        <v>1</v>
      </c>
      <c r="D9" s="1028" t="s">
        <v>1485</v>
      </c>
      <c r="E9" s="1019">
        <f aca="true" t="shared" si="2" ref="E9:E20">SUM(G9,I9,K9,M9,O9,Q9,S9,U9,W9,Y9,AA9,AC9,AE9,AG9,AI9,AK9,AM9,AO9)</f>
        <v>611</v>
      </c>
      <c r="F9" s="1019">
        <f aca="true" t="shared" si="3" ref="F9:F20">SUM(H9,J9,L9,N9,P9,R9,T9,V9,X9,Z9,AB9,AD9,AF9,AH9,AJ9,AL9,AN9,AP9)</f>
        <v>416</v>
      </c>
      <c r="G9" s="1019">
        <v>3</v>
      </c>
      <c r="H9" s="1019">
        <v>3</v>
      </c>
      <c r="I9" s="1019">
        <v>2</v>
      </c>
      <c r="J9" s="1019">
        <v>2</v>
      </c>
      <c r="K9" s="1019">
        <v>0</v>
      </c>
      <c r="L9" s="1019">
        <v>0</v>
      </c>
      <c r="M9" s="1019">
        <v>1</v>
      </c>
      <c r="N9" s="1019">
        <v>1</v>
      </c>
      <c r="O9" s="1019">
        <v>23</v>
      </c>
      <c r="P9" s="1019">
        <v>23</v>
      </c>
      <c r="Q9" s="1019">
        <v>26</v>
      </c>
      <c r="R9" s="1019">
        <v>26</v>
      </c>
      <c r="S9" s="1019">
        <v>11</v>
      </c>
      <c r="T9" s="1019">
        <v>11</v>
      </c>
      <c r="U9" s="1019">
        <v>479</v>
      </c>
      <c r="V9" s="1019">
        <v>286</v>
      </c>
      <c r="W9" s="1019">
        <v>3</v>
      </c>
      <c r="X9" s="1019">
        <v>3</v>
      </c>
      <c r="Y9" s="1019">
        <v>34</v>
      </c>
      <c r="Z9" s="1019">
        <v>33</v>
      </c>
      <c r="AA9" s="1019">
        <v>3</v>
      </c>
      <c r="AB9" s="1019">
        <v>3</v>
      </c>
      <c r="AC9" s="1019">
        <v>2</v>
      </c>
      <c r="AD9" s="1019">
        <v>2</v>
      </c>
      <c r="AE9" s="1019">
        <v>0</v>
      </c>
      <c r="AF9" s="1019">
        <v>0</v>
      </c>
      <c r="AG9" s="1019">
        <v>0</v>
      </c>
      <c r="AH9" s="1019">
        <v>0</v>
      </c>
      <c r="AI9" s="1019">
        <v>0</v>
      </c>
      <c r="AJ9" s="1019">
        <v>0</v>
      </c>
      <c r="AK9" s="1019">
        <v>3</v>
      </c>
      <c r="AL9" s="1019">
        <v>2</v>
      </c>
      <c r="AM9" s="1019">
        <v>3</v>
      </c>
      <c r="AN9" s="1019">
        <v>3</v>
      </c>
      <c r="AO9" s="1019">
        <v>18</v>
      </c>
      <c r="AP9" s="1026">
        <v>18</v>
      </c>
    </row>
    <row r="10" spans="2:42" s="1012" customFormat="1" ht="12">
      <c r="B10" s="1745"/>
      <c r="C10" s="1027">
        <v>2</v>
      </c>
      <c r="D10" s="1028" t="s">
        <v>1485</v>
      </c>
      <c r="E10" s="1019">
        <f t="shared" si="2"/>
        <v>635</v>
      </c>
      <c r="F10" s="1019">
        <f t="shared" si="3"/>
        <v>427</v>
      </c>
      <c r="G10" s="1019">
        <v>1</v>
      </c>
      <c r="H10" s="1019">
        <v>1</v>
      </c>
      <c r="I10" s="1019">
        <v>1</v>
      </c>
      <c r="J10" s="1019">
        <v>0</v>
      </c>
      <c r="K10" s="1019">
        <v>1</v>
      </c>
      <c r="L10" s="1019">
        <v>1</v>
      </c>
      <c r="M10" s="1019">
        <v>6</v>
      </c>
      <c r="N10" s="1019">
        <v>5</v>
      </c>
      <c r="O10" s="1019">
        <v>14</v>
      </c>
      <c r="P10" s="1019">
        <v>14</v>
      </c>
      <c r="Q10" s="1019">
        <v>23</v>
      </c>
      <c r="R10" s="1019">
        <v>23</v>
      </c>
      <c r="S10" s="1019">
        <v>9</v>
      </c>
      <c r="T10" s="1019">
        <v>7</v>
      </c>
      <c r="U10" s="1019">
        <v>479</v>
      </c>
      <c r="V10" s="1019">
        <v>281</v>
      </c>
      <c r="W10" s="1019">
        <v>7</v>
      </c>
      <c r="X10" s="1019">
        <v>7</v>
      </c>
      <c r="Y10" s="1019">
        <v>48</v>
      </c>
      <c r="Z10" s="1019">
        <v>42</v>
      </c>
      <c r="AA10" s="1019">
        <v>2</v>
      </c>
      <c r="AB10" s="1019">
        <v>2</v>
      </c>
      <c r="AC10" s="1019">
        <v>2</v>
      </c>
      <c r="AD10" s="1019">
        <v>2</v>
      </c>
      <c r="AE10" s="1019">
        <v>0</v>
      </c>
      <c r="AF10" s="1019">
        <v>0</v>
      </c>
      <c r="AG10" s="1019">
        <v>0</v>
      </c>
      <c r="AH10" s="1019">
        <v>0</v>
      </c>
      <c r="AI10" s="1019">
        <v>6</v>
      </c>
      <c r="AJ10" s="1019">
        <v>6</v>
      </c>
      <c r="AK10" s="1019">
        <v>8</v>
      </c>
      <c r="AL10" s="1019">
        <v>8</v>
      </c>
      <c r="AM10" s="1019">
        <v>7</v>
      </c>
      <c r="AN10" s="1019">
        <v>7</v>
      </c>
      <c r="AO10" s="1019">
        <v>21</v>
      </c>
      <c r="AP10" s="1026">
        <v>21</v>
      </c>
    </row>
    <row r="11" spans="2:42" s="1012" customFormat="1" ht="12">
      <c r="B11" s="1745"/>
      <c r="C11" s="1027">
        <v>3</v>
      </c>
      <c r="D11" s="1028" t="s">
        <v>1485</v>
      </c>
      <c r="E11" s="1019">
        <f t="shared" si="2"/>
        <v>678</v>
      </c>
      <c r="F11" s="1019">
        <f t="shared" si="3"/>
        <v>413</v>
      </c>
      <c r="G11" s="1019">
        <v>1</v>
      </c>
      <c r="H11" s="1019">
        <v>1</v>
      </c>
      <c r="I11" s="1019">
        <v>0</v>
      </c>
      <c r="J11" s="1019">
        <v>0</v>
      </c>
      <c r="K11" s="1019">
        <v>3</v>
      </c>
      <c r="L11" s="1019">
        <v>3</v>
      </c>
      <c r="M11" s="1019">
        <v>1</v>
      </c>
      <c r="N11" s="1019">
        <v>1</v>
      </c>
      <c r="O11" s="1019">
        <v>19</v>
      </c>
      <c r="P11" s="1019">
        <v>19</v>
      </c>
      <c r="Q11" s="1019">
        <v>25</v>
      </c>
      <c r="R11" s="1019">
        <v>25</v>
      </c>
      <c r="S11" s="1019">
        <v>18</v>
      </c>
      <c r="T11" s="1019">
        <v>19</v>
      </c>
      <c r="U11" s="1019">
        <v>508</v>
      </c>
      <c r="V11" s="1019">
        <v>240</v>
      </c>
      <c r="W11" s="1019">
        <v>9</v>
      </c>
      <c r="X11" s="1019">
        <v>9</v>
      </c>
      <c r="Y11" s="1019">
        <v>43</v>
      </c>
      <c r="Z11" s="1019">
        <v>45</v>
      </c>
      <c r="AA11" s="1019">
        <v>8</v>
      </c>
      <c r="AB11" s="1019">
        <v>8</v>
      </c>
      <c r="AC11" s="1019">
        <v>6</v>
      </c>
      <c r="AD11" s="1019">
        <v>6</v>
      </c>
      <c r="AE11" s="1019">
        <v>0</v>
      </c>
      <c r="AF11" s="1019">
        <v>0</v>
      </c>
      <c r="AG11" s="1019">
        <v>0</v>
      </c>
      <c r="AH11" s="1019">
        <v>0</v>
      </c>
      <c r="AI11" s="1019">
        <v>11</v>
      </c>
      <c r="AJ11" s="1019">
        <v>11</v>
      </c>
      <c r="AK11" s="1019">
        <v>1</v>
      </c>
      <c r="AL11" s="1019">
        <v>1</v>
      </c>
      <c r="AM11" s="1019">
        <v>4</v>
      </c>
      <c r="AN11" s="1019">
        <v>4</v>
      </c>
      <c r="AO11" s="1019">
        <v>21</v>
      </c>
      <c r="AP11" s="1026">
        <v>21</v>
      </c>
    </row>
    <row r="12" spans="2:42" s="1012" customFormat="1" ht="12">
      <c r="B12" s="1745"/>
      <c r="C12" s="1027">
        <v>4</v>
      </c>
      <c r="D12" s="1028" t="s">
        <v>1485</v>
      </c>
      <c r="E12" s="1019">
        <f t="shared" si="2"/>
        <v>760</v>
      </c>
      <c r="F12" s="1019">
        <f t="shared" si="3"/>
        <v>441</v>
      </c>
      <c r="G12" s="1019">
        <v>1</v>
      </c>
      <c r="H12" s="1019">
        <v>1</v>
      </c>
      <c r="I12" s="1019">
        <v>1</v>
      </c>
      <c r="J12" s="1019">
        <v>2</v>
      </c>
      <c r="K12" s="1019">
        <v>1</v>
      </c>
      <c r="L12" s="1019">
        <v>1</v>
      </c>
      <c r="M12" s="1019">
        <v>0</v>
      </c>
      <c r="N12" s="1019">
        <v>1</v>
      </c>
      <c r="O12" s="1019">
        <v>24</v>
      </c>
      <c r="P12" s="1019">
        <v>23</v>
      </c>
      <c r="Q12" s="1019">
        <v>23</v>
      </c>
      <c r="R12" s="1019">
        <v>23</v>
      </c>
      <c r="S12" s="1019">
        <v>7</v>
      </c>
      <c r="T12" s="1019">
        <v>7</v>
      </c>
      <c r="U12" s="1019">
        <v>590</v>
      </c>
      <c r="V12" s="1019">
        <v>276</v>
      </c>
      <c r="W12" s="1019">
        <v>1</v>
      </c>
      <c r="X12" s="1019">
        <v>1</v>
      </c>
      <c r="Y12" s="1019">
        <v>48</v>
      </c>
      <c r="Z12" s="1019">
        <v>43</v>
      </c>
      <c r="AA12" s="1019">
        <v>6</v>
      </c>
      <c r="AB12" s="1019">
        <v>6</v>
      </c>
      <c r="AC12" s="1019">
        <v>14</v>
      </c>
      <c r="AD12" s="1019">
        <v>14</v>
      </c>
      <c r="AE12" s="1019">
        <v>0</v>
      </c>
      <c r="AF12" s="1019">
        <v>0</v>
      </c>
      <c r="AG12" s="1019">
        <v>1</v>
      </c>
      <c r="AH12" s="1019">
        <v>1</v>
      </c>
      <c r="AI12" s="1019">
        <v>0</v>
      </c>
      <c r="AJ12" s="1019">
        <v>0</v>
      </c>
      <c r="AK12" s="1019">
        <v>23</v>
      </c>
      <c r="AL12" s="1019">
        <v>23</v>
      </c>
      <c r="AM12" s="1019">
        <v>1</v>
      </c>
      <c r="AN12" s="1019">
        <v>1</v>
      </c>
      <c r="AO12" s="1019">
        <v>19</v>
      </c>
      <c r="AP12" s="1026">
        <v>18</v>
      </c>
    </row>
    <row r="13" spans="2:42" s="1012" customFormat="1" ht="12">
      <c r="B13" s="1745"/>
      <c r="C13" s="1027">
        <v>5</v>
      </c>
      <c r="D13" s="1028" t="s">
        <v>1485</v>
      </c>
      <c r="E13" s="1019">
        <f t="shared" si="2"/>
        <v>898</v>
      </c>
      <c r="F13" s="1019">
        <f t="shared" si="3"/>
        <v>581</v>
      </c>
      <c r="G13" s="1019">
        <v>2</v>
      </c>
      <c r="H13" s="1019">
        <v>2</v>
      </c>
      <c r="I13" s="1019">
        <v>0</v>
      </c>
      <c r="J13" s="1019">
        <v>0</v>
      </c>
      <c r="K13" s="1019">
        <v>2</v>
      </c>
      <c r="L13" s="1019">
        <v>1</v>
      </c>
      <c r="M13" s="1019">
        <v>3</v>
      </c>
      <c r="N13" s="1019">
        <v>1</v>
      </c>
      <c r="O13" s="1019">
        <v>19</v>
      </c>
      <c r="P13" s="1019">
        <v>19</v>
      </c>
      <c r="Q13" s="1019">
        <v>34</v>
      </c>
      <c r="R13" s="1019">
        <v>34</v>
      </c>
      <c r="S13" s="1019">
        <v>6</v>
      </c>
      <c r="T13" s="1019">
        <v>5</v>
      </c>
      <c r="U13" s="1019">
        <v>700</v>
      </c>
      <c r="V13" s="1019">
        <v>405</v>
      </c>
      <c r="W13" s="1019">
        <v>1</v>
      </c>
      <c r="X13" s="1019">
        <v>1</v>
      </c>
      <c r="Y13" s="1019">
        <v>84</v>
      </c>
      <c r="Z13" s="1019">
        <v>70</v>
      </c>
      <c r="AA13" s="1019">
        <v>2</v>
      </c>
      <c r="AB13" s="1019">
        <v>2</v>
      </c>
      <c r="AC13" s="1019">
        <v>1</v>
      </c>
      <c r="AD13" s="1019">
        <v>1</v>
      </c>
      <c r="AE13" s="1019">
        <v>0</v>
      </c>
      <c r="AF13" s="1019">
        <v>0</v>
      </c>
      <c r="AG13" s="1019">
        <v>0</v>
      </c>
      <c r="AH13" s="1019">
        <v>0</v>
      </c>
      <c r="AI13" s="1019">
        <v>2</v>
      </c>
      <c r="AJ13" s="1019">
        <v>2</v>
      </c>
      <c r="AK13" s="1019">
        <v>8</v>
      </c>
      <c r="AL13" s="1019">
        <v>6</v>
      </c>
      <c r="AM13" s="1019">
        <v>7</v>
      </c>
      <c r="AN13" s="1019">
        <v>7</v>
      </c>
      <c r="AO13" s="1019">
        <v>27</v>
      </c>
      <c r="AP13" s="1026">
        <v>25</v>
      </c>
    </row>
    <row r="14" spans="2:42" s="1012" customFormat="1" ht="12">
      <c r="B14" s="1745"/>
      <c r="C14" s="1027">
        <v>6</v>
      </c>
      <c r="D14" s="1028" t="s">
        <v>1485</v>
      </c>
      <c r="E14" s="1019">
        <f t="shared" si="2"/>
        <v>934</v>
      </c>
      <c r="F14" s="1019">
        <f t="shared" si="3"/>
        <v>665</v>
      </c>
      <c r="G14" s="1019">
        <v>3</v>
      </c>
      <c r="H14" s="1019">
        <v>3</v>
      </c>
      <c r="I14" s="1019">
        <v>1</v>
      </c>
      <c r="J14" s="1019">
        <v>1</v>
      </c>
      <c r="K14" s="1019">
        <v>2</v>
      </c>
      <c r="L14" s="1019">
        <v>1</v>
      </c>
      <c r="M14" s="1019">
        <v>2</v>
      </c>
      <c r="N14" s="1019">
        <v>1</v>
      </c>
      <c r="O14" s="1019">
        <v>30</v>
      </c>
      <c r="P14" s="1019">
        <v>30</v>
      </c>
      <c r="Q14" s="1019">
        <v>38</v>
      </c>
      <c r="R14" s="1019">
        <v>36</v>
      </c>
      <c r="S14" s="1019">
        <v>15</v>
      </c>
      <c r="T14" s="1019">
        <v>15</v>
      </c>
      <c r="U14" s="1019">
        <v>721</v>
      </c>
      <c r="V14" s="1019">
        <v>461</v>
      </c>
      <c r="W14" s="1019">
        <v>1</v>
      </c>
      <c r="X14" s="1019">
        <v>1</v>
      </c>
      <c r="Y14" s="1019">
        <v>72</v>
      </c>
      <c r="Z14" s="1019">
        <v>67</v>
      </c>
      <c r="AA14" s="1019">
        <v>2</v>
      </c>
      <c r="AB14" s="1019">
        <v>2</v>
      </c>
      <c r="AC14" s="1019">
        <v>8</v>
      </c>
      <c r="AD14" s="1019">
        <v>8</v>
      </c>
      <c r="AE14" s="1019">
        <v>0</v>
      </c>
      <c r="AF14" s="1019">
        <v>0</v>
      </c>
      <c r="AG14" s="1019">
        <v>0</v>
      </c>
      <c r="AH14" s="1019">
        <v>0</v>
      </c>
      <c r="AI14" s="1019">
        <v>0</v>
      </c>
      <c r="AJ14" s="1019">
        <v>0</v>
      </c>
      <c r="AK14" s="1019">
        <v>5</v>
      </c>
      <c r="AL14" s="1019">
        <v>5</v>
      </c>
      <c r="AM14" s="1019">
        <v>1</v>
      </c>
      <c r="AN14" s="1019">
        <v>1</v>
      </c>
      <c r="AO14" s="1019">
        <v>33</v>
      </c>
      <c r="AP14" s="1026">
        <v>33</v>
      </c>
    </row>
    <row r="15" spans="2:42" s="1012" customFormat="1" ht="12">
      <c r="B15" s="1745"/>
      <c r="C15" s="1027">
        <v>7</v>
      </c>
      <c r="D15" s="1028" t="s">
        <v>1485</v>
      </c>
      <c r="E15" s="1019">
        <f t="shared" si="2"/>
        <v>815</v>
      </c>
      <c r="F15" s="1019">
        <f t="shared" si="3"/>
        <v>501</v>
      </c>
      <c r="G15" s="1019">
        <v>3</v>
      </c>
      <c r="H15" s="1019">
        <v>3</v>
      </c>
      <c r="I15" s="1019">
        <v>0</v>
      </c>
      <c r="J15" s="1019">
        <v>0</v>
      </c>
      <c r="K15" s="1019">
        <v>1</v>
      </c>
      <c r="L15" s="1019">
        <v>2</v>
      </c>
      <c r="M15" s="1019">
        <v>5</v>
      </c>
      <c r="N15" s="1019">
        <v>7</v>
      </c>
      <c r="O15" s="1019">
        <v>19</v>
      </c>
      <c r="P15" s="1019">
        <v>19</v>
      </c>
      <c r="Q15" s="1019">
        <v>28</v>
      </c>
      <c r="R15" s="1019">
        <v>28</v>
      </c>
      <c r="S15" s="1019">
        <v>11</v>
      </c>
      <c r="T15" s="1019">
        <v>11</v>
      </c>
      <c r="U15" s="1019">
        <v>622</v>
      </c>
      <c r="V15" s="1019">
        <v>306</v>
      </c>
      <c r="W15" s="1019">
        <v>14</v>
      </c>
      <c r="X15" s="1019">
        <v>14</v>
      </c>
      <c r="Y15" s="1019">
        <v>43</v>
      </c>
      <c r="Z15" s="1019">
        <v>43</v>
      </c>
      <c r="AA15" s="1019">
        <v>4</v>
      </c>
      <c r="AB15" s="1019">
        <v>4</v>
      </c>
      <c r="AC15" s="1019">
        <v>5</v>
      </c>
      <c r="AD15" s="1019">
        <v>5</v>
      </c>
      <c r="AE15" s="1019">
        <v>11</v>
      </c>
      <c r="AF15" s="1019">
        <v>11</v>
      </c>
      <c r="AG15" s="1019">
        <v>4</v>
      </c>
      <c r="AH15" s="1019">
        <v>4</v>
      </c>
      <c r="AI15" s="1019">
        <v>1</v>
      </c>
      <c r="AJ15" s="1019">
        <v>1</v>
      </c>
      <c r="AK15" s="1019">
        <v>7</v>
      </c>
      <c r="AL15" s="1019">
        <v>7</v>
      </c>
      <c r="AM15" s="1019">
        <v>2</v>
      </c>
      <c r="AN15" s="1019">
        <v>2</v>
      </c>
      <c r="AO15" s="1019">
        <v>35</v>
      </c>
      <c r="AP15" s="1026">
        <v>34</v>
      </c>
    </row>
    <row r="16" spans="2:42" s="1012" customFormat="1" ht="12">
      <c r="B16" s="1745"/>
      <c r="C16" s="1027">
        <v>8</v>
      </c>
      <c r="D16" s="1028" t="s">
        <v>1485</v>
      </c>
      <c r="E16" s="1019">
        <f t="shared" si="2"/>
        <v>935</v>
      </c>
      <c r="F16" s="1019">
        <f t="shared" si="3"/>
        <v>573</v>
      </c>
      <c r="G16" s="1019">
        <v>1</v>
      </c>
      <c r="H16" s="1019">
        <v>0</v>
      </c>
      <c r="I16" s="1019">
        <v>0</v>
      </c>
      <c r="J16" s="1019">
        <v>0</v>
      </c>
      <c r="K16" s="1019">
        <v>0</v>
      </c>
      <c r="L16" s="1019">
        <v>0</v>
      </c>
      <c r="M16" s="1019">
        <v>5</v>
      </c>
      <c r="N16" s="1019">
        <v>4</v>
      </c>
      <c r="O16" s="1019">
        <v>15</v>
      </c>
      <c r="P16" s="1019">
        <v>15</v>
      </c>
      <c r="Q16" s="1019">
        <v>37</v>
      </c>
      <c r="R16" s="1019">
        <v>36</v>
      </c>
      <c r="S16" s="1019">
        <v>9</v>
      </c>
      <c r="T16" s="1019">
        <v>9</v>
      </c>
      <c r="U16" s="1019">
        <v>763</v>
      </c>
      <c r="V16" s="1019">
        <v>412</v>
      </c>
      <c r="W16" s="1019">
        <v>4</v>
      </c>
      <c r="X16" s="1019">
        <v>4</v>
      </c>
      <c r="Y16" s="1019">
        <v>46</v>
      </c>
      <c r="Z16" s="1019">
        <v>38</v>
      </c>
      <c r="AA16" s="1019">
        <v>1</v>
      </c>
      <c r="AB16" s="1019">
        <v>1</v>
      </c>
      <c r="AC16" s="1019">
        <v>17</v>
      </c>
      <c r="AD16" s="1019">
        <v>17</v>
      </c>
      <c r="AE16" s="1019">
        <v>6</v>
      </c>
      <c r="AF16" s="1019">
        <v>6</v>
      </c>
      <c r="AG16" s="1019">
        <v>0</v>
      </c>
      <c r="AH16" s="1019">
        <v>0</v>
      </c>
      <c r="AI16" s="1019">
        <v>1</v>
      </c>
      <c r="AJ16" s="1019">
        <v>1</v>
      </c>
      <c r="AK16" s="1019">
        <v>4</v>
      </c>
      <c r="AL16" s="1019">
        <v>4</v>
      </c>
      <c r="AM16" s="1019">
        <v>6</v>
      </c>
      <c r="AN16" s="1019">
        <v>6</v>
      </c>
      <c r="AO16" s="1019">
        <v>20</v>
      </c>
      <c r="AP16" s="1026">
        <v>20</v>
      </c>
    </row>
    <row r="17" spans="2:42" s="1012" customFormat="1" ht="12">
      <c r="B17" s="1745"/>
      <c r="C17" s="1027">
        <v>9</v>
      </c>
      <c r="D17" s="1028" t="s">
        <v>1485</v>
      </c>
      <c r="E17" s="1019">
        <f t="shared" si="2"/>
        <v>766</v>
      </c>
      <c r="F17" s="1019">
        <f t="shared" si="3"/>
        <v>542</v>
      </c>
      <c r="G17" s="1019">
        <v>0</v>
      </c>
      <c r="H17" s="1019">
        <v>0</v>
      </c>
      <c r="I17" s="1019">
        <v>0</v>
      </c>
      <c r="J17" s="1019">
        <v>0</v>
      </c>
      <c r="K17" s="1019">
        <v>0</v>
      </c>
      <c r="L17" s="1019">
        <v>0</v>
      </c>
      <c r="M17" s="1019">
        <v>6</v>
      </c>
      <c r="N17" s="1019">
        <v>6</v>
      </c>
      <c r="O17" s="1019">
        <v>22</v>
      </c>
      <c r="P17" s="1019">
        <v>22</v>
      </c>
      <c r="Q17" s="1019">
        <v>31</v>
      </c>
      <c r="R17" s="1019">
        <v>31</v>
      </c>
      <c r="S17" s="1019">
        <v>4</v>
      </c>
      <c r="T17" s="1019">
        <v>4</v>
      </c>
      <c r="U17" s="1019">
        <v>611</v>
      </c>
      <c r="V17" s="1019">
        <v>392</v>
      </c>
      <c r="W17" s="1019">
        <v>1</v>
      </c>
      <c r="X17" s="1019">
        <v>1</v>
      </c>
      <c r="Y17" s="1019">
        <v>50</v>
      </c>
      <c r="Z17" s="1019">
        <v>48</v>
      </c>
      <c r="AA17" s="1019">
        <v>5</v>
      </c>
      <c r="AB17" s="1019">
        <v>6</v>
      </c>
      <c r="AC17" s="1019">
        <v>2</v>
      </c>
      <c r="AD17" s="1019">
        <v>2</v>
      </c>
      <c r="AE17" s="1019">
        <v>1</v>
      </c>
      <c r="AF17" s="1019">
        <v>1</v>
      </c>
      <c r="AG17" s="1019">
        <v>1</v>
      </c>
      <c r="AH17" s="1019">
        <v>1</v>
      </c>
      <c r="AI17" s="1019">
        <v>0</v>
      </c>
      <c r="AJ17" s="1019">
        <v>0</v>
      </c>
      <c r="AK17" s="1019">
        <v>3</v>
      </c>
      <c r="AL17" s="1019">
        <v>2</v>
      </c>
      <c r="AM17" s="1019">
        <v>2</v>
      </c>
      <c r="AN17" s="1019">
        <v>2</v>
      </c>
      <c r="AO17" s="1019">
        <v>27</v>
      </c>
      <c r="AP17" s="1026">
        <v>24</v>
      </c>
    </row>
    <row r="18" spans="2:42" s="1012" customFormat="1" ht="12">
      <c r="B18" s="1745"/>
      <c r="C18" s="1027">
        <v>10</v>
      </c>
      <c r="D18" s="1028" t="s">
        <v>1485</v>
      </c>
      <c r="E18" s="1019">
        <f t="shared" si="2"/>
        <v>755</v>
      </c>
      <c r="F18" s="1019">
        <f t="shared" si="3"/>
        <v>452</v>
      </c>
      <c r="G18" s="1019">
        <v>1</v>
      </c>
      <c r="H18" s="1019">
        <v>1</v>
      </c>
      <c r="I18" s="1019">
        <v>3</v>
      </c>
      <c r="J18" s="1019">
        <v>3</v>
      </c>
      <c r="K18" s="1019">
        <v>1</v>
      </c>
      <c r="L18" s="1019">
        <v>1</v>
      </c>
      <c r="M18" s="1019">
        <v>2</v>
      </c>
      <c r="N18" s="1019">
        <v>1</v>
      </c>
      <c r="O18" s="1019">
        <v>19</v>
      </c>
      <c r="P18" s="1019">
        <v>18</v>
      </c>
      <c r="Q18" s="1019">
        <v>27</v>
      </c>
      <c r="R18" s="1019">
        <v>26</v>
      </c>
      <c r="S18" s="1019">
        <v>10</v>
      </c>
      <c r="T18" s="1019">
        <v>9</v>
      </c>
      <c r="U18" s="1019">
        <v>633</v>
      </c>
      <c r="V18" s="1019">
        <v>336</v>
      </c>
      <c r="W18" s="1019">
        <v>0</v>
      </c>
      <c r="X18" s="1019">
        <v>0</v>
      </c>
      <c r="Y18" s="1019">
        <v>38</v>
      </c>
      <c r="Z18" s="1019">
        <v>34</v>
      </c>
      <c r="AA18" s="1019">
        <v>4</v>
      </c>
      <c r="AB18" s="1019">
        <v>4</v>
      </c>
      <c r="AC18" s="1019">
        <v>1</v>
      </c>
      <c r="AD18" s="1019">
        <v>1</v>
      </c>
      <c r="AE18" s="1019">
        <v>4</v>
      </c>
      <c r="AF18" s="1019">
        <v>4</v>
      </c>
      <c r="AG18" s="1019">
        <v>0</v>
      </c>
      <c r="AH18" s="1019">
        <v>0</v>
      </c>
      <c r="AI18" s="1019">
        <v>0</v>
      </c>
      <c r="AJ18" s="1019">
        <v>0</v>
      </c>
      <c r="AK18" s="1019">
        <v>0</v>
      </c>
      <c r="AL18" s="1019">
        <v>1</v>
      </c>
      <c r="AM18" s="1019">
        <v>6</v>
      </c>
      <c r="AN18" s="1019">
        <v>6</v>
      </c>
      <c r="AO18" s="1019">
        <v>6</v>
      </c>
      <c r="AP18" s="1026">
        <v>7</v>
      </c>
    </row>
    <row r="19" spans="2:42" s="1012" customFormat="1" ht="12">
      <c r="B19" s="1745"/>
      <c r="C19" s="1027">
        <v>11</v>
      </c>
      <c r="D19" s="1028" t="s">
        <v>1485</v>
      </c>
      <c r="E19" s="1019">
        <f t="shared" si="2"/>
        <v>872</v>
      </c>
      <c r="F19" s="1019">
        <f t="shared" si="3"/>
        <v>624</v>
      </c>
      <c r="G19" s="1019">
        <v>0</v>
      </c>
      <c r="H19" s="1019">
        <v>0</v>
      </c>
      <c r="I19" s="1019">
        <v>1</v>
      </c>
      <c r="J19" s="1019">
        <v>0</v>
      </c>
      <c r="K19" s="1019">
        <v>1</v>
      </c>
      <c r="L19" s="1019">
        <v>1</v>
      </c>
      <c r="M19" s="1019">
        <v>2</v>
      </c>
      <c r="N19" s="1019">
        <v>0</v>
      </c>
      <c r="O19" s="1019">
        <v>25</v>
      </c>
      <c r="P19" s="1019">
        <v>22</v>
      </c>
      <c r="Q19" s="1019">
        <v>41</v>
      </c>
      <c r="R19" s="1019">
        <v>40</v>
      </c>
      <c r="S19" s="1019">
        <v>9</v>
      </c>
      <c r="T19" s="1019">
        <v>9</v>
      </c>
      <c r="U19" s="1019">
        <v>721</v>
      </c>
      <c r="V19" s="1019">
        <v>488</v>
      </c>
      <c r="W19" s="1019">
        <v>0</v>
      </c>
      <c r="X19" s="1019">
        <v>0</v>
      </c>
      <c r="Y19" s="1019">
        <v>36</v>
      </c>
      <c r="Z19" s="1019">
        <v>33</v>
      </c>
      <c r="AA19" s="1019">
        <v>3</v>
      </c>
      <c r="AB19" s="1019">
        <v>3</v>
      </c>
      <c r="AC19" s="1019">
        <v>3</v>
      </c>
      <c r="AD19" s="1019">
        <v>3</v>
      </c>
      <c r="AE19" s="1019">
        <v>0</v>
      </c>
      <c r="AF19" s="1019">
        <v>0</v>
      </c>
      <c r="AG19" s="1019">
        <v>0</v>
      </c>
      <c r="AH19" s="1019">
        <v>0</v>
      </c>
      <c r="AI19" s="1019">
        <v>0</v>
      </c>
      <c r="AJ19" s="1019">
        <v>0</v>
      </c>
      <c r="AK19" s="1019">
        <v>6</v>
      </c>
      <c r="AL19" s="1019">
        <v>6</v>
      </c>
      <c r="AM19" s="1019">
        <v>2</v>
      </c>
      <c r="AN19" s="1019">
        <v>2</v>
      </c>
      <c r="AO19" s="1019">
        <v>22</v>
      </c>
      <c r="AP19" s="1026">
        <v>17</v>
      </c>
    </row>
    <row r="20" spans="2:42" s="1012" customFormat="1" ht="12">
      <c r="B20" s="1745"/>
      <c r="C20" s="1027">
        <v>12</v>
      </c>
      <c r="D20" s="1028" t="s">
        <v>1485</v>
      </c>
      <c r="E20" s="1019">
        <f t="shared" si="2"/>
        <v>774</v>
      </c>
      <c r="F20" s="1019">
        <f t="shared" si="3"/>
        <v>585</v>
      </c>
      <c r="G20" s="1019">
        <v>0</v>
      </c>
      <c r="H20" s="1019">
        <v>0</v>
      </c>
      <c r="I20" s="1019">
        <v>0</v>
      </c>
      <c r="J20" s="1019">
        <v>0</v>
      </c>
      <c r="K20" s="1019">
        <v>1</v>
      </c>
      <c r="L20" s="1019">
        <v>1</v>
      </c>
      <c r="M20" s="1019">
        <v>2</v>
      </c>
      <c r="N20" s="1019">
        <v>1</v>
      </c>
      <c r="O20" s="1019">
        <v>26</v>
      </c>
      <c r="P20" s="1019">
        <v>27</v>
      </c>
      <c r="Q20" s="1019">
        <v>21</v>
      </c>
      <c r="R20" s="1019">
        <v>20</v>
      </c>
      <c r="S20" s="1019">
        <v>9</v>
      </c>
      <c r="T20" s="1019">
        <v>9</v>
      </c>
      <c r="U20" s="1019">
        <v>522</v>
      </c>
      <c r="V20" s="1019">
        <v>328</v>
      </c>
      <c r="W20" s="1019">
        <v>6</v>
      </c>
      <c r="X20" s="1019">
        <v>6</v>
      </c>
      <c r="Y20" s="1019">
        <v>139</v>
      </c>
      <c r="Z20" s="1019">
        <v>144</v>
      </c>
      <c r="AA20" s="1019">
        <v>6</v>
      </c>
      <c r="AB20" s="1019">
        <v>6</v>
      </c>
      <c r="AC20" s="1019">
        <v>16</v>
      </c>
      <c r="AD20" s="1019">
        <v>16</v>
      </c>
      <c r="AE20" s="1019">
        <v>0</v>
      </c>
      <c r="AF20" s="1019">
        <v>0</v>
      </c>
      <c r="AG20" s="1019">
        <v>0</v>
      </c>
      <c r="AH20" s="1019">
        <v>0</v>
      </c>
      <c r="AI20" s="1019">
        <v>0</v>
      </c>
      <c r="AJ20" s="1019">
        <v>0</v>
      </c>
      <c r="AK20" s="1019">
        <v>7</v>
      </c>
      <c r="AL20" s="1019">
        <v>7</v>
      </c>
      <c r="AM20" s="1019">
        <v>5</v>
      </c>
      <c r="AN20" s="1019">
        <v>5</v>
      </c>
      <c r="AO20" s="1019">
        <v>14</v>
      </c>
      <c r="AP20" s="1026">
        <v>15</v>
      </c>
    </row>
    <row r="21" spans="2:42" s="1012" customFormat="1" ht="12">
      <c r="B21" s="1016"/>
      <c r="C21" s="1017"/>
      <c r="D21" s="1018"/>
      <c r="E21" s="1019"/>
      <c r="F21" s="1019"/>
      <c r="G21" s="1019"/>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1019"/>
      <c r="AN21" s="1019"/>
      <c r="AO21" s="1019"/>
      <c r="AP21" s="1026"/>
    </row>
    <row r="22" spans="2:42" s="1012" customFormat="1" ht="12">
      <c r="B22" s="1745" t="s">
        <v>1486</v>
      </c>
      <c r="C22" s="1029" t="s">
        <v>1487</v>
      </c>
      <c r="D22" s="1030"/>
      <c r="E22" s="1019">
        <f>SUM(G22,I22,K22,M22,O22,Q22,S22,U22,W22,Y22,AA22,AC22,AE22,AG22,AI22,AK22,AM22,AO22)</f>
        <v>2997</v>
      </c>
      <c r="F22" s="1019">
        <v>1584</v>
      </c>
      <c r="G22" s="1019">
        <v>5</v>
      </c>
      <c r="H22" s="1019">
        <v>5</v>
      </c>
      <c r="I22" s="1019">
        <v>2</v>
      </c>
      <c r="J22" s="1019">
        <v>1</v>
      </c>
      <c r="K22" s="1019">
        <v>1</v>
      </c>
      <c r="L22" s="1019">
        <v>1</v>
      </c>
      <c r="M22" s="1019">
        <v>12</v>
      </c>
      <c r="N22" s="1019">
        <v>10</v>
      </c>
      <c r="O22" s="1019">
        <v>68</v>
      </c>
      <c r="P22" s="1019">
        <v>68</v>
      </c>
      <c r="Q22" s="1019">
        <v>80</v>
      </c>
      <c r="R22" s="1019">
        <v>79</v>
      </c>
      <c r="S22" s="1019">
        <v>23</v>
      </c>
      <c r="T22" s="1019">
        <v>23</v>
      </c>
      <c r="U22" s="1019">
        <v>2471</v>
      </c>
      <c r="V22" s="1019">
        <v>1080</v>
      </c>
      <c r="W22" s="1019">
        <v>5</v>
      </c>
      <c r="X22" s="1019">
        <v>5</v>
      </c>
      <c r="Y22" s="1019">
        <v>193</v>
      </c>
      <c r="Z22" s="1019">
        <v>178</v>
      </c>
      <c r="AA22" s="1019">
        <v>16</v>
      </c>
      <c r="AB22" s="1019">
        <v>17</v>
      </c>
      <c r="AC22" s="1019">
        <v>22</v>
      </c>
      <c r="AD22" s="1019">
        <v>22</v>
      </c>
      <c r="AE22" s="1019">
        <v>5</v>
      </c>
      <c r="AF22" s="1019">
        <v>5</v>
      </c>
      <c r="AG22" s="1019">
        <v>1</v>
      </c>
      <c r="AH22" s="1019">
        <v>1</v>
      </c>
      <c r="AI22" s="1019">
        <v>10</v>
      </c>
      <c r="AJ22" s="1019">
        <v>10</v>
      </c>
      <c r="AK22" s="1019">
        <v>19</v>
      </c>
      <c r="AL22" s="1019">
        <v>16</v>
      </c>
      <c r="AM22" s="1019">
        <v>12</v>
      </c>
      <c r="AN22" s="1019">
        <v>12</v>
      </c>
      <c r="AO22" s="1019">
        <v>52</v>
      </c>
      <c r="AP22" s="1026">
        <v>49</v>
      </c>
    </row>
    <row r="23" spans="2:42" s="1012" customFormat="1" ht="12">
      <c r="B23" s="1746"/>
      <c r="C23" s="1029" t="s">
        <v>1488</v>
      </c>
      <c r="D23" s="1030"/>
      <c r="E23" s="1019">
        <f>SUM(G23,I23,K23,M23,O23,Q23,S23,U23,W23,Y23,AA23,AC23,AE23,AG23,AI23,AK23,AM23,AO23)</f>
        <v>932</v>
      </c>
      <c r="F23" s="1019">
        <f>SUM(H23,J23,L23,N23,P23,R23,T23,V23,X23,Z23,AB23,AD23,AF23,AH23,AJ23,AL23,AN23,AP23)</f>
        <v>638</v>
      </c>
      <c r="G23" s="1019">
        <v>0</v>
      </c>
      <c r="H23" s="1019">
        <v>0</v>
      </c>
      <c r="I23" s="1019">
        <v>0</v>
      </c>
      <c r="J23" s="1019">
        <v>0</v>
      </c>
      <c r="K23" s="1019">
        <v>4</v>
      </c>
      <c r="L23" s="1019">
        <v>4</v>
      </c>
      <c r="M23" s="1019">
        <v>2</v>
      </c>
      <c r="N23" s="1019">
        <v>1</v>
      </c>
      <c r="O23" s="1019">
        <v>12</v>
      </c>
      <c r="P23" s="1019">
        <v>12</v>
      </c>
      <c r="Q23" s="1019">
        <v>32</v>
      </c>
      <c r="R23" s="1019">
        <v>32</v>
      </c>
      <c r="S23" s="1019">
        <v>9</v>
      </c>
      <c r="T23" s="1019">
        <v>8</v>
      </c>
      <c r="U23" s="1019">
        <v>786</v>
      </c>
      <c r="V23" s="1019">
        <v>495</v>
      </c>
      <c r="W23" s="1019">
        <v>1</v>
      </c>
      <c r="X23" s="1019">
        <v>1</v>
      </c>
      <c r="Y23" s="1019">
        <v>55</v>
      </c>
      <c r="Z23" s="1019">
        <v>54</v>
      </c>
      <c r="AA23" s="1019">
        <v>3</v>
      </c>
      <c r="AB23" s="1019">
        <v>3</v>
      </c>
      <c r="AC23" s="1019">
        <v>7</v>
      </c>
      <c r="AD23" s="1019">
        <v>7</v>
      </c>
      <c r="AE23" s="1019">
        <v>0</v>
      </c>
      <c r="AF23" s="1019">
        <v>0</v>
      </c>
      <c r="AG23" s="1019">
        <v>4</v>
      </c>
      <c r="AH23" s="1019">
        <v>4</v>
      </c>
      <c r="AI23" s="1019">
        <v>4</v>
      </c>
      <c r="AJ23" s="1019">
        <v>4</v>
      </c>
      <c r="AK23" s="1019">
        <v>2</v>
      </c>
      <c r="AL23" s="1019">
        <v>2</v>
      </c>
      <c r="AM23" s="1019">
        <v>2</v>
      </c>
      <c r="AN23" s="1019">
        <v>2</v>
      </c>
      <c r="AO23" s="1019">
        <v>9</v>
      </c>
      <c r="AP23" s="1026">
        <v>9</v>
      </c>
    </row>
    <row r="24" spans="2:42" s="1012" customFormat="1" ht="12">
      <c r="B24" s="1746"/>
      <c r="C24" s="1029" t="s">
        <v>1489</v>
      </c>
      <c r="D24" s="1030"/>
      <c r="E24" s="1019">
        <v>1297</v>
      </c>
      <c r="F24" s="1019">
        <v>917</v>
      </c>
      <c r="G24" s="1019">
        <v>0</v>
      </c>
      <c r="H24" s="1019">
        <v>0</v>
      </c>
      <c r="I24" s="1019">
        <v>0</v>
      </c>
      <c r="J24" s="1019">
        <v>0</v>
      </c>
      <c r="K24" s="1019">
        <v>1</v>
      </c>
      <c r="L24" s="1019">
        <v>1</v>
      </c>
      <c r="M24" s="1019">
        <v>4</v>
      </c>
      <c r="N24" s="1019">
        <v>4</v>
      </c>
      <c r="O24" s="1019">
        <v>26</v>
      </c>
      <c r="P24" s="1019">
        <v>26</v>
      </c>
      <c r="Q24" s="1019">
        <v>46</v>
      </c>
      <c r="R24" s="1019">
        <v>46</v>
      </c>
      <c r="S24" s="1019">
        <v>10</v>
      </c>
      <c r="T24" s="1019">
        <v>10</v>
      </c>
      <c r="U24" s="1019">
        <v>1063</v>
      </c>
      <c r="V24" s="1019">
        <v>682</v>
      </c>
      <c r="W24" s="1019">
        <v>9</v>
      </c>
      <c r="X24" s="1019">
        <v>9</v>
      </c>
      <c r="Y24" s="1019">
        <v>81</v>
      </c>
      <c r="Z24" s="1019">
        <v>82</v>
      </c>
      <c r="AA24" s="1019">
        <v>10</v>
      </c>
      <c r="AB24" s="1019">
        <v>10</v>
      </c>
      <c r="AC24" s="1019">
        <v>5</v>
      </c>
      <c r="AD24" s="1019">
        <v>5</v>
      </c>
      <c r="AE24" s="1019">
        <v>0</v>
      </c>
      <c r="AF24" s="1019">
        <v>0</v>
      </c>
      <c r="AG24" s="1019">
        <v>0</v>
      </c>
      <c r="AH24" s="1019">
        <v>0</v>
      </c>
      <c r="AI24" s="1019">
        <v>2</v>
      </c>
      <c r="AJ24" s="1019">
        <v>2</v>
      </c>
      <c r="AK24" s="1019">
        <v>7</v>
      </c>
      <c r="AL24" s="1019">
        <v>7</v>
      </c>
      <c r="AM24" s="1019">
        <v>11</v>
      </c>
      <c r="AN24" s="1019">
        <v>11</v>
      </c>
      <c r="AO24" s="1019">
        <v>23</v>
      </c>
      <c r="AP24" s="1026">
        <v>23</v>
      </c>
    </row>
    <row r="25" spans="2:42" s="1012" customFormat="1" ht="12">
      <c r="B25" s="1746"/>
      <c r="C25" s="1029" t="s">
        <v>1490</v>
      </c>
      <c r="D25" s="1030"/>
      <c r="E25" s="1019">
        <v>1146</v>
      </c>
      <c r="F25" s="1019">
        <v>823</v>
      </c>
      <c r="G25" s="1019">
        <v>3</v>
      </c>
      <c r="H25" s="1019">
        <v>3</v>
      </c>
      <c r="I25" s="1019">
        <v>2</v>
      </c>
      <c r="J25" s="1019">
        <v>2</v>
      </c>
      <c r="K25" s="1019">
        <v>2</v>
      </c>
      <c r="L25" s="1019">
        <v>1</v>
      </c>
      <c r="M25" s="1019">
        <v>5</v>
      </c>
      <c r="N25" s="1019">
        <v>4</v>
      </c>
      <c r="O25" s="1019">
        <v>28</v>
      </c>
      <c r="P25" s="1019">
        <v>25</v>
      </c>
      <c r="Q25" s="1019">
        <v>38</v>
      </c>
      <c r="R25" s="1019">
        <v>35</v>
      </c>
      <c r="S25" s="1019">
        <v>13</v>
      </c>
      <c r="T25" s="1019">
        <v>12</v>
      </c>
      <c r="U25" s="1019">
        <v>930</v>
      </c>
      <c r="V25" s="1019">
        <v>627</v>
      </c>
      <c r="W25" s="1019">
        <v>4</v>
      </c>
      <c r="X25" s="1019">
        <v>4</v>
      </c>
      <c r="Y25" s="1019">
        <v>57</v>
      </c>
      <c r="Z25" s="1019">
        <v>53</v>
      </c>
      <c r="AA25" s="1019">
        <v>5</v>
      </c>
      <c r="AB25" s="1019">
        <v>5</v>
      </c>
      <c r="AC25" s="1019">
        <v>4</v>
      </c>
      <c r="AD25" s="1019">
        <v>4</v>
      </c>
      <c r="AE25" s="1019">
        <v>0</v>
      </c>
      <c r="AF25" s="1019">
        <v>0</v>
      </c>
      <c r="AG25" s="1019">
        <v>0</v>
      </c>
      <c r="AH25" s="1019">
        <v>0</v>
      </c>
      <c r="AI25" s="1019">
        <v>3</v>
      </c>
      <c r="AJ25" s="1019">
        <v>3</v>
      </c>
      <c r="AK25" s="1019">
        <v>7</v>
      </c>
      <c r="AL25" s="1019">
        <v>7</v>
      </c>
      <c r="AM25" s="1019">
        <v>3</v>
      </c>
      <c r="AN25" s="1019">
        <v>3</v>
      </c>
      <c r="AO25" s="1019">
        <v>41</v>
      </c>
      <c r="AP25" s="1026">
        <v>37</v>
      </c>
    </row>
    <row r="26" spans="2:42" s="1012" customFormat="1" ht="12">
      <c r="B26" s="1746"/>
      <c r="C26" s="1029" t="s">
        <v>1491</v>
      </c>
      <c r="D26" s="1030"/>
      <c r="E26" s="1019">
        <f aca="true" t="shared" si="4" ref="E26:F29">SUM(G26,I26,K26,M26,O26,Q26,S26,U26,W26,Y26,AA26,AC26,AE26,AG26,AI26,AK26,AM26,AO26)</f>
        <v>715</v>
      </c>
      <c r="F26" s="1019">
        <f t="shared" si="4"/>
        <v>501</v>
      </c>
      <c r="G26" s="1019">
        <v>2</v>
      </c>
      <c r="H26" s="1019">
        <v>2</v>
      </c>
      <c r="I26" s="1019">
        <v>2</v>
      </c>
      <c r="J26" s="1019">
        <v>2</v>
      </c>
      <c r="K26" s="1019">
        <v>3</v>
      </c>
      <c r="L26" s="1019">
        <v>3</v>
      </c>
      <c r="M26" s="1019">
        <v>1</v>
      </c>
      <c r="N26" s="1019">
        <v>1</v>
      </c>
      <c r="O26" s="1019">
        <v>15</v>
      </c>
      <c r="P26" s="1019">
        <v>15</v>
      </c>
      <c r="Q26" s="1019">
        <v>26</v>
      </c>
      <c r="R26" s="1019">
        <v>26</v>
      </c>
      <c r="S26" s="1019">
        <v>3</v>
      </c>
      <c r="T26" s="1019">
        <v>3</v>
      </c>
      <c r="U26" s="1019">
        <v>571</v>
      </c>
      <c r="V26" s="1019">
        <v>358</v>
      </c>
      <c r="W26" s="1019">
        <v>4</v>
      </c>
      <c r="X26" s="1019">
        <v>4</v>
      </c>
      <c r="Y26" s="1019">
        <v>45</v>
      </c>
      <c r="Z26" s="1019">
        <v>44</v>
      </c>
      <c r="AA26" s="1019">
        <v>2</v>
      </c>
      <c r="AB26" s="1019">
        <v>2</v>
      </c>
      <c r="AC26" s="1019">
        <v>4</v>
      </c>
      <c r="AD26" s="1019">
        <v>4</v>
      </c>
      <c r="AE26" s="1019">
        <v>0</v>
      </c>
      <c r="AF26" s="1019">
        <v>0</v>
      </c>
      <c r="AG26" s="1019">
        <v>0</v>
      </c>
      <c r="AH26" s="1019">
        <v>0</v>
      </c>
      <c r="AI26" s="1019">
        <v>0</v>
      </c>
      <c r="AJ26" s="1019">
        <v>0</v>
      </c>
      <c r="AK26" s="1019">
        <v>18</v>
      </c>
      <c r="AL26" s="1019">
        <v>18</v>
      </c>
      <c r="AM26" s="1019">
        <v>3</v>
      </c>
      <c r="AN26" s="1019">
        <v>3</v>
      </c>
      <c r="AO26" s="1019">
        <v>16</v>
      </c>
      <c r="AP26" s="1026">
        <v>16</v>
      </c>
    </row>
    <row r="27" spans="2:42" s="1012" customFormat="1" ht="12">
      <c r="B27" s="1746"/>
      <c r="C27" s="1029" t="s">
        <v>1492</v>
      </c>
      <c r="D27" s="1030"/>
      <c r="E27" s="1019">
        <f t="shared" si="4"/>
        <v>328</v>
      </c>
      <c r="F27" s="1019">
        <f t="shared" si="4"/>
        <v>226</v>
      </c>
      <c r="G27" s="1019">
        <v>1</v>
      </c>
      <c r="H27" s="1019">
        <v>1</v>
      </c>
      <c r="I27" s="1019">
        <v>0</v>
      </c>
      <c r="J27" s="1019">
        <v>0</v>
      </c>
      <c r="K27" s="1019">
        <v>1</v>
      </c>
      <c r="L27" s="1019">
        <v>1</v>
      </c>
      <c r="M27" s="1019">
        <v>0</v>
      </c>
      <c r="N27" s="1019">
        <v>0</v>
      </c>
      <c r="O27" s="1019">
        <v>16</v>
      </c>
      <c r="P27" s="1019">
        <v>15</v>
      </c>
      <c r="Q27" s="1019">
        <v>18</v>
      </c>
      <c r="R27" s="1019">
        <v>18</v>
      </c>
      <c r="S27" s="1019">
        <v>13</v>
      </c>
      <c r="T27" s="1019">
        <v>12</v>
      </c>
      <c r="U27" s="1019">
        <v>217</v>
      </c>
      <c r="V27" s="1019">
        <v>120</v>
      </c>
      <c r="W27" s="1019">
        <v>12</v>
      </c>
      <c r="X27" s="1019">
        <v>12</v>
      </c>
      <c r="Y27" s="1019">
        <v>20</v>
      </c>
      <c r="Z27" s="1019">
        <v>17</v>
      </c>
      <c r="AA27" s="1019">
        <v>2</v>
      </c>
      <c r="AB27" s="1019">
        <v>2</v>
      </c>
      <c r="AC27" s="1019">
        <v>0</v>
      </c>
      <c r="AD27" s="1019">
        <v>0</v>
      </c>
      <c r="AE27" s="1019">
        <v>0</v>
      </c>
      <c r="AF27" s="1019">
        <v>0</v>
      </c>
      <c r="AG27" s="1019">
        <v>1</v>
      </c>
      <c r="AH27" s="1019">
        <v>1</v>
      </c>
      <c r="AI27" s="1019">
        <v>0</v>
      </c>
      <c r="AJ27" s="1019">
        <v>0</v>
      </c>
      <c r="AK27" s="1019">
        <v>9</v>
      </c>
      <c r="AL27" s="1019">
        <v>9</v>
      </c>
      <c r="AM27" s="1019">
        <v>3</v>
      </c>
      <c r="AN27" s="1019">
        <v>3</v>
      </c>
      <c r="AO27" s="1019">
        <v>15</v>
      </c>
      <c r="AP27" s="1026">
        <v>15</v>
      </c>
    </row>
    <row r="28" spans="2:42" s="1012" customFormat="1" ht="12">
      <c r="B28" s="1746"/>
      <c r="C28" s="1029" t="s">
        <v>1493</v>
      </c>
      <c r="D28" s="1030"/>
      <c r="E28" s="1019">
        <f t="shared" si="4"/>
        <v>400</v>
      </c>
      <c r="F28" s="1019">
        <f t="shared" si="4"/>
        <v>329</v>
      </c>
      <c r="G28" s="1019">
        <v>1</v>
      </c>
      <c r="H28" s="1019">
        <v>1</v>
      </c>
      <c r="I28" s="1019">
        <v>1</v>
      </c>
      <c r="J28" s="1019">
        <v>1</v>
      </c>
      <c r="K28" s="1019">
        <v>0</v>
      </c>
      <c r="L28" s="1019">
        <v>0</v>
      </c>
      <c r="M28" s="1019">
        <v>1</v>
      </c>
      <c r="N28" s="1019">
        <v>1</v>
      </c>
      <c r="O28" s="1019">
        <v>12</v>
      </c>
      <c r="P28" s="1019">
        <v>12</v>
      </c>
      <c r="Q28" s="1019">
        <v>21</v>
      </c>
      <c r="R28" s="1019">
        <v>21</v>
      </c>
      <c r="S28" s="1019">
        <v>5</v>
      </c>
      <c r="T28" s="1019">
        <v>5</v>
      </c>
      <c r="U28" s="1019">
        <v>267</v>
      </c>
      <c r="V28" s="1019">
        <v>197</v>
      </c>
      <c r="W28" s="1019">
        <v>3</v>
      </c>
      <c r="X28" s="1019">
        <v>3</v>
      </c>
      <c r="Y28" s="1019">
        <v>58</v>
      </c>
      <c r="Z28" s="1019">
        <v>57</v>
      </c>
      <c r="AA28" s="1019">
        <v>0</v>
      </c>
      <c r="AB28" s="1019">
        <v>0</v>
      </c>
      <c r="AC28" s="1019">
        <v>12</v>
      </c>
      <c r="AD28" s="1019">
        <v>12</v>
      </c>
      <c r="AE28" s="1019">
        <v>0</v>
      </c>
      <c r="AF28" s="1019">
        <v>0</v>
      </c>
      <c r="AG28" s="1019">
        <v>0</v>
      </c>
      <c r="AH28" s="1019">
        <v>0</v>
      </c>
      <c r="AI28" s="1019">
        <v>1</v>
      </c>
      <c r="AJ28" s="1019">
        <v>1</v>
      </c>
      <c r="AK28" s="1019">
        <v>0</v>
      </c>
      <c r="AL28" s="1019">
        <v>0</v>
      </c>
      <c r="AM28" s="1019">
        <v>0</v>
      </c>
      <c r="AN28" s="1019">
        <v>0</v>
      </c>
      <c r="AO28" s="1019">
        <v>18</v>
      </c>
      <c r="AP28" s="1026">
        <v>18</v>
      </c>
    </row>
    <row r="29" spans="2:42" s="1012" customFormat="1" ht="12">
      <c r="B29" s="1746"/>
      <c r="C29" s="1029" t="s">
        <v>1494</v>
      </c>
      <c r="D29" s="1030"/>
      <c r="E29" s="1019">
        <f t="shared" si="4"/>
        <v>384</v>
      </c>
      <c r="F29" s="1019">
        <f t="shared" si="4"/>
        <v>278</v>
      </c>
      <c r="G29" s="1019">
        <v>0</v>
      </c>
      <c r="H29" s="1019">
        <v>0</v>
      </c>
      <c r="I29" s="1019">
        <v>0</v>
      </c>
      <c r="J29" s="1019">
        <v>0</v>
      </c>
      <c r="K29" s="1019">
        <v>0</v>
      </c>
      <c r="L29" s="1019">
        <v>0</v>
      </c>
      <c r="M29" s="1019">
        <v>2</v>
      </c>
      <c r="N29" s="1019">
        <v>2</v>
      </c>
      <c r="O29" s="1019">
        <v>9</v>
      </c>
      <c r="P29" s="1019">
        <v>9</v>
      </c>
      <c r="Q29" s="1019">
        <v>19</v>
      </c>
      <c r="R29" s="1019">
        <v>18</v>
      </c>
      <c r="S29" s="1019">
        <v>5</v>
      </c>
      <c r="T29" s="1019">
        <v>5</v>
      </c>
      <c r="U29" s="1019">
        <v>290</v>
      </c>
      <c r="V29" s="1019">
        <v>195</v>
      </c>
      <c r="W29" s="1019">
        <v>1</v>
      </c>
      <c r="X29" s="1019">
        <v>1</v>
      </c>
      <c r="Y29" s="1019">
        <v>20</v>
      </c>
      <c r="Z29" s="1019">
        <v>10</v>
      </c>
      <c r="AA29" s="1019">
        <v>0</v>
      </c>
      <c r="AB29" s="1019">
        <v>0</v>
      </c>
      <c r="AC29" s="1019">
        <v>9</v>
      </c>
      <c r="AD29" s="1019">
        <v>9</v>
      </c>
      <c r="AE29" s="1019">
        <v>8</v>
      </c>
      <c r="AF29" s="1019">
        <v>8</v>
      </c>
      <c r="AG29" s="1019">
        <v>0</v>
      </c>
      <c r="AH29" s="1019">
        <v>0</v>
      </c>
      <c r="AI29" s="1019">
        <v>0</v>
      </c>
      <c r="AJ29" s="1019">
        <v>0</v>
      </c>
      <c r="AK29" s="1019">
        <v>2</v>
      </c>
      <c r="AL29" s="1019">
        <v>2</v>
      </c>
      <c r="AM29" s="1019">
        <v>3</v>
      </c>
      <c r="AN29" s="1019">
        <v>3</v>
      </c>
      <c r="AO29" s="1019">
        <v>16</v>
      </c>
      <c r="AP29" s="1026">
        <v>16</v>
      </c>
    </row>
    <row r="30" spans="2:42" s="1012" customFormat="1" ht="12.75" customHeight="1">
      <c r="B30" s="1746"/>
      <c r="C30" s="1029"/>
      <c r="D30" s="1030"/>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M30" s="1019"/>
      <c r="AN30" s="1019"/>
      <c r="AO30" s="1019"/>
      <c r="AP30" s="1026"/>
    </row>
    <row r="31" spans="2:42" s="1012" customFormat="1" ht="12">
      <c r="B31" s="1746"/>
      <c r="C31" s="1029" t="s">
        <v>1495</v>
      </c>
      <c r="D31" s="1030"/>
      <c r="E31" s="1019">
        <f aca="true" t="shared" si="5" ref="E31:F37">SUM(G31,I31,K31,M31,O31,Q31,S31,U31,W31,Y31,AA31,AC31,AE31,AG31,AI31,AK31,AM31,AO31)</f>
        <v>343</v>
      </c>
      <c r="F31" s="1019">
        <f t="shared" si="5"/>
        <v>241</v>
      </c>
      <c r="G31" s="1019">
        <v>0</v>
      </c>
      <c r="H31" s="1019">
        <v>0</v>
      </c>
      <c r="I31" s="1019">
        <v>0</v>
      </c>
      <c r="J31" s="1019">
        <v>0</v>
      </c>
      <c r="K31" s="1019">
        <v>0</v>
      </c>
      <c r="L31" s="1019">
        <v>0</v>
      </c>
      <c r="M31" s="1019">
        <v>1</v>
      </c>
      <c r="N31" s="1019">
        <v>1</v>
      </c>
      <c r="O31" s="1019">
        <v>20</v>
      </c>
      <c r="P31" s="1019">
        <v>20</v>
      </c>
      <c r="Q31" s="1019">
        <v>12</v>
      </c>
      <c r="R31" s="1019">
        <v>12</v>
      </c>
      <c r="S31" s="1019">
        <v>8</v>
      </c>
      <c r="T31" s="1019">
        <v>8</v>
      </c>
      <c r="U31" s="1019">
        <v>238</v>
      </c>
      <c r="V31" s="1019">
        <v>140</v>
      </c>
      <c r="W31" s="1019">
        <v>0</v>
      </c>
      <c r="X31" s="1019">
        <v>0</v>
      </c>
      <c r="Y31" s="1019">
        <v>40</v>
      </c>
      <c r="Z31" s="1019">
        <v>36</v>
      </c>
      <c r="AA31" s="1019">
        <v>1</v>
      </c>
      <c r="AB31" s="1019">
        <v>1</v>
      </c>
      <c r="AC31" s="1019">
        <v>1</v>
      </c>
      <c r="AD31" s="1019">
        <v>1</v>
      </c>
      <c r="AE31" s="1019">
        <v>0</v>
      </c>
      <c r="AF31" s="1019">
        <v>0</v>
      </c>
      <c r="AG31" s="1019">
        <v>0</v>
      </c>
      <c r="AH31" s="1019">
        <v>0</v>
      </c>
      <c r="AI31" s="1019">
        <v>0</v>
      </c>
      <c r="AJ31" s="1019">
        <v>0</v>
      </c>
      <c r="AK31" s="1019">
        <v>0</v>
      </c>
      <c r="AL31" s="1019">
        <v>0</v>
      </c>
      <c r="AM31" s="1019">
        <v>5</v>
      </c>
      <c r="AN31" s="1019">
        <v>5</v>
      </c>
      <c r="AO31" s="1019">
        <v>17</v>
      </c>
      <c r="AP31" s="1026">
        <v>17</v>
      </c>
    </row>
    <row r="32" spans="2:42" s="1012" customFormat="1" ht="12">
      <c r="B32" s="1746"/>
      <c r="C32" s="1029" t="s">
        <v>1496</v>
      </c>
      <c r="D32" s="1030"/>
      <c r="E32" s="1019">
        <f t="shared" si="5"/>
        <v>237</v>
      </c>
      <c r="F32" s="1019">
        <f t="shared" si="5"/>
        <v>195</v>
      </c>
      <c r="G32" s="1019">
        <v>1</v>
      </c>
      <c r="H32" s="1019">
        <v>1</v>
      </c>
      <c r="I32" s="1019">
        <v>0</v>
      </c>
      <c r="J32" s="1019">
        <v>0</v>
      </c>
      <c r="K32" s="1019">
        <v>0</v>
      </c>
      <c r="L32" s="1019">
        <v>0</v>
      </c>
      <c r="M32" s="1019">
        <v>3</v>
      </c>
      <c r="N32" s="1019">
        <v>3</v>
      </c>
      <c r="O32" s="1019">
        <v>20</v>
      </c>
      <c r="P32" s="1019">
        <v>20</v>
      </c>
      <c r="Q32" s="1019">
        <v>17</v>
      </c>
      <c r="R32" s="1019">
        <v>17</v>
      </c>
      <c r="S32" s="1019">
        <v>5</v>
      </c>
      <c r="T32" s="1019">
        <v>5</v>
      </c>
      <c r="U32" s="1019">
        <v>134</v>
      </c>
      <c r="V32" s="1019">
        <v>92</v>
      </c>
      <c r="W32" s="1019">
        <v>0</v>
      </c>
      <c r="X32" s="1019">
        <v>0</v>
      </c>
      <c r="Y32" s="1019">
        <v>23</v>
      </c>
      <c r="Z32" s="1019">
        <v>24</v>
      </c>
      <c r="AA32" s="1019">
        <v>2</v>
      </c>
      <c r="AB32" s="1019">
        <v>2</v>
      </c>
      <c r="AC32" s="1019">
        <v>0</v>
      </c>
      <c r="AD32" s="1019">
        <v>0</v>
      </c>
      <c r="AE32" s="1019">
        <v>9</v>
      </c>
      <c r="AF32" s="1019">
        <v>9</v>
      </c>
      <c r="AG32" s="1019">
        <v>0</v>
      </c>
      <c r="AH32" s="1019">
        <v>0</v>
      </c>
      <c r="AI32" s="1019">
        <v>1</v>
      </c>
      <c r="AJ32" s="1019">
        <v>1</v>
      </c>
      <c r="AK32" s="1019">
        <v>6</v>
      </c>
      <c r="AL32" s="1019">
        <v>6</v>
      </c>
      <c r="AM32" s="1019">
        <v>2</v>
      </c>
      <c r="AN32" s="1019">
        <v>2</v>
      </c>
      <c r="AO32" s="1019">
        <v>14</v>
      </c>
      <c r="AP32" s="1026">
        <v>13</v>
      </c>
    </row>
    <row r="33" spans="2:42" s="1012" customFormat="1" ht="12">
      <c r="B33" s="1746"/>
      <c r="C33" s="1029" t="s">
        <v>1497</v>
      </c>
      <c r="D33" s="1030"/>
      <c r="E33" s="1019">
        <f t="shared" si="5"/>
        <v>265</v>
      </c>
      <c r="F33" s="1019">
        <f t="shared" si="5"/>
        <v>211</v>
      </c>
      <c r="G33" s="1019">
        <v>1</v>
      </c>
      <c r="H33" s="1019">
        <v>1</v>
      </c>
      <c r="I33" s="1019">
        <v>1</v>
      </c>
      <c r="J33" s="1019">
        <v>1</v>
      </c>
      <c r="K33" s="1019">
        <v>1</v>
      </c>
      <c r="L33" s="1019">
        <v>1</v>
      </c>
      <c r="M33" s="1019">
        <v>1</v>
      </c>
      <c r="N33" s="1019">
        <v>1</v>
      </c>
      <c r="O33" s="1019">
        <v>12</v>
      </c>
      <c r="P33" s="1019">
        <v>12</v>
      </c>
      <c r="Q33" s="1019">
        <v>20</v>
      </c>
      <c r="R33" s="1019">
        <v>20</v>
      </c>
      <c r="S33" s="1019">
        <v>8</v>
      </c>
      <c r="T33" s="1019">
        <v>8</v>
      </c>
      <c r="U33" s="1019">
        <v>167</v>
      </c>
      <c r="V33" s="1019">
        <v>114</v>
      </c>
      <c r="W33" s="1019">
        <v>0</v>
      </c>
      <c r="X33" s="1019">
        <v>0</v>
      </c>
      <c r="Y33" s="1019">
        <v>35</v>
      </c>
      <c r="Z33" s="1019">
        <v>33</v>
      </c>
      <c r="AA33" s="1019">
        <v>3</v>
      </c>
      <c r="AB33" s="1019">
        <v>3</v>
      </c>
      <c r="AC33" s="1019">
        <v>8</v>
      </c>
      <c r="AD33" s="1019">
        <v>8</v>
      </c>
      <c r="AE33" s="1019">
        <v>0</v>
      </c>
      <c r="AF33" s="1019">
        <v>0</v>
      </c>
      <c r="AG33" s="1019">
        <v>0</v>
      </c>
      <c r="AH33" s="1019">
        <v>0</v>
      </c>
      <c r="AI33" s="1019">
        <v>0</v>
      </c>
      <c r="AJ33" s="1019">
        <v>0</v>
      </c>
      <c r="AK33" s="1019">
        <v>2</v>
      </c>
      <c r="AL33" s="1019">
        <v>3</v>
      </c>
      <c r="AM33" s="1019">
        <v>0</v>
      </c>
      <c r="AN33" s="1019">
        <v>0</v>
      </c>
      <c r="AO33" s="1019">
        <v>6</v>
      </c>
      <c r="AP33" s="1026">
        <v>6</v>
      </c>
    </row>
    <row r="34" spans="2:42" s="1012" customFormat="1" ht="12">
      <c r="B34" s="1746"/>
      <c r="C34" s="1029" t="s">
        <v>1498</v>
      </c>
      <c r="D34" s="1030"/>
      <c r="E34" s="1019">
        <f t="shared" si="5"/>
        <v>110</v>
      </c>
      <c r="F34" s="1019">
        <f t="shared" si="5"/>
        <v>69</v>
      </c>
      <c r="G34" s="1019">
        <v>1</v>
      </c>
      <c r="H34" s="1019">
        <v>1</v>
      </c>
      <c r="I34" s="1019">
        <v>0</v>
      </c>
      <c r="J34" s="1019">
        <v>0</v>
      </c>
      <c r="K34" s="1019">
        <v>0</v>
      </c>
      <c r="L34" s="1019">
        <v>0</v>
      </c>
      <c r="M34" s="1019">
        <v>1</v>
      </c>
      <c r="N34" s="1019">
        <v>1</v>
      </c>
      <c r="O34" s="1019">
        <v>5</v>
      </c>
      <c r="P34" s="1019">
        <v>5</v>
      </c>
      <c r="Q34" s="1019">
        <v>4</v>
      </c>
      <c r="R34" s="1019">
        <v>4</v>
      </c>
      <c r="S34" s="1019">
        <v>6</v>
      </c>
      <c r="T34" s="1019">
        <v>6</v>
      </c>
      <c r="U34" s="1019">
        <v>78</v>
      </c>
      <c r="V34" s="1019">
        <v>38</v>
      </c>
      <c r="W34" s="1019">
        <v>0</v>
      </c>
      <c r="X34" s="1019">
        <v>0</v>
      </c>
      <c r="Y34" s="1019">
        <v>4</v>
      </c>
      <c r="Z34" s="1019">
        <v>3</v>
      </c>
      <c r="AA34" s="1019">
        <v>1</v>
      </c>
      <c r="AB34" s="1019">
        <v>1</v>
      </c>
      <c r="AC34" s="1019">
        <v>1</v>
      </c>
      <c r="AD34" s="1019">
        <v>1</v>
      </c>
      <c r="AE34" s="1019">
        <v>0</v>
      </c>
      <c r="AF34" s="1019">
        <v>0</v>
      </c>
      <c r="AG34" s="1019">
        <v>0</v>
      </c>
      <c r="AH34" s="1019">
        <v>0</v>
      </c>
      <c r="AI34" s="1019">
        <v>0</v>
      </c>
      <c r="AJ34" s="1019">
        <v>0</v>
      </c>
      <c r="AK34" s="1019">
        <v>1</v>
      </c>
      <c r="AL34" s="1019">
        <v>1</v>
      </c>
      <c r="AM34" s="1019">
        <v>1</v>
      </c>
      <c r="AN34" s="1019">
        <v>1</v>
      </c>
      <c r="AO34" s="1019">
        <v>7</v>
      </c>
      <c r="AP34" s="1026">
        <v>7</v>
      </c>
    </row>
    <row r="35" spans="2:42" s="1012" customFormat="1" ht="12">
      <c r="B35" s="1746"/>
      <c r="C35" s="1029" t="s">
        <v>1499</v>
      </c>
      <c r="D35" s="1030"/>
      <c r="E35" s="1019">
        <f t="shared" si="5"/>
        <v>168</v>
      </c>
      <c r="F35" s="1019">
        <f t="shared" si="5"/>
        <v>130</v>
      </c>
      <c r="G35" s="1019">
        <v>0</v>
      </c>
      <c r="H35" s="1019">
        <v>0</v>
      </c>
      <c r="I35" s="1019">
        <v>0</v>
      </c>
      <c r="J35" s="1019">
        <v>0</v>
      </c>
      <c r="K35" s="1019">
        <v>0</v>
      </c>
      <c r="L35" s="1019">
        <v>0</v>
      </c>
      <c r="M35" s="1019">
        <v>0</v>
      </c>
      <c r="N35" s="1019">
        <v>0</v>
      </c>
      <c r="O35" s="1019">
        <v>6</v>
      </c>
      <c r="P35" s="1019">
        <v>6</v>
      </c>
      <c r="Q35" s="1019">
        <v>10</v>
      </c>
      <c r="R35" s="1019">
        <v>10</v>
      </c>
      <c r="S35" s="1019">
        <v>9</v>
      </c>
      <c r="T35" s="1019">
        <v>9</v>
      </c>
      <c r="U35" s="1019">
        <v>88</v>
      </c>
      <c r="V35" s="1019">
        <v>50</v>
      </c>
      <c r="W35" s="1019">
        <v>8</v>
      </c>
      <c r="X35" s="1019">
        <v>8</v>
      </c>
      <c r="Y35" s="1019">
        <v>31</v>
      </c>
      <c r="Z35" s="1019">
        <v>31</v>
      </c>
      <c r="AA35" s="1019">
        <v>0</v>
      </c>
      <c r="AB35" s="1019">
        <v>0</v>
      </c>
      <c r="AC35" s="1019">
        <v>2</v>
      </c>
      <c r="AD35" s="1019">
        <v>2</v>
      </c>
      <c r="AE35" s="1019">
        <v>0</v>
      </c>
      <c r="AF35" s="1019">
        <v>0</v>
      </c>
      <c r="AG35" s="1019">
        <v>0</v>
      </c>
      <c r="AH35" s="1019">
        <v>0</v>
      </c>
      <c r="AI35" s="1019">
        <v>0</v>
      </c>
      <c r="AJ35" s="1019">
        <v>0</v>
      </c>
      <c r="AK35" s="1019">
        <v>0</v>
      </c>
      <c r="AL35" s="1019">
        <v>0</v>
      </c>
      <c r="AM35" s="1019">
        <v>0</v>
      </c>
      <c r="AN35" s="1019">
        <v>0</v>
      </c>
      <c r="AO35" s="1019">
        <v>14</v>
      </c>
      <c r="AP35" s="1026">
        <v>14</v>
      </c>
    </row>
    <row r="36" spans="2:42" s="1012" customFormat="1" ht="12">
      <c r="B36" s="1746"/>
      <c r="C36" s="1029" t="s">
        <v>1500</v>
      </c>
      <c r="D36" s="1030"/>
      <c r="E36" s="1019">
        <f t="shared" si="5"/>
        <v>65</v>
      </c>
      <c r="F36" s="1019">
        <f t="shared" si="5"/>
        <v>36</v>
      </c>
      <c r="G36" s="1019">
        <v>1</v>
      </c>
      <c r="H36" s="1019">
        <v>0</v>
      </c>
      <c r="I36" s="1019">
        <v>1</v>
      </c>
      <c r="J36" s="1019">
        <v>1</v>
      </c>
      <c r="K36" s="1019">
        <v>0</v>
      </c>
      <c r="L36" s="1019">
        <v>0</v>
      </c>
      <c r="M36" s="1019">
        <v>0</v>
      </c>
      <c r="N36" s="1019">
        <v>0</v>
      </c>
      <c r="O36" s="1019">
        <v>1</v>
      </c>
      <c r="P36" s="1019">
        <v>1</v>
      </c>
      <c r="Q36" s="1019">
        <v>9</v>
      </c>
      <c r="R36" s="1019">
        <v>8</v>
      </c>
      <c r="S36" s="1019">
        <v>1</v>
      </c>
      <c r="T36" s="1019">
        <v>1</v>
      </c>
      <c r="U36" s="1019">
        <v>36</v>
      </c>
      <c r="V36" s="1019">
        <v>11</v>
      </c>
      <c r="W36" s="1019">
        <v>0</v>
      </c>
      <c r="X36" s="1019">
        <v>0</v>
      </c>
      <c r="Y36" s="1019">
        <v>9</v>
      </c>
      <c r="Z36" s="1019">
        <v>8</v>
      </c>
      <c r="AA36" s="1019">
        <v>1</v>
      </c>
      <c r="AB36" s="1019">
        <v>1</v>
      </c>
      <c r="AC36" s="1019">
        <v>0</v>
      </c>
      <c r="AD36" s="1019">
        <v>0</v>
      </c>
      <c r="AE36" s="1019">
        <v>0</v>
      </c>
      <c r="AF36" s="1019">
        <v>0</v>
      </c>
      <c r="AG36" s="1019">
        <v>0</v>
      </c>
      <c r="AH36" s="1019">
        <v>0</v>
      </c>
      <c r="AI36" s="1019">
        <v>0</v>
      </c>
      <c r="AJ36" s="1019">
        <v>0</v>
      </c>
      <c r="AK36" s="1019">
        <v>0</v>
      </c>
      <c r="AL36" s="1019">
        <v>0</v>
      </c>
      <c r="AM36" s="1019">
        <v>0</v>
      </c>
      <c r="AN36" s="1019">
        <v>0</v>
      </c>
      <c r="AO36" s="1019">
        <v>6</v>
      </c>
      <c r="AP36" s="1026">
        <v>5</v>
      </c>
    </row>
    <row r="37" spans="2:42" s="1012" customFormat="1" ht="12">
      <c r="B37" s="1746"/>
      <c r="C37" s="1029" t="s">
        <v>1501</v>
      </c>
      <c r="D37" s="1030"/>
      <c r="E37" s="1019">
        <f t="shared" si="5"/>
        <v>46</v>
      </c>
      <c r="F37" s="1019">
        <f t="shared" si="5"/>
        <v>42</v>
      </c>
      <c r="G37" s="1019">
        <v>0</v>
      </c>
      <c r="H37" s="1019">
        <v>0</v>
      </c>
      <c r="I37" s="1019">
        <v>0</v>
      </c>
      <c r="J37" s="1019">
        <v>0</v>
      </c>
      <c r="K37" s="1019">
        <v>0</v>
      </c>
      <c r="L37" s="1019">
        <v>0</v>
      </c>
      <c r="M37" s="1019">
        <v>2</v>
      </c>
      <c r="N37" s="1019">
        <v>0</v>
      </c>
      <c r="O37" s="1019">
        <v>5</v>
      </c>
      <c r="P37" s="1019">
        <v>5</v>
      </c>
      <c r="Q37" s="1019">
        <v>2</v>
      </c>
      <c r="R37" s="1019">
        <v>2</v>
      </c>
      <c r="S37" s="1019">
        <v>0</v>
      </c>
      <c r="T37" s="1019">
        <v>0</v>
      </c>
      <c r="U37" s="1019">
        <v>13</v>
      </c>
      <c r="V37" s="1019">
        <v>12</v>
      </c>
      <c r="W37" s="1019">
        <v>0</v>
      </c>
      <c r="X37" s="1019">
        <v>1</v>
      </c>
      <c r="Y37" s="1019">
        <v>10</v>
      </c>
      <c r="Z37" s="1019">
        <v>10</v>
      </c>
      <c r="AA37" s="1019">
        <v>0</v>
      </c>
      <c r="AB37" s="1019">
        <v>0</v>
      </c>
      <c r="AC37" s="1019">
        <v>2</v>
      </c>
      <c r="AD37" s="1019">
        <v>2</v>
      </c>
      <c r="AE37" s="1019">
        <v>0</v>
      </c>
      <c r="AF37" s="1019">
        <v>0</v>
      </c>
      <c r="AG37" s="1019">
        <v>0</v>
      </c>
      <c r="AH37" s="1019">
        <v>0</v>
      </c>
      <c r="AI37" s="1019">
        <v>0</v>
      </c>
      <c r="AJ37" s="1019">
        <v>0</v>
      </c>
      <c r="AK37" s="1019">
        <v>2</v>
      </c>
      <c r="AL37" s="1019">
        <v>2</v>
      </c>
      <c r="AM37" s="1019">
        <v>1</v>
      </c>
      <c r="AN37" s="1019">
        <v>1</v>
      </c>
      <c r="AO37" s="1019">
        <v>9</v>
      </c>
      <c r="AP37" s="1026">
        <v>7</v>
      </c>
    </row>
    <row r="38" spans="2:42" s="1012" customFormat="1" ht="12">
      <c r="B38" s="1031"/>
      <c r="C38" s="1032"/>
      <c r="D38" s="1033"/>
      <c r="E38" s="1034"/>
      <c r="F38" s="1034"/>
      <c r="G38" s="1034"/>
      <c r="H38" s="1034"/>
      <c r="I38" s="1034"/>
      <c r="J38" s="1034"/>
      <c r="K38" s="1034"/>
      <c r="L38" s="1034"/>
      <c r="M38" s="1034"/>
      <c r="N38" s="1034"/>
      <c r="O38" s="1034"/>
      <c r="P38" s="1034"/>
      <c r="Q38" s="1034"/>
      <c r="R38" s="1034"/>
      <c r="S38" s="1034"/>
      <c r="T38" s="1034"/>
      <c r="U38" s="1034"/>
      <c r="V38" s="1034"/>
      <c r="W38" s="1034"/>
      <c r="X38" s="1034"/>
      <c r="Y38" s="1034"/>
      <c r="Z38" s="1034"/>
      <c r="AA38" s="1034"/>
      <c r="AB38" s="1034"/>
      <c r="AC38" s="1034"/>
      <c r="AD38" s="1034"/>
      <c r="AE38" s="1034"/>
      <c r="AF38" s="1034"/>
      <c r="AG38" s="1034"/>
      <c r="AH38" s="1034"/>
      <c r="AI38" s="1034"/>
      <c r="AJ38" s="1034"/>
      <c r="AK38" s="1034"/>
      <c r="AL38" s="1034"/>
      <c r="AM38" s="1034"/>
      <c r="AN38" s="1034"/>
      <c r="AO38" s="1034"/>
      <c r="AP38" s="1035"/>
    </row>
    <row r="39" spans="3:5" ht="14.25" customHeight="1">
      <c r="C39" s="1739" t="s">
        <v>1502</v>
      </c>
      <c r="D39" s="1739"/>
      <c r="E39" s="1739"/>
    </row>
  </sheetData>
  <mergeCells count="25">
    <mergeCell ref="K3:L3"/>
    <mergeCell ref="W3:X3"/>
    <mergeCell ref="AC3:AD3"/>
    <mergeCell ref="AE3:AF3"/>
    <mergeCell ref="M3:N3"/>
    <mergeCell ref="O3:P3"/>
    <mergeCell ref="Q3:R3"/>
    <mergeCell ref="S3:T3"/>
    <mergeCell ref="AG3:AH3"/>
    <mergeCell ref="AI3:AJ3"/>
    <mergeCell ref="AO3:AP3"/>
    <mergeCell ref="U3:V3"/>
    <mergeCell ref="Y3:Z3"/>
    <mergeCell ref="AA3:AB3"/>
    <mergeCell ref="AK3:AL3"/>
    <mergeCell ref="AM3:AN3"/>
    <mergeCell ref="C39:E39"/>
    <mergeCell ref="E3:F3"/>
    <mergeCell ref="G3:H3"/>
    <mergeCell ref="I3:J3"/>
    <mergeCell ref="B6:C6"/>
    <mergeCell ref="B7:C7"/>
    <mergeCell ref="B22:B37"/>
    <mergeCell ref="B3:D4"/>
    <mergeCell ref="B9:B20"/>
  </mergeCells>
  <printOptions/>
  <pageMargins left="0.75" right="0.75" top="1" bottom="1" header="0.512" footer="0.512"/>
  <pageSetup orientation="portrait" paperSize="9"/>
  <drawing r:id="rId1"/>
</worksheet>
</file>

<file path=xl/worksheets/sheet29.xml><?xml version="1.0" encoding="utf-8"?>
<worksheet xmlns="http://schemas.openxmlformats.org/spreadsheetml/2006/main" xmlns:r="http://schemas.openxmlformats.org/officeDocument/2006/relationships">
  <dimension ref="A1:P19"/>
  <sheetViews>
    <sheetView workbookViewId="0" topLeftCell="A1">
      <selection activeCell="A1" sqref="A1"/>
    </sheetView>
  </sheetViews>
  <sheetFormatPr defaultColWidth="9.00390625" defaultRowHeight="13.5"/>
  <cols>
    <col min="1" max="1" width="2.625" style="627" customWidth="1"/>
    <col min="2" max="2" width="13.625" style="627" customWidth="1"/>
    <col min="3" max="8" width="7.625" style="627" customWidth="1"/>
    <col min="9" max="9" width="13.625" style="627" customWidth="1"/>
    <col min="10" max="15" width="7.625" style="627" customWidth="1"/>
    <col min="16" max="16384" width="9.00390625" style="627" customWidth="1"/>
  </cols>
  <sheetData>
    <row r="1" spans="2:10" ht="14.25">
      <c r="B1" s="1036" t="s">
        <v>1509</v>
      </c>
      <c r="C1" s="1037"/>
      <c r="I1" s="1036"/>
      <c r="J1" s="1037"/>
    </row>
    <row r="2" spans="2:16" ht="14.25">
      <c r="B2" s="1036"/>
      <c r="C2" s="1037"/>
      <c r="I2" s="1036"/>
      <c r="J2" s="1037"/>
      <c r="M2" s="1760" t="s">
        <v>1086</v>
      </c>
      <c r="N2" s="1037" t="s">
        <v>1504</v>
      </c>
      <c r="O2" s="1037"/>
      <c r="P2" s="1037"/>
    </row>
    <row r="3" spans="2:16" ht="12.75" customHeight="1" thickBot="1">
      <c r="B3" s="320" t="s">
        <v>1505</v>
      </c>
      <c r="C3" s="320"/>
      <c r="D3" s="320"/>
      <c r="E3" s="320"/>
      <c r="F3" s="320"/>
      <c r="G3" s="320"/>
      <c r="H3" s="320"/>
      <c r="I3" s="320"/>
      <c r="J3" s="320"/>
      <c r="K3" s="320"/>
      <c r="L3" s="320"/>
      <c r="M3" s="1761"/>
      <c r="N3" s="1038" t="s">
        <v>1506</v>
      </c>
      <c r="O3" s="1038"/>
      <c r="P3" s="1038"/>
    </row>
    <row r="4" spans="1:15" ht="24.75" customHeight="1" thickTop="1">
      <c r="A4" s="328"/>
      <c r="B4" s="1758" t="s">
        <v>1507</v>
      </c>
      <c r="C4" s="874" t="s">
        <v>132</v>
      </c>
      <c r="D4" s="1039"/>
      <c r="E4" s="874"/>
      <c r="F4" s="874" t="s">
        <v>133</v>
      </c>
      <c r="G4" s="1039"/>
      <c r="H4" s="1040"/>
      <c r="I4" s="1758" t="s">
        <v>1507</v>
      </c>
      <c r="J4" s="874" t="s">
        <v>132</v>
      </c>
      <c r="K4" s="1039"/>
      <c r="L4" s="874"/>
      <c r="M4" s="874" t="s">
        <v>133</v>
      </c>
      <c r="N4" s="1039"/>
      <c r="O4" s="874"/>
    </row>
    <row r="5" spans="1:15" ht="24.75" customHeight="1">
      <c r="A5" s="328"/>
      <c r="B5" s="1759"/>
      <c r="C5" s="1041" t="s">
        <v>1508</v>
      </c>
      <c r="D5" s="357" t="s">
        <v>377</v>
      </c>
      <c r="E5" s="1042" t="s">
        <v>378</v>
      </c>
      <c r="F5" s="1043" t="s">
        <v>1508</v>
      </c>
      <c r="G5" s="357" t="s">
        <v>377</v>
      </c>
      <c r="H5" s="1044" t="s">
        <v>378</v>
      </c>
      <c r="I5" s="1759"/>
      <c r="J5" s="1041" t="s">
        <v>1508</v>
      </c>
      <c r="K5" s="357" t="s">
        <v>377</v>
      </c>
      <c r="L5" s="1045" t="s">
        <v>378</v>
      </c>
      <c r="M5" s="1041" t="s">
        <v>1508</v>
      </c>
      <c r="N5" s="357" t="s">
        <v>377</v>
      </c>
      <c r="O5" s="348" t="s">
        <v>378</v>
      </c>
    </row>
    <row r="6" spans="1:15" ht="15" customHeight="1">
      <c r="A6" s="328"/>
      <c r="B6" s="328"/>
      <c r="C6" s="330"/>
      <c r="D6" s="330"/>
      <c r="E6" s="330"/>
      <c r="F6" s="330"/>
      <c r="G6" s="330"/>
      <c r="H6" s="1046"/>
      <c r="I6" s="1047"/>
      <c r="J6" s="330"/>
      <c r="K6" s="330"/>
      <c r="L6" s="330"/>
      <c r="M6" s="330"/>
      <c r="N6" s="330"/>
      <c r="O6" s="331"/>
    </row>
    <row r="7" spans="1:15" ht="15" customHeight="1">
      <c r="A7" s="328"/>
      <c r="B7" s="1048" t="s">
        <v>1000</v>
      </c>
      <c r="C7" s="1049">
        <f>SUM(C9:C12,C14:C16,J7:J9,J11:J13,J15:J16)</f>
        <v>5004</v>
      </c>
      <c r="D7" s="1049">
        <f>SUM(D9:D12,D14:D16,K7:K9,K11:K13,K15:K16)</f>
        <v>184</v>
      </c>
      <c r="E7" s="1049">
        <f>SUM(E9:E12,E14:E16,L7:L9,L11:L13,L15:L16)</f>
        <v>6305</v>
      </c>
      <c r="F7" s="1049">
        <f>SUM(F9:F12,F14:F16,M7:M9,M11:M13,M15:M16)</f>
        <v>3943</v>
      </c>
      <c r="G7" s="1049">
        <v>157</v>
      </c>
      <c r="H7" s="1049">
        <f>SUM(H9:H12,H14:H16,O7:O9,O11:O13,O15:O16)</f>
        <v>4907</v>
      </c>
      <c r="I7" s="1050" t="s">
        <v>1499</v>
      </c>
      <c r="J7" s="345">
        <v>128</v>
      </c>
      <c r="K7" s="345">
        <v>3</v>
      </c>
      <c r="L7" s="345">
        <v>173</v>
      </c>
      <c r="M7" s="345">
        <v>87</v>
      </c>
      <c r="N7" s="345">
        <v>8</v>
      </c>
      <c r="O7" s="1051">
        <v>109</v>
      </c>
    </row>
    <row r="8" spans="1:15" ht="15" customHeight="1">
      <c r="A8" s="328"/>
      <c r="B8" s="340"/>
      <c r="C8" s="343"/>
      <c r="D8" s="343"/>
      <c r="E8" s="1052"/>
      <c r="F8" s="343"/>
      <c r="G8" s="343"/>
      <c r="H8" s="1052"/>
      <c r="I8" s="1050" t="s">
        <v>1489</v>
      </c>
      <c r="J8" s="345">
        <v>483</v>
      </c>
      <c r="K8" s="345">
        <v>22</v>
      </c>
      <c r="L8" s="345">
        <v>600</v>
      </c>
      <c r="M8" s="345">
        <v>387</v>
      </c>
      <c r="N8" s="345">
        <v>18</v>
      </c>
      <c r="O8" s="1051">
        <v>467</v>
      </c>
    </row>
    <row r="9" spans="1:15" ht="15" customHeight="1">
      <c r="A9" s="328"/>
      <c r="B9" s="340" t="s">
        <v>1487</v>
      </c>
      <c r="C9" s="345">
        <v>918</v>
      </c>
      <c r="D9" s="345">
        <v>20</v>
      </c>
      <c r="E9" s="345">
        <v>1082</v>
      </c>
      <c r="F9" s="345">
        <v>737</v>
      </c>
      <c r="G9" s="345">
        <v>15</v>
      </c>
      <c r="H9" s="345">
        <v>840</v>
      </c>
      <c r="I9" s="1050" t="s">
        <v>1488</v>
      </c>
      <c r="J9" s="345">
        <v>657</v>
      </c>
      <c r="K9" s="345">
        <v>30</v>
      </c>
      <c r="L9" s="345">
        <v>798</v>
      </c>
      <c r="M9" s="345">
        <v>522</v>
      </c>
      <c r="N9" s="345">
        <v>23</v>
      </c>
      <c r="O9" s="1051">
        <v>639</v>
      </c>
    </row>
    <row r="10" spans="1:15" ht="15" customHeight="1">
      <c r="A10" s="328"/>
      <c r="B10" s="340" t="s">
        <v>1497</v>
      </c>
      <c r="C10" s="345">
        <v>156</v>
      </c>
      <c r="D10" s="345">
        <v>13</v>
      </c>
      <c r="E10" s="345">
        <v>185</v>
      </c>
      <c r="F10" s="345">
        <v>127</v>
      </c>
      <c r="G10" s="345">
        <v>3</v>
      </c>
      <c r="H10" s="345">
        <v>164</v>
      </c>
      <c r="I10" s="1050"/>
      <c r="J10" s="343"/>
      <c r="K10" s="343"/>
      <c r="L10" s="1052"/>
      <c r="M10" s="343"/>
      <c r="N10" s="343"/>
      <c r="O10" s="1053"/>
    </row>
    <row r="11" spans="1:15" ht="15" customHeight="1">
      <c r="A11" s="328"/>
      <c r="B11" s="340" t="s">
        <v>1496</v>
      </c>
      <c r="C11" s="345">
        <v>268</v>
      </c>
      <c r="D11" s="345">
        <v>5</v>
      </c>
      <c r="E11" s="345">
        <v>362</v>
      </c>
      <c r="F11" s="345">
        <v>195</v>
      </c>
      <c r="G11" s="345">
        <v>9</v>
      </c>
      <c r="H11" s="345">
        <v>262</v>
      </c>
      <c r="I11" s="1050" t="s">
        <v>1500</v>
      </c>
      <c r="J11" s="345">
        <v>45</v>
      </c>
      <c r="K11" s="345">
        <v>2</v>
      </c>
      <c r="L11" s="345">
        <v>62</v>
      </c>
      <c r="M11" s="345">
        <v>31</v>
      </c>
      <c r="N11" s="345">
        <v>3</v>
      </c>
      <c r="O11" s="1051">
        <v>44</v>
      </c>
    </row>
    <row r="12" spans="1:15" ht="15" customHeight="1">
      <c r="A12" s="328"/>
      <c r="B12" s="340" t="s">
        <v>1495</v>
      </c>
      <c r="C12" s="345">
        <v>302</v>
      </c>
      <c r="D12" s="345">
        <v>10</v>
      </c>
      <c r="E12" s="345">
        <v>360</v>
      </c>
      <c r="F12" s="345">
        <v>284</v>
      </c>
      <c r="G12" s="345">
        <v>11</v>
      </c>
      <c r="H12" s="345">
        <v>323</v>
      </c>
      <c r="I12" s="1050" t="s">
        <v>1494</v>
      </c>
      <c r="J12" s="345">
        <v>140</v>
      </c>
      <c r="K12" s="345">
        <v>8</v>
      </c>
      <c r="L12" s="345">
        <v>175</v>
      </c>
      <c r="M12" s="345">
        <v>112</v>
      </c>
      <c r="N12" s="345">
        <v>4</v>
      </c>
      <c r="O12" s="1051">
        <v>154</v>
      </c>
    </row>
    <row r="13" spans="1:15" ht="15" customHeight="1">
      <c r="A13" s="328"/>
      <c r="B13" s="340"/>
      <c r="C13" s="343"/>
      <c r="D13" s="343"/>
      <c r="E13" s="1052"/>
      <c r="F13" s="343"/>
      <c r="G13" s="343"/>
      <c r="H13" s="1052"/>
      <c r="I13" s="1050" t="s">
        <v>1501</v>
      </c>
      <c r="J13" s="345">
        <v>32</v>
      </c>
      <c r="K13" s="345">
        <v>2</v>
      </c>
      <c r="L13" s="345">
        <v>40</v>
      </c>
      <c r="M13" s="345">
        <v>35</v>
      </c>
      <c r="N13" s="345">
        <v>3</v>
      </c>
      <c r="O13" s="1051">
        <v>44</v>
      </c>
    </row>
    <row r="14" spans="1:15" ht="15" customHeight="1">
      <c r="A14" s="328"/>
      <c r="B14" s="340" t="s">
        <v>1492</v>
      </c>
      <c r="C14" s="345">
        <v>437</v>
      </c>
      <c r="D14" s="345">
        <v>13</v>
      </c>
      <c r="E14" s="345">
        <v>552</v>
      </c>
      <c r="F14" s="345">
        <v>326</v>
      </c>
      <c r="G14" s="345">
        <v>4</v>
      </c>
      <c r="H14" s="345">
        <v>442</v>
      </c>
      <c r="I14" s="1050"/>
      <c r="J14" s="343"/>
      <c r="K14" s="343"/>
      <c r="L14" s="1052"/>
      <c r="M14" s="343"/>
      <c r="N14" s="343"/>
      <c r="O14" s="1053"/>
    </row>
    <row r="15" spans="1:15" ht="15" customHeight="1">
      <c r="A15" s="328"/>
      <c r="B15" s="340" t="s">
        <v>1498</v>
      </c>
      <c r="C15" s="345">
        <v>149</v>
      </c>
      <c r="D15" s="345">
        <v>6</v>
      </c>
      <c r="E15" s="345">
        <v>195</v>
      </c>
      <c r="F15" s="345">
        <v>85</v>
      </c>
      <c r="G15" s="345">
        <v>5</v>
      </c>
      <c r="H15" s="345">
        <v>106</v>
      </c>
      <c r="I15" s="1050" t="s">
        <v>1493</v>
      </c>
      <c r="J15" s="345">
        <v>341</v>
      </c>
      <c r="K15" s="345">
        <v>13</v>
      </c>
      <c r="L15" s="345">
        <v>458</v>
      </c>
      <c r="M15" s="345">
        <v>268</v>
      </c>
      <c r="N15" s="345">
        <v>16</v>
      </c>
      <c r="O15" s="1051">
        <v>340</v>
      </c>
    </row>
    <row r="16" spans="1:15" ht="15" customHeight="1">
      <c r="A16" s="328"/>
      <c r="B16" s="340" t="s">
        <v>1491</v>
      </c>
      <c r="C16" s="345">
        <v>365</v>
      </c>
      <c r="D16" s="345">
        <v>21</v>
      </c>
      <c r="E16" s="345">
        <v>522</v>
      </c>
      <c r="F16" s="345">
        <v>317</v>
      </c>
      <c r="G16" s="345">
        <v>18</v>
      </c>
      <c r="H16" s="345">
        <v>421</v>
      </c>
      <c r="I16" s="1050" t="s">
        <v>1490</v>
      </c>
      <c r="J16" s="345">
        <v>583</v>
      </c>
      <c r="K16" s="345">
        <v>16</v>
      </c>
      <c r="L16" s="345">
        <v>741</v>
      </c>
      <c r="M16" s="345">
        <v>430</v>
      </c>
      <c r="N16" s="345">
        <v>20</v>
      </c>
      <c r="O16" s="1051">
        <v>552</v>
      </c>
    </row>
    <row r="17" spans="1:15" ht="15" customHeight="1">
      <c r="A17" s="328"/>
      <c r="B17" s="369"/>
      <c r="C17" s="351"/>
      <c r="D17" s="351"/>
      <c r="E17" s="1054"/>
      <c r="F17" s="351"/>
      <c r="G17" s="351"/>
      <c r="H17" s="1055"/>
      <c r="I17" s="1056"/>
      <c r="J17" s="351"/>
      <c r="K17" s="351"/>
      <c r="L17" s="1054"/>
      <c r="M17" s="351"/>
      <c r="N17" s="351"/>
      <c r="O17" s="1057"/>
    </row>
    <row r="18" spans="3:15" ht="12">
      <c r="C18" s="320"/>
      <c r="D18" s="320"/>
      <c r="E18" s="320"/>
      <c r="F18" s="320"/>
      <c r="G18" s="320"/>
      <c r="H18" s="320"/>
      <c r="J18" s="320"/>
      <c r="K18" s="320"/>
      <c r="L18" s="320"/>
      <c r="M18" s="320"/>
      <c r="N18" s="320"/>
      <c r="O18" s="320"/>
    </row>
    <row r="19" spans="3:15" ht="12">
      <c r="C19" s="320"/>
      <c r="D19" s="320"/>
      <c r="E19" s="320"/>
      <c r="F19" s="320"/>
      <c r="G19" s="320"/>
      <c r="H19" s="320"/>
      <c r="J19" s="320"/>
      <c r="K19" s="320"/>
      <c r="L19" s="320"/>
      <c r="M19" s="320"/>
      <c r="N19" s="320"/>
      <c r="O19" s="320"/>
    </row>
  </sheetData>
  <mergeCells count="3">
    <mergeCell ref="B4:B5"/>
    <mergeCell ref="I4:I5"/>
    <mergeCell ref="M2:M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Y75"/>
  <sheetViews>
    <sheetView workbookViewId="0" topLeftCell="A1">
      <selection activeCell="A1" sqref="A1"/>
    </sheetView>
  </sheetViews>
  <sheetFormatPr defaultColWidth="9.00390625" defaultRowHeight="13.5"/>
  <cols>
    <col min="1" max="1" width="1.625" style="65" customWidth="1"/>
    <col min="2" max="2" width="2.625" style="65" customWidth="1"/>
    <col min="3" max="3" width="8.125" style="65" customWidth="1"/>
    <col min="4" max="4" width="11.00390625" style="65" customWidth="1"/>
    <col min="5" max="23" width="8.625" style="65" customWidth="1"/>
    <col min="24" max="16384" width="9.00390625" style="65" customWidth="1"/>
  </cols>
  <sheetData>
    <row r="2" spans="2:25" ht="16.5" customHeight="1">
      <c r="B2" s="66" t="s">
        <v>1003</v>
      </c>
      <c r="W2" s="67"/>
      <c r="X2" s="67"/>
      <c r="Y2" s="67"/>
    </row>
    <row r="3" spans="3:23" ht="12.75" thickBot="1">
      <c r="C3" s="68"/>
      <c r="D3" s="68"/>
      <c r="E3" s="69"/>
      <c r="F3" s="69"/>
      <c r="G3" s="69"/>
      <c r="H3" s="69"/>
      <c r="I3" s="69"/>
      <c r="J3" s="69"/>
      <c r="K3" s="68"/>
      <c r="W3" s="70" t="s">
        <v>991</v>
      </c>
    </row>
    <row r="4" spans="2:24" ht="21" customHeight="1" thickTop="1">
      <c r="B4" s="1240" t="s">
        <v>992</v>
      </c>
      <c r="C4" s="1241"/>
      <c r="D4" s="71" t="s">
        <v>978</v>
      </c>
      <c r="E4" s="72" t="s">
        <v>993</v>
      </c>
      <c r="F4" s="72" t="s">
        <v>994</v>
      </c>
      <c r="G4" s="72" t="s">
        <v>995</v>
      </c>
      <c r="H4" s="72" t="s">
        <v>996</v>
      </c>
      <c r="I4" s="72" t="s">
        <v>997</v>
      </c>
      <c r="J4" s="72" t="s">
        <v>998</v>
      </c>
      <c r="K4" s="72" t="s">
        <v>979</v>
      </c>
      <c r="L4" s="72" t="s">
        <v>980</v>
      </c>
      <c r="M4" s="72" t="s">
        <v>981</v>
      </c>
      <c r="N4" s="72" t="s">
        <v>982</v>
      </c>
      <c r="O4" s="72" t="s">
        <v>983</v>
      </c>
      <c r="P4" s="72" t="s">
        <v>984</v>
      </c>
      <c r="Q4" s="72" t="s">
        <v>985</v>
      </c>
      <c r="R4" s="72" t="s">
        <v>986</v>
      </c>
      <c r="S4" s="72" t="s">
        <v>987</v>
      </c>
      <c r="T4" s="72" t="s">
        <v>988</v>
      </c>
      <c r="U4" s="72" t="s">
        <v>989</v>
      </c>
      <c r="V4" s="72" t="s">
        <v>990</v>
      </c>
      <c r="W4" s="73" t="s">
        <v>999</v>
      </c>
      <c r="X4" s="74"/>
    </row>
    <row r="5" spans="2:24" ht="6" customHeight="1">
      <c r="B5" s="75"/>
      <c r="C5" s="76"/>
      <c r="D5" s="77"/>
      <c r="E5" s="78"/>
      <c r="F5" s="78"/>
      <c r="G5" s="78"/>
      <c r="H5" s="78"/>
      <c r="I5" s="78"/>
      <c r="J5" s="78"/>
      <c r="K5" s="78"/>
      <c r="L5" s="78"/>
      <c r="M5" s="78"/>
      <c r="N5" s="78"/>
      <c r="O5" s="78"/>
      <c r="P5" s="78"/>
      <c r="Q5" s="78"/>
      <c r="R5" s="78"/>
      <c r="S5" s="78"/>
      <c r="T5" s="78"/>
      <c r="U5" s="78"/>
      <c r="V5" s="78"/>
      <c r="W5" s="78"/>
      <c r="X5" s="74"/>
    </row>
    <row r="6" spans="2:24" ht="6" customHeight="1">
      <c r="B6" s="79"/>
      <c r="C6" s="80"/>
      <c r="D6" s="75"/>
      <c r="E6" s="81"/>
      <c r="F6" s="81"/>
      <c r="G6" s="81"/>
      <c r="H6" s="81"/>
      <c r="I6" s="81"/>
      <c r="J6" s="81"/>
      <c r="K6" s="81"/>
      <c r="L6" s="81"/>
      <c r="M6" s="81"/>
      <c r="N6" s="81"/>
      <c r="O6" s="81"/>
      <c r="P6" s="81"/>
      <c r="Q6" s="81"/>
      <c r="R6" s="81"/>
      <c r="S6" s="81"/>
      <c r="T6" s="81"/>
      <c r="U6" s="81"/>
      <c r="V6" s="81"/>
      <c r="W6" s="81"/>
      <c r="X6" s="74"/>
    </row>
    <row r="7" spans="2:24" s="82" customFormat="1" ht="18" customHeight="1">
      <c r="B7" s="1242" t="s">
        <v>1000</v>
      </c>
      <c r="C7" s="1243"/>
      <c r="D7" s="83">
        <f aca="true" t="shared" si="0" ref="D7:W7">SUM(D9,D28)</f>
        <v>1212679</v>
      </c>
      <c r="E7" s="84">
        <f t="shared" si="0"/>
        <v>85878</v>
      </c>
      <c r="F7" s="84">
        <f t="shared" si="0"/>
        <v>85807</v>
      </c>
      <c r="G7" s="84">
        <f t="shared" si="0"/>
        <v>99577</v>
      </c>
      <c r="H7" s="84">
        <f t="shared" si="0"/>
        <v>101666</v>
      </c>
      <c r="I7" s="84">
        <f t="shared" si="0"/>
        <v>92231</v>
      </c>
      <c r="J7" s="84">
        <f t="shared" si="0"/>
        <v>79559</v>
      </c>
      <c r="K7" s="84">
        <f t="shared" si="0"/>
        <v>78398</v>
      </c>
      <c r="L7" s="84">
        <f t="shared" si="0"/>
        <v>89929</v>
      </c>
      <c r="M7" s="84">
        <f t="shared" si="0"/>
        <v>98001</v>
      </c>
      <c r="N7" s="84">
        <f t="shared" si="0"/>
        <v>94757</v>
      </c>
      <c r="O7" s="84">
        <f t="shared" si="0"/>
        <v>73240</v>
      </c>
      <c r="P7" s="84">
        <f t="shared" si="0"/>
        <v>61346</v>
      </c>
      <c r="Q7" s="84">
        <f t="shared" si="0"/>
        <v>57440</v>
      </c>
      <c r="R7" s="84">
        <f t="shared" si="0"/>
        <v>45495</v>
      </c>
      <c r="S7" s="84">
        <f t="shared" si="0"/>
        <v>36277</v>
      </c>
      <c r="T7" s="84">
        <f t="shared" si="0"/>
        <v>19879</v>
      </c>
      <c r="U7" s="84">
        <f t="shared" si="0"/>
        <v>9482</v>
      </c>
      <c r="V7" s="84">
        <f t="shared" si="0"/>
        <v>2996</v>
      </c>
      <c r="W7" s="84">
        <f t="shared" si="0"/>
        <v>721</v>
      </c>
      <c r="X7" s="85"/>
    </row>
    <row r="8" spans="2:24" s="86" customFormat="1" ht="6" customHeight="1">
      <c r="B8" s="87"/>
      <c r="C8" s="88"/>
      <c r="D8" s="89"/>
      <c r="E8" s="90"/>
      <c r="F8" s="90"/>
      <c r="G8" s="90"/>
      <c r="H8" s="90"/>
      <c r="I8" s="90"/>
      <c r="J8" s="90"/>
      <c r="K8" s="90"/>
      <c r="L8" s="90"/>
      <c r="M8" s="90"/>
      <c r="N8" s="90"/>
      <c r="O8" s="90"/>
      <c r="P8" s="90"/>
      <c r="Q8" s="90"/>
      <c r="R8" s="90"/>
      <c r="S8" s="90"/>
      <c r="T8" s="90"/>
      <c r="U8" s="90"/>
      <c r="V8" s="90"/>
      <c r="W8" s="90"/>
      <c r="X8" s="91"/>
    </row>
    <row r="9" spans="2:24" s="92" customFormat="1" ht="13.5" customHeight="1">
      <c r="B9" s="1238" t="s">
        <v>1001</v>
      </c>
      <c r="C9" s="1239"/>
      <c r="D9" s="83">
        <f aca="true" t="shared" si="1" ref="D9:W9">SUM(D11:D25)</f>
        <v>827695</v>
      </c>
      <c r="E9" s="95">
        <f t="shared" si="1"/>
        <v>61878</v>
      </c>
      <c r="F9" s="95">
        <f t="shared" si="1"/>
        <v>60164</v>
      </c>
      <c r="G9" s="95">
        <f t="shared" si="1"/>
        <v>65480</v>
      </c>
      <c r="H9" s="95">
        <f t="shared" si="1"/>
        <v>67722</v>
      </c>
      <c r="I9" s="95">
        <f t="shared" si="1"/>
        <v>65504</v>
      </c>
      <c r="J9" s="95">
        <f t="shared" si="1"/>
        <v>58183</v>
      </c>
      <c r="K9" s="95">
        <f t="shared" si="1"/>
        <v>56972</v>
      </c>
      <c r="L9" s="95">
        <f t="shared" si="1"/>
        <v>62736</v>
      </c>
      <c r="M9" s="95">
        <f t="shared" si="1"/>
        <v>66494</v>
      </c>
      <c r="N9" s="95">
        <f t="shared" si="1"/>
        <v>62738</v>
      </c>
      <c r="O9" s="95">
        <f t="shared" si="1"/>
        <v>48214</v>
      </c>
      <c r="P9" s="95">
        <f t="shared" si="1"/>
        <v>40528</v>
      </c>
      <c r="Q9" s="95">
        <f t="shared" si="1"/>
        <v>37563</v>
      </c>
      <c r="R9" s="95">
        <f t="shared" si="1"/>
        <v>29288</v>
      </c>
      <c r="S9" s="95">
        <f t="shared" si="1"/>
        <v>23149</v>
      </c>
      <c r="T9" s="95">
        <f t="shared" si="1"/>
        <v>12548</v>
      </c>
      <c r="U9" s="95">
        <f t="shared" si="1"/>
        <v>6073</v>
      </c>
      <c r="V9" s="95">
        <f t="shared" si="1"/>
        <v>1983</v>
      </c>
      <c r="W9" s="95">
        <f t="shared" si="1"/>
        <v>478</v>
      </c>
      <c r="X9" s="83"/>
    </row>
    <row r="10" spans="2:24" ht="12.75" customHeight="1">
      <c r="B10" s="74"/>
      <c r="C10" s="96"/>
      <c r="D10" s="97"/>
      <c r="E10" s="98"/>
      <c r="F10" s="98"/>
      <c r="G10" s="98"/>
      <c r="H10" s="98"/>
      <c r="I10" s="98"/>
      <c r="J10" s="98"/>
      <c r="K10" s="98"/>
      <c r="L10" s="98"/>
      <c r="M10" s="98"/>
      <c r="N10" s="98"/>
      <c r="O10" s="98"/>
      <c r="P10" s="98"/>
      <c r="Q10" s="98"/>
      <c r="R10" s="98"/>
      <c r="S10" s="98"/>
      <c r="T10" s="98"/>
      <c r="U10" s="98"/>
      <c r="V10" s="98"/>
      <c r="W10" s="98"/>
      <c r="X10" s="74"/>
    </row>
    <row r="11" spans="2:25" ht="15" customHeight="1">
      <c r="B11" s="74"/>
      <c r="C11" s="99" t="s">
        <v>922</v>
      </c>
      <c r="D11" s="100">
        <f>SUM(E11:W11)</f>
        <v>211673</v>
      </c>
      <c r="E11" s="101">
        <v>16857</v>
      </c>
      <c r="F11" s="101">
        <v>15455</v>
      </c>
      <c r="G11" s="101">
        <v>15363</v>
      </c>
      <c r="H11" s="101">
        <v>17220</v>
      </c>
      <c r="I11" s="101">
        <v>19252</v>
      </c>
      <c r="J11" s="101">
        <v>16868</v>
      </c>
      <c r="K11" s="101">
        <v>16057</v>
      </c>
      <c r="L11" s="101">
        <v>16029</v>
      </c>
      <c r="M11" s="101">
        <v>16298</v>
      </c>
      <c r="N11" s="101">
        <v>15539</v>
      </c>
      <c r="O11" s="101">
        <v>11577</v>
      </c>
      <c r="P11" s="101">
        <v>9631</v>
      </c>
      <c r="Q11" s="101">
        <v>8850</v>
      </c>
      <c r="R11" s="101">
        <v>6760</v>
      </c>
      <c r="S11" s="101">
        <v>5192</v>
      </c>
      <c r="T11" s="101">
        <v>2752</v>
      </c>
      <c r="U11" s="101">
        <v>1416</v>
      </c>
      <c r="V11" s="101">
        <v>436</v>
      </c>
      <c r="W11" s="102">
        <v>121</v>
      </c>
      <c r="X11" s="74"/>
      <c r="Y11" s="103"/>
    </row>
    <row r="12" spans="2:25" ht="15" customHeight="1">
      <c r="B12" s="74"/>
      <c r="C12" s="99" t="s">
        <v>923</v>
      </c>
      <c r="D12" s="100">
        <f>SUM(E12:W12)</f>
        <v>92530</v>
      </c>
      <c r="E12" s="101">
        <v>6962</v>
      </c>
      <c r="F12" s="101">
        <v>6829</v>
      </c>
      <c r="G12" s="101">
        <v>7295</v>
      </c>
      <c r="H12" s="101">
        <v>7643</v>
      </c>
      <c r="I12" s="101">
        <v>8249</v>
      </c>
      <c r="J12" s="101">
        <v>6358</v>
      </c>
      <c r="K12" s="101">
        <v>6173</v>
      </c>
      <c r="L12" s="101">
        <v>6742</v>
      </c>
      <c r="M12" s="101">
        <v>7133</v>
      </c>
      <c r="N12" s="101">
        <v>7109</v>
      </c>
      <c r="O12" s="101">
        <v>5608</v>
      </c>
      <c r="P12" s="101">
        <v>4520</v>
      </c>
      <c r="Q12" s="101">
        <v>3940</v>
      </c>
      <c r="R12" s="101">
        <v>3070</v>
      </c>
      <c r="S12" s="101">
        <v>2647</v>
      </c>
      <c r="T12" s="101">
        <v>1403</v>
      </c>
      <c r="U12" s="101">
        <v>607</v>
      </c>
      <c r="V12" s="101">
        <v>194</v>
      </c>
      <c r="W12" s="102">
        <v>48</v>
      </c>
      <c r="X12" s="74"/>
      <c r="Y12" s="103"/>
    </row>
    <row r="13" spans="2:25" ht="15" customHeight="1">
      <c r="B13" s="74"/>
      <c r="C13" s="99" t="s">
        <v>924</v>
      </c>
      <c r="D13" s="100">
        <f>SUM(E13:W13)</f>
        <v>94655</v>
      </c>
      <c r="E13" s="101">
        <v>7264</v>
      </c>
      <c r="F13" s="101">
        <v>7235</v>
      </c>
      <c r="G13" s="101">
        <v>7767</v>
      </c>
      <c r="H13" s="101">
        <v>8059</v>
      </c>
      <c r="I13" s="101">
        <v>6457</v>
      </c>
      <c r="J13" s="101">
        <v>6119</v>
      </c>
      <c r="K13" s="101">
        <v>6434</v>
      </c>
      <c r="L13" s="101">
        <v>7330</v>
      </c>
      <c r="M13" s="101">
        <v>7732</v>
      </c>
      <c r="N13" s="101">
        <v>6842</v>
      </c>
      <c r="O13" s="101">
        <v>5487</v>
      </c>
      <c r="P13" s="101">
        <v>4822</v>
      </c>
      <c r="Q13" s="101">
        <v>4471</v>
      </c>
      <c r="R13" s="101">
        <v>3503</v>
      </c>
      <c r="S13" s="101">
        <v>2610</v>
      </c>
      <c r="T13" s="101">
        <v>1497</v>
      </c>
      <c r="U13" s="101">
        <v>726</v>
      </c>
      <c r="V13" s="101">
        <v>238</v>
      </c>
      <c r="W13" s="102">
        <v>62</v>
      </c>
      <c r="X13" s="74"/>
      <c r="Y13" s="103"/>
    </row>
    <row r="14" spans="2:25" ht="15" customHeight="1">
      <c r="B14" s="74"/>
      <c r="C14" s="99" t="s">
        <v>925</v>
      </c>
      <c r="D14" s="100">
        <f>SUM(E14:W14)</f>
        <v>95890</v>
      </c>
      <c r="E14" s="101">
        <v>7535</v>
      </c>
      <c r="F14" s="101">
        <v>7240</v>
      </c>
      <c r="G14" s="101">
        <v>7507</v>
      </c>
      <c r="H14" s="101">
        <v>7447</v>
      </c>
      <c r="I14" s="101">
        <v>6140</v>
      </c>
      <c r="J14" s="101">
        <v>7087</v>
      </c>
      <c r="K14" s="101">
        <v>6918</v>
      </c>
      <c r="L14" s="101">
        <v>7692</v>
      </c>
      <c r="M14" s="101">
        <v>7997</v>
      </c>
      <c r="N14" s="101">
        <v>7338</v>
      </c>
      <c r="O14" s="101">
        <v>5784</v>
      </c>
      <c r="P14" s="101">
        <v>4808</v>
      </c>
      <c r="Q14" s="101">
        <v>4373</v>
      </c>
      <c r="R14" s="101">
        <v>3299</v>
      </c>
      <c r="S14" s="101">
        <v>2479</v>
      </c>
      <c r="T14" s="101">
        <v>1349</v>
      </c>
      <c r="U14" s="101">
        <v>643</v>
      </c>
      <c r="V14" s="101">
        <v>210</v>
      </c>
      <c r="W14" s="102">
        <v>44</v>
      </c>
      <c r="X14" s="74"/>
      <c r="Y14" s="103"/>
    </row>
    <row r="15" spans="2:25" ht="9" customHeight="1">
      <c r="B15" s="74"/>
      <c r="C15" s="99"/>
      <c r="D15" s="100"/>
      <c r="E15" s="101"/>
      <c r="F15" s="101"/>
      <c r="G15" s="101"/>
      <c r="H15" s="101"/>
      <c r="I15" s="101"/>
      <c r="J15" s="101"/>
      <c r="K15" s="101"/>
      <c r="L15" s="101"/>
      <c r="M15" s="101"/>
      <c r="N15" s="101"/>
      <c r="O15" s="101"/>
      <c r="P15" s="101"/>
      <c r="Q15" s="101"/>
      <c r="R15" s="101"/>
      <c r="S15" s="101"/>
      <c r="T15" s="101"/>
      <c r="U15" s="101"/>
      <c r="V15" s="101"/>
      <c r="W15" s="102"/>
      <c r="X15" s="74"/>
      <c r="Y15" s="103"/>
    </row>
    <row r="16" spans="2:25" ht="15" customHeight="1">
      <c r="B16" s="74"/>
      <c r="C16" s="99" t="s">
        <v>926</v>
      </c>
      <c r="D16" s="100">
        <f>SUM(E16:W16)</f>
        <v>41947</v>
      </c>
      <c r="E16" s="101">
        <v>3205</v>
      </c>
      <c r="F16" s="101">
        <v>3198</v>
      </c>
      <c r="G16" s="101">
        <v>3783</v>
      </c>
      <c r="H16" s="101">
        <v>3602</v>
      </c>
      <c r="I16" s="101">
        <v>3134</v>
      </c>
      <c r="J16" s="101">
        <v>2950</v>
      </c>
      <c r="K16" s="101">
        <v>2876</v>
      </c>
      <c r="L16" s="101">
        <v>3166</v>
      </c>
      <c r="M16" s="101">
        <v>3484</v>
      </c>
      <c r="N16" s="101">
        <v>3155</v>
      </c>
      <c r="O16" s="101">
        <v>2471</v>
      </c>
      <c r="P16" s="101">
        <v>1986</v>
      </c>
      <c r="Q16" s="101">
        <v>1736</v>
      </c>
      <c r="R16" s="101">
        <v>1323</v>
      </c>
      <c r="S16" s="101">
        <v>998</v>
      </c>
      <c r="T16" s="101">
        <v>560</v>
      </c>
      <c r="U16" s="101">
        <v>245</v>
      </c>
      <c r="V16" s="101">
        <v>61</v>
      </c>
      <c r="W16" s="101">
        <v>14</v>
      </c>
      <c r="X16" s="74"/>
      <c r="Y16" s="103"/>
    </row>
    <row r="17" spans="2:25" ht="15" customHeight="1">
      <c r="B17" s="74"/>
      <c r="C17" s="99" t="s">
        <v>927</v>
      </c>
      <c r="D17" s="100">
        <f>SUM(E17:W17)</f>
        <v>38826</v>
      </c>
      <c r="E17" s="101">
        <v>2746</v>
      </c>
      <c r="F17" s="101">
        <v>2754</v>
      </c>
      <c r="G17" s="101">
        <v>3305</v>
      </c>
      <c r="H17" s="101">
        <v>3306</v>
      </c>
      <c r="I17" s="101">
        <v>2947</v>
      </c>
      <c r="J17" s="101">
        <v>2475</v>
      </c>
      <c r="K17" s="101">
        <v>2488</v>
      </c>
      <c r="L17" s="101">
        <v>2870</v>
      </c>
      <c r="M17" s="101">
        <v>3170</v>
      </c>
      <c r="N17" s="101">
        <v>2988</v>
      </c>
      <c r="O17" s="101">
        <v>2178</v>
      </c>
      <c r="P17" s="101">
        <v>1962</v>
      </c>
      <c r="Q17" s="101">
        <v>1748</v>
      </c>
      <c r="R17" s="101">
        <v>1497</v>
      </c>
      <c r="S17" s="101">
        <v>1234</v>
      </c>
      <c r="T17" s="101">
        <v>694</v>
      </c>
      <c r="U17" s="101">
        <v>322</v>
      </c>
      <c r="V17" s="101">
        <v>117</v>
      </c>
      <c r="W17" s="101">
        <v>25</v>
      </c>
      <c r="X17" s="74"/>
      <c r="Y17" s="103"/>
    </row>
    <row r="18" spans="2:25" ht="15" customHeight="1">
      <c r="B18" s="74"/>
      <c r="C18" s="99" t="s">
        <v>928</v>
      </c>
      <c r="D18" s="100">
        <f>SUM(E18:W18)</f>
        <v>37950</v>
      </c>
      <c r="E18" s="101">
        <v>2496</v>
      </c>
      <c r="F18" s="101">
        <v>2547</v>
      </c>
      <c r="G18" s="101">
        <v>3018</v>
      </c>
      <c r="H18" s="101">
        <v>3158</v>
      </c>
      <c r="I18" s="101">
        <v>2927</v>
      </c>
      <c r="J18" s="101">
        <v>2406</v>
      </c>
      <c r="K18" s="101">
        <v>2401</v>
      </c>
      <c r="L18" s="101">
        <v>2835</v>
      </c>
      <c r="M18" s="101">
        <v>3064</v>
      </c>
      <c r="N18" s="101">
        <v>3130</v>
      </c>
      <c r="O18" s="101">
        <v>2305</v>
      </c>
      <c r="P18" s="101">
        <v>1964</v>
      </c>
      <c r="Q18" s="101">
        <v>1846</v>
      </c>
      <c r="R18" s="101">
        <v>1470</v>
      </c>
      <c r="S18" s="101">
        <v>1216</v>
      </c>
      <c r="T18" s="101">
        <v>689</v>
      </c>
      <c r="U18" s="101">
        <v>340</v>
      </c>
      <c r="V18" s="101">
        <v>109</v>
      </c>
      <c r="W18" s="101">
        <v>29</v>
      </c>
      <c r="X18" s="74"/>
      <c r="Y18" s="103"/>
    </row>
    <row r="19" spans="2:25" ht="15" customHeight="1">
      <c r="B19" s="74"/>
      <c r="C19" s="99" t="s">
        <v>929</v>
      </c>
      <c r="D19" s="100">
        <f>SUM(E19:W19)</f>
        <v>33187</v>
      </c>
      <c r="E19" s="101">
        <v>1981</v>
      </c>
      <c r="F19" s="101">
        <v>2232</v>
      </c>
      <c r="G19" s="101">
        <v>2762</v>
      </c>
      <c r="H19" s="101">
        <v>2809</v>
      </c>
      <c r="I19" s="101">
        <v>2315</v>
      </c>
      <c r="J19" s="101">
        <v>1865</v>
      </c>
      <c r="K19" s="101">
        <v>1866</v>
      </c>
      <c r="L19" s="101">
        <v>2371</v>
      </c>
      <c r="M19" s="101">
        <v>2917</v>
      </c>
      <c r="N19" s="101">
        <v>2742</v>
      </c>
      <c r="O19" s="101">
        <v>2077</v>
      </c>
      <c r="P19" s="101">
        <v>1814</v>
      </c>
      <c r="Q19" s="101">
        <v>1780</v>
      </c>
      <c r="R19" s="101">
        <v>1426</v>
      </c>
      <c r="S19" s="101">
        <v>1134</v>
      </c>
      <c r="T19" s="101">
        <v>604</v>
      </c>
      <c r="U19" s="101">
        <v>349</v>
      </c>
      <c r="V19" s="101">
        <v>123</v>
      </c>
      <c r="W19" s="101">
        <v>20</v>
      </c>
      <c r="X19" s="74"/>
      <c r="Y19" s="103"/>
    </row>
    <row r="20" spans="2:25" ht="9" customHeight="1">
      <c r="B20" s="74"/>
      <c r="C20" s="99"/>
      <c r="D20" s="100"/>
      <c r="E20" s="101"/>
      <c r="F20" s="101"/>
      <c r="G20" s="101"/>
      <c r="H20" s="101"/>
      <c r="I20" s="101"/>
      <c r="J20" s="101"/>
      <c r="K20" s="101"/>
      <c r="L20" s="101"/>
      <c r="M20" s="101"/>
      <c r="N20" s="101"/>
      <c r="O20" s="101"/>
      <c r="P20" s="101"/>
      <c r="Q20" s="101"/>
      <c r="R20" s="101"/>
      <c r="S20" s="101"/>
      <c r="T20" s="101"/>
      <c r="U20" s="101"/>
      <c r="V20" s="101"/>
      <c r="W20" s="101"/>
      <c r="X20" s="74"/>
      <c r="Y20" s="103"/>
    </row>
    <row r="21" spans="2:25" ht="15" customHeight="1">
      <c r="B21" s="74"/>
      <c r="C21" s="99" t="s">
        <v>930</v>
      </c>
      <c r="D21" s="100">
        <f>SUM(E21:W21)</f>
        <v>33148</v>
      </c>
      <c r="E21" s="101">
        <v>2355</v>
      </c>
      <c r="F21" s="101">
        <v>2344</v>
      </c>
      <c r="G21" s="101">
        <v>2637</v>
      </c>
      <c r="H21" s="101">
        <v>2493</v>
      </c>
      <c r="I21" s="101">
        <v>2296</v>
      </c>
      <c r="J21" s="101">
        <v>2211</v>
      </c>
      <c r="K21" s="101">
        <v>2173</v>
      </c>
      <c r="L21" s="101">
        <v>2543</v>
      </c>
      <c r="M21" s="101">
        <v>2617</v>
      </c>
      <c r="N21" s="101">
        <v>2673</v>
      </c>
      <c r="O21" s="101">
        <v>2075</v>
      </c>
      <c r="P21" s="101">
        <v>1617</v>
      </c>
      <c r="Q21" s="101">
        <v>1656</v>
      </c>
      <c r="R21" s="101">
        <v>1294</v>
      </c>
      <c r="S21" s="101">
        <v>1138</v>
      </c>
      <c r="T21" s="101">
        <v>634</v>
      </c>
      <c r="U21" s="101">
        <v>290</v>
      </c>
      <c r="V21" s="101">
        <v>87</v>
      </c>
      <c r="W21" s="102">
        <v>15</v>
      </c>
      <c r="X21" s="74"/>
      <c r="Y21" s="103"/>
    </row>
    <row r="22" spans="2:25" ht="15" customHeight="1">
      <c r="B22" s="74"/>
      <c r="C22" s="99" t="s">
        <v>931</v>
      </c>
      <c r="D22" s="100">
        <f>SUM(E22:W22)</f>
        <v>46274</v>
      </c>
      <c r="E22" s="101">
        <v>3552</v>
      </c>
      <c r="F22" s="101">
        <v>3225</v>
      </c>
      <c r="G22" s="101">
        <v>3514</v>
      </c>
      <c r="H22" s="101">
        <v>3663</v>
      </c>
      <c r="I22" s="101">
        <v>3767</v>
      </c>
      <c r="J22" s="101">
        <v>3450</v>
      </c>
      <c r="K22" s="101">
        <v>3274</v>
      </c>
      <c r="L22" s="101">
        <v>3522</v>
      </c>
      <c r="M22" s="101">
        <v>3565</v>
      </c>
      <c r="N22" s="101">
        <v>3401</v>
      </c>
      <c r="O22" s="101">
        <v>2659</v>
      </c>
      <c r="P22" s="101">
        <v>2321</v>
      </c>
      <c r="Q22" s="101">
        <v>2194</v>
      </c>
      <c r="R22" s="101">
        <v>1674</v>
      </c>
      <c r="S22" s="101">
        <v>1312</v>
      </c>
      <c r="T22" s="101">
        <v>658</v>
      </c>
      <c r="U22" s="101">
        <v>363</v>
      </c>
      <c r="V22" s="101">
        <v>114</v>
      </c>
      <c r="W22" s="102">
        <v>46</v>
      </c>
      <c r="X22" s="74"/>
      <c r="Y22" s="103"/>
    </row>
    <row r="23" spans="2:25" ht="15" customHeight="1">
      <c r="B23" s="74"/>
      <c r="C23" s="99" t="s">
        <v>932</v>
      </c>
      <c r="D23" s="100">
        <f>SUM(E23:W23)</f>
        <v>39300</v>
      </c>
      <c r="E23" s="101">
        <v>2789</v>
      </c>
      <c r="F23" s="101">
        <v>2776</v>
      </c>
      <c r="G23" s="101">
        <v>3178</v>
      </c>
      <c r="H23" s="101">
        <v>3085</v>
      </c>
      <c r="I23" s="101">
        <v>3654</v>
      </c>
      <c r="J23" s="101">
        <v>2719</v>
      </c>
      <c r="K23" s="101">
        <v>2693</v>
      </c>
      <c r="L23" s="101">
        <v>3072</v>
      </c>
      <c r="M23" s="101">
        <v>3364</v>
      </c>
      <c r="N23" s="101">
        <v>2790</v>
      </c>
      <c r="O23" s="101">
        <v>2071</v>
      </c>
      <c r="P23" s="101">
        <v>1851</v>
      </c>
      <c r="Q23" s="101">
        <v>1869</v>
      </c>
      <c r="R23" s="101">
        <v>1389</v>
      </c>
      <c r="S23" s="101">
        <v>1041</v>
      </c>
      <c r="T23" s="101">
        <v>573</v>
      </c>
      <c r="U23" s="101">
        <v>257</v>
      </c>
      <c r="V23" s="101">
        <v>105</v>
      </c>
      <c r="W23" s="102">
        <v>24</v>
      </c>
      <c r="X23" s="74"/>
      <c r="Y23" s="103"/>
    </row>
    <row r="24" spans="2:25" ht="15" customHeight="1">
      <c r="B24" s="74"/>
      <c r="C24" s="99" t="s">
        <v>933</v>
      </c>
      <c r="D24" s="100">
        <f>SUM(E24:W24)</f>
        <v>25832</v>
      </c>
      <c r="E24" s="101">
        <v>1584</v>
      </c>
      <c r="F24" s="101">
        <v>1696</v>
      </c>
      <c r="G24" s="101">
        <v>2378</v>
      </c>
      <c r="H24" s="101">
        <v>2320</v>
      </c>
      <c r="I24" s="101">
        <v>1778</v>
      </c>
      <c r="J24" s="101">
        <v>1408</v>
      </c>
      <c r="K24" s="101">
        <v>1449</v>
      </c>
      <c r="L24" s="101">
        <v>1883</v>
      </c>
      <c r="M24" s="101">
        <v>2263</v>
      </c>
      <c r="N24" s="101">
        <v>2141</v>
      </c>
      <c r="O24" s="101">
        <v>1630</v>
      </c>
      <c r="P24" s="101">
        <v>1369</v>
      </c>
      <c r="Q24" s="101">
        <v>1303</v>
      </c>
      <c r="R24" s="101">
        <v>1031</v>
      </c>
      <c r="S24" s="101">
        <v>830</v>
      </c>
      <c r="T24" s="101">
        <v>457</v>
      </c>
      <c r="U24" s="101">
        <v>223</v>
      </c>
      <c r="V24" s="101">
        <v>80</v>
      </c>
      <c r="W24" s="102">
        <v>9</v>
      </c>
      <c r="X24" s="74"/>
      <c r="Y24" s="103"/>
    </row>
    <row r="25" spans="2:25" ht="15" customHeight="1">
      <c r="B25" s="74"/>
      <c r="C25" s="99" t="s">
        <v>934</v>
      </c>
      <c r="D25" s="100">
        <f>SUM(E25:W25)</f>
        <v>36483</v>
      </c>
      <c r="E25" s="101">
        <v>2552</v>
      </c>
      <c r="F25" s="101">
        <v>2633</v>
      </c>
      <c r="G25" s="101">
        <v>2973</v>
      </c>
      <c r="H25" s="101">
        <v>2917</v>
      </c>
      <c r="I25" s="101">
        <v>2588</v>
      </c>
      <c r="J25" s="101">
        <v>2267</v>
      </c>
      <c r="K25" s="101">
        <v>2170</v>
      </c>
      <c r="L25" s="101">
        <v>2681</v>
      </c>
      <c r="M25" s="101">
        <v>2890</v>
      </c>
      <c r="N25" s="101">
        <v>2890</v>
      </c>
      <c r="O25" s="101">
        <v>2292</v>
      </c>
      <c r="P25" s="101">
        <v>1863</v>
      </c>
      <c r="Q25" s="101">
        <v>1797</v>
      </c>
      <c r="R25" s="101">
        <v>1552</v>
      </c>
      <c r="S25" s="101">
        <v>1318</v>
      </c>
      <c r="T25" s="101">
        <v>678</v>
      </c>
      <c r="U25" s="101">
        <v>292</v>
      </c>
      <c r="V25" s="101">
        <v>109</v>
      </c>
      <c r="W25" s="102">
        <v>21</v>
      </c>
      <c r="X25" s="74"/>
      <c r="Y25" s="103"/>
    </row>
    <row r="26" spans="2:25" ht="15" customHeight="1">
      <c r="B26" s="74"/>
      <c r="C26" s="99"/>
      <c r="D26" s="100"/>
      <c r="E26" s="101"/>
      <c r="F26" s="101"/>
      <c r="G26" s="101"/>
      <c r="H26" s="101"/>
      <c r="I26" s="101"/>
      <c r="J26" s="101"/>
      <c r="K26" s="101"/>
      <c r="L26" s="101"/>
      <c r="M26" s="101"/>
      <c r="N26" s="101"/>
      <c r="O26" s="101"/>
      <c r="P26" s="101"/>
      <c r="Q26" s="101"/>
      <c r="R26" s="101"/>
      <c r="S26" s="101"/>
      <c r="T26" s="101"/>
      <c r="U26" s="101"/>
      <c r="V26" s="101"/>
      <c r="W26" s="102"/>
      <c r="X26" s="74"/>
      <c r="Y26" s="103"/>
    </row>
    <row r="27" spans="2:25" ht="9" customHeight="1">
      <c r="B27" s="74"/>
      <c r="C27" s="99"/>
      <c r="D27" s="100"/>
      <c r="E27" s="101"/>
      <c r="F27" s="101"/>
      <c r="G27" s="101"/>
      <c r="H27" s="101"/>
      <c r="I27" s="101"/>
      <c r="J27" s="101"/>
      <c r="K27" s="101"/>
      <c r="L27" s="101"/>
      <c r="M27" s="101"/>
      <c r="N27" s="101"/>
      <c r="O27" s="101"/>
      <c r="P27" s="101"/>
      <c r="Q27" s="101"/>
      <c r="R27" s="101"/>
      <c r="S27" s="101"/>
      <c r="T27" s="101"/>
      <c r="U27" s="101"/>
      <c r="V27" s="101"/>
      <c r="W27" s="102"/>
      <c r="X27" s="74"/>
      <c r="Y27" s="103"/>
    </row>
    <row r="28" spans="2:25" s="82" customFormat="1" ht="15" customHeight="1">
      <c r="B28" s="1238" t="s">
        <v>975</v>
      </c>
      <c r="C28" s="1239"/>
      <c r="D28" s="104">
        <f aca="true" t="shared" si="2" ref="D28:W28">SUM(D30:D68)</f>
        <v>384984</v>
      </c>
      <c r="E28" s="105">
        <f t="shared" si="2"/>
        <v>24000</v>
      </c>
      <c r="F28" s="105">
        <f t="shared" si="2"/>
        <v>25643</v>
      </c>
      <c r="G28" s="105">
        <f t="shared" si="2"/>
        <v>34097</v>
      </c>
      <c r="H28" s="105">
        <f t="shared" si="2"/>
        <v>33944</v>
      </c>
      <c r="I28" s="105">
        <f t="shared" si="2"/>
        <v>26727</v>
      </c>
      <c r="J28" s="105">
        <f t="shared" si="2"/>
        <v>21376</v>
      </c>
      <c r="K28" s="105">
        <f t="shared" si="2"/>
        <v>21426</v>
      </c>
      <c r="L28" s="105">
        <f t="shared" si="2"/>
        <v>27193</v>
      </c>
      <c r="M28" s="105">
        <f t="shared" si="2"/>
        <v>31507</v>
      </c>
      <c r="N28" s="105">
        <f t="shared" si="2"/>
        <v>32019</v>
      </c>
      <c r="O28" s="105">
        <f t="shared" si="2"/>
        <v>25026</v>
      </c>
      <c r="P28" s="105">
        <f t="shared" si="2"/>
        <v>20818</v>
      </c>
      <c r="Q28" s="105">
        <f t="shared" si="2"/>
        <v>19877</v>
      </c>
      <c r="R28" s="105">
        <f t="shared" si="2"/>
        <v>16207</v>
      </c>
      <c r="S28" s="105">
        <f t="shared" si="2"/>
        <v>13128</v>
      </c>
      <c r="T28" s="105">
        <f t="shared" si="2"/>
        <v>7331</v>
      </c>
      <c r="U28" s="105">
        <f t="shared" si="2"/>
        <v>3409</v>
      </c>
      <c r="V28" s="105">
        <f t="shared" si="2"/>
        <v>1013</v>
      </c>
      <c r="W28" s="105">
        <f t="shared" si="2"/>
        <v>243</v>
      </c>
      <c r="X28" s="85"/>
      <c r="Y28" s="106"/>
    </row>
    <row r="29" spans="2:25" s="82" customFormat="1" ht="6" customHeight="1">
      <c r="B29" s="93"/>
      <c r="C29" s="94"/>
      <c r="D29" s="104"/>
      <c r="E29" s="105"/>
      <c r="F29" s="105"/>
      <c r="G29" s="105"/>
      <c r="H29" s="105"/>
      <c r="I29" s="105"/>
      <c r="J29" s="105"/>
      <c r="K29" s="105"/>
      <c r="L29" s="105"/>
      <c r="M29" s="105"/>
      <c r="N29" s="105"/>
      <c r="O29" s="105"/>
      <c r="P29" s="105"/>
      <c r="Q29" s="105"/>
      <c r="R29" s="105"/>
      <c r="S29" s="105"/>
      <c r="T29" s="105"/>
      <c r="U29" s="105"/>
      <c r="V29" s="105"/>
      <c r="W29" s="105"/>
      <c r="X29" s="85"/>
      <c r="Y29" s="106"/>
    </row>
    <row r="30" spans="2:25" ht="15" customHeight="1">
      <c r="B30" s="74"/>
      <c r="C30" s="99" t="s">
        <v>935</v>
      </c>
      <c r="D30" s="100">
        <f>SUM(E30:W30)</f>
        <v>14514</v>
      </c>
      <c r="E30" s="101">
        <v>951</v>
      </c>
      <c r="F30" s="101">
        <v>986</v>
      </c>
      <c r="G30" s="101">
        <v>1240</v>
      </c>
      <c r="H30" s="101">
        <v>1259</v>
      </c>
      <c r="I30" s="101">
        <v>1259</v>
      </c>
      <c r="J30" s="101">
        <v>924</v>
      </c>
      <c r="K30" s="101">
        <v>830</v>
      </c>
      <c r="L30" s="101">
        <v>1021</v>
      </c>
      <c r="M30" s="101">
        <v>1108</v>
      </c>
      <c r="N30" s="101">
        <v>1124</v>
      </c>
      <c r="O30" s="101">
        <v>875</v>
      </c>
      <c r="P30" s="101">
        <v>707</v>
      </c>
      <c r="Q30" s="101">
        <v>708</v>
      </c>
      <c r="R30" s="101">
        <v>586</v>
      </c>
      <c r="S30" s="101">
        <v>455</v>
      </c>
      <c r="T30" s="101">
        <v>259</v>
      </c>
      <c r="U30" s="101">
        <v>153</v>
      </c>
      <c r="V30" s="101">
        <v>49</v>
      </c>
      <c r="W30" s="102">
        <v>20</v>
      </c>
      <c r="X30" s="74"/>
      <c r="Y30" s="103"/>
    </row>
    <row r="31" spans="2:25" ht="15" customHeight="1">
      <c r="B31" s="74"/>
      <c r="C31" s="99" t="s">
        <v>936</v>
      </c>
      <c r="D31" s="100">
        <f>SUM(E31:W31)</f>
        <v>11346</v>
      </c>
      <c r="E31" s="101">
        <v>663</v>
      </c>
      <c r="F31" s="101">
        <v>726</v>
      </c>
      <c r="G31" s="101">
        <v>932</v>
      </c>
      <c r="H31" s="101">
        <v>947</v>
      </c>
      <c r="I31" s="101">
        <v>897</v>
      </c>
      <c r="J31" s="101">
        <v>704</v>
      </c>
      <c r="K31" s="101">
        <v>659</v>
      </c>
      <c r="L31" s="101">
        <v>768</v>
      </c>
      <c r="M31" s="101">
        <v>866</v>
      </c>
      <c r="N31" s="101">
        <v>946</v>
      </c>
      <c r="O31" s="101">
        <v>712</v>
      </c>
      <c r="P31" s="101">
        <v>628</v>
      </c>
      <c r="Q31" s="101">
        <v>589</v>
      </c>
      <c r="R31" s="101">
        <v>497</v>
      </c>
      <c r="S31" s="101">
        <v>441</v>
      </c>
      <c r="T31" s="101">
        <v>226</v>
      </c>
      <c r="U31" s="101">
        <v>111</v>
      </c>
      <c r="V31" s="101">
        <v>30</v>
      </c>
      <c r="W31" s="102">
        <v>4</v>
      </c>
      <c r="X31" s="74"/>
      <c r="Y31" s="103"/>
    </row>
    <row r="32" spans="2:25" ht="9" customHeight="1">
      <c r="B32" s="74"/>
      <c r="C32" s="99"/>
      <c r="D32" s="100"/>
      <c r="E32" s="101"/>
      <c r="F32" s="101"/>
      <c r="G32" s="101"/>
      <c r="H32" s="101"/>
      <c r="I32" s="101"/>
      <c r="J32" s="101"/>
      <c r="K32" s="101"/>
      <c r="L32" s="101"/>
      <c r="M32" s="101"/>
      <c r="N32" s="101"/>
      <c r="O32" s="101"/>
      <c r="P32" s="101"/>
      <c r="Q32" s="101"/>
      <c r="R32" s="101"/>
      <c r="S32" s="101"/>
      <c r="T32" s="101"/>
      <c r="U32" s="101"/>
      <c r="V32" s="101"/>
      <c r="W32" s="102"/>
      <c r="X32" s="74"/>
      <c r="Y32" s="103"/>
    </row>
    <row r="33" spans="2:25" ht="15" customHeight="1">
      <c r="B33" s="74"/>
      <c r="C33" s="99" t="s">
        <v>937</v>
      </c>
      <c r="D33" s="100">
        <f>SUM(E33:W33)</f>
        <v>22192</v>
      </c>
      <c r="E33" s="101">
        <v>1416</v>
      </c>
      <c r="F33" s="101">
        <v>1437</v>
      </c>
      <c r="G33" s="101">
        <v>1820</v>
      </c>
      <c r="H33" s="101">
        <v>1875</v>
      </c>
      <c r="I33" s="101">
        <v>1569</v>
      </c>
      <c r="J33" s="101">
        <v>1344</v>
      </c>
      <c r="K33" s="101">
        <v>1276</v>
      </c>
      <c r="L33" s="101">
        <v>1559</v>
      </c>
      <c r="M33" s="101">
        <v>1744</v>
      </c>
      <c r="N33" s="101">
        <v>1739</v>
      </c>
      <c r="O33" s="101">
        <v>1407</v>
      </c>
      <c r="P33" s="101">
        <v>1314</v>
      </c>
      <c r="Q33" s="101">
        <v>1220</v>
      </c>
      <c r="R33" s="101">
        <v>981</v>
      </c>
      <c r="S33" s="101">
        <v>764</v>
      </c>
      <c r="T33" s="101">
        <v>410</v>
      </c>
      <c r="U33" s="101">
        <v>220</v>
      </c>
      <c r="V33" s="101">
        <v>80</v>
      </c>
      <c r="W33" s="102">
        <v>17</v>
      </c>
      <c r="X33" s="74"/>
      <c r="Y33" s="103"/>
    </row>
    <row r="34" spans="2:25" ht="15" customHeight="1">
      <c r="B34" s="74"/>
      <c r="C34" s="99" t="s">
        <v>938</v>
      </c>
      <c r="D34" s="100">
        <f>SUM(E34:W34)</f>
        <v>10074</v>
      </c>
      <c r="E34" s="101">
        <v>498</v>
      </c>
      <c r="F34" s="101">
        <v>646</v>
      </c>
      <c r="G34" s="101">
        <v>939</v>
      </c>
      <c r="H34" s="101">
        <v>776</v>
      </c>
      <c r="I34" s="101">
        <v>520</v>
      </c>
      <c r="J34" s="101">
        <v>467</v>
      </c>
      <c r="K34" s="101">
        <v>481</v>
      </c>
      <c r="L34" s="101">
        <v>747</v>
      </c>
      <c r="M34" s="101">
        <v>861</v>
      </c>
      <c r="N34" s="101">
        <v>898</v>
      </c>
      <c r="O34" s="101">
        <v>721</v>
      </c>
      <c r="P34" s="101">
        <v>609</v>
      </c>
      <c r="Q34" s="101">
        <v>601</v>
      </c>
      <c r="R34" s="101">
        <v>491</v>
      </c>
      <c r="S34" s="101">
        <v>410</v>
      </c>
      <c r="T34" s="101">
        <v>242</v>
      </c>
      <c r="U34" s="101">
        <v>128</v>
      </c>
      <c r="V34" s="101">
        <v>35</v>
      </c>
      <c r="W34" s="102">
        <v>4</v>
      </c>
      <c r="X34" s="74"/>
      <c r="Y34" s="103"/>
    </row>
    <row r="35" spans="2:25" ht="15" customHeight="1">
      <c r="B35" s="74"/>
      <c r="C35" s="99" t="s">
        <v>939</v>
      </c>
      <c r="D35" s="100">
        <f>SUM(E35:W35)</f>
        <v>11786</v>
      </c>
      <c r="E35" s="101">
        <v>674</v>
      </c>
      <c r="F35" s="101">
        <v>807</v>
      </c>
      <c r="G35" s="101">
        <v>1137</v>
      </c>
      <c r="H35" s="101">
        <v>938</v>
      </c>
      <c r="I35" s="101">
        <v>646</v>
      </c>
      <c r="J35" s="101">
        <v>582</v>
      </c>
      <c r="K35" s="101">
        <v>608</v>
      </c>
      <c r="L35" s="101">
        <v>810</v>
      </c>
      <c r="M35" s="101">
        <v>920</v>
      </c>
      <c r="N35" s="101">
        <v>992</v>
      </c>
      <c r="O35" s="101">
        <v>819</v>
      </c>
      <c r="P35" s="101">
        <v>658</v>
      </c>
      <c r="Q35" s="101">
        <v>668</v>
      </c>
      <c r="R35" s="101">
        <v>581</v>
      </c>
      <c r="S35" s="101">
        <v>465</v>
      </c>
      <c r="T35" s="101">
        <v>277</v>
      </c>
      <c r="U35" s="101">
        <v>152</v>
      </c>
      <c r="V35" s="101">
        <v>47</v>
      </c>
      <c r="W35" s="102">
        <v>5</v>
      </c>
      <c r="X35" s="74"/>
      <c r="Y35" s="103"/>
    </row>
    <row r="36" spans="2:25" ht="15" customHeight="1">
      <c r="B36" s="74"/>
      <c r="C36" s="99" t="s">
        <v>940</v>
      </c>
      <c r="D36" s="100">
        <f>SUM(E36:W36)</f>
        <v>12369</v>
      </c>
      <c r="E36" s="101">
        <v>754</v>
      </c>
      <c r="F36" s="101">
        <v>818</v>
      </c>
      <c r="G36" s="101">
        <v>1106</v>
      </c>
      <c r="H36" s="101">
        <v>1030</v>
      </c>
      <c r="I36" s="101">
        <v>790</v>
      </c>
      <c r="J36" s="101">
        <v>669</v>
      </c>
      <c r="K36" s="101">
        <v>636</v>
      </c>
      <c r="L36" s="101">
        <v>852</v>
      </c>
      <c r="M36" s="101">
        <v>934</v>
      </c>
      <c r="N36" s="101">
        <v>1109</v>
      </c>
      <c r="O36" s="101">
        <v>838</v>
      </c>
      <c r="P36" s="101">
        <v>731</v>
      </c>
      <c r="Q36" s="101">
        <v>660</v>
      </c>
      <c r="R36" s="101">
        <v>553</v>
      </c>
      <c r="S36" s="101">
        <v>450</v>
      </c>
      <c r="T36" s="101">
        <v>276</v>
      </c>
      <c r="U36" s="101">
        <v>115</v>
      </c>
      <c r="V36" s="101">
        <v>40</v>
      </c>
      <c r="W36" s="102">
        <v>8</v>
      </c>
      <c r="X36" s="74"/>
      <c r="Y36" s="103"/>
    </row>
    <row r="37" spans="2:25" ht="9" customHeight="1">
      <c r="B37" s="74"/>
      <c r="C37" s="99"/>
      <c r="D37" s="100"/>
      <c r="E37" s="101"/>
      <c r="F37" s="101"/>
      <c r="G37" s="101"/>
      <c r="H37" s="101"/>
      <c r="I37" s="101"/>
      <c r="J37" s="101"/>
      <c r="K37" s="101"/>
      <c r="L37" s="101"/>
      <c r="M37" s="101"/>
      <c r="N37" s="101"/>
      <c r="O37" s="101"/>
      <c r="P37" s="101"/>
      <c r="Q37" s="101"/>
      <c r="R37" s="101"/>
      <c r="S37" s="101"/>
      <c r="T37" s="101"/>
      <c r="U37" s="101"/>
      <c r="V37" s="101"/>
      <c r="W37" s="102"/>
      <c r="X37" s="74"/>
      <c r="Y37" s="103"/>
    </row>
    <row r="38" spans="2:25" ht="15" customHeight="1">
      <c r="B38" s="74"/>
      <c r="C38" s="99" t="s">
        <v>941</v>
      </c>
      <c r="D38" s="100">
        <f>SUM(E38:W38)</f>
        <v>11268</v>
      </c>
      <c r="E38" s="101">
        <v>693</v>
      </c>
      <c r="F38" s="101">
        <v>698</v>
      </c>
      <c r="G38" s="101">
        <v>942</v>
      </c>
      <c r="H38" s="101">
        <v>1155</v>
      </c>
      <c r="I38" s="101">
        <v>793</v>
      </c>
      <c r="J38" s="101">
        <v>596</v>
      </c>
      <c r="K38" s="101">
        <v>597</v>
      </c>
      <c r="L38" s="101">
        <v>712</v>
      </c>
      <c r="M38" s="101">
        <v>971</v>
      </c>
      <c r="N38" s="101">
        <v>968</v>
      </c>
      <c r="O38" s="101">
        <v>742</v>
      </c>
      <c r="P38" s="101">
        <v>641</v>
      </c>
      <c r="Q38" s="101">
        <v>555</v>
      </c>
      <c r="R38" s="101">
        <v>465</v>
      </c>
      <c r="S38" s="101">
        <v>386</v>
      </c>
      <c r="T38" s="101">
        <v>208</v>
      </c>
      <c r="U38" s="101">
        <v>104</v>
      </c>
      <c r="V38" s="101">
        <v>35</v>
      </c>
      <c r="W38" s="102">
        <v>7</v>
      </c>
      <c r="X38" s="74"/>
      <c r="Y38" s="103"/>
    </row>
    <row r="39" spans="2:25" ht="9" customHeight="1">
      <c r="B39" s="74"/>
      <c r="C39" s="99"/>
      <c r="D39" s="100"/>
      <c r="E39" s="101"/>
      <c r="F39" s="101"/>
      <c r="G39" s="101"/>
      <c r="H39" s="101"/>
      <c r="I39" s="101"/>
      <c r="J39" s="101"/>
      <c r="K39" s="101"/>
      <c r="L39" s="101"/>
      <c r="M39" s="101"/>
      <c r="N39" s="101"/>
      <c r="O39" s="101"/>
      <c r="P39" s="101"/>
      <c r="Q39" s="101"/>
      <c r="R39" s="101"/>
      <c r="S39" s="101"/>
      <c r="T39" s="101"/>
      <c r="U39" s="101"/>
      <c r="V39" s="101"/>
      <c r="W39" s="102"/>
      <c r="X39" s="74"/>
      <c r="Y39" s="103"/>
    </row>
    <row r="40" spans="2:25" ht="15" customHeight="1">
      <c r="B40" s="74"/>
      <c r="C40" s="99" t="s">
        <v>942</v>
      </c>
      <c r="D40" s="100">
        <f aca="true" t="shared" si="3" ref="D40:D46">SUM(E40:W40)</f>
        <v>8050</v>
      </c>
      <c r="E40" s="101">
        <v>519</v>
      </c>
      <c r="F40" s="101">
        <v>649</v>
      </c>
      <c r="G40" s="101">
        <v>816</v>
      </c>
      <c r="H40" s="101">
        <v>706</v>
      </c>
      <c r="I40" s="101">
        <v>571</v>
      </c>
      <c r="J40" s="101">
        <v>443</v>
      </c>
      <c r="K40" s="101">
        <v>453</v>
      </c>
      <c r="L40" s="101">
        <v>530</v>
      </c>
      <c r="M40" s="101">
        <v>663</v>
      </c>
      <c r="N40" s="101">
        <v>689</v>
      </c>
      <c r="O40" s="101">
        <v>535</v>
      </c>
      <c r="P40" s="101">
        <v>417</v>
      </c>
      <c r="Q40" s="101">
        <v>358</v>
      </c>
      <c r="R40" s="101">
        <v>289</v>
      </c>
      <c r="S40" s="101">
        <v>208</v>
      </c>
      <c r="T40" s="101">
        <v>136</v>
      </c>
      <c r="U40" s="101">
        <v>48</v>
      </c>
      <c r="V40" s="101">
        <v>13</v>
      </c>
      <c r="W40" s="102">
        <v>7</v>
      </c>
      <c r="X40" s="74"/>
      <c r="Y40" s="103"/>
    </row>
    <row r="41" spans="2:25" ht="15" customHeight="1">
      <c r="B41" s="74"/>
      <c r="C41" s="99" t="s">
        <v>943</v>
      </c>
      <c r="D41" s="100">
        <f t="shared" si="3"/>
        <v>13477</v>
      </c>
      <c r="E41" s="101">
        <v>892</v>
      </c>
      <c r="F41" s="101">
        <v>946</v>
      </c>
      <c r="G41" s="101">
        <v>1416</v>
      </c>
      <c r="H41" s="101">
        <v>1357</v>
      </c>
      <c r="I41" s="101">
        <v>901</v>
      </c>
      <c r="J41" s="101">
        <v>686</v>
      </c>
      <c r="K41" s="101">
        <v>733</v>
      </c>
      <c r="L41" s="101">
        <v>966</v>
      </c>
      <c r="M41" s="101">
        <v>1105</v>
      </c>
      <c r="N41" s="101">
        <v>1073</v>
      </c>
      <c r="O41" s="101">
        <v>864</v>
      </c>
      <c r="P41" s="101">
        <v>676</v>
      </c>
      <c r="Q41" s="101">
        <v>623</v>
      </c>
      <c r="R41" s="101">
        <v>479</v>
      </c>
      <c r="S41" s="101">
        <v>376</v>
      </c>
      <c r="T41" s="101">
        <v>237</v>
      </c>
      <c r="U41" s="101">
        <v>119</v>
      </c>
      <c r="V41" s="101">
        <v>22</v>
      </c>
      <c r="W41" s="101">
        <v>6</v>
      </c>
      <c r="X41" s="74"/>
      <c r="Y41" s="103"/>
    </row>
    <row r="42" spans="2:25" ht="15" customHeight="1">
      <c r="B42" s="74"/>
      <c r="C42" s="99" t="s">
        <v>944</v>
      </c>
      <c r="D42" s="100">
        <f t="shared" si="3"/>
        <v>7990</v>
      </c>
      <c r="E42" s="101">
        <v>488</v>
      </c>
      <c r="F42" s="101">
        <v>536</v>
      </c>
      <c r="G42" s="101">
        <v>805</v>
      </c>
      <c r="H42" s="101">
        <v>742</v>
      </c>
      <c r="I42" s="101">
        <v>568</v>
      </c>
      <c r="J42" s="101">
        <v>421</v>
      </c>
      <c r="K42" s="101">
        <v>420</v>
      </c>
      <c r="L42" s="101">
        <v>547</v>
      </c>
      <c r="M42" s="101">
        <v>636</v>
      </c>
      <c r="N42" s="101">
        <v>713</v>
      </c>
      <c r="O42" s="101">
        <v>505</v>
      </c>
      <c r="P42" s="101">
        <v>416</v>
      </c>
      <c r="Q42" s="101">
        <v>419</v>
      </c>
      <c r="R42" s="101">
        <v>314</v>
      </c>
      <c r="S42" s="101">
        <v>246</v>
      </c>
      <c r="T42" s="101">
        <v>134</v>
      </c>
      <c r="U42" s="101">
        <v>49</v>
      </c>
      <c r="V42" s="101">
        <v>29</v>
      </c>
      <c r="W42" s="102">
        <v>2</v>
      </c>
      <c r="X42" s="74"/>
      <c r="Y42" s="103"/>
    </row>
    <row r="43" spans="2:25" ht="15" customHeight="1">
      <c r="B43" s="74"/>
      <c r="C43" s="99" t="s">
        <v>945</v>
      </c>
      <c r="D43" s="100">
        <f t="shared" si="3"/>
        <v>13458</v>
      </c>
      <c r="E43" s="101">
        <v>846</v>
      </c>
      <c r="F43" s="101">
        <v>995</v>
      </c>
      <c r="G43" s="101">
        <v>1318</v>
      </c>
      <c r="H43" s="101">
        <v>1222</v>
      </c>
      <c r="I43" s="101">
        <v>956</v>
      </c>
      <c r="J43" s="101">
        <v>755</v>
      </c>
      <c r="K43" s="101">
        <v>743</v>
      </c>
      <c r="L43" s="101">
        <v>999</v>
      </c>
      <c r="M43" s="101">
        <v>1182</v>
      </c>
      <c r="N43" s="101">
        <v>1126</v>
      </c>
      <c r="O43" s="101">
        <v>884</v>
      </c>
      <c r="P43" s="101">
        <v>708</v>
      </c>
      <c r="Q43" s="101">
        <v>572</v>
      </c>
      <c r="R43" s="101">
        <v>464</v>
      </c>
      <c r="S43" s="101">
        <v>396</v>
      </c>
      <c r="T43" s="101">
        <v>199</v>
      </c>
      <c r="U43" s="101">
        <v>71</v>
      </c>
      <c r="V43" s="101">
        <v>18</v>
      </c>
      <c r="W43" s="102">
        <v>4</v>
      </c>
      <c r="X43" s="74"/>
      <c r="Y43" s="103"/>
    </row>
    <row r="44" spans="2:25" ht="15" customHeight="1">
      <c r="B44" s="74"/>
      <c r="C44" s="99" t="s">
        <v>946</v>
      </c>
      <c r="D44" s="100">
        <f t="shared" si="3"/>
        <v>5771</v>
      </c>
      <c r="E44" s="101">
        <v>376</v>
      </c>
      <c r="F44" s="101">
        <v>439</v>
      </c>
      <c r="G44" s="101">
        <v>656</v>
      </c>
      <c r="H44" s="101">
        <v>508</v>
      </c>
      <c r="I44" s="101">
        <v>346</v>
      </c>
      <c r="J44" s="101">
        <v>289</v>
      </c>
      <c r="K44" s="101">
        <v>291</v>
      </c>
      <c r="L44" s="101">
        <v>397</v>
      </c>
      <c r="M44" s="101">
        <v>429</v>
      </c>
      <c r="N44" s="101">
        <v>481</v>
      </c>
      <c r="O44" s="101">
        <v>397</v>
      </c>
      <c r="P44" s="101">
        <v>284</v>
      </c>
      <c r="Q44" s="101">
        <v>269</v>
      </c>
      <c r="R44" s="101">
        <v>221</v>
      </c>
      <c r="S44" s="101">
        <v>209</v>
      </c>
      <c r="T44" s="101">
        <v>114</v>
      </c>
      <c r="U44" s="101">
        <v>53</v>
      </c>
      <c r="V44" s="101">
        <v>10</v>
      </c>
      <c r="W44" s="102">
        <v>2</v>
      </c>
      <c r="X44" s="74"/>
      <c r="Y44" s="103"/>
    </row>
    <row r="45" spans="2:25" ht="15" customHeight="1">
      <c r="B45" s="74"/>
      <c r="C45" s="99" t="s">
        <v>947</v>
      </c>
      <c r="D45" s="100">
        <f t="shared" si="3"/>
        <v>6808</v>
      </c>
      <c r="E45" s="101">
        <v>418</v>
      </c>
      <c r="F45" s="101">
        <v>459</v>
      </c>
      <c r="G45" s="101">
        <v>635</v>
      </c>
      <c r="H45" s="101">
        <v>652</v>
      </c>
      <c r="I45" s="101">
        <v>553</v>
      </c>
      <c r="J45" s="101">
        <v>385</v>
      </c>
      <c r="K45" s="101">
        <v>366</v>
      </c>
      <c r="L45" s="101">
        <v>466</v>
      </c>
      <c r="M45" s="101">
        <v>574</v>
      </c>
      <c r="N45" s="101">
        <v>590</v>
      </c>
      <c r="O45" s="101">
        <v>441</v>
      </c>
      <c r="P45" s="101">
        <v>339</v>
      </c>
      <c r="Q45" s="101">
        <v>293</v>
      </c>
      <c r="R45" s="101">
        <v>280</v>
      </c>
      <c r="S45" s="101">
        <v>200</v>
      </c>
      <c r="T45" s="101">
        <v>107</v>
      </c>
      <c r="U45" s="101">
        <v>35</v>
      </c>
      <c r="V45" s="101">
        <v>13</v>
      </c>
      <c r="W45" s="102">
        <v>2</v>
      </c>
      <c r="X45" s="74"/>
      <c r="Y45" s="103"/>
    </row>
    <row r="46" spans="2:25" ht="15" customHeight="1">
      <c r="B46" s="74"/>
      <c r="C46" s="99" t="s">
        <v>948</v>
      </c>
      <c r="D46" s="100">
        <f t="shared" si="3"/>
        <v>8126</v>
      </c>
      <c r="E46" s="101">
        <v>490</v>
      </c>
      <c r="F46" s="101">
        <v>597</v>
      </c>
      <c r="G46" s="101">
        <v>902</v>
      </c>
      <c r="H46" s="101">
        <v>752</v>
      </c>
      <c r="I46" s="101">
        <v>571</v>
      </c>
      <c r="J46" s="101">
        <v>425</v>
      </c>
      <c r="K46" s="101">
        <v>414</v>
      </c>
      <c r="L46" s="101">
        <v>599</v>
      </c>
      <c r="M46" s="101">
        <v>593</v>
      </c>
      <c r="N46" s="101">
        <v>659</v>
      </c>
      <c r="O46" s="101">
        <v>530</v>
      </c>
      <c r="P46" s="101">
        <v>438</v>
      </c>
      <c r="Q46" s="101">
        <v>377</v>
      </c>
      <c r="R46" s="101">
        <v>316</v>
      </c>
      <c r="S46" s="101">
        <v>246</v>
      </c>
      <c r="T46" s="101">
        <v>138</v>
      </c>
      <c r="U46" s="101">
        <v>65</v>
      </c>
      <c r="V46" s="101">
        <v>12</v>
      </c>
      <c r="W46" s="102">
        <v>2</v>
      </c>
      <c r="X46" s="74"/>
      <c r="Y46" s="103"/>
    </row>
    <row r="47" spans="2:25" ht="9" customHeight="1">
      <c r="B47" s="74"/>
      <c r="C47" s="99"/>
      <c r="D47" s="100"/>
      <c r="E47" s="101"/>
      <c r="F47" s="101"/>
      <c r="G47" s="101"/>
      <c r="H47" s="101"/>
      <c r="I47" s="101"/>
      <c r="J47" s="101"/>
      <c r="K47" s="101"/>
      <c r="L47" s="101"/>
      <c r="M47" s="101"/>
      <c r="N47" s="101"/>
      <c r="O47" s="101"/>
      <c r="P47" s="101"/>
      <c r="Q47" s="101"/>
      <c r="R47" s="101"/>
      <c r="S47" s="101"/>
      <c r="T47" s="101"/>
      <c r="U47" s="101"/>
      <c r="V47" s="101"/>
      <c r="W47" s="102"/>
      <c r="X47" s="74"/>
      <c r="Y47" s="103"/>
    </row>
    <row r="48" spans="2:25" ht="15" customHeight="1">
      <c r="B48" s="74"/>
      <c r="C48" s="99" t="s">
        <v>949</v>
      </c>
      <c r="D48" s="100">
        <f>SUM(E48:W48)</f>
        <v>27012</v>
      </c>
      <c r="E48" s="101">
        <v>1766</v>
      </c>
      <c r="F48" s="101">
        <v>1728</v>
      </c>
      <c r="G48" s="101">
        <v>2120</v>
      </c>
      <c r="H48" s="101">
        <v>2379</v>
      </c>
      <c r="I48" s="101">
        <v>2276</v>
      </c>
      <c r="J48" s="101">
        <v>1634</v>
      </c>
      <c r="K48" s="101">
        <v>1487</v>
      </c>
      <c r="L48" s="101">
        <v>1824</v>
      </c>
      <c r="M48" s="101">
        <v>2060</v>
      </c>
      <c r="N48" s="101">
        <v>2263</v>
      </c>
      <c r="O48" s="101">
        <v>1741</v>
      </c>
      <c r="P48" s="101">
        <v>1368</v>
      </c>
      <c r="Q48" s="101">
        <v>1385</v>
      </c>
      <c r="R48" s="101">
        <v>1113</v>
      </c>
      <c r="S48" s="101">
        <v>984</v>
      </c>
      <c r="T48" s="101">
        <v>532</v>
      </c>
      <c r="U48" s="101">
        <v>270</v>
      </c>
      <c r="V48" s="101">
        <v>68</v>
      </c>
      <c r="W48" s="102">
        <v>14</v>
      </c>
      <c r="X48" s="74"/>
      <c r="Y48" s="103"/>
    </row>
    <row r="49" spans="2:25" ht="15" customHeight="1">
      <c r="B49" s="74"/>
      <c r="C49" s="99" t="s">
        <v>950</v>
      </c>
      <c r="D49" s="100">
        <f>SUM(E49:W49)</f>
        <v>22773</v>
      </c>
      <c r="E49" s="101">
        <v>1292</v>
      </c>
      <c r="F49" s="101">
        <v>1423</v>
      </c>
      <c r="G49" s="101">
        <v>2006</v>
      </c>
      <c r="H49" s="101">
        <v>2215</v>
      </c>
      <c r="I49" s="101">
        <v>1693</v>
      </c>
      <c r="J49" s="101">
        <v>1185</v>
      </c>
      <c r="K49" s="107">
        <v>1170</v>
      </c>
      <c r="L49" s="101">
        <v>1573</v>
      </c>
      <c r="M49" s="101">
        <v>1938</v>
      </c>
      <c r="N49" s="101">
        <v>2022</v>
      </c>
      <c r="O49" s="101">
        <v>1443</v>
      </c>
      <c r="P49" s="101">
        <v>1223</v>
      </c>
      <c r="Q49" s="101">
        <v>1172</v>
      </c>
      <c r="R49" s="101">
        <v>905</v>
      </c>
      <c r="S49" s="101">
        <v>845</v>
      </c>
      <c r="T49" s="101">
        <v>429</v>
      </c>
      <c r="U49" s="101">
        <v>172</v>
      </c>
      <c r="V49" s="101">
        <v>54</v>
      </c>
      <c r="W49" s="102">
        <v>13</v>
      </c>
      <c r="X49" s="74"/>
      <c r="Y49" s="103"/>
    </row>
    <row r="50" spans="2:25" ht="9" customHeight="1">
      <c r="B50" s="74"/>
      <c r="C50" s="99"/>
      <c r="D50" s="100"/>
      <c r="E50" s="101"/>
      <c r="F50" s="101"/>
      <c r="G50" s="101"/>
      <c r="H50" s="101"/>
      <c r="I50" s="101"/>
      <c r="J50" s="101"/>
      <c r="K50" s="107"/>
      <c r="L50" s="101"/>
      <c r="M50" s="101"/>
      <c r="N50" s="101"/>
      <c r="O50" s="101"/>
      <c r="P50" s="101"/>
      <c r="Q50" s="101"/>
      <c r="R50" s="101"/>
      <c r="S50" s="101"/>
      <c r="T50" s="101"/>
      <c r="U50" s="101"/>
      <c r="V50" s="101"/>
      <c r="W50" s="102"/>
      <c r="X50" s="74"/>
      <c r="Y50" s="103"/>
    </row>
    <row r="51" spans="2:25" ht="15" customHeight="1">
      <c r="B51" s="74"/>
      <c r="C51" s="99" t="s">
        <v>951</v>
      </c>
      <c r="D51" s="100">
        <f>SUM(E51:W51)</f>
        <v>12998</v>
      </c>
      <c r="E51" s="101">
        <v>853</v>
      </c>
      <c r="F51" s="101">
        <v>985</v>
      </c>
      <c r="G51" s="101">
        <v>1154</v>
      </c>
      <c r="H51" s="101">
        <v>982</v>
      </c>
      <c r="I51" s="101">
        <v>739</v>
      </c>
      <c r="J51" s="101">
        <v>768</v>
      </c>
      <c r="K51" s="107">
        <v>894</v>
      </c>
      <c r="L51" s="101">
        <v>1021</v>
      </c>
      <c r="M51" s="101">
        <v>1129</v>
      </c>
      <c r="N51" s="101">
        <v>1120</v>
      </c>
      <c r="O51" s="101">
        <v>914</v>
      </c>
      <c r="P51" s="101">
        <v>721</v>
      </c>
      <c r="Q51" s="101">
        <v>677</v>
      </c>
      <c r="R51" s="101">
        <v>428</v>
      </c>
      <c r="S51" s="101">
        <v>339</v>
      </c>
      <c r="T51" s="101">
        <v>171</v>
      </c>
      <c r="U51" s="101">
        <v>69</v>
      </c>
      <c r="V51" s="101">
        <v>23</v>
      </c>
      <c r="W51" s="102">
        <v>11</v>
      </c>
      <c r="X51" s="74"/>
      <c r="Y51" s="103"/>
    </row>
    <row r="52" spans="2:25" ht="15" customHeight="1">
      <c r="B52" s="74"/>
      <c r="C52" s="99" t="s">
        <v>952</v>
      </c>
      <c r="D52" s="100">
        <f>SUM(E52:W52)</f>
        <v>19317</v>
      </c>
      <c r="E52" s="101">
        <v>1170</v>
      </c>
      <c r="F52" s="101">
        <v>1189</v>
      </c>
      <c r="G52" s="101">
        <v>1584</v>
      </c>
      <c r="H52" s="101">
        <v>1542</v>
      </c>
      <c r="I52" s="101">
        <v>1204</v>
      </c>
      <c r="J52" s="101">
        <v>1021</v>
      </c>
      <c r="K52" s="101">
        <v>1028</v>
      </c>
      <c r="L52" s="101">
        <v>1247</v>
      </c>
      <c r="M52" s="101">
        <v>1596</v>
      </c>
      <c r="N52" s="101">
        <v>1664</v>
      </c>
      <c r="O52" s="101">
        <v>1314</v>
      </c>
      <c r="P52" s="101">
        <v>1093</v>
      </c>
      <c r="Q52" s="101">
        <v>1123</v>
      </c>
      <c r="R52" s="101">
        <v>1025</v>
      </c>
      <c r="S52" s="101">
        <v>788</v>
      </c>
      <c r="T52" s="101">
        <v>456</v>
      </c>
      <c r="U52" s="101">
        <v>197</v>
      </c>
      <c r="V52" s="101">
        <v>64</v>
      </c>
      <c r="W52" s="102">
        <v>12</v>
      </c>
      <c r="X52" s="74"/>
      <c r="Y52" s="103"/>
    </row>
    <row r="53" spans="2:25" ht="15" customHeight="1">
      <c r="B53" s="74"/>
      <c r="C53" s="99" t="s">
        <v>953</v>
      </c>
      <c r="D53" s="100">
        <f>SUM(E53:W53)</f>
        <v>10766</v>
      </c>
      <c r="E53" s="101">
        <v>546</v>
      </c>
      <c r="F53" s="101">
        <v>659</v>
      </c>
      <c r="G53" s="101">
        <v>956</v>
      </c>
      <c r="H53" s="101">
        <v>900</v>
      </c>
      <c r="I53" s="101">
        <v>689</v>
      </c>
      <c r="J53" s="101">
        <v>529</v>
      </c>
      <c r="K53" s="101">
        <v>560</v>
      </c>
      <c r="L53" s="101">
        <v>778</v>
      </c>
      <c r="M53" s="101">
        <v>1000</v>
      </c>
      <c r="N53" s="101">
        <v>999</v>
      </c>
      <c r="O53" s="101">
        <v>819</v>
      </c>
      <c r="P53" s="101">
        <v>612</v>
      </c>
      <c r="Q53" s="101">
        <v>594</v>
      </c>
      <c r="R53" s="101">
        <v>452</v>
      </c>
      <c r="S53" s="101">
        <v>364</v>
      </c>
      <c r="T53" s="101">
        <v>187</v>
      </c>
      <c r="U53" s="101">
        <v>92</v>
      </c>
      <c r="V53" s="101">
        <v>21</v>
      </c>
      <c r="W53" s="102">
        <v>9</v>
      </c>
      <c r="X53" s="74"/>
      <c r="Y53" s="103"/>
    </row>
    <row r="54" spans="2:25" ht="9" customHeight="1">
      <c r="B54" s="74"/>
      <c r="C54" s="99"/>
      <c r="D54" s="100"/>
      <c r="E54" s="101"/>
      <c r="F54" s="101"/>
      <c r="G54" s="101"/>
      <c r="H54" s="101"/>
      <c r="I54" s="101"/>
      <c r="J54" s="101"/>
      <c r="K54" s="101"/>
      <c r="L54" s="101"/>
      <c r="M54" s="101"/>
      <c r="N54" s="101"/>
      <c r="O54" s="101"/>
      <c r="P54" s="101"/>
      <c r="Q54" s="101"/>
      <c r="R54" s="101"/>
      <c r="S54" s="101"/>
      <c r="T54" s="101"/>
      <c r="U54" s="101"/>
      <c r="V54" s="101"/>
      <c r="W54" s="102"/>
      <c r="X54" s="74"/>
      <c r="Y54" s="103"/>
    </row>
    <row r="55" spans="2:25" ht="15" customHeight="1">
      <c r="B55" s="74"/>
      <c r="C55" s="99" t="s">
        <v>954</v>
      </c>
      <c r="D55" s="100">
        <f aca="true" t="shared" si="4" ref="D55:D61">SUM(E55:W55)</f>
        <v>8729</v>
      </c>
      <c r="E55" s="101">
        <v>575</v>
      </c>
      <c r="F55" s="101">
        <v>596</v>
      </c>
      <c r="G55" s="101">
        <v>756</v>
      </c>
      <c r="H55" s="101">
        <v>710</v>
      </c>
      <c r="I55" s="101">
        <v>517</v>
      </c>
      <c r="J55" s="101">
        <v>471</v>
      </c>
      <c r="K55" s="101">
        <v>542</v>
      </c>
      <c r="L55" s="101">
        <v>699</v>
      </c>
      <c r="M55" s="101">
        <v>732</v>
      </c>
      <c r="N55" s="101">
        <v>663</v>
      </c>
      <c r="O55" s="101">
        <v>521</v>
      </c>
      <c r="P55" s="101">
        <v>498</v>
      </c>
      <c r="Q55" s="101">
        <v>515</v>
      </c>
      <c r="R55" s="101">
        <v>379</v>
      </c>
      <c r="S55" s="101">
        <v>282</v>
      </c>
      <c r="T55" s="101">
        <v>168</v>
      </c>
      <c r="U55" s="101">
        <v>75</v>
      </c>
      <c r="V55" s="101">
        <v>26</v>
      </c>
      <c r="W55" s="102">
        <v>4</v>
      </c>
      <c r="X55" s="74"/>
      <c r="Y55" s="103"/>
    </row>
    <row r="56" spans="2:25" ht="15" customHeight="1">
      <c r="B56" s="74"/>
      <c r="C56" s="99" t="s">
        <v>955</v>
      </c>
      <c r="D56" s="100">
        <f t="shared" si="4"/>
        <v>19213</v>
      </c>
      <c r="E56" s="101">
        <v>1293</v>
      </c>
      <c r="F56" s="101">
        <v>1312</v>
      </c>
      <c r="G56" s="101">
        <v>1642</v>
      </c>
      <c r="H56" s="101">
        <v>1694</v>
      </c>
      <c r="I56" s="101">
        <v>1435</v>
      </c>
      <c r="J56" s="101">
        <v>1202</v>
      </c>
      <c r="K56" s="101">
        <v>1174</v>
      </c>
      <c r="L56" s="101">
        <v>1463</v>
      </c>
      <c r="M56" s="101">
        <v>1673</v>
      </c>
      <c r="N56" s="101">
        <v>1458</v>
      </c>
      <c r="O56" s="101">
        <v>1185</v>
      </c>
      <c r="P56" s="101">
        <v>950</v>
      </c>
      <c r="Q56" s="101">
        <v>933</v>
      </c>
      <c r="R56" s="101">
        <v>755</v>
      </c>
      <c r="S56" s="101">
        <v>548</v>
      </c>
      <c r="T56" s="101">
        <v>288</v>
      </c>
      <c r="U56" s="101">
        <v>150</v>
      </c>
      <c r="V56" s="101">
        <v>49</v>
      </c>
      <c r="W56" s="101">
        <v>9</v>
      </c>
      <c r="X56" s="74"/>
      <c r="Y56" s="103"/>
    </row>
    <row r="57" spans="2:25" ht="15" customHeight="1">
      <c r="B57" s="74"/>
      <c r="C57" s="99" t="s">
        <v>956</v>
      </c>
      <c r="D57" s="100">
        <f t="shared" si="4"/>
        <v>13574</v>
      </c>
      <c r="E57" s="101">
        <v>941</v>
      </c>
      <c r="F57" s="101">
        <v>823</v>
      </c>
      <c r="G57" s="101">
        <v>1103</v>
      </c>
      <c r="H57" s="101">
        <v>1334</v>
      </c>
      <c r="I57" s="101">
        <v>1053</v>
      </c>
      <c r="J57" s="101">
        <v>791</v>
      </c>
      <c r="K57" s="101">
        <v>748</v>
      </c>
      <c r="L57" s="101">
        <v>959</v>
      </c>
      <c r="M57" s="101">
        <v>1097</v>
      </c>
      <c r="N57" s="101">
        <v>1014</v>
      </c>
      <c r="O57" s="101">
        <v>818</v>
      </c>
      <c r="P57" s="101">
        <v>749</v>
      </c>
      <c r="Q57" s="101">
        <v>708</v>
      </c>
      <c r="R57" s="101">
        <v>606</v>
      </c>
      <c r="S57" s="101">
        <v>423</v>
      </c>
      <c r="T57" s="101">
        <v>232</v>
      </c>
      <c r="U57" s="101">
        <v>122</v>
      </c>
      <c r="V57" s="101">
        <v>41</v>
      </c>
      <c r="W57" s="102">
        <v>12</v>
      </c>
      <c r="X57" s="74"/>
      <c r="Y57" s="103"/>
    </row>
    <row r="58" spans="2:25" ht="15" customHeight="1">
      <c r="B58" s="74"/>
      <c r="C58" s="99" t="s">
        <v>957</v>
      </c>
      <c r="D58" s="100">
        <f t="shared" si="4"/>
        <v>10608</v>
      </c>
      <c r="E58" s="101">
        <v>653</v>
      </c>
      <c r="F58" s="101">
        <v>638</v>
      </c>
      <c r="G58" s="101">
        <v>980</v>
      </c>
      <c r="H58" s="101">
        <v>983</v>
      </c>
      <c r="I58" s="101">
        <v>784</v>
      </c>
      <c r="J58" s="101">
        <v>549</v>
      </c>
      <c r="K58" s="101">
        <v>560</v>
      </c>
      <c r="L58" s="101">
        <v>783</v>
      </c>
      <c r="M58" s="101">
        <v>899</v>
      </c>
      <c r="N58" s="101">
        <v>879</v>
      </c>
      <c r="O58" s="101">
        <v>682</v>
      </c>
      <c r="P58" s="101">
        <v>550</v>
      </c>
      <c r="Q58" s="101">
        <v>561</v>
      </c>
      <c r="R58" s="101">
        <v>409</v>
      </c>
      <c r="S58" s="101">
        <v>337</v>
      </c>
      <c r="T58" s="101">
        <v>216</v>
      </c>
      <c r="U58" s="101">
        <v>123</v>
      </c>
      <c r="V58" s="101">
        <v>19</v>
      </c>
      <c r="W58" s="102">
        <v>3</v>
      </c>
      <c r="X58" s="74"/>
      <c r="Y58" s="103"/>
    </row>
    <row r="59" spans="2:25" ht="15" customHeight="1">
      <c r="B59" s="74"/>
      <c r="C59" s="99" t="s">
        <v>958</v>
      </c>
      <c r="D59" s="100">
        <f t="shared" si="4"/>
        <v>8638</v>
      </c>
      <c r="E59" s="101">
        <v>459</v>
      </c>
      <c r="F59" s="101">
        <v>537</v>
      </c>
      <c r="G59" s="101">
        <v>720</v>
      </c>
      <c r="H59" s="101">
        <v>839</v>
      </c>
      <c r="I59" s="101">
        <v>612</v>
      </c>
      <c r="J59" s="101">
        <v>460</v>
      </c>
      <c r="K59" s="101">
        <v>536</v>
      </c>
      <c r="L59" s="101">
        <v>651</v>
      </c>
      <c r="M59" s="101">
        <v>748</v>
      </c>
      <c r="N59" s="101">
        <v>685</v>
      </c>
      <c r="O59" s="101">
        <v>532</v>
      </c>
      <c r="P59" s="101">
        <v>483</v>
      </c>
      <c r="Q59" s="101">
        <v>480</v>
      </c>
      <c r="R59" s="101">
        <v>355</v>
      </c>
      <c r="S59" s="101">
        <v>270</v>
      </c>
      <c r="T59" s="101">
        <v>180</v>
      </c>
      <c r="U59" s="101">
        <v>66</v>
      </c>
      <c r="V59" s="101">
        <v>21</v>
      </c>
      <c r="W59" s="102">
        <v>4</v>
      </c>
      <c r="X59" s="74"/>
      <c r="Y59" s="103"/>
    </row>
    <row r="60" spans="2:25" ht="15" customHeight="1">
      <c r="B60" s="74"/>
      <c r="C60" s="99" t="s">
        <v>959</v>
      </c>
      <c r="D60" s="100">
        <f t="shared" si="4"/>
        <v>8491</v>
      </c>
      <c r="E60" s="101">
        <v>521</v>
      </c>
      <c r="F60" s="101">
        <v>535</v>
      </c>
      <c r="G60" s="101">
        <v>727</v>
      </c>
      <c r="H60" s="101">
        <v>755</v>
      </c>
      <c r="I60" s="101">
        <v>659</v>
      </c>
      <c r="J60" s="101">
        <v>466</v>
      </c>
      <c r="K60" s="101">
        <v>484</v>
      </c>
      <c r="L60" s="101">
        <v>649</v>
      </c>
      <c r="M60" s="101">
        <v>703</v>
      </c>
      <c r="N60" s="101">
        <v>672</v>
      </c>
      <c r="O60" s="101">
        <v>503</v>
      </c>
      <c r="P60" s="101">
        <v>438</v>
      </c>
      <c r="Q60" s="101">
        <v>455</v>
      </c>
      <c r="R60" s="101">
        <v>364</v>
      </c>
      <c r="S60" s="101">
        <v>309</v>
      </c>
      <c r="T60" s="101">
        <v>161</v>
      </c>
      <c r="U60" s="101">
        <v>65</v>
      </c>
      <c r="V60" s="101">
        <v>14</v>
      </c>
      <c r="W60" s="102">
        <v>11</v>
      </c>
      <c r="X60" s="74"/>
      <c r="Y60" s="103"/>
    </row>
    <row r="61" spans="2:25" ht="15" customHeight="1">
      <c r="B61" s="74"/>
      <c r="C61" s="99" t="s">
        <v>960</v>
      </c>
      <c r="D61" s="100">
        <f t="shared" si="4"/>
        <v>7564</v>
      </c>
      <c r="E61" s="101">
        <v>423</v>
      </c>
      <c r="F61" s="101">
        <v>410</v>
      </c>
      <c r="G61" s="101">
        <v>673</v>
      </c>
      <c r="H61" s="101">
        <v>666</v>
      </c>
      <c r="I61" s="101">
        <v>401</v>
      </c>
      <c r="J61" s="101">
        <v>384</v>
      </c>
      <c r="K61" s="101">
        <v>459</v>
      </c>
      <c r="L61" s="101">
        <v>496</v>
      </c>
      <c r="M61" s="101">
        <v>662</v>
      </c>
      <c r="N61" s="101">
        <v>714</v>
      </c>
      <c r="O61" s="101">
        <v>540</v>
      </c>
      <c r="P61" s="101">
        <v>430</v>
      </c>
      <c r="Q61" s="101">
        <v>385</v>
      </c>
      <c r="R61" s="101">
        <v>376</v>
      </c>
      <c r="S61" s="101">
        <v>289</v>
      </c>
      <c r="T61" s="101">
        <v>160</v>
      </c>
      <c r="U61" s="101">
        <v>78</v>
      </c>
      <c r="V61" s="101">
        <v>17</v>
      </c>
      <c r="W61" s="102">
        <v>1</v>
      </c>
      <c r="X61" s="74"/>
      <c r="Y61" s="103"/>
    </row>
    <row r="62" spans="2:25" ht="9" customHeight="1">
      <c r="B62" s="74"/>
      <c r="C62" s="99"/>
      <c r="D62" s="100"/>
      <c r="E62" s="101"/>
      <c r="F62" s="101"/>
      <c r="G62" s="101"/>
      <c r="H62" s="101"/>
      <c r="I62" s="101"/>
      <c r="J62" s="101"/>
      <c r="K62" s="101"/>
      <c r="L62" s="101"/>
      <c r="M62" s="101"/>
      <c r="N62" s="101"/>
      <c r="O62" s="101"/>
      <c r="P62" s="101"/>
      <c r="Q62" s="101"/>
      <c r="R62" s="101"/>
      <c r="S62" s="101"/>
      <c r="T62" s="101"/>
      <c r="U62" s="101"/>
      <c r="V62" s="101"/>
      <c r="W62" s="102"/>
      <c r="X62" s="74"/>
      <c r="Y62" s="103"/>
    </row>
    <row r="63" spans="2:25" ht="15" customHeight="1">
      <c r="B63" s="74"/>
      <c r="C63" s="99" t="s">
        <v>961</v>
      </c>
      <c r="D63" s="100">
        <f>SUM(E63:W63)</f>
        <v>14437</v>
      </c>
      <c r="E63" s="101">
        <v>1060</v>
      </c>
      <c r="F63" s="101">
        <v>1227</v>
      </c>
      <c r="G63" s="101">
        <v>1361</v>
      </c>
      <c r="H63" s="101">
        <v>1256</v>
      </c>
      <c r="I63" s="101">
        <v>720</v>
      </c>
      <c r="J63" s="101">
        <v>641</v>
      </c>
      <c r="K63" s="101">
        <v>784</v>
      </c>
      <c r="L63" s="101">
        <v>955</v>
      </c>
      <c r="M63" s="101">
        <v>1057</v>
      </c>
      <c r="N63" s="101">
        <v>1170</v>
      </c>
      <c r="O63" s="101">
        <v>929</v>
      </c>
      <c r="P63" s="101">
        <v>768</v>
      </c>
      <c r="Q63" s="101">
        <v>770</v>
      </c>
      <c r="R63" s="101">
        <v>652</v>
      </c>
      <c r="S63" s="101">
        <v>517</v>
      </c>
      <c r="T63" s="101">
        <v>344</v>
      </c>
      <c r="U63" s="101">
        <v>149</v>
      </c>
      <c r="V63" s="101">
        <v>57</v>
      </c>
      <c r="W63" s="102">
        <v>20</v>
      </c>
      <c r="X63" s="74"/>
      <c r="Y63" s="103"/>
    </row>
    <row r="64" spans="2:25" ht="9" customHeight="1">
      <c r="B64" s="74"/>
      <c r="C64" s="99"/>
      <c r="D64" s="100"/>
      <c r="E64" s="101"/>
      <c r="F64" s="101"/>
      <c r="G64" s="101"/>
      <c r="H64" s="101"/>
      <c r="I64" s="101"/>
      <c r="J64" s="101"/>
      <c r="K64" s="101"/>
      <c r="L64" s="101"/>
      <c r="M64" s="101"/>
      <c r="N64" s="101"/>
      <c r="O64" s="101"/>
      <c r="P64" s="101"/>
      <c r="Q64" s="101"/>
      <c r="R64" s="101"/>
      <c r="S64" s="101"/>
      <c r="T64" s="101"/>
      <c r="U64" s="101"/>
      <c r="V64" s="101"/>
      <c r="W64" s="102"/>
      <c r="X64" s="74"/>
      <c r="Y64" s="103"/>
    </row>
    <row r="65" spans="2:25" ht="15" customHeight="1">
      <c r="B65" s="74"/>
      <c r="C65" s="99" t="s">
        <v>962</v>
      </c>
      <c r="D65" s="100">
        <f>SUM(E65:W65)</f>
        <v>20558</v>
      </c>
      <c r="E65" s="101">
        <v>1382</v>
      </c>
      <c r="F65" s="101">
        <v>1311</v>
      </c>
      <c r="G65" s="101">
        <v>1759</v>
      </c>
      <c r="H65" s="101">
        <v>1772</v>
      </c>
      <c r="I65" s="101">
        <v>1476</v>
      </c>
      <c r="J65" s="101">
        <v>1249</v>
      </c>
      <c r="K65" s="101">
        <v>1192</v>
      </c>
      <c r="L65" s="101">
        <v>1505</v>
      </c>
      <c r="M65" s="101">
        <v>1666</v>
      </c>
      <c r="N65" s="101">
        <v>1652</v>
      </c>
      <c r="O65" s="101">
        <v>1297</v>
      </c>
      <c r="P65" s="101">
        <v>1063</v>
      </c>
      <c r="Q65" s="101">
        <v>995</v>
      </c>
      <c r="R65" s="101">
        <v>858</v>
      </c>
      <c r="S65" s="101">
        <v>736</v>
      </c>
      <c r="T65" s="101">
        <v>404</v>
      </c>
      <c r="U65" s="101">
        <v>168</v>
      </c>
      <c r="V65" s="101">
        <v>56</v>
      </c>
      <c r="W65" s="102">
        <v>17</v>
      </c>
      <c r="X65" s="74"/>
      <c r="Y65" s="103"/>
    </row>
    <row r="66" spans="2:25" ht="15" customHeight="1">
      <c r="B66" s="74"/>
      <c r="C66" s="99" t="s">
        <v>963</v>
      </c>
      <c r="D66" s="100">
        <f>SUM(E66:W66)</f>
        <v>8476</v>
      </c>
      <c r="E66" s="101">
        <v>515</v>
      </c>
      <c r="F66" s="101">
        <v>578</v>
      </c>
      <c r="G66" s="101">
        <v>683</v>
      </c>
      <c r="H66" s="101">
        <v>690</v>
      </c>
      <c r="I66" s="101">
        <v>561</v>
      </c>
      <c r="J66" s="101">
        <v>531</v>
      </c>
      <c r="K66" s="101">
        <v>491</v>
      </c>
      <c r="L66" s="101">
        <v>604</v>
      </c>
      <c r="M66" s="101">
        <v>725</v>
      </c>
      <c r="N66" s="101">
        <v>684</v>
      </c>
      <c r="O66" s="101">
        <v>576</v>
      </c>
      <c r="P66" s="101">
        <v>469</v>
      </c>
      <c r="Q66" s="101">
        <v>449</v>
      </c>
      <c r="R66" s="101">
        <v>358</v>
      </c>
      <c r="S66" s="101">
        <v>293</v>
      </c>
      <c r="T66" s="101">
        <v>171</v>
      </c>
      <c r="U66" s="101">
        <v>76</v>
      </c>
      <c r="V66" s="101">
        <v>18</v>
      </c>
      <c r="W66" s="102">
        <v>4</v>
      </c>
      <c r="X66" s="74"/>
      <c r="Y66" s="103"/>
    </row>
    <row r="67" spans="2:25" ht="15" customHeight="1">
      <c r="B67" s="74"/>
      <c r="C67" s="99" t="s">
        <v>964</v>
      </c>
      <c r="D67" s="100">
        <f>SUM(E67:W67)</f>
        <v>6580</v>
      </c>
      <c r="E67" s="101">
        <v>415</v>
      </c>
      <c r="F67" s="101">
        <v>476</v>
      </c>
      <c r="G67" s="101">
        <v>577</v>
      </c>
      <c r="H67" s="101">
        <v>596</v>
      </c>
      <c r="I67" s="101">
        <v>389</v>
      </c>
      <c r="J67" s="101">
        <v>359</v>
      </c>
      <c r="K67" s="101">
        <v>363</v>
      </c>
      <c r="L67" s="101">
        <v>491</v>
      </c>
      <c r="M67" s="101">
        <v>542</v>
      </c>
      <c r="N67" s="101">
        <v>527</v>
      </c>
      <c r="O67" s="101">
        <v>411</v>
      </c>
      <c r="P67" s="101">
        <v>345</v>
      </c>
      <c r="Q67" s="101">
        <v>363</v>
      </c>
      <c r="R67" s="101">
        <v>302</v>
      </c>
      <c r="S67" s="101">
        <v>227</v>
      </c>
      <c r="T67" s="101">
        <v>118</v>
      </c>
      <c r="U67" s="101">
        <v>56</v>
      </c>
      <c r="V67" s="101">
        <v>18</v>
      </c>
      <c r="W67" s="102">
        <v>5</v>
      </c>
      <c r="X67" s="74"/>
      <c r="Y67" s="103"/>
    </row>
    <row r="68" spans="2:25" ht="15" customHeight="1">
      <c r="B68" s="108"/>
      <c r="C68" s="109" t="s">
        <v>965</v>
      </c>
      <c r="D68" s="110">
        <f>SUM(E68:W68)</f>
        <v>8021</v>
      </c>
      <c r="E68" s="111">
        <v>458</v>
      </c>
      <c r="F68" s="111">
        <v>477</v>
      </c>
      <c r="G68" s="111">
        <v>632</v>
      </c>
      <c r="H68" s="111">
        <v>712</v>
      </c>
      <c r="I68" s="111">
        <v>579</v>
      </c>
      <c r="J68" s="111">
        <v>446</v>
      </c>
      <c r="K68" s="111">
        <v>447</v>
      </c>
      <c r="L68" s="111">
        <v>522</v>
      </c>
      <c r="M68" s="111">
        <v>694</v>
      </c>
      <c r="N68" s="111">
        <v>726</v>
      </c>
      <c r="O68" s="111">
        <v>531</v>
      </c>
      <c r="P68" s="111">
        <v>492</v>
      </c>
      <c r="Q68" s="111">
        <v>400</v>
      </c>
      <c r="R68" s="111">
        <v>353</v>
      </c>
      <c r="S68" s="111">
        <v>325</v>
      </c>
      <c r="T68" s="111">
        <v>151</v>
      </c>
      <c r="U68" s="111">
        <v>58</v>
      </c>
      <c r="V68" s="111">
        <v>14</v>
      </c>
      <c r="W68" s="112">
        <v>4</v>
      </c>
      <c r="X68" s="74"/>
      <c r="Y68" s="103"/>
    </row>
    <row r="69" spans="3:23" ht="12">
      <c r="C69" s="65" t="s">
        <v>1002</v>
      </c>
      <c r="F69" s="68"/>
      <c r="G69" s="68"/>
      <c r="H69" s="68"/>
      <c r="I69" s="68"/>
      <c r="J69" s="68"/>
      <c r="K69" s="68"/>
      <c r="L69" s="68"/>
      <c r="M69" s="68"/>
      <c r="N69" s="68"/>
      <c r="O69" s="68"/>
      <c r="P69" s="68"/>
      <c r="Q69" s="68"/>
      <c r="R69" s="68"/>
      <c r="S69" s="68"/>
      <c r="T69" s="68"/>
      <c r="U69" s="68"/>
      <c r="V69" s="68"/>
      <c r="W69" s="68"/>
    </row>
    <row r="70" spans="6:23" ht="12">
      <c r="F70" s="68"/>
      <c r="G70" s="68"/>
      <c r="H70" s="68"/>
      <c r="I70" s="68"/>
      <c r="J70" s="68"/>
      <c r="K70" s="68"/>
      <c r="L70" s="68"/>
      <c r="M70" s="68"/>
      <c r="N70" s="68"/>
      <c r="O70" s="68"/>
      <c r="P70" s="68"/>
      <c r="Q70" s="68"/>
      <c r="R70" s="68"/>
      <c r="S70" s="68"/>
      <c r="T70" s="68"/>
      <c r="U70" s="68"/>
      <c r="V70" s="68"/>
      <c r="W70" s="68"/>
    </row>
    <row r="71" spans="6:23" ht="12">
      <c r="F71" s="68"/>
      <c r="G71" s="68"/>
      <c r="H71" s="68"/>
      <c r="I71" s="68"/>
      <c r="J71" s="68"/>
      <c r="K71" s="68"/>
      <c r="L71" s="68"/>
      <c r="M71" s="68"/>
      <c r="N71" s="68"/>
      <c r="O71" s="68"/>
      <c r="P71" s="68"/>
      <c r="Q71" s="68"/>
      <c r="R71" s="68"/>
      <c r="S71" s="68"/>
      <c r="T71" s="68"/>
      <c r="U71" s="68"/>
      <c r="V71" s="68"/>
      <c r="W71" s="68"/>
    </row>
    <row r="72" spans="6:23" ht="12">
      <c r="F72" s="68"/>
      <c r="G72" s="68"/>
      <c r="H72" s="68"/>
      <c r="I72" s="68"/>
      <c r="J72" s="68"/>
      <c r="K72" s="68"/>
      <c r="L72" s="68"/>
      <c r="M72" s="68"/>
      <c r="N72" s="68"/>
      <c r="O72" s="68"/>
      <c r="P72" s="68"/>
      <c r="Q72" s="68"/>
      <c r="R72" s="68"/>
      <c r="S72" s="68"/>
      <c r="T72" s="68"/>
      <c r="U72" s="68"/>
      <c r="V72" s="68"/>
      <c r="W72" s="68"/>
    </row>
    <row r="73" spans="6:23" ht="12">
      <c r="F73" s="68"/>
      <c r="G73" s="68"/>
      <c r="H73" s="68"/>
      <c r="I73" s="68"/>
      <c r="J73" s="68"/>
      <c r="K73" s="68"/>
      <c r="L73" s="68"/>
      <c r="M73" s="68"/>
      <c r="N73" s="68"/>
      <c r="O73" s="68"/>
      <c r="P73" s="68"/>
      <c r="Q73" s="68"/>
      <c r="R73" s="68"/>
      <c r="S73" s="68"/>
      <c r="T73" s="68"/>
      <c r="U73" s="68"/>
      <c r="V73" s="68"/>
      <c r="W73" s="68"/>
    </row>
    <row r="74" spans="6:23" ht="12">
      <c r="F74" s="68"/>
      <c r="G74" s="68"/>
      <c r="H74" s="68"/>
      <c r="I74" s="68"/>
      <c r="J74" s="68"/>
      <c r="K74" s="68"/>
      <c r="L74" s="68"/>
      <c r="M74" s="68"/>
      <c r="N74" s="68"/>
      <c r="O74" s="68"/>
      <c r="P74" s="68"/>
      <c r="Q74" s="68"/>
      <c r="R74" s="68"/>
      <c r="S74" s="68"/>
      <c r="T74" s="68"/>
      <c r="U74" s="68"/>
      <c r="V74" s="68"/>
      <c r="W74" s="68"/>
    </row>
    <row r="75" spans="6:23" ht="12">
      <c r="F75" s="68"/>
      <c r="G75" s="68"/>
      <c r="H75" s="68"/>
      <c r="I75" s="68"/>
      <c r="J75" s="68"/>
      <c r="K75" s="68"/>
      <c r="L75" s="68"/>
      <c r="M75" s="68"/>
      <c r="N75" s="68"/>
      <c r="O75" s="68"/>
      <c r="P75" s="68"/>
      <c r="Q75" s="68"/>
      <c r="R75" s="68"/>
      <c r="S75" s="68"/>
      <c r="T75" s="68"/>
      <c r="U75" s="68"/>
      <c r="V75" s="68"/>
      <c r="W75" s="68"/>
    </row>
  </sheetData>
  <mergeCells count="4">
    <mergeCell ref="B28:C28"/>
    <mergeCell ref="B4:C4"/>
    <mergeCell ref="B9:C9"/>
    <mergeCell ref="B7:C7"/>
  </mergeCells>
  <printOptions/>
  <pageMargins left="0.75" right="0.75" top="1" bottom="1" header="0.512" footer="0.512"/>
  <pageSetup orientation="portrait" paperSize="9"/>
</worksheet>
</file>

<file path=xl/worksheets/sheet30.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9.00390625" defaultRowHeight="15" customHeight="1"/>
  <cols>
    <col min="1" max="1" width="2.625" style="627" customWidth="1"/>
    <col min="2" max="2" width="10.625" style="627" customWidth="1"/>
    <col min="3" max="14" width="7.50390625" style="627" customWidth="1"/>
    <col min="15" max="16384" width="9.00390625" style="627" customWidth="1"/>
  </cols>
  <sheetData>
    <row r="1" ht="15" customHeight="1">
      <c r="B1" s="645" t="s">
        <v>1525</v>
      </c>
    </row>
    <row r="2" spans="12:13" ht="15" customHeight="1">
      <c r="L2" s="1764" t="s">
        <v>1086</v>
      </c>
      <c r="M2" s="627" t="s">
        <v>1515</v>
      </c>
    </row>
    <row r="3" spans="2:13" ht="15" customHeight="1" thickBot="1">
      <c r="B3" s="320" t="s">
        <v>1516</v>
      </c>
      <c r="C3" s="320"/>
      <c r="D3" s="320"/>
      <c r="E3" s="320"/>
      <c r="F3" s="320"/>
      <c r="G3" s="320"/>
      <c r="H3" s="320"/>
      <c r="I3" s="320"/>
      <c r="J3" s="320"/>
      <c r="L3" s="1765"/>
      <c r="M3" s="1058" t="s">
        <v>1517</v>
      </c>
    </row>
    <row r="4" spans="1:14" ht="15" customHeight="1" thickTop="1">
      <c r="A4" s="328"/>
      <c r="B4" s="1758" t="s">
        <v>1518</v>
      </c>
      <c r="C4" s="873" t="s">
        <v>1510</v>
      </c>
      <c r="D4" s="1039"/>
      <c r="E4" s="1039"/>
      <c r="F4" s="874"/>
      <c r="G4" s="1059" t="s">
        <v>1511</v>
      </c>
      <c r="H4" s="1059"/>
      <c r="I4" s="1039"/>
      <c r="J4" s="1059"/>
      <c r="K4" s="873" t="s">
        <v>1512</v>
      </c>
      <c r="L4" s="1039"/>
      <c r="M4" s="1039"/>
      <c r="N4" s="1060"/>
    </row>
    <row r="5" spans="1:14" ht="15" customHeight="1">
      <c r="A5" s="328"/>
      <c r="B5" s="1762"/>
      <c r="C5" s="1061" t="s">
        <v>1513</v>
      </c>
      <c r="D5" s="1062"/>
      <c r="E5" s="1063" t="s">
        <v>1519</v>
      </c>
      <c r="F5" s="1063"/>
      <c r="G5" s="1061" t="s">
        <v>1514</v>
      </c>
      <c r="H5" s="1062"/>
      <c r="I5" s="1061" t="s">
        <v>1519</v>
      </c>
      <c r="J5" s="1062"/>
      <c r="K5" s="1063" t="s">
        <v>1514</v>
      </c>
      <c r="L5" s="1062"/>
      <c r="M5" s="1063" t="s">
        <v>1519</v>
      </c>
      <c r="N5" s="1062"/>
    </row>
    <row r="6" spans="1:14" ht="15" customHeight="1">
      <c r="A6" s="328"/>
      <c r="B6" s="1763"/>
      <c r="C6" s="1064" t="s">
        <v>1520</v>
      </c>
      <c r="D6" s="1064" t="s">
        <v>1521</v>
      </c>
      <c r="E6" s="1064" t="s">
        <v>1520</v>
      </c>
      <c r="F6" s="1064" t="s">
        <v>1521</v>
      </c>
      <c r="G6" s="1064" t="s">
        <v>1520</v>
      </c>
      <c r="H6" s="1064" t="s">
        <v>1521</v>
      </c>
      <c r="I6" s="1064" t="s">
        <v>1520</v>
      </c>
      <c r="J6" s="1064" t="s">
        <v>1521</v>
      </c>
      <c r="K6" s="1064" t="s">
        <v>1520</v>
      </c>
      <c r="L6" s="1064" t="s">
        <v>1521</v>
      </c>
      <c r="M6" s="1064" t="s">
        <v>1520</v>
      </c>
      <c r="N6" s="1064" t="s">
        <v>1521</v>
      </c>
    </row>
    <row r="7" spans="1:14" s="851" customFormat="1" ht="15" customHeight="1">
      <c r="A7" s="853"/>
      <c r="B7" s="359" t="s">
        <v>1522</v>
      </c>
      <c r="C7" s="852">
        <f>SUM(C9:C17)</f>
        <v>1091</v>
      </c>
      <c r="D7" s="334">
        <f>SUM(D9:D17)</f>
        <v>1101</v>
      </c>
      <c r="E7" s="1065">
        <v>89.9</v>
      </c>
      <c r="F7" s="1065">
        <v>90.8</v>
      </c>
      <c r="G7" s="1066">
        <f>SUM(G9:G17)</f>
        <v>335</v>
      </c>
      <c r="H7" s="1066">
        <f>SUM(H9:H17)</f>
        <v>337</v>
      </c>
      <c r="I7" s="1065">
        <v>27.6</v>
      </c>
      <c r="J7" s="1065">
        <v>27.8</v>
      </c>
      <c r="K7" s="1066">
        <f>SUM(K9:K17)</f>
        <v>588</v>
      </c>
      <c r="L7" s="1066">
        <f>SUM(L9:L17)</f>
        <v>613</v>
      </c>
      <c r="M7" s="1065">
        <v>28.4</v>
      </c>
      <c r="N7" s="1067">
        <v>50.5</v>
      </c>
    </row>
    <row r="8" spans="1:14" ht="15" customHeight="1">
      <c r="A8" s="328"/>
      <c r="B8" s="363"/>
      <c r="C8" s="327"/>
      <c r="D8" s="320"/>
      <c r="E8" s="1068"/>
      <c r="F8" s="1068"/>
      <c r="G8" s="1069"/>
      <c r="H8" s="1069"/>
      <c r="I8" s="1068"/>
      <c r="J8" s="1068"/>
      <c r="K8" s="1069"/>
      <c r="L8" s="1069"/>
      <c r="M8" s="1068"/>
      <c r="N8" s="1070"/>
    </row>
    <row r="9" spans="1:14" ht="15" customHeight="1">
      <c r="A9" s="328"/>
      <c r="B9" s="363" t="s">
        <v>1487</v>
      </c>
      <c r="C9" s="327">
        <v>349</v>
      </c>
      <c r="D9" s="320">
        <v>362</v>
      </c>
      <c r="E9" s="1068">
        <v>109.4</v>
      </c>
      <c r="F9" s="1068">
        <v>112.5</v>
      </c>
      <c r="G9" s="1069">
        <v>108</v>
      </c>
      <c r="H9" s="1069">
        <v>107</v>
      </c>
      <c r="I9" s="1068">
        <v>33.9</v>
      </c>
      <c r="J9" s="1068">
        <v>33.3</v>
      </c>
      <c r="K9" s="1069">
        <v>223</v>
      </c>
      <c r="L9" s="1069">
        <v>237</v>
      </c>
      <c r="M9" s="1068">
        <v>69.9</v>
      </c>
      <c r="N9" s="1070">
        <v>73.7</v>
      </c>
    </row>
    <row r="10" spans="1:14" ht="15" customHeight="1">
      <c r="A10" s="328"/>
      <c r="B10" s="363" t="s">
        <v>1490</v>
      </c>
      <c r="C10" s="327">
        <v>103</v>
      </c>
      <c r="D10" s="320">
        <v>103</v>
      </c>
      <c r="E10" s="1068">
        <v>89.1</v>
      </c>
      <c r="F10" s="1068">
        <v>89.3</v>
      </c>
      <c r="G10" s="1069">
        <v>29</v>
      </c>
      <c r="H10" s="1069">
        <v>31</v>
      </c>
      <c r="I10" s="1068">
        <v>25.1</v>
      </c>
      <c r="J10" s="1068">
        <v>26.9</v>
      </c>
      <c r="K10" s="1069">
        <v>62</v>
      </c>
      <c r="L10" s="1069">
        <v>63</v>
      </c>
      <c r="M10" s="1068">
        <v>53.6</v>
      </c>
      <c r="N10" s="1070">
        <v>54.6</v>
      </c>
    </row>
    <row r="11" spans="1:14" ht="15" customHeight="1">
      <c r="A11" s="328"/>
      <c r="B11" s="363" t="s">
        <v>1488</v>
      </c>
      <c r="C11" s="327">
        <v>158</v>
      </c>
      <c r="D11" s="320">
        <v>157</v>
      </c>
      <c r="E11" s="1068">
        <v>99.5</v>
      </c>
      <c r="F11" s="1068">
        <v>99.4</v>
      </c>
      <c r="G11" s="1069">
        <v>45</v>
      </c>
      <c r="H11" s="1069">
        <v>45</v>
      </c>
      <c r="I11" s="1068">
        <v>28.3</v>
      </c>
      <c r="J11" s="1068">
        <v>28.5</v>
      </c>
      <c r="K11" s="1069">
        <v>68</v>
      </c>
      <c r="L11" s="1069">
        <v>72</v>
      </c>
      <c r="M11" s="1068">
        <v>42.8</v>
      </c>
      <c r="N11" s="1070">
        <v>45.6</v>
      </c>
    </row>
    <row r="12" spans="1:14" ht="15" customHeight="1">
      <c r="A12" s="328"/>
      <c r="B12" s="363" t="s">
        <v>1489</v>
      </c>
      <c r="C12" s="327">
        <v>152</v>
      </c>
      <c r="D12" s="320">
        <v>148</v>
      </c>
      <c r="E12" s="1068">
        <v>90.5</v>
      </c>
      <c r="F12" s="1068">
        <v>88.4</v>
      </c>
      <c r="G12" s="1069">
        <v>44</v>
      </c>
      <c r="H12" s="1069">
        <v>43</v>
      </c>
      <c r="I12" s="1068">
        <v>26.2</v>
      </c>
      <c r="J12" s="1068">
        <v>25.7</v>
      </c>
      <c r="K12" s="1069">
        <v>87</v>
      </c>
      <c r="L12" s="1069">
        <v>88</v>
      </c>
      <c r="M12" s="1068">
        <v>51.8</v>
      </c>
      <c r="N12" s="1070">
        <v>52.5</v>
      </c>
    </row>
    <row r="13" spans="1:14" ht="15" customHeight="1">
      <c r="A13" s="328"/>
      <c r="B13" s="363" t="s">
        <v>1491</v>
      </c>
      <c r="C13" s="327">
        <v>62</v>
      </c>
      <c r="D13" s="320">
        <v>63</v>
      </c>
      <c r="E13" s="1068">
        <v>58.3</v>
      </c>
      <c r="F13" s="1068">
        <v>59.6</v>
      </c>
      <c r="G13" s="1069">
        <v>19</v>
      </c>
      <c r="H13" s="1069">
        <v>20</v>
      </c>
      <c r="I13" s="1068">
        <v>17.9</v>
      </c>
      <c r="J13" s="1068">
        <v>18.9</v>
      </c>
      <c r="K13" s="1069">
        <v>32</v>
      </c>
      <c r="L13" s="1069">
        <v>30</v>
      </c>
      <c r="M13" s="1068">
        <v>30.1</v>
      </c>
      <c r="N13" s="1070">
        <v>28.4</v>
      </c>
    </row>
    <row r="14" spans="1:14" ht="15" customHeight="1">
      <c r="A14" s="328"/>
      <c r="B14" s="363" t="s">
        <v>1495</v>
      </c>
      <c r="C14" s="327">
        <v>79</v>
      </c>
      <c r="D14" s="320">
        <v>81</v>
      </c>
      <c r="E14" s="1068">
        <v>82.5</v>
      </c>
      <c r="F14" s="1068">
        <v>85</v>
      </c>
      <c r="G14" s="1069">
        <v>20</v>
      </c>
      <c r="H14" s="1069">
        <v>20</v>
      </c>
      <c r="I14" s="1068">
        <v>20.9</v>
      </c>
      <c r="J14" s="1068">
        <v>21</v>
      </c>
      <c r="K14" s="1069">
        <v>32</v>
      </c>
      <c r="L14" s="1069">
        <v>36</v>
      </c>
      <c r="M14" s="1068">
        <v>33.4</v>
      </c>
      <c r="N14" s="1070">
        <v>37.8</v>
      </c>
    </row>
    <row r="15" spans="1:14" ht="15" customHeight="1">
      <c r="A15" s="328"/>
      <c r="B15" s="363" t="s">
        <v>1492</v>
      </c>
      <c r="C15" s="327">
        <v>67</v>
      </c>
      <c r="D15" s="320">
        <v>67</v>
      </c>
      <c r="E15" s="1068">
        <v>60.8</v>
      </c>
      <c r="F15" s="1068">
        <v>61.1</v>
      </c>
      <c r="G15" s="1069">
        <v>24</v>
      </c>
      <c r="H15" s="1069">
        <v>26</v>
      </c>
      <c r="I15" s="1068">
        <v>21.8</v>
      </c>
      <c r="J15" s="1068">
        <v>23.7</v>
      </c>
      <c r="K15" s="1069">
        <v>34</v>
      </c>
      <c r="L15" s="1069">
        <v>33</v>
      </c>
      <c r="M15" s="1068">
        <v>30.9</v>
      </c>
      <c r="N15" s="1070">
        <v>30.1</v>
      </c>
    </row>
    <row r="16" spans="1:14" ht="15" customHeight="1">
      <c r="A16" s="328"/>
      <c r="B16" s="363" t="s">
        <v>1494</v>
      </c>
      <c r="C16" s="327">
        <v>59</v>
      </c>
      <c r="D16" s="320">
        <v>58</v>
      </c>
      <c r="E16" s="1068">
        <v>76.6</v>
      </c>
      <c r="F16" s="1068">
        <v>76.1</v>
      </c>
      <c r="G16" s="1069">
        <v>24</v>
      </c>
      <c r="H16" s="1069">
        <v>24</v>
      </c>
      <c r="I16" s="1068">
        <v>31.2</v>
      </c>
      <c r="J16" s="1068">
        <v>31.5</v>
      </c>
      <c r="K16" s="1069">
        <v>34</v>
      </c>
      <c r="L16" s="1069">
        <v>34</v>
      </c>
      <c r="M16" s="1068">
        <v>44.1</v>
      </c>
      <c r="N16" s="1070">
        <v>44.6</v>
      </c>
    </row>
    <row r="17" spans="1:14" ht="15" customHeight="1">
      <c r="A17" s="328"/>
      <c r="B17" s="369" t="s">
        <v>1493</v>
      </c>
      <c r="C17" s="347">
        <v>62</v>
      </c>
      <c r="D17" s="1071">
        <v>62</v>
      </c>
      <c r="E17" s="1072">
        <v>97.5</v>
      </c>
      <c r="F17" s="1072">
        <v>97.6</v>
      </c>
      <c r="G17" s="1073">
        <v>22</v>
      </c>
      <c r="H17" s="1073">
        <v>21</v>
      </c>
      <c r="I17" s="1072">
        <v>34.6</v>
      </c>
      <c r="J17" s="1072">
        <v>33.1</v>
      </c>
      <c r="K17" s="1073">
        <v>16</v>
      </c>
      <c r="L17" s="1073">
        <v>20</v>
      </c>
      <c r="M17" s="1072">
        <v>25.2</v>
      </c>
      <c r="N17" s="1074">
        <v>31.5</v>
      </c>
    </row>
    <row r="18" ht="15" customHeight="1">
      <c r="B18" s="627" t="s">
        <v>1523</v>
      </c>
    </row>
    <row r="19" ht="15" customHeight="1">
      <c r="B19" s="627" t="s">
        <v>1524</v>
      </c>
    </row>
  </sheetData>
  <mergeCells count="2">
    <mergeCell ref="B4:B6"/>
    <mergeCell ref="L2:L3"/>
  </mergeCells>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2:M72"/>
  <sheetViews>
    <sheetView workbookViewId="0" topLeftCell="A1">
      <selection activeCell="A1" sqref="A1"/>
    </sheetView>
  </sheetViews>
  <sheetFormatPr defaultColWidth="9.00390625" defaultRowHeight="13.5"/>
  <cols>
    <col min="1" max="1" width="2.625" style="116" customWidth="1"/>
    <col min="2" max="2" width="4.375" style="116" customWidth="1"/>
    <col min="3" max="3" width="5.00390625" style="116" customWidth="1"/>
    <col min="4" max="4" width="22.125" style="116" customWidth="1"/>
    <col min="5" max="7" width="8.125" style="116" customWidth="1"/>
    <col min="8" max="8" width="9.00390625" style="116" customWidth="1"/>
    <col min="9" max="13" width="8.125" style="116" customWidth="1"/>
    <col min="14" max="16384" width="9.00390625" style="116" customWidth="1"/>
  </cols>
  <sheetData>
    <row r="1" ht="15" customHeight="1"/>
    <row r="2" ht="15" customHeight="1">
      <c r="B2" s="1075" t="s">
        <v>1</v>
      </c>
    </row>
    <row r="3" spans="3:13" ht="15" customHeight="1" thickBot="1">
      <c r="C3" s="1076"/>
      <c r="D3" s="489"/>
      <c r="E3" s="489"/>
      <c r="F3" s="489"/>
      <c r="G3" s="489"/>
      <c r="H3" s="489"/>
      <c r="I3" s="489"/>
      <c r="J3" s="489"/>
      <c r="K3" s="489"/>
      <c r="L3" s="489"/>
      <c r="M3" s="684" t="s">
        <v>1539</v>
      </c>
    </row>
    <row r="4" spans="2:13" s="163" customFormat="1" ht="15" customHeight="1" thickTop="1">
      <c r="B4" s="1201" t="s">
        <v>1540</v>
      </c>
      <c r="C4" s="1770"/>
      <c r="D4" s="1202"/>
      <c r="E4" s="1767" t="s">
        <v>1541</v>
      </c>
      <c r="F4" s="1607"/>
      <c r="G4" s="1776"/>
      <c r="H4" s="1767" t="s">
        <v>1542</v>
      </c>
      <c r="I4" s="1607"/>
      <c r="J4" s="1776"/>
      <c r="K4" s="1767" t="s">
        <v>1543</v>
      </c>
      <c r="L4" s="1768"/>
      <c r="M4" s="1769"/>
    </row>
    <row r="5" spans="2:13" s="163" customFormat="1" ht="15" customHeight="1">
      <c r="B5" s="1205"/>
      <c r="C5" s="1771"/>
      <c r="D5" s="1197"/>
      <c r="E5" s="126" t="s">
        <v>1544</v>
      </c>
      <c r="F5" s="126" t="s">
        <v>1545</v>
      </c>
      <c r="G5" s="126" t="s">
        <v>1546</v>
      </c>
      <c r="H5" s="126" t="s">
        <v>1526</v>
      </c>
      <c r="I5" s="126" t="s">
        <v>1545</v>
      </c>
      <c r="J5" s="126" t="s">
        <v>1546</v>
      </c>
      <c r="K5" s="126" t="s">
        <v>1526</v>
      </c>
      <c r="L5" s="126" t="s">
        <v>1545</v>
      </c>
      <c r="M5" s="126" t="s">
        <v>1546</v>
      </c>
    </row>
    <row r="6" spans="2:13" s="163" customFormat="1" ht="7.5" customHeight="1">
      <c r="B6" s="1077"/>
      <c r="C6" s="1078"/>
      <c r="D6" s="1079"/>
      <c r="E6" s="717"/>
      <c r="F6" s="1078"/>
      <c r="G6" s="1078"/>
      <c r="H6" s="1078"/>
      <c r="I6" s="1078"/>
      <c r="J6" s="1078"/>
      <c r="K6" s="1078"/>
      <c r="L6" s="1078"/>
      <c r="M6" s="713"/>
    </row>
    <row r="7" spans="2:13" s="163" customFormat="1" ht="14.25" customHeight="1">
      <c r="B7" s="1574" t="s">
        <v>1547</v>
      </c>
      <c r="C7" s="1777"/>
      <c r="D7" s="1778"/>
      <c r="E7" s="63">
        <f aca="true" t="shared" si="0" ref="E7:G9">H7+K7</f>
        <v>44270</v>
      </c>
      <c r="F7" s="63">
        <f t="shared" si="0"/>
        <v>57648</v>
      </c>
      <c r="G7" s="63">
        <f t="shared" si="0"/>
        <v>28817</v>
      </c>
      <c r="H7" s="63">
        <v>34375</v>
      </c>
      <c r="I7" s="63">
        <v>44486</v>
      </c>
      <c r="J7" s="63">
        <v>22697</v>
      </c>
      <c r="K7" s="63">
        <v>9895</v>
      </c>
      <c r="L7" s="63">
        <v>13162</v>
      </c>
      <c r="M7" s="1080">
        <v>6120</v>
      </c>
    </row>
    <row r="8" spans="2:13" s="163" customFormat="1" ht="14.25" customHeight="1">
      <c r="B8" s="723"/>
      <c r="C8" s="1081" t="s">
        <v>1548</v>
      </c>
      <c r="D8" s="1082" t="s">
        <v>1549</v>
      </c>
      <c r="E8" s="63">
        <f t="shared" si="0"/>
        <v>50487</v>
      </c>
      <c r="F8" s="63">
        <f t="shared" si="0"/>
        <v>64834</v>
      </c>
      <c r="G8" s="63">
        <f t="shared" si="0"/>
        <v>31998</v>
      </c>
      <c r="H8" s="63">
        <v>39392</v>
      </c>
      <c r="I8" s="63">
        <v>50408</v>
      </c>
      <c r="J8" s="63">
        <v>25228</v>
      </c>
      <c r="K8" s="63">
        <v>11095</v>
      </c>
      <c r="L8" s="63">
        <v>14426</v>
      </c>
      <c r="M8" s="1080">
        <v>6770</v>
      </c>
    </row>
    <row r="9" spans="2:13" s="163" customFormat="1" ht="15" customHeight="1">
      <c r="B9" s="723"/>
      <c r="C9" s="1081" t="s">
        <v>1550</v>
      </c>
      <c r="D9" s="1082" t="s">
        <v>1527</v>
      </c>
      <c r="E9" s="63">
        <f t="shared" si="0"/>
        <v>59160</v>
      </c>
      <c r="F9" s="63">
        <f t="shared" si="0"/>
        <v>73897</v>
      </c>
      <c r="G9" s="63">
        <f t="shared" si="0"/>
        <v>38220</v>
      </c>
      <c r="H9" s="63">
        <v>46708</v>
      </c>
      <c r="I9" s="63">
        <v>58317</v>
      </c>
      <c r="J9" s="63">
        <v>30225</v>
      </c>
      <c r="K9" s="63">
        <v>12452</v>
      </c>
      <c r="L9" s="63">
        <v>15580</v>
      </c>
      <c r="M9" s="1080">
        <v>7995</v>
      </c>
    </row>
    <row r="10" spans="2:13" s="163" customFormat="1" ht="15" customHeight="1">
      <c r="B10" s="723"/>
      <c r="C10" s="1081" t="s">
        <v>1550</v>
      </c>
      <c r="D10" s="1082" t="s">
        <v>1528</v>
      </c>
      <c r="E10" s="63">
        <v>69120</v>
      </c>
      <c r="F10" s="63">
        <f>I10+L10</f>
        <v>85838</v>
      </c>
      <c r="G10" s="63">
        <f>J10+M10</f>
        <v>44517</v>
      </c>
      <c r="H10" s="63">
        <v>54200</v>
      </c>
      <c r="I10" s="63">
        <v>63413</v>
      </c>
      <c r="J10" s="63">
        <v>32601</v>
      </c>
      <c r="K10" s="63">
        <v>14924</v>
      </c>
      <c r="L10" s="63">
        <v>22425</v>
      </c>
      <c r="M10" s="1080">
        <v>11916</v>
      </c>
    </row>
    <row r="11" spans="2:13" s="163" customFormat="1" ht="15" customHeight="1">
      <c r="B11" s="174"/>
      <c r="C11" s="717"/>
      <c r="D11" s="1083"/>
      <c r="M11" s="96"/>
    </row>
    <row r="12" spans="2:13" s="168" customFormat="1" ht="15" customHeight="1">
      <c r="B12" s="1773" t="s">
        <v>1551</v>
      </c>
      <c r="C12" s="1774"/>
      <c r="D12" s="1775"/>
      <c r="E12" s="106">
        <f aca="true" t="shared" si="1" ref="E12:L12">SUM(E14:E25)/12</f>
        <v>83219.08333333333</v>
      </c>
      <c r="F12" s="106">
        <f t="shared" si="1"/>
        <v>106347.75</v>
      </c>
      <c r="G12" s="106">
        <f t="shared" si="1"/>
        <v>51911.416666666664</v>
      </c>
      <c r="H12" s="106">
        <f t="shared" si="1"/>
        <v>64019.916666666664</v>
      </c>
      <c r="I12" s="106">
        <f t="shared" si="1"/>
        <v>80934.33333333333</v>
      </c>
      <c r="J12" s="106">
        <f t="shared" si="1"/>
        <v>40966.666666666664</v>
      </c>
      <c r="K12" s="106">
        <f t="shared" si="1"/>
        <v>19199.166666666668</v>
      </c>
      <c r="L12" s="106">
        <f t="shared" si="1"/>
        <v>25413.416666666668</v>
      </c>
      <c r="M12" s="1084">
        <v>10944</v>
      </c>
    </row>
    <row r="13" spans="2:13" s="163" customFormat="1" ht="15" customHeight="1">
      <c r="B13" s="174"/>
      <c r="C13" s="1085"/>
      <c r="D13" s="1086"/>
      <c r="E13" s="63"/>
      <c r="F13" s="63"/>
      <c r="G13" s="63"/>
      <c r="H13" s="103"/>
      <c r="I13" s="103"/>
      <c r="J13" s="103"/>
      <c r="K13" s="103"/>
      <c r="L13" s="103"/>
      <c r="M13" s="96"/>
    </row>
    <row r="14" spans="2:13" s="163" customFormat="1" ht="15" customHeight="1">
      <c r="B14" s="174"/>
      <c r="C14" s="717"/>
      <c r="D14" s="1087" t="s">
        <v>1552</v>
      </c>
      <c r="E14" s="63">
        <f aca="true" t="shared" si="2" ref="E14:E25">H14+K14</f>
        <v>63479</v>
      </c>
      <c r="F14" s="63">
        <f aca="true" t="shared" si="3" ref="F14:F25">I14+L14</f>
        <v>82669</v>
      </c>
      <c r="G14" s="63">
        <f aca="true" t="shared" si="4" ref="G14:G25">J14+M14</f>
        <v>36756</v>
      </c>
      <c r="H14" s="103">
        <v>57052</v>
      </c>
      <c r="I14" s="103">
        <v>72336</v>
      </c>
      <c r="J14" s="103">
        <v>35712</v>
      </c>
      <c r="K14" s="103">
        <v>6427</v>
      </c>
      <c r="L14" s="103">
        <v>10333</v>
      </c>
      <c r="M14" s="96">
        <v>1044</v>
      </c>
    </row>
    <row r="15" spans="2:13" s="163" customFormat="1" ht="15" customHeight="1">
      <c r="B15" s="174"/>
      <c r="C15" s="717"/>
      <c r="D15" s="1087" t="s">
        <v>1529</v>
      </c>
      <c r="E15" s="63">
        <f t="shared" si="2"/>
        <v>57902</v>
      </c>
      <c r="F15" s="63">
        <f t="shared" si="3"/>
        <v>72594</v>
      </c>
      <c r="G15" s="63">
        <f t="shared" si="4"/>
        <v>37182</v>
      </c>
      <c r="H15" s="103">
        <v>57759</v>
      </c>
      <c r="I15" s="103">
        <v>72406</v>
      </c>
      <c r="J15" s="103">
        <v>37104</v>
      </c>
      <c r="K15" s="103">
        <v>143</v>
      </c>
      <c r="L15" s="103">
        <v>188</v>
      </c>
      <c r="M15" s="96">
        <v>78</v>
      </c>
    </row>
    <row r="16" spans="2:13" s="163" customFormat="1" ht="15" customHeight="1">
      <c r="B16" s="174"/>
      <c r="C16" s="717"/>
      <c r="D16" s="1087" t="s">
        <v>1530</v>
      </c>
      <c r="E16" s="63">
        <f t="shared" si="2"/>
        <v>60148</v>
      </c>
      <c r="F16" s="63">
        <f t="shared" si="3"/>
        <v>75125</v>
      </c>
      <c r="G16" s="63">
        <f t="shared" si="4"/>
        <v>38950</v>
      </c>
      <c r="H16" s="103">
        <v>56818</v>
      </c>
      <c r="I16" s="103">
        <v>71371</v>
      </c>
      <c r="J16" s="103">
        <v>36235</v>
      </c>
      <c r="K16" s="103">
        <v>3330</v>
      </c>
      <c r="L16" s="103">
        <v>3754</v>
      </c>
      <c r="M16" s="96">
        <v>2715</v>
      </c>
    </row>
    <row r="17" spans="2:13" s="163" customFormat="1" ht="15" customHeight="1">
      <c r="B17" s="174"/>
      <c r="C17" s="717"/>
      <c r="D17" s="1087" t="s">
        <v>1531</v>
      </c>
      <c r="E17" s="63">
        <f t="shared" si="2"/>
        <v>63862</v>
      </c>
      <c r="F17" s="63">
        <f t="shared" si="3"/>
        <v>80652</v>
      </c>
      <c r="G17" s="63">
        <f t="shared" si="4"/>
        <v>40089</v>
      </c>
      <c r="H17" s="103">
        <v>61831</v>
      </c>
      <c r="I17" s="103">
        <v>77960</v>
      </c>
      <c r="J17" s="103">
        <v>38988</v>
      </c>
      <c r="K17" s="103">
        <v>2031</v>
      </c>
      <c r="L17" s="103">
        <v>2692</v>
      </c>
      <c r="M17" s="96">
        <v>1101</v>
      </c>
    </row>
    <row r="18" spans="2:13" s="163" customFormat="1" ht="15" customHeight="1">
      <c r="B18" s="174"/>
      <c r="C18" s="717"/>
      <c r="D18" s="1087" t="s">
        <v>1532</v>
      </c>
      <c r="E18" s="63">
        <f t="shared" si="2"/>
        <v>67016</v>
      </c>
      <c r="F18" s="63">
        <f t="shared" si="3"/>
        <v>84680</v>
      </c>
      <c r="G18" s="63">
        <f t="shared" si="4"/>
        <v>42827</v>
      </c>
      <c r="H18" s="103">
        <v>62620</v>
      </c>
      <c r="I18" s="103">
        <v>78867</v>
      </c>
      <c r="J18" s="103">
        <v>40372</v>
      </c>
      <c r="K18" s="103">
        <v>4396</v>
      </c>
      <c r="L18" s="103">
        <v>5813</v>
      </c>
      <c r="M18" s="96">
        <v>2455</v>
      </c>
    </row>
    <row r="19" spans="2:13" s="163" customFormat="1" ht="15" customHeight="1">
      <c r="B19" s="174"/>
      <c r="C19" s="717"/>
      <c r="D19" s="1087" t="s">
        <v>1533</v>
      </c>
      <c r="E19" s="63">
        <f t="shared" si="2"/>
        <v>92767</v>
      </c>
      <c r="F19" s="63">
        <f t="shared" si="3"/>
        <v>118011</v>
      </c>
      <c r="G19" s="63">
        <f t="shared" si="4"/>
        <v>58366</v>
      </c>
      <c r="H19" s="103">
        <v>66822</v>
      </c>
      <c r="I19" s="103">
        <v>83543</v>
      </c>
      <c r="J19" s="103">
        <v>44035</v>
      </c>
      <c r="K19" s="103">
        <v>25945</v>
      </c>
      <c r="L19" s="103">
        <v>34468</v>
      </c>
      <c r="M19" s="96">
        <v>14331</v>
      </c>
    </row>
    <row r="20" spans="2:13" s="163" customFormat="1" ht="15" customHeight="1">
      <c r="B20" s="174"/>
      <c r="C20" s="717"/>
      <c r="D20" s="1087" t="s">
        <v>1534</v>
      </c>
      <c r="E20" s="63">
        <f t="shared" si="2"/>
        <v>105269</v>
      </c>
      <c r="F20" s="63">
        <f t="shared" si="3"/>
        <v>135681</v>
      </c>
      <c r="G20" s="63">
        <f t="shared" si="4"/>
        <v>64341</v>
      </c>
      <c r="H20" s="103">
        <v>66721</v>
      </c>
      <c r="I20" s="103">
        <v>83776</v>
      </c>
      <c r="J20" s="103">
        <v>43767</v>
      </c>
      <c r="K20" s="103">
        <v>38548</v>
      </c>
      <c r="L20" s="103">
        <v>51905</v>
      </c>
      <c r="M20" s="96">
        <v>20574</v>
      </c>
    </row>
    <row r="21" spans="2:13" s="163" customFormat="1" ht="15" customHeight="1">
      <c r="B21" s="174"/>
      <c r="C21" s="717"/>
      <c r="D21" s="1087" t="s">
        <v>1535</v>
      </c>
      <c r="E21" s="63">
        <f t="shared" si="2"/>
        <v>85859</v>
      </c>
      <c r="F21" s="63">
        <f t="shared" si="3"/>
        <v>109061</v>
      </c>
      <c r="G21" s="63">
        <f t="shared" si="4"/>
        <v>54973</v>
      </c>
      <c r="H21" s="103">
        <v>67861</v>
      </c>
      <c r="I21" s="103">
        <v>86950</v>
      </c>
      <c r="J21" s="103">
        <v>42450</v>
      </c>
      <c r="K21" s="103">
        <v>17998</v>
      </c>
      <c r="L21" s="103">
        <v>22111</v>
      </c>
      <c r="M21" s="96">
        <v>12523</v>
      </c>
    </row>
    <row r="22" spans="2:13" s="163" customFormat="1" ht="15" customHeight="1">
      <c r="B22" s="174"/>
      <c r="C22" s="717"/>
      <c r="D22" s="1087" t="s">
        <v>1536</v>
      </c>
      <c r="E22" s="63">
        <f t="shared" si="2"/>
        <v>67555</v>
      </c>
      <c r="F22" s="63">
        <f t="shared" si="3"/>
        <v>86672</v>
      </c>
      <c r="G22" s="63">
        <f t="shared" si="4"/>
        <v>42057</v>
      </c>
      <c r="H22" s="103">
        <v>66244</v>
      </c>
      <c r="I22" s="103">
        <v>84683</v>
      </c>
      <c r="J22" s="103">
        <v>41650</v>
      </c>
      <c r="K22" s="103">
        <v>1311</v>
      </c>
      <c r="L22" s="103">
        <v>1989</v>
      </c>
      <c r="M22" s="96">
        <v>407</v>
      </c>
    </row>
    <row r="23" spans="2:13" s="163" customFormat="1" ht="15" customHeight="1">
      <c r="B23" s="174"/>
      <c r="C23" s="717"/>
      <c r="D23" s="1087" t="s">
        <v>1553</v>
      </c>
      <c r="E23" s="63">
        <f t="shared" si="2"/>
        <v>68158</v>
      </c>
      <c r="F23" s="63">
        <f t="shared" si="3"/>
        <v>86256</v>
      </c>
      <c r="G23" s="63">
        <f t="shared" si="4"/>
        <v>43534</v>
      </c>
      <c r="H23" s="103">
        <v>66630</v>
      </c>
      <c r="I23" s="103">
        <v>84603</v>
      </c>
      <c r="J23" s="103">
        <v>42176</v>
      </c>
      <c r="K23" s="103">
        <v>1528</v>
      </c>
      <c r="L23" s="103">
        <v>1653</v>
      </c>
      <c r="M23" s="96">
        <v>1358</v>
      </c>
    </row>
    <row r="24" spans="2:13" s="163" customFormat="1" ht="15" customHeight="1">
      <c r="B24" s="174"/>
      <c r="C24" s="717"/>
      <c r="D24" s="1087" t="s">
        <v>1554</v>
      </c>
      <c r="E24" s="63">
        <f t="shared" si="2"/>
        <v>74675</v>
      </c>
      <c r="F24" s="63">
        <f t="shared" si="3"/>
        <v>96146</v>
      </c>
      <c r="G24" s="63">
        <f t="shared" si="4"/>
        <v>45668</v>
      </c>
      <c r="H24" s="103">
        <v>68624</v>
      </c>
      <c r="I24" s="103">
        <v>86753</v>
      </c>
      <c r="J24" s="103">
        <v>44131</v>
      </c>
      <c r="K24" s="103">
        <v>6051</v>
      </c>
      <c r="L24" s="103">
        <v>9393</v>
      </c>
      <c r="M24" s="96">
        <v>1537</v>
      </c>
    </row>
    <row r="25" spans="2:13" s="163" customFormat="1" ht="15" customHeight="1">
      <c r="B25" s="174"/>
      <c r="C25" s="717"/>
      <c r="D25" s="1087" t="s">
        <v>1555</v>
      </c>
      <c r="E25" s="63">
        <f t="shared" si="2"/>
        <v>191939</v>
      </c>
      <c r="F25" s="63">
        <f t="shared" si="3"/>
        <v>248626</v>
      </c>
      <c r="G25" s="63">
        <f t="shared" si="4"/>
        <v>118194</v>
      </c>
      <c r="H25" s="103">
        <v>69257</v>
      </c>
      <c r="I25" s="103">
        <v>87964</v>
      </c>
      <c r="J25" s="103">
        <v>44980</v>
      </c>
      <c r="K25" s="103">
        <v>122682</v>
      </c>
      <c r="L25" s="103">
        <v>160662</v>
      </c>
      <c r="M25" s="96">
        <v>73214</v>
      </c>
    </row>
    <row r="26" spans="2:13" s="163" customFormat="1" ht="15" customHeight="1">
      <c r="B26" s="174"/>
      <c r="C26" s="717"/>
      <c r="D26" s="1087"/>
      <c r="E26" s="63"/>
      <c r="F26" s="63"/>
      <c r="G26" s="63"/>
      <c r="H26" s="103"/>
      <c r="I26" s="103"/>
      <c r="J26" s="103"/>
      <c r="K26" s="103"/>
      <c r="L26" s="103"/>
      <c r="M26" s="96"/>
    </row>
    <row r="27" spans="2:13" s="163" customFormat="1" ht="15" customHeight="1">
      <c r="B27" s="1772" t="s">
        <v>1556</v>
      </c>
      <c r="C27" s="163" t="s">
        <v>1557</v>
      </c>
      <c r="D27" s="1089" t="s">
        <v>1233</v>
      </c>
      <c r="E27" s="63">
        <f aca="true" t="shared" si="5" ref="E27:G30">H27+K27</f>
        <v>80176</v>
      </c>
      <c r="F27" s="63">
        <f t="shared" si="5"/>
        <v>90169</v>
      </c>
      <c r="G27" s="63">
        <f t="shared" si="5"/>
        <v>37609</v>
      </c>
      <c r="H27" s="103">
        <v>68212</v>
      </c>
      <c r="I27" s="103">
        <v>76371</v>
      </c>
      <c r="J27" s="103">
        <v>32888</v>
      </c>
      <c r="K27" s="103">
        <v>11964</v>
      </c>
      <c r="L27" s="103">
        <v>13798</v>
      </c>
      <c r="M27" s="96">
        <v>4721</v>
      </c>
    </row>
    <row r="28" spans="2:13" s="163" customFormat="1" ht="15" customHeight="1">
      <c r="B28" s="1772"/>
      <c r="C28" s="163" t="s">
        <v>1558</v>
      </c>
      <c r="D28" s="1089" t="s">
        <v>1537</v>
      </c>
      <c r="E28" s="63">
        <f t="shared" si="5"/>
        <v>75147</v>
      </c>
      <c r="F28" s="63">
        <f t="shared" si="5"/>
        <v>86161</v>
      </c>
      <c r="G28" s="63">
        <f t="shared" si="5"/>
        <v>41433</v>
      </c>
      <c r="H28" s="103">
        <v>64302</v>
      </c>
      <c r="I28" s="103">
        <v>72988</v>
      </c>
      <c r="J28" s="103">
        <v>37652</v>
      </c>
      <c r="K28" s="103">
        <v>10845</v>
      </c>
      <c r="L28" s="103">
        <v>13173</v>
      </c>
      <c r="M28" s="96">
        <v>3781</v>
      </c>
    </row>
    <row r="29" spans="2:13" s="163" customFormat="1" ht="15" customHeight="1">
      <c r="B29" s="1772"/>
      <c r="C29" s="163" t="s">
        <v>1559</v>
      </c>
      <c r="D29" s="1089" t="s">
        <v>1538</v>
      </c>
      <c r="E29" s="63">
        <f t="shared" si="5"/>
        <v>70363</v>
      </c>
      <c r="F29" s="63">
        <f t="shared" si="5"/>
        <v>96425</v>
      </c>
      <c r="G29" s="63">
        <f t="shared" si="5"/>
        <v>49057</v>
      </c>
      <c r="H29" s="103">
        <v>54675</v>
      </c>
      <c r="I29" s="103">
        <v>73973</v>
      </c>
      <c r="J29" s="103">
        <v>38889</v>
      </c>
      <c r="K29" s="103">
        <v>15688</v>
      </c>
      <c r="L29" s="103">
        <v>22452</v>
      </c>
      <c r="M29" s="96">
        <v>10168</v>
      </c>
    </row>
    <row r="30" spans="2:13" s="163" customFormat="1" ht="15" customHeight="1">
      <c r="B30" s="1772"/>
      <c r="C30" s="1090">
        <v>18.19</v>
      </c>
      <c r="D30" s="1089" t="s">
        <v>1560</v>
      </c>
      <c r="E30" s="63">
        <f t="shared" si="5"/>
        <v>68515</v>
      </c>
      <c r="F30" s="63">
        <f t="shared" si="5"/>
        <v>103657</v>
      </c>
      <c r="G30" s="63">
        <f t="shared" si="5"/>
        <v>49873</v>
      </c>
      <c r="H30" s="103">
        <v>52411</v>
      </c>
      <c r="I30" s="103">
        <v>77936</v>
      </c>
      <c r="J30" s="103">
        <v>38814</v>
      </c>
      <c r="K30" s="103">
        <v>16104</v>
      </c>
      <c r="L30" s="103">
        <v>25721</v>
      </c>
      <c r="M30" s="96">
        <v>11059</v>
      </c>
    </row>
    <row r="31" spans="2:13" s="163" customFormat="1" ht="15" customHeight="1">
      <c r="B31" s="1772"/>
      <c r="C31" s="1091">
        <v>20</v>
      </c>
      <c r="D31" s="1089" t="s">
        <v>1561</v>
      </c>
      <c r="E31" s="63">
        <f aca="true" t="shared" si="6" ref="E31:E39">H31+K31</f>
        <v>62544</v>
      </c>
      <c r="F31" s="63">
        <f aca="true" t="shared" si="7" ref="F31:F39">I31+L31</f>
        <v>92581</v>
      </c>
      <c r="G31" s="63">
        <v>50748</v>
      </c>
      <c r="H31" s="103">
        <v>48818</v>
      </c>
      <c r="I31" s="103">
        <v>73053</v>
      </c>
      <c r="J31" s="103">
        <v>39295</v>
      </c>
      <c r="K31" s="103">
        <v>13726</v>
      </c>
      <c r="L31" s="103">
        <v>19528</v>
      </c>
      <c r="M31" s="96">
        <v>11454</v>
      </c>
    </row>
    <row r="32" spans="2:13" s="163" customFormat="1" ht="15" customHeight="1">
      <c r="B32" s="1772"/>
      <c r="C32" s="1091">
        <v>22</v>
      </c>
      <c r="D32" s="1089" t="s">
        <v>1562</v>
      </c>
      <c r="E32" s="63">
        <f t="shared" si="6"/>
        <v>72345</v>
      </c>
      <c r="F32" s="63">
        <f t="shared" si="7"/>
        <v>81736</v>
      </c>
      <c r="G32" s="63">
        <f aca="true" t="shared" si="8" ref="G32:G41">J32+M32</f>
        <v>47941</v>
      </c>
      <c r="H32" s="103">
        <v>58666</v>
      </c>
      <c r="I32" s="103">
        <v>67900</v>
      </c>
      <c r="J32" s="103">
        <v>36495</v>
      </c>
      <c r="K32" s="103">
        <v>13679</v>
      </c>
      <c r="L32" s="103">
        <v>13836</v>
      </c>
      <c r="M32" s="96">
        <v>11446</v>
      </c>
    </row>
    <row r="33" spans="2:13" s="163" customFormat="1" ht="15" customHeight="1">
      <c r="B33" s="1772"/>
      <c r="C33" s="1091">
        <v>30</v>
      </c>
      <c r="D33" s="1089" t="s">
        <v>1563</v>
      </c>
      <c r="E33" s="63">
        <f t="shared" si="6"/>
        <v>92288</v>
      </c>
      <c r="F33" s="63">
        <f t="shared" si="7"/>
        <v>100422</v>
      </c>
      <c r="G33" s="63">
        <f t="shared" si="8"/>
        <v>56825</v>
      </c>
      <c r="H33" s="103">
        <v>73921</v>
      </c>
      <c r="I33" s="103">
        <v>80299</v>
      </c>
      <c r="J33" s="103">
        <v>46156</v>
      </c>
      <c r="K33" s="103">
        <v>18367</v>
      </c>
      <c r="L33" s="103">
        <v>20123</v>
      </c>
      <c r="M33" s="96">
        <v>10669</v>
      </c>
    </row>
    <row r="34" spans="2:13" s="163" customFormat="1" ht="15" customHeight="1">
      <c r="B34" s="1772"/>
      <c r="C34" s="1091">
        <v>31</v>
      </c>
      <c r="D34" s="1089" t="s">
        <v>1250</v>
      </c>
      <c r="E34" s="63">
        <f t="shared" si="6"/>
        <v>108747</v>
      </c>
      <c r="F34" s="63">
        <f t="shared" si="7"/>
        <v>119401</v>
      </c>
      <c r="G34" s="63">
        <f t="shared" si="8"/>
        <v>64159</v>
      </c>
      <c r="H34" s="103">
        <v>78922</v>
      </c>
      <c r="I34" s="103">
        <v>86168</v>
      </c>
      <c r="J34" s="103">
        <v>48527</v>
      </c>
      <c r="K34" s="103">
        <v>29825</v>
      </c>
      <c r="L34" s="103">
        <v>33233</v>
      </c>
      <c r="M34" s="96">
        <v>15632</v>
      </c>
    </row>
    <row r="35" spans="2:13" s="163" customFormat="1" ht="15" customHeight="1">
      <c r="B35" s="1772"/>
      <c r="C35" s="1091">
        <v>34</v>
      </c>
      <c r="D35" s="1089" t="s">
        <v>1564</v>
      </c>
      <c r="E35" s="63">
        <f t="shared" si="6"/>
        <v>68228</v>
      </c>
      <c r="F35" s="63">
        <f t="shared" si="7"/>
        <v>86845</v>
      </c>
      <c r="G35" s="63">
        <f t="shared" si="8"/>
        <v>48761</v>
      </c>
      <c r="H35" s="103">
        <v>53320</v>
      </c>
      <c r="I35" s="103">
        <v>66983</v>
      </c>
      <c r="J35" s="103">
        <v>39752</v>
      </c>
      <c r="K35" s="103">
        <v>14908</v>
      </c>
      <c r="L35" s="103">
        <v>19862</v>
      </c>
      <c r="M35" s="96">
        <v>9009</v>
      </c>
    </row>
    <row r="36" spans="2:13" s="163" customFormat="1" ht="15" customHeight="1">
      <c r="B36" s="1772"/>
      <c r="C36" s="1091">
        <v>35</v>
      </c>
      <c r="D36" s="1089" t="s">
        <v>1565</v>
      </c>
      <c r="E36" s="63">
        <f t="shared" si="6"/>
        <v>61583</v>
      </c>
      <c r="F36" s="63">
        <f t="shared" si="7"/>
        <v>94201</v>
      </c>
      <c r="G36" s="63">
        <f t="shared" si="8"/>
        <v>45562</v>
      </c>
      <c r="H36" s="103">
        <v>48942</v>
      </c>
      <c r="I36" s="103">
        <v>72478</v>
      </c>
      <c r="J36" s="103">
        <v>37367</v>
      </c>
      <c r="K36" s="103">
        <v>12641</v>
      </c>
      <c r="L36" s="103">
        <v>21723</v>
      </c>
      <c r="M36" s="96">
        <v>8195</v>
      </c>
    </row>
    <row r="37" spans="2:13" s="163" customFormat="1" ht="15" customHeight="1">
      <c r="B37" s="1772"/>
      <c r="C37" s="1091"/>
      <c r="D37" s="1089" t="s">
        <v>1566</v>
      </c>
      <c r="E37" s="63">
        <f t="shared" si="6"/>
        <v>72639</v>
      </c>
      <c r="F37" s="63">
        <f t="shared" si="7"/>
        <v>95520</v>
      </c>
      <c r="G37" s="63">
        <f t="shared" si="8"/>
        <v>50231</v>
      </c>
      <c r="H37" s="103">
        <v>55718</v>
      </c>
      <c r="I37" s="103">
        <v>72817</v>
      </c>
      <c r="J37" s="103">
        <v>39041</v>
      </c>
      <c r="K37" s="103">
        <v>16921</v>
      </c>
      <c r="L37" s="103">
        <v>22703</v>
      </c>
      <c r="M37" s="96">
        <v>11190</v>
      </c>
    </row>
    <row r="38" spans="2:13" s="163" customFormat="1" ht="15" customHeight="1">
      <c r="B38" s="1772"/>
      <c r="C38" s="1091" t="s">
        <v>1567</v>
      </c>
      <c r="D38" s="1089" t="s">
        <v>1568</v>
      </c>
      <c r="E38" s="63">
        <f t="shared" si="6"/>
        <v>76428</v>
      </c>
      <c r="F38" s="63">
        <f t="shared" si="7"/>
        <v>92420</v>
      </c>
      <c r="G38" s="63">
        <f t="shared" si="8"/>
        <v>54618</v>
      </c>
      <c r="H38" s="103">
        <v>58960</v>
      </c>
      <c r="I38" s="103">
        <v>70743</v>
      </c>
      <c r="J38" s="103">
        <v>42726</v>
      </c>
      <c r="K38" s="103">
        <v>17468</v>
      </c>
      <c r="L38" s="103">
        <v>21677</v>
      </c>
      <c r="M38" s="96">
        <v>11892</v>
      </c>
    </row>
    <row r="39" spans="2:13" s="163" customFormat="1" ht="15" customHeight="1">
      <c r="B39" s="1772"/>
      <c r="C39" s="163" t="s">
        <v>1569</v>
      </c>
      <c r="D39" s="1089" t="s">
        <v>1570</v>
      </c>
      <c r="E39" s="63">
        <f t="shared" si="6"/>
        <v>112435</v>
      </c>
      <c r="F39" s="63">
        <f t="shared" si="7"/>
        <v>149983</v>
      </c>
      <c r="G39" s="63">
        <f t="shared" si="8"/>
        <v>73890</v>
      </c>
      <c r="H39" s="103">
        <v>80118</v>
      </c>
      <c r="I39" s="103">
        <v>104897</v>
      </c>
      <c r="J39" s="103">
        <v>54638</v>
      </c>
      <c r="K39" s="103">
        <v>32317</v>
      </c>
      <c r="L39" s="103">
        <v>45086</v>
      </c>
      <c r="M39" s="96">
        <v>19252</v>
      </c>
    </row>
    <row r="40" spans="2:13" s="163" customFormat="1" ht="15" customHeight="1">
      <c r="B40" s="1772"/>
      <c r="C40" s="163" t="s">
        <v>1571</v>
      </c>
      <c r="D40" s="1089" t="s">
        <v>1572</v>
      </c>
      <c r="E40" s="63">
        <f>H40+K40</f>
        <v>134518</v>
      </c>
      <c r="F40" s="63">
        <v>138312</v>
      </c>
      <c r="G40" s="63">
        <f t="shared" si="8"/>
        <v>89008</v>
      </c>
      <c r="H40" s="103">
        <v>97598</v>
      </c>
      <c r="I40" s="103">
        <v>100667</v>
      </c>
      <c r="J40" s="103">
        <v>63157</v>
      </c>
      <c r="K40" s="103">
        <v>36920</v>
      </c>
      <c r="L40" s="63">
        <v>37647</v>
      </c>
      <c r="M40" s="96">
        <v>25851</v>
      </c>
    </row>
    <row r="41" spans="2:13" s="163" customFormat="1" ht="15" customHeight="1">
      <c r="B41" s="1772"/>
      <c r="C41" s="163" t="s">
        <v>1573</v>
      </c>
      <c r="D41" s="1089" t="s">
        <v>1574</v>
      </c>
      <c r="E41" s="63">
        <f>H41+K41</f>
        <v>151457</v>
      </c>
      <c r="F41" s="63">
        <f>I41+L41</f>
        <v>156906</v>
      </c>
      <c r="G41" s="63">
        <f t="shared" si="8"/>
        <v>113520</v>
      </c>
      <c r="H41" s="63">
        <v>104018</v>
      </c>
      <c r="I41" s="63">
        <v>108027</v>
      </c>
      <c r="J41" s="63">
        <v>76236</v>
      </c>
      <c r="K41" s="63">
        <v>47439</v>
      </c>
      <c r="L41" s="103">
        <v>48879</v>
      </c>
      <c r="M41" s="1080">
        <v>37284</v>
      </c>
    </row>
    <row r="42" spans="2:13" s="163" customFormat="1" ht="15" customHeight="1">
      <c r="B42" s="1088"/>
      <c r="C42" s="1092"/>
      <c r="D42" s="1089"/>
      <c r="E42" s="63"/>
      <c r="F42" s="63"/>
      <c r="G42" s="63"/>
      <c r="H42" s="103"/>
      <c r="I42" s="103"/>
      <c r="J42" s="103"/>
      <c r="K42" s="103"/>
      <c r="L42" s="103"/>
      <c r="M42" s="96"/>
    </row>
    <row r="43" spans="2:13" ht="15" customHeight="1">
      <c r="B43" s="1772" t="s">
        <v>1575</v>
      </c>
      <c r="C43" s="163" t="s">
        <v>1576</v>
      </c>
      <c r="D43" s="1089" t="s">
        <v>1233</v>
      </c>
      <c r="E43" s="63">
        <v>75497</v>
      </c>
      <c r="F43" s="63">
        <f aca="true" t="shared" si="9" ref="F43:F53">I43+L43</f>
        <v>84120</v>
      </c>
      <c r="G43" s="63">
        <f aca="true" t="shared" si="10" ref="G43:G53">J43+M43</f>
        <v>32254</v>
      </c>
      <c r="H43" s="489">
        <v>65412</v>
      </c>
      <c r="I43" s="489">
        <v>72525</v>
      </c>
      <c r="J43" s="489">
        <v>29052</v>
      </c>
      <c r="K43" s="489">
        <v>10086</v>
      </c>
      <c r="L43" s="489">
        <v>11595</v>
      </c>
      <c r="M43" s="712">
        <v>3202</v>
      </c>
    </row>
    <row r="44" spans="2:13" ht="15" customHeight="1">
      <c r="B44" s="1772"/>
      <c r="C44" s="163" t="s">
        <v>1558</v>
      </c>
      <c r="D44" s="99" t="s">
        <v>1239</v>
      </c>
      <c r="E44" s="63">
        <f aca="true" t="shared" si="11" ref="E44:E53">H44+K44</f>
        <v>60440</v>
      </c>
      <c r="F44" s="63">
        <f t="shared" si="9"/>
        <v>70108</v>
      </c>
      <c r="G44" s="63">
        <f t="shared" si="10"/>
        <v>33422</v>
      </c>
      <c r="H44" s="489">
        <v>54930</v>
      </c>
      <c r="I44" s="489">
        <v>62964</v>
      </c>
      <c r="J44" s="489">
        <v>32509</v>
      </c>
      <c r="K44" s="489">
        <v>5510</v>
      </c>
      <c r="L44" s="489">
        <v>7144</v>
      </c>
      <c r="M44" s="712">
        <v>913</v>
      </c>
    </row>
    <row r="45" spans="2:13" ht="15" customHeight="1">
      <c r="B45" s="1772"/>
      <c r="C45" s="163" t="s">
        <v>1577</v>
      </c>
      <c r="D45" s="99" t="s">
        <v>1234</v>
      </c>
      <c r="E45" s="63">
        <f t="shared" si="11"/>
        <v>63638</v>
      </c>
      <c r="F45" s="63">
        <f t="shared" si="9"/>
        <v>87459</v>
      </c>
      <c r="G45" s="63">
        <f t="shared" si="10"/>
        <v>47644</v>
      </c>
      <c r="H45" s="489">
        <v>50057</v>
      </c>
      <c r="I45" s="489">
        <v>68036</v>
      </c>
      <c r="J45" s="489">
        <v>37968</v>
      </c>
      <c r="K45" s="489">
        <v>13581</v>
      </c>
      <c r="L45" s="489">
        <v>19423</v>
      </c>
      <c r="M45" s="712">
        <v>9676</v>
      </c>
    </row>
    <row r="46" spans="2:13" ht="15" customHeight="1">
      <c r="B46" s="1772"/>
      <c r="C46" s="1090">
        <v>18.19</v>
      </c>
      <c r="D46" s="1089" t="s">
        <v>1578</v>
      </c>
      <c r="E46" s="63">
        <f t="shared" si="11"/>
        <v>61542</v>
      </c>
      <c r="F46" s="63">
        <f t="shared" si="9"/>
        <v>96742</v>
      </c>
      <c r="G46" s="63">
        <f t="shared" si="10"/>
        <v>48258</v>
      </c>
      <c r="H46" s="489">
        <v>47561</v>
      </c>
      <c r="I46" s="489">
        <v>73294</v>
      </c>
      <c r="J46" s="489">
        <v>37795</v>
      </c>
      <c r="K46" s="489">
        <v>13981</v>
      </c>
      <c r="L46" s="489">
        <v>23448</v>
      </c>
      <c r="M46" s="712">
        <v>10463</v>
      </c>
    </row>
    <row r="47" spans="2:13" ht="15" customHeight="1">
      <c r="B47" s="1772"/>
      <c r="C47" s="1091">
        <v>20</v>
      </c>
      <c r="D47" s="1089" t="s">
        <v>1579</v>
      </c>
      <c r="E47" s="63">
        <f t="shared" si="11"/>
        <v>56284</v>
      </c>
      <c r="F47" s="63">
        <f t="shared" si="9"/>
        <v>76686</v>
      </c>
      <c r="G47" s="63">
        <f t="shared" si="10"/>
        <v>50038</v>
      </c>
      <c r="H47" s="489">
        <v>43935</v>
      </c>
      <c r="I47" s="489">
        <v>60584</v>
      </c>
      <c r="J47" s="489">
        <v>38584</v>
      </c>
      <c r="K47" s="489">
        <v>12349</v>
      </c>
      <c r="L47" s="489">
        <v>16102</v>
      </c>
      <c r="M47" s="712">
        <v>11454</v>
      </c>
    </row>
    <row r="48" spans="2:13" ht="15" customHeight="1">
      <c r="B48" s="1772"/>
      <c r="C48" s="1091">
        <v>22</v>
      </c>
      <c r="D48" s="1089" t="s">
        <v>1580</v>
      </c>
      <c r="E48" s="63">
        <f t="shared" si="11"/>
        <v>68931</v>
      </c>
      <c r="F48" s="63">
        <f t="shared" si="9"/>
        <v>79611</v>
      </c>
      <c r="G48" s="63">
        <f t="shared" si="10"/>
        <v>44606</v>
      </c>
      <c r="H48" s="489">
        <v>56017</v>
      </c>
      <c r="I48" s="489">
        <v>65784</v>
      </c>
      <c r="J48" s="489">
        <v>33728</v>
      </c>
      <c r="K48" s="489">
        <v>12914</v>
      </c>
      <c r="L48" s="489">
        <v>13827</v>
      </c>
      <c r="M48" s="712">
        <v>10878</v>
      </c>
    </row>
    <row r="49" spans="2:13" ht="15" customHeight="1">
      <c r="B49" s="1772"/>
      <c r="C49" s="1091">
        <v>30</v>
      </c>
      <c r="D49" s="1089" t="s">
        <v>1581</v>
      </c>
      <c r="E49" s="63">
        <f t="shared" si="11"/>
        <v>88057</v>
      </c>
      <c r="F49" s="63">
        <f t="shared" si="9"/>
        <v>95452</v>
      </c>
      <c r="G49" s="63">
        <f t="shared" si="10"/>
        <v>56174</v>
      </c>
      <c r="H49" s="489">
        <v>71374</v>
      </c>
      <c r="I49" s="489">
        <v>77618</v>
      </c>
      <c r="J49" s="489">
        <v>45553</v>
      </c>
      <c r="K49" s="489">
        <v>16683</v>
      </c>
      <c r="L49" s="489">
        <v>17834</v>
      </c>
      <c r="M49" s="712">
        <v>10621</v>
      </c>
    </row>
    <row r="50" spans="2:13" ht="15" customHeight="1">
      <c r="B50" s="1772"/>
      <c r="C50" s="1091">
        <v>31</v>
      </c>
      <c r="D50" s="1089" t="s">
        <v>1250</v>
      </c>
      <c r="E50" s="63">
        <f t="shared" si="11"/>
        <v>106395</v>
      </c>
      <c r="F50" s="63">
        <f t="shared" si="9"/>
        <v>115597</v>
      </c>
      <c r="G50" s="63">
        <f t="shared" si="10"/>
        <v>62451</v>
      </c>
      <c r="H50" s="489">
        <v>78268</v>
      </c>
      <c r="I50" s="489">
        <v>84339</v>
      </c>
      <c r="J50" s="489">
        <v>47896</v>
      </c>
      <c r="K50" s="489">
        <v>28127</v>
      </c>
      <c r="L50" s="489">
        <v>31258</v>
      </c>
      <c r="M50" s="712">
        <v>14555</v>
      </c>
    </row>
    <row r="51" spans="2:13" ht="15" customHeight="1">
      <c r="B51" s="1772"/>
      <c r="C51" s="1091">
        <v>34</v>
      </c>
      <c r="D51" s="1089" t="s">
        <v>1564</v>
      </c>
      <c r="E51" s="63">
        <f t="shared" si="11"/>
        <v>63378</v>
      </c>
      <c r="F51" s="63">
        <f t="shared" si="9"/>
        <v>77732</v>
      </c>
      <c r="G51" s="63">
        <f t="shared" si="10"/>
        <v>47441</v>
      </c>
      <c r="H51" s="489">
        <v>50623</v>
      </c>
      <c r="I51" s="489">
        <v>60962</v>
      </c>
      <c r="J51" s="489">
        <v>39162</v>
      </c>
      <c r="K51" s="489">
        <v>12755</v>
      </c>
      <c r="L51" s="489">
        <v>16770</v>
      </c>
      <c r="M51" s="712">
        <v>8279</v>
      </c>
    </row>
    <row r="52" spans="2:13" ht="15" customHeight="1">
      <c r="B52" s="1772"/>
      <c r="C52" s="1091">
        <v>35</v>
      </c>
      <c r="D52" s="1089" t="s">
        <v>1565</v>
      </c>
      <c r="E52" s="63">
        <f t="shared" si="11"/>
        <v>54517</v>
      </c>
      <c r="F52" s="63">
        <f t="shared" si="9"/>
        <v>83355</v>
      </c>
      <c r="G52" s="63">
        <f t="shared" si="10"/>
        <v>44550</v>
      </c>
      <c r="H52" s="489">
        <v>43788</v>
      </c>
      <c r="I52" s="489">
        <v>64342</v>
      </c>
      <c r="J52" s="489">
        <v>36686</v>
      </c>
      <c r="K52" s="489">
        <v>10729</v>
      </c>
      <c r="L52" s="489">
        <v>19013</v>
      </c>
      <c r="M52" s="712">
        <v>7864</v>
      </c>
    </row>
    <row r="53" spans="2:13" ht="15" customHeight="1">
      <c r="B53" s="1772"/>
      <c r="C53" s="489"/>
      <c r="D53" s="1089" t="s">
        <v>1566</v>
      </c>
      <c r="E53" s="63">
        <f t="shared" si="11"/>
        <v>64182</v>
      </c>
      <c r="F53" s="63">
        <f t="shared" si="9"/>
        <v>83235</v>
      </c>
      <c r="G53" s="63">
        <f t="shared" si="10"/>
        <v>48706</v>
      </c>
      <c r="H53" s="489">
        <v>50142</v>
      </c>
      <c r="I53" s="489">
        <v>64993</v>
      </c>
      <c r="J53" s="489">
        <v>38091</v>
      </c>
      <c r="K53" s="489">
        <v>14040</v>
      </c>
      <c r="L53" s="489">
        <v>18242</v>
      </c>
      <c r="M53" s="712">
        <v>10615</v>
      </c>
    </row>
    <row r="54" spans="2:13" ht="15" customHeight="1">
      <c r="B54" s="1093"/>
      <c r="C54" s="489"/>
      <c r="D54" s="1089"/>
      <c r="E54" s="63"/>
      <c r="F54" s="63"/>
      <c r="G54" s="63"/>
      <c r="H54" s="489"/>
      <c r="I54" s="489"/>
      <c r="J54" s="489"/>
      <c r="K54" s="489"/>
      <c r="L54" s="489"/>
      <c r="M54" s="712"/>
    </row>
    <row r="55" spans="2:13" ht="15" customHeight="1">
      <c r="B55" s="1766" t="s">
        <v>1582</v>
      </c>
      <c r="C55" s="163" t="s">
        <v>1583</v>
      </c>
      <c r="D55" s="1089" t="s">
        <v>1233</v>
      </c>
      <c r="E55" s="63">
        <f>H55+K55</f>
        <v>97958</v>
      </c>
      <c r="F55" s="63">
        <f>I55+L55</f>
        <v>121716</v>
      </c>
      <c r="G55" s="63">
        <f>J55+M55</f>
        <v>51112</v>
      </c>
      <c r="H55" s="489">
        <v>77803</v>
      </c>
      <c r="I55" s="489">
        <v>96820</v>
      </c>
      <c r="J55" s="489">
        <v>42321</v>
      </c>
      <c r="K55" s="489">
        <v>20155</v>
      </c>
      <c r="L55" s="489">
        <v>24896</v>
      </c>
      <c r="M55" s="712">
        <v>8791</v>
      </c>
    </row>
    <row r="56" spans="2:13" ht="15" customHeight="1">
      <c r="B56" s="1766"/>
      <c r="C56" s="163" t="s">
        <v>1558</v>
      </c>
      <c r="D56" s="99" t="s">
        <v>1239</v>
      </c>
      <c r="E56" s="63">
        <f aca="true" t="shared" si="12" ref="E56:E65">H56+K56</f>
        <v>113721</v>
      </c>
      <c r="F56" s="63">
        <v>125164</v>
      </c>
      <c r="G56" s="63">
        <f aca="true" t="shared" si="13" ref="G56:G65">J56+M56</f>
        <v>69767</v>
      </c>
      <c r="H56" s="489">
        <v>88366</v>
      </c>
      <c r="I56" s="489">
        <v>28182</v>
      </c>
      <c r="J56" s="489">
        <v>55654</v>
      </c>
      <c r="K56" s="489">
        <v>25355</v>
      </c>
      <c r="L56" s="489">
        <v>122875</v>
      </c>
      <c r="M56" s="712">
        <v>14113</v>
      </c>
    </row>
    <row r="57" spans="2:13" ht="15" customHeight="1">
      <c r="B57" s="1766"/>
      <c r="C57" s="163" t="s">
        <v>1577</v>
      </c>
      <c r="D57" s="99" t="s">
        <v>1234</v>
      </c>
      <c r="E57" s="63">
        <f t="shared" si="12"/>
        <v>103320</v>
      </c>
      <c r="F57" s="63">
        <f aca="true" t="shared" si="14" ref="F57:F65">I57+L57</f>
        <v>122875</v>
      </c>
      <c r="G57" s="63">
        <f t="shared" si="13"/>
        <v>62073</v>
      </c>
      <c r="H57" s="489">
        <v>77716</v>
      </c>
      <c r="I57" s="489">
        <v>92168</v>
      </c>
      <c r="J57" s="489">
        <v>47451</v>
      </c>
      <c r="K57" s="489">
        <v>25604</v>
      </c>
      <c r="L57" s="489">
        <v>30707</v>
      </c>
      <c r="M57" s="712">
        <v>14622</v>
      </c>
    </row>
    <row r="58" spans="2:13" ht="15" customHeight="1">
      <c r="B58" s="1766"/>
      <c r="C58" s="1090">
        <v>18.19</v>
      </c>
      <c r="D58" s="1089" t="s">
        <v>1578</v>
      </c>
      <c r="E58" s="63">
        <f t="shared" si="12"/>
        <v>99586</v>
      </c>
      <c r="F58" s="63">
        <f t="shared" si="14"/>
        <v>116182</v>
      </c>
      <c r="G58" s="63">
        <f t="shared" si="13"/>
        <v>65926</v>
      </c>
      <c r="H58" s="489">
        <v>73908</v>
      </c>
      <c r="I58" s="489">
        <v>86335</v>
      </c>
      <c r="J58" s="489">
        <v>48830</v>
      </c>
      <c r="K58" s="489">
        <v>25678</v>
      </c>
      <c r="L58" s="489">
        <v>29847</v>
      </c>
      <c r="M58" s="712">
        <v>17096</v>
      </c>
    </row>
    <row r="59" spans="2:13" ht="15" customHeight="1">
      <c r="B59" s="1766"/>
      <c r="C59" s="1091">
        <v>20</v>
      </c>
      <c r="D59" s="1089" t="s">
        <v>1579</v>
      </c>
      <c r="E59" s="63">
        <f t="shared" si="12"/>
        <v>105243</v>
      </c>
      <c r="F59" s="63">
        <f t="shared" si="14"/>
        <v>141292</v>
      </c>
      <c r="G59" s="63">
        <f t="shared" si="13"/>
        <v>62631</v>
      </c>
      <c r="H59" s="489">
        <v>82270</v>
      </c>
      <c r="I59" s="489">
        <v>111281</v>
      </c>
      <c r="J59" s="489">
        <v>47676</v>
      </c>
      <c r="K59" s="489">
        <v>22973</v>
      </c>
      <c r="L59" s="489">
        <v>30011</v>
      </c>
      <c r="M59" s="712">
        <v>14955</v>
      </c>
    </row>
    <row r="60" spans="2:13" ht="15" customHeight="1">
      <c r="B60" s="1766"/>
      <c r="C60" s="1091">
        <v>22</v>
      </c>
      <c r="D60" s="1089" t="s">
        <v>1580</v>
      </c>
      <c r="E60" s="63">
        <f t="shared" si="12"/>
        <v>98323</v>
      </c>
      <c r="F60" s="63">
        <f t="shared" si="14"/>
        <v>120803</v>
      </c>
      <c r="G60" s="63">
        <f t="shared" si="13"/>
        <v>66749</v>
      </c>
      <c r="H60" s="489">
        <v>78826</v>
      </c>
      <c r="I60" s="489">
        <v>97825</v>
      </c>
      <c r="J60" s="489">
        <v>52144</v>
      </c>
      <c r="K60" s="489">
        <v>19497</v>
      </c>
      <c r="L60" s="489">
        <v>22978</v>
      </c>
      <c r="M60" s="712">
        <v>14605</v>
      </c>
    </row>
    <row r="61" spans="2:13" ht="15" customHeight="1">
      <c r="B61" s="1766"/>
      <c r="C61" s="1091">
        <v>30</v>
      </c>
      <c r="D61" s="1089" t="s">
        <v>1581</v>
      </c>
      <c r="E61" s="63">
        <f t="shared" si="12"/>
        <v>99391</v>
      </c>
      <c r="F61" s="63">
        <f t="shared" si="14"/>
        <v>112425</v>
      </c>
      <c r="G61" s="63">
        <f t="shared" si="13"/>
        <v>57222</v>
      </c>
      <c r="H61" s="489">
        <v>77293</v>
      </c>
      <c r="I61" s="489">
        <v>86799</v>
      </c>
      <c r="J61" s="489">
        <v>46440</v>
      </c>
      <c r="K61" s="489">
        <v>22098</v>
      </c>
      <c r="L61" s="489">
        <v>25626</v>
      </c>
      <c r="M61" s="712">
        <v>10782</v>
      </c>
    </row>
    <row r="62" spans="2:13" ht="15" customHeight="1">
      <c r="B62" s="1766"/>
      <c r="C62" s="1091">
        <v>31</v>
      </c>
      <c r="D62" s="1089" t="s">
        <v>1250</v>
      </c>
      <c r="E62" s="63">
        <f t="shared" si="12"/>
        <v>122786</v>
      </c>
      <c r="F62" s="63">
        <f t="shared" si="14"/>
        <v>146677</v>
      </c>
      <c r="G62" s="63">
        <f t="shared" si="13"/>
        <v>68818</v>
      </c>
      <c r="H62" s="489">
        <v>84254</v>
      </c>
      <c r="I62" s="489">
        <v>99525</v>
      </c>
      <c r="J62" s="489">
        <v>49789</v>
      </c>
      <c r="K62" s="489">
        <v>38532</v>
      </c>
      <c r="L62" s="489">
        <v>47152</v>
      </c>
      <c r="M62" s="712">
        <v>19029</v>
      </c>
    </row>
    <row r="63" spans="2:13" ht="15" customHeight="1">
      <c r="B63" s="1766"/>
      <c r="C63" s="1091">
        <v>34</v>
      </c>
      <c r="D63" s="1089" t="s">
        <v>1564</v>
      </c>
      <c r="E63" s="63">
        <f t="shared" si="12"/>
        <v>103166</v>
      </c>
      <c r="F63" s="63">
        <f t="shared" si="14"/>
        <v>126354</v>
      </c>
      <c r="G63" s="63">
        <f t="shared" si="13"/>
        <v>58914</v>
      </c>
      <c r="H63" s="489">
        <v>76243</v>
      </c>
      <c r="I63" s="489">
        <v>92937</v>
      </c>
      <c r="J63" s="489">
        <v>44431</v>
      </c>
      <c r="K63" s="489">
        <v>26923</v>
      </c>
      <c r="L63" s="489">
        <v>33417</v>
      </c>
      <c r="M63" s="712">
        <v>14483</v>
      </c>
    </row>
    <row r="64" spans="2:13" ht="15" customHeight="1">
      <c r="B64" s="1766"/>
      <c r="C64" s="1091">
        <v>35</v>
      </c>
      <c r="D64" s="1089" t="s">
        <v>1565</v>
      </c>
      <c r="E64" s="63">
        <f t="shared" si="12"/>
        <v>98000</v>
      </c>
      <c r="F64" s="63">
        <f t="shared" si="14"/>
        <v>114717</v>
      </c>
      <c r="G64" s="63">
        <f t="shared" si="13"/>
        <v>59064</v>
      </c>
      <c r="H64" s="489">
        <v>75508</v>
      </c>
      <c r="I64" s="489">
        <v>87871</v>
      </c>
      <c r="J64" s="489">
        <v>46631</v>
      </c>
      <c r="K64" s="489">
        <v>22492</v>
      </c>
      <c r="L64" s="489">
        <v>26846</v>
      </c>
      <c r="M64" s="712">
        <v>12433</v>
      </c>
    </row>
    <row r="65" spans="2:13" ht="15" customHeight="1">
      <c r="B65" s="1766"/>
      <c r="C65" s="489"/>
      <c r="D65" s="1089" t="s">
        <v>1566</v>
      </c>
      <c r="E65" s="63">
        <f t="shared" si="12"/>
        <v>106902</v>
      </c>
      <c r="F65" s="63">
        <f t="shared" si="14"/>
        <v>130992</v>
      </c>
      <c r="G65" s="63">
        <f t="shared" si="13"/>
        <v>63150</v>
      </c>
      <c r="H65" s="489">
        <v>76423</v>
      </c>
      <c r="I65" s="489">
        <v>96157</v>
      </c>
      <c r="J65" s="489">
        <v>47465</v>
      </c>
      <c r="K65" s="489">
        <v>30479</v>
      </c>
      <c r="L65" s="489">
        <v>34835</v>
      </c>
      <c r="M65" s="712">
        <v>15685</v>
      </c>
    </row>
    <row r="66" spans="2:13" ht="15" customHeight="1">
      <c r="B66" s="1094"/>
      <c r="C66" s="730"/>
      <c r="D66" s="731"/>
      <c r="E66" s="489"/>
      <c r="F66" s="489"/>
      <c r="G66" s="489"/>
      <c r="H66" s="489"/>
      <c r="I66" s="489"/>
      <c r="J66" s="489"/>
      <c r="K66" s="489"/>
      <c r="L66" s="489"/>
      <c r="M66" s="712"/>
    </row>
    <row r="67" spans="3:13" ht="15" customHeight="1">
      <c r="C67" s="489" t="s">
        <v>1584</v>
      </c>
      <c r="D67" s="708"/>
      <c r="E67" s="1095"/>
      <c r="F67" s="1095"/>
      <c r="G67" s="1095"/>
      <c r="H67" s="1095"/>
      <c r="I67" s="1095"/>
      <c r="J67" s="1095"/>
      <c r="K67" s="1095"/>
      <c r="L67" s="1095"/>
      <c r="M67" s="1095"/>
    </row>
    <row r="68" spans="3:13" ht="15" customHeight="1">
      <c r="C68" s="489" t="s">
        <v>1585</v>
      </c>
      <c r="D68" s="708"/>
      <c r="E68" s="708"/>
      <c r="F68" s="708"/>
      <c r="G68" s="708"/>
      <c r="H68" s="708"/>
      <c r="I68" s="708"/>
      <c r="J68" s="708"/>
      <c r="K68" s="708"/>
      <c r="L68" s="708"/>
      <c r="M68" s="708"/>
    </row>
    <row r="69" spans="3:13" ht="15" customHeight="1">
      <c r="C69" s="489" t="s">
        <v>1586</v>
      </c>
      <c r="D69" s="708"/>
      <c r="E69" s="708"/>
      <c r="F69" s="708"/>
      <c r="G69" s="708"/>
      <c r="H69" s="708"/>
      <c r="I69" s="708"/>
      <c r="J69" s="708"/>
      <c r="K69" s="708"/>
      <c r="L69" s="708"/>
      <c r="M69" s="708"/>
    </row>
    <row r="70" spans="3:13" ht="15" customHeight="1">
      <c r="C70" s="489" t="s">
        <v>1587</v>
      </c>
      <c r="D70" s="708"/>
      <c r="E70" s="708"/>
      <c r="F70" s="708"/>
      <c r="G70" s="708"/>
      <c r="H70" s="708"/>
      <c r="I70" s="708"/>
      <c r="J70" s="708"/>
      <c r="K70" s="708"/>
      <c r="L70" s="708"/>
      <c r="M70" s="708"/>
    </row>
    <row r="71" spans="3:13" ht="15" customHeight="1">
      <c r="C71" s="489" t="s">
        <v>1588</v>
      </c>
      <c r="D71" s="708"/>
      <c r="E71" s="708"/>
      <c r="F71" s="708"/>
      <c r="G71" s="708"/>
      <c r="H71" s="708"/>
      <c r="I71" s="708"/>
      <c r="J71" s="708"/>
      <c r="K71" s="708"/>
      <c r="L71" s="708"/>
      <c r="M71" s="708"/>
    </row>
    <row r="72" spans="3:13" ht="15" customHeight="1">
      <c r="C72" s="489" t="s">
        <v>0</v>
      </c>
      <c r="D72" s="708"/>
      <c r="E72" s="708"/>
      <c r="F72" s="708"/>
      <c r="G72" s="708"/>
      <c r="H72" s="708"/>
      <c r="I72" s="708"/>
      <c r="J72" s="708"/>
      <c r="K72" s="708"/>
      <c r="L72" s="708"/>
      <c r="M72" s="708"/>
    </row>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sheetData>
  <mergeCells count="9">
    <mergeCell ref="B55:B65"/>
    <mergeCell ref="K4:M4"/>
    <mergeCell ref="B4:D5"/>
    <mergeCell ref="B27:B41"/>
    <mergeCell ref="B43:B53"/>
    <mergeCell ref="B12:D12"/>
    <mergeCell ref="E4:G4"/>
    <mergeCell ref="H4:J4"/>
    <mergeCell ref="B7:D7"/>
  </mergeCells>
  <printOptions/>
  <pageMargins left="0.75" right="0.75" top="1" bottom="1" header="0.512" footer="0.51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B2:O43"/>
  <sheetViews>
    <sheetView workbookViewId="0" topLeftCell="A1">
      <selection activeCell="A1" sqref="A1"/>
    </sheetView>
  </sheetViews>
  <sheetFormatPr defaultColWidth="9.00390625" defaultRowHeight="13.5" customHeight="1"/>
  <cols>
    <col min="1" max="1" width="4.125" style="1096" customWidth="1"/>
    <col min="2" max="2" width="12.25390625" style="1096" customWidth="1"/>
    <col min="3" max="14" width="9.00390625" style="1096" customWidth="1"/>
    <col min="15" max="15" width="15.00390625" style="1096" customWidth="1"/>
    <col min="16" max="16384" width="9.00390625" style="1096" customWidth="1"/>
  </cols>
  <sheetData>
    <row r="2" ht="13.5" customHeight="1">
      <c r="B2" s="1097" t="s">
        <v>22</v>
      </c>
    </row>
    <row r="3" ht="13.5" customHeight="1" thickBot="1">
      <c r="O3" s="1098" t="s">
        <v>2</v>
      </c>
    </row>
    <row r="4" spans="2:15" ht="13.5" customHeight="1" thickTop="1">
      <c r="B4" s="1099"/>
      <c r="C4" s="1799" t="s">
        <v>3</v>
      </c>
      <c r="D4" s="1799"/>
      <c r="E4" s="1799"/>
      <c r="F4" s="1799" t="s">
        <v>4</v>
      </c>
      <c r="G4" s="1799"/>
      <c r="H4" s="1799"/>
      <c r="I4" s="1798" t="s">
        <v>5</v>
      </c>
      <c r="J4" s="1798"/>
      <c r="K4" s="1798"/>
      <c r="L4" s="1798"/>
      <c r="M4" s="1798"/>
      <c r="N4" s="1798"/>
      <c r="O4" s="1798"/>
    </row>
    <row r="5" spans="2:15" ht="13.5" customHeight="1">
      <c r="B5" s="1100" t="s">
        <v>514</v>
      </c>
      <c r="C5" s="1800"/>
      <c r="D5" s="1800"/>
      <c r="E5" s="1800"/>
      <c r="F5" s="1800"/>
      <c r="G5" s="1800"/>
      <c r="H5" s="1800"/>
      <c r="I5" s="1797" t="s">
        <v>6</v>
      </c>
      <c r="J5" s="1797"/>
      <c r="K5" s="1797"/>
      <c r="L5" s="1797" t="s">
        <v>7</v>
      </c>
      <c r="M5" s="1797"/>
      <c r="N5" s="1797"/>
      <c r="O5" s="1102" t="s">
        <v>8</v>
      </c>
    </row>
    <row r="6" spans="2:15" ht="13.5" customHeight="1">
      <c r="B6" s="1103"/>
      <c r="C6" s="1101" t="s">
        <v>1000</v>
      </c>
      <c r="D6" s="1101" t="s">
        <v>9</v>
      </c>
      <c r="E6" s="1101" t="s">
        <v>10</v>
      </c>
      <c r="F6" s="1101" t="s">
        <v>1000</v>
      </c>
      <c r="G6" s="1101" t="s">
        <v>9</v>
      </c>
      <c r="H6" s="1101" t="s">
        <v>10</v>
      </c>
      <c r="I6" s="1101" t="s">
        <v>1000</v>
      </c>
      <c r="J6" s="1101" t="s">
        <v>9</v>
      </c>
      <c r="K6" s="1101" t="s">
        <v>10</v>
      </c>
      <c r="L6" s="1101" t="s">
        <v>1000</v>
      </c>
      <c r="M6" s="1101" t="s">
        <v>9</v>
      </c>
      <c r="N6" s="1101" t="s">
        <v>10</v>
      </c>
      <c r="O6" s="1101" t="s">
        <v>1000</v>
      </c>
    </row>
    <row r="7" spans="2:15" s="1104" customFormat="1" ht="13.5" customHeight="1">
      <c r="B7" s="1105" t="s">
        <v>1000</v>
      </c>
      <c r="C7" s="1106">
        <f aca="true" t="shared" si="0" ref="C7:O7">SUM(C8:C24)</f>
        <v>3</v>
      </c>
      <c r="D7" s="1106">
        <f t="shared" si="0"/>
        <v>250</v>
      </c>
      <c r="E7" s="1106">
        <f t="shared" si="0"/>
        <v>252</v>
      </c>
      <c r="F7" s="1106">
        <f t="shared" si="0"/>
        <v>2</v>
      </c>
      <c r="G7" s="1106">
        <f t="shared" si="0"/>
        <v>180</v>
      </c>
      <c r="H7" s="1106">
        <f t="shared" si="0"/>
        <v>100</v>
      </c>
      <c r="I7" s="1106">
        <f t="shared" si="0"/>
        <v>13</v>
      </c>
      <c r="J7" s="1106">
        <f t="shared" si="0"/>
        <v>1130</v>
      </c>
      <c r="K7" s="1106">
        <f t="shared" si="0"/>
        <v>981</v>
      </c>
      <c r="L7" s="1106">
        <f t="shared" si="0"/>
        <v>2</v>
      </c>
      <c r="M7" s="1106">
        <f t="shared" si="0"/>
        <v>200</v>
      </c>
      <c r="N7" s="1106">
        <f t="shared" si="0"/>
        <v>200</v>
      </c>
      <c r="O7" s="1107">
        <f t="shared" si="0"/>
        <v>3</v>
      </c>
    </row>
    <row r="8" spans="2:15" ht="13.5" customHeight="1">
      <c r="B8" s="1108" t="s">
        <v>184</v>
      </c>
      <c r="C8" s="1109">
        <v>0</v>
      </c>
      <c r="D8" s="1109">
        <v>0</v>
      </c>
      <c r="E8" s="1109">
        <v>0</v>
      </c>
      <c r="F8" s="1109">
        <v>0</v>
      </c>
      <c r="G8" s="1109">
        <v>0</v>
      </c>
      <c r="H8" s="1109">
        <v>0</v>
      </c>
      <c r="I8" s="1109">
        <v>1</v>
      </c>
      <c r="J8" s="1109">
        <v>100</v>
      </c>
      <c r="K8" s="1109">
        <v>97</v>
      </c>
      <c r="L8" s="1109">
        <v>0</v>
      </c>
      <c r="M8" s="1109">
        <v>0</v>
      </c>
      <c r="N8" s="1109">
        <v>0</v>
      </c>
      <c r="O8" s="1110">
        <v>0</v>
      </c>
    </row>
    <row r="9" spans="2:15" ht="13.5" customHeight="1">
      <c r="B9" s="1108" t="s">
        <v>207</v>
      </c>
      <c r="C9" s="1109">
        <v>0</v>
      </c>
      <c r="D9" s="1109">
        <v>0</v>
      </c>
      <c r="E9" s="1109">
        <v>0</v>
      </c>
      <c r="F9" s="1109">
        <v>1</v>
      </c>
      <c r="G9" s="1109">
        <v>100</v>
      </c>
      <c r="H9" s="1109">
        <v>27</v>
      </c>
      <c r="I9" s="1109">
        <v>1</v>
      </c>
      <c r="J9" s="1109">
        <v>100</v>
      </c>
      <c r="K9" s="1109">
        <v>98</v>
      </c>
      <c r="L9" s="1109">
        <v>0</v>
      </c>
      <c r="M9" s="1109">
        <v>0</v>
      </c>
      <c r="N9" s="1109">
        <v>0</v>
      </c>
      <c r="O9" s="1110">
        <v>1</v>
      </c>
    </row>
    <row r="10" spans="2:15" ht="13.5" customHeight="1">
      <c r="B10" s="1108" t="s">
        <v>213</v>
      </c>
      <c r="C10" s="1109">
        <v>0</v>
      </c>
      <c r="D10" s="1109">
        <v>0</v>
      </c>
      <c r="E10" s="1109">
        <v>0</v>
      </c>
      <c r="F10" s="1109">
        <v>0</v>
      </c>
      <c r="G10" s="1109">
        <v>0</v>
      </c>
      <c r="H10" s="1109">
        <v>0</v>
      </c>
      <c r="I10" s="1109">
        <v>2</v>
      </c>
      <c r="J10" s="1109">
        <v>180</v>
      </c>
      <c r="K10" s="1109">
        <v>180</v>
      </c>
      <c r="L10" s="1109">
        <v>0</v>
      </c>
      <c r="M10" s="1109">
        <v>0</v>
      </c>
      <c r="N10" s="1109">
        <v>0</v>
      </c>
      <c r="O10" s="1110">
        <v>0</v>
      </c>
    </row>
    <row r="11" spans="2:15" ht="13.5" customHeight="1">
      <c r="B11" s="1108" t="s">
        <v>214</v>
      </c>
      <c r="C11" s="1109">
        <v>0</v>
      </c>
      <c r="D11" s="1109">
        <v>0</v>
      </c>
      <c r="E11" s="1109">
        <v>0</v>
      </c>
      <c r="F11" s="1109">
        <v>1</v>
      </c>
      <c r="G11" s="1109">
        <v>80</v>
      </c>
      <c r="H11" s="1109">
        <v>73</v>
      </c>
      <c r="I11" s="1109">
        <v>1</v>
      </c>
      <c r="J11" s="1109">
        <v>70</v>
      </c>
      <c r="K11" s="1109">
        <v>65</v>
      </c>
      <c r="L11" s="1109">
        <v>0</v>
      </c>
      <c r="M11" s="1109">
        <v>0</v>
      </c>
      <c r="N11" s="1109">
        <v>0</v>
      </c>
      <c r="O11" s="1110">
        <v>1</v>
      </c>
    </row>
    <row r="12" spans="2:15" ht="13.5" customHeight="1">
      <c r="B12" s="1108" t="s">
        <v>11</v>
      </c>
      <c r="C12" s="1109">
        <v>0</v>
      </c>
      <c r="D12" s="1109">
        <v>0</v>
      </c>
      <c r="E12" s="1109">
        <v>0</v>
      </c>
      <c r="F12" s="1109">
        <v>0</v>
      </c>
      <c r="G12" s="1109">
        <v>0</v>
      </c>
      <c r="H12" s="1109">
        <v>0</v>
      </c>
      <c r="I12" s="1109">
        <v>1</v>
      </c>
      <c r="J12" s="1109">
        <v>100</v>
      </c>
      <c r="K12" s="1109">
        <v>101</v>
      </c>
      <c r="L12" s="1109">
        <v>0</v>
      </c>
      <c r="M12" s="1109">
        <v>0</v>
      </c>
      <c r="N12" s="1109">
        <v>0</v>
      </c>
      <c r="O12" s="1110">
        <v>0</v>
      </c>
    </row>
    <row r="13" spans="2:15" ht="13.5" customHeight="1">
      <c r="B13" s="1108"/>
      <c r="C13" s="1109"/>
      <c r="D13" s="1109"/>
      <c r="E13" s="1109"/>
      <c r="F13" s="1109"/>
      <c r="G13" s="1109"/>
      <c r="H13" s="1109"/>
      <c r="I13" s="1109"/>
      <c r="J13" s="1109"/>
      <c r="K13" s="1109"/>
      <c r="L13" s="1109"/>
      <c r="M13" s="1109"/>
      <c r="N13" s="1109"/>
      <c r="O13" s="1110"/>
    </row>
    <row r="14" spans="2:15" ht="13.5" customHeight="1">
      <c r="B14" s="1108" t="s">
        <v>185</v>
      </c>
      <c r="C14" s="1109">
        <v>0</v>
      </c>
      <c r="D14" s="1109">
        <v>0</v>
      </c>
      <c r="E14" s="1109">
        <v>0</v>
      </c>
      <c r="F14" s="1109">
        <v>0</v>
      </c>
      <c r="G14" s="1109">
        <v>0</v>
      </c>
      <c r="H14" s="1109">
        <v>0</v>
      </c>
      <c r="I14" s="1109">
        <v>0</v>
      </c>
      <c r="J14" s="1109">
        <v>0</v>
      </c>
      <c r="K14" s="1109">
        <v>0</v>
      </c>
      <c r="L14" s="1109">
        <v>0</v>
      </c>
      <c r="M14" s="1109">
        <v>0</v>
      </c>
      <c r="N14" s="1109">
        <v>0</v>
      </c>
      <c r="O14" s="1110">
        <v>0</v>
      </c>
    </row>
    <row r="15" spans="2:15" ht="13.5" customHeight="1">
      <c r="B15" s="1108" t="s">
        <v>186</v>
      </c>
      <c r="C15" s="1109">
        <v>0</v>
      </c>
      <c r="D15" s="1109">
        <v>0</v>
      </c>
      <c r="E15" s="1109">
        <v>0</v>
      </c>
      <c r="F15" s="1109">
        <v>0</v>
      </c>
      <c r="G15" s="1109">
        <v>0</v>
      </c>
      <c r="H15" s="1109">
        <v>0</v>
      </c>
      <c r="I15" s="1109">
        <v>1</v>
      </c>
      <c r="J15" s="1109">
        <v>100</v>
      </c>
      <c r="K15" s="1109">
        <v>94</v>
      </c>
      <c r="L15" s="1109">
        <v>0</v>
      </c>
      <c r="M15" s="1109">
        <v>0</v>
      </c>
      <c r="N15" s="1109">
        <v>0</v>
      </c>
      <c r="O15" s="1110">
        <v>0</v>
      </c>
    </row>
    <row r="16" spans="2:15" ht="13.5" customHeight="1">
      <c r="B16" s="1108" t="s">
        <v>187</v>
      </c>
      <c r="C16" s="1109">
        <v>0</v>
      </c>
      <c r="D16" s="1109">
        <v>0</v>
      </c>
      <c r="E16" s="1109">
        <v>0</v>
      </c>
      <c r="F16" s="1109">
        <v>0</v>
      </c>
      <c r="G16" s="1109">
        <v>0</v>
      </c>
      <c r="H16" s="1109">
        <v>0</v>
      </c>
      <c r="I16" s="1109">
        <v>1</v>
      </c>
      <c r="J16" s="1109">
        <v>50</v>
      </c>
      <c r="K16" s="1109">
        <v>50</v>
      </c>
      <c r="L16" s="1109">
        <v>0</v>
      </c>
      <c r="M16" s="1109">
        <v>0</v>
      </c>
      <c r="N16" s="1109">
        <v>0</v>
      </c>
      <c r="O16" s="1110">
        <v>0</v>
      </c>
    </row>
    <row r="17" spans="2:15" ht="13.5" customHeight="1">
      <c r="B17" s="1108" t="s">
        <v>208</v>
      </c>
      <c r="C17" s="1109">
        <v>1</v>
      </c>
      <c r="D17" s="1109">
        <v>50</v>
      </c>
      <c r="E17" s="1109">
        <v>47</v>
      </c>
      <c r="F17" s="1109">
        <v>0</v>
      </c>
      <c r="G17" s="1109">
        <v>0</v>
      </c>
      <c r="H17" s="1109">
        <v>0</v>
      </c>
      <c r="I17" s="1109">
        <v>1</v>
      </c>
      <c r="J17" s="1109">
        <v>100</v>
      </c>
      <c r="K17" s="1109">
        <v>103</v>
      </c>
      <c r="L17" s="1109">
        <v>1</v>
      </c>
      <c r="M17" s="1109">
        <v>100</v>
      </c>
      <c r="N17" s="1109">
        <v>100</v>
      </c>
      <c r="O17" s="1110">
        <v>0</v>
      </c>
    </row>
    <row r="18" spans="2:15" ht="13.5" customHeight="1">
      <c r="B18" s="1108" t="s">
        <v>188</v>
      </c>
      <c r="C18" s="1109">
        <v>1</v>
      </c>
      <c r="D18" s="1109">
        <v>100</v>
      </c>
      <c r="E18" s="1109">
        <v>103</v>
      </c>
      <c r="F18" s="1109">
        <v>0</v>
      </c>
      <c r="G18" s="1109">
        <v>0</v>
      </c>
      <c r="H18" s="1109">
        <v>0</v>
      </c>
      <c r="I18" s="1109">
        <v>0</v>
      </c>
      <c r="J18" s="1109">
        <v>0</v>
      </c>
      <c r="K18" s="1109">
        <v>0</v>
      </c>
      <c r="L18" s="1109">
        <v>0</v>
      </c>
      <c r="M18" s="1109">
        <v>0</v>
      </c>
      <c r="N18" s="1109">
        <v>0</v>
      </c>
      <c r="O18" s="1110">
        <v>0</v>
      </c>
    </row>
    <row r="19" spans="2:15" ht="13.5" customHeight="1">
      <c r="B19" s="1108" t="s">
        <v>189</v>
      </c>
      <c r="C19" s="1109">
        <v>0</v>
      </c>
      <c r="D19" s="1109">
        <v>0</v>
      </c>
      <c r="E19" s="1109">
        <v>0</v>
      </c>
      <c r="F19" s="1109">
        <v>0</v>
      </c>
      <c r="G19" s="1109">
        <v>0</v>
      </c>
      <c r="H19" s="1109">
        <v>0</v>
      </c>
      <c r="I19" s="1109">
        <v>0</v>
      </c>
      <c r="J19" s="1109">
        <v>0</v>
      </c>
      <c r="K19" s="1109">
        <v>0</v>
      </c>
      <c r="L19" s="1109">
        <v>0</v>
      </c>
      <c r="M19" s="1109">
        <v>0</v>
      </c>
      <c r="N19" s="1109">
        <v>0</v>
      </c>
      <c r="O19" s="1110">
        <v>1</v>
      </c>
    </row>
    <row r="20" spans="2:15" ht="13.5" customHeight="1">
      <c r="B20" s="1108" t="s">
        <v>190</v>
      </c>
      <c r="C20" s="1109">
        <v>0</v>
      </c>
      <c r="D20" s="1109">
        <v>0</v>
      </c>
      <c r="E20" s="1109">
        <v>0</v>
      </c>
      <c r="F20" s="1109">
        <v>0</v>
      </c>
      <c r="G20" s="1109">
        <v>0</v>
      </c>
      <c r="H20" s="1109">
        <v>0</v>
      </c>
      <c r="I20" s="1109">
        <v>1</v>
      </c>
      <c r="J20" s="1109">
        <v>50</v>
      </c>
      <c r="K20" s="1109">
        <v>42</v>
      </c>
      <c r="L20" s="1109">
        <v>0</v>
      </c>
      <c r="M20" s="1109">
        <v>0</v>
      </c>
      <c r="N20" s="1109">
        <v>0</v>
      </c>
      <c r="O20" s="1110">
        <v>0</v>
      </c>
    </row>
    <row r="21" spans="2:15" ht="13.5" customHeight="1">
      <c r="B21" s="1108" t="s">
        <v>1035</v>
      </c>
      <c r="C21" s="1109">
        <v>0</v>
      </c>
      <c r="D21" s="1109">
        <v>0</v>
      </c>
      <c r="E21" s="1109">
        <v>0</v>
      </c>
      <c r="F21" s="1109">
        <v>0</v>
      </c>
      <c r="G21" s="1109">
        <v>0</v>
      </c>
      <c r="H21" s="1109">
        <v>0</v>
      </c>
      <c r="I21" s="1109">
        <v>1</v>
      </c>
      <c r="J21" s="1109">
        <v>100</v>
      </c>
      <c r="K21" s="1109">
        <v>35</v>
      </c>
      <c r="L21" s="1109">
        <v>0</v>
      </c>
      <c r="M21" s="1109">
        <v>0</v>
      </c>
      <c r="N21" s="1109">
        <v>0</v>
      </c>
      <c r="O21" s="1110">
        <v>0</v>
      </c>
    </row>
    <row r="22" spans="2:15" ht="13.5" customHeight="1">
      <c r="B22" s="1108" t="s">
        <v>12</v>
      </c>
      <c r="C22" s="1109">
        <v>1</v>
      </c>
      <c r="D22" s="1109">
        <v>100</v>
      </c>
      <c r="E22" s="1109">
        <v>102</v>
      </c>
      <c r="F22" s="1109">
        <v>0</v>
      </c>
      <c r="G22" s="1109">
        <v>0</v>
      </c>
      <c r="H22" s="1109">
        <v>0</v>
      </c>
      <c r="I22" s="1109">
        <v>1</v>
      </c>
      <c r="J22" s="1109">
        <v>100</v>
      </c>
      <c r="K22" s="1109">
        <v>33</v>
      </c>
      <c r="L22" s="1109">
        <v>0</v>
      </c>
      <c r="M22" s="1109">
        <v>0</v>
      </c>
      <c r="N22" s="1109">
        <v>0</v>
      </c>
      <c r="O22" s="1110">
        <v>0</v>
      </c>
    </row>
    <row r="23" spans="2:15" ht="13.5" customHeight="1">
      <c r="B23" s="1108" t="s">
        <v>13</v>
      </c>
      <c r="C23" s="1109">
        <v>0</v>
      </c>
      <c r="D23" s="1109">
        <v>0</v>
      </c>
      <c r="E23" s="1109">
        <v>0</v>
      </c>
      <c r="F23" s="1109">
        <v>0</v>
      </c>
      <c r="G23" s="1109">
        <v>0</v>
      </c>
      <c r="H23" s="1109">
        <v>0</v>
      </c>
      <c r="I23" s="1109">
        <v>0</v>
      </c>
      <c r="J23" s="1109">
        <v>0</v>
      </c>
      <c r="K23" s="1109">
        <v>0</v>
      </c>
      <c r="L23" s="1109">
        <v>0</v>
      </c>
      <c r="M23" s="1109">
        <v>0</v>
      </c>
      <c r="N23" s="1109">
        <v>0</v>
      </c>
      <c r="O23" s="1110">
        <v>0</v>
      </c>
    </row>
    <row r="24" spans="2:15" ht="13.5" customHeight="1" thickBot="1">
      <c r="B24" s="1108" t="s">
        <v>14</v>
      </c>
      <c r="C24" s="1109">
        <v>0</v>
      </c>
      <c r="D24" s="1109">
        <v>0</v>
      </c>
      <c r="E24" s="1109">
        <v>0</v>
      </c>
      <c r="F24" s="1109">
        <v>0</v>
      </c>
      <c r="G24" s="1109">
        <v>0</v>
      </c>
      <c r="H24" s="1109">
        <v>0</v>
      </c>
      <c r="I24" s="1109">
        <v>1</v>
      </c>
      <c r="J24" s="1109">
        <v>80</v>
      </c>
      <c r="K24" s="1109">
        <v>83</v>
      </c>
      <c r="L24" s="1109">
        <v>1</v>
      </c>
      <c r="M24" s="1109">
        <v>100</v>
      </c>
      <c r="N24" s="1109">
        <v>100</v>
      </c>
      <c r="O24" s="1110">
        <v>0</v>
      </c>
    </row>
    <row r="25" spans="2:15" ht="13.5" customHeight="1" thickTop="1">
      <c r="B25" s="1099"/>
      <c r="C25" s="1791" t="s">
        <v>15</v>
      </c>
      <c r="D25" s="1792"/>
      <c r="E25" s="1793"/>
      <c r="F25" s="1785" t="s">
        <v>16</v>
      </c>
      <c r="G25" s="1786"/>
      <c r="H25" s="1787"/>
      <c r="I25" s="1782" t="s">
        <v>17</v>
      </c>
      <c r="J25" s="1783"/>
      <c r="K25" s="1783"/>
      <c r="L25" s="1783"/>
      <c r="M25" s="1783"/>
      <c r="N25" s="1784"/>
      <c r="O25" s="1111"/>
    </row>
    <row r="26" spans="2:15" ht="13.5" customHeight="1">
      <c r="B26" s="1100" t="s">
        <v>514</v>
      </c>
      <c r="C26" s="1794"/>
      <c r="D26" s="1795"/>
      <c r="E26" s="1796"/>
      <c r="F26" s="1788"/>
      <c r="G26" s="1789"/>
      <c r="H26" s="1790"/>
      <c r="I26" s="1779" t="s">
        <v>18</v>
      </c>
      <c r="J26" s="1780"/>
      <c r="K26" s="1780"/>
      <c r="L26" s="1779" t="s">
        <v>19</v>
      </c>
      <c r="M26" s="1780"/>
      <c r="N26" s="1781"/>
      <c r="O26" s="1114"/>
    </row>
    <row r="27" spans="2:15" ht="13.5" customHeight="1">
      <c r="B27" s="1103"/>
      <c r="C27" s="1112" t="s">
        <v>1000</v>
      </c>
      <c r="D27" s="1115" t="s">
        <v>9</v>
      </c>
      <c r="E27" s="1115" t="s">
        <v>10</v>
      </c>
      <c r="F27" s="1115" t="s">
        <v>1000</v>
      </c>
      <c r="G27" s="1115" t="s">
        <v>9</v>
      </c>
      <c r="H27" s="1115" t="s">
        <v>10</v>
      </c>
      <c r="I27" s="1115" t="s">
        <v>1000</v>
      </c>
      <c r="J27" s="1115" t="s">
        <v>9</v>
      </c>
      <c r="K27" s="1112" t="s">
        <v>10</v>
      </c>
      <c r="L27" s="1115" t="s">
        <v>1000</v>
      </c>
      <c r="M27" s="1115" t="s">
        <v>9</v>
      </c>
      <c r="N27" s="1113" t="s">
        <v>10</v>
      </c>
      <c r="O27" s="1114"/>
    </row>
    <row r="28" spans="2:14" s="1104" customFormat="1" ht="13.5" customHeight="1">
      <c r="B28" s="1105" t="s">
        <v>1000</v>
      </c>
      <c r="C28" s="1116">
        <f aca="true" t="shared" si="1" ref="C28:I28">SUM(C29:C42)</f>
        <v>5</v>
      </c>
      <c r="D28" s="1116">
        <f t="shared" si="1"/>
        <v>286</v>
      </c>
      <c r="E28" s="1116">
        <f t="shared" si="1"/>
        <v>252</v>
      </c>
      <c r="F28" s="1116">
        <f t="shared" si="1"/>
        <v>1</v>
      </c>
      <c r="G28" s="1116">
        <f t="shared" si="1"/>
        <v>20</v>
      </c>
      <c r="H28" s="1116">
        <f t="shared" si="1"/>
        <v>12</v>
      </c>
      <c r="I28" s="1116">
        <f t="shared" si="1"/>
        <v>3</v>
      </c>
      <c r="J28" s="1116">
        <v>0</v>
      </c>
      <c r="K28" s="1117">
        <f>SUM(K29:K42)</f>
        <v>88</v>
      </c>
      <c r="L28" s="1117">
        <f>SUM(L29:L42)</f>
        <v>1</v>
      </c>
      <c r="M28" s="1117">
        <f>SUM(M29:M42)</f>
        <v>100</v>
      </c>
      <c r="N28" s="1118">
        <f>SUM(N29:N42)</f>
        <v>70</v>
      </c>
    </row>
    <row r="29" spans="2:14" ht="13.5" customHeight="1">
      <c r="B29" s="1108" t="s">
        <v>184</v>
      </c>
      <c r="C29" s="1119">
        <v>4</v>
      </c>
      <c r="D29" s="1119">
        <v>216</v>
      </c>
      <c r="E29" s="1119">
        <v>216</v>
      </c>
      <c r="F29" s="1119">
        <v>0</v>
      </c>
      <c r="G29" s="1119">
        <v>0</v>
      </c>
      <c r="H29" s="1119">
        <v>0</v>
      </c>
      <c r="I29" s="1119">
        <v>1</v>
      </c>
      <c r="J29" s="1120">
        <v>195</v>
      </c>
      <c r="K29" s="1109">
        <v>28</v>
      </c>
      <c r="L29" s="1109">
        <v>1</v>
      </c>
      <c r="M29" s="1120">
        <v>100</v>
      </c>
      <c r="N29" s="1110">
        <v>70</v>
      </c>
    </row>
    <row r="30" spans="2:14" ht="13.5" customHeight="1">
      <c r="B30" s="1108" t="s">
        <v>207</v>
      </c>
      <c r="C30" s="1119">
        <v>1</v>
      </c>
      <c r="D30" s="1119">
        <v>70</v>
      </c>
      <c r="E30" s="1119">
        <v>36</v>
      </c>
      <c r="F30" s="1119">
        <v>0</v>
      </c>
      <c r="G30" s="1119">
        <v>0</v>
      </c>
      <c r="H30" s="1119">
        <v>0</v>
      </c>
      <c r="I30" s="1119">
        <v>1</v>
      </c>
      <c r="J30" s="1120" t="s">
        <v>20</v>
      </c>
      <c r="K30" s="1109">
        <v>31</v>
      </c>
      <c r="L30" s="1109">
        <v>0</v>
      </c>
      <c r="M30" s="1119">
        <v>0</v>
      </c>
      <c r="N30" s="1110">
        <v>0</v>
      </c>
    </row>
    <row r="31" spans="2:14" ht="13.5" customHeight="1">
      <c r="B31" s="1108" t="s">
        <v>213</v>
      </c>
      <c r="C31" s="1119">
        <v>0</v>
      </c>
      <c r="D31" s="1119">
        <v>0</v>
      </c>
      <c r="E31" s="1119">
        <v>0</v>
      </c>
      <c r="F31" s="1119">
        <v>0</v>
      </c>
      <c r="G31" s="1119">
        <v>0</v>
      </c>
      <c r="H31" s="1119">
        <v>0</v>
      </c>
      <c r="I31" s="1119">
        <v>0</v>
      </c>
      <c r="J31" s="1119">
        <v>0</v>
      </c>
      <c r="K31" s="1109">
        <v>0</v>
      </c>
      <c r="L31" s="1109">
        <v>0</v>
      </c>
      <c r="M31" s="1119">
        <v>0</v>
      </c>
      <c r="N31" s="1110">
        <v>0</v>
      </c>
    </row>
    <row r="32" spans="2:14" ht="13.5" customHeight="1">
      <c r="B32" s="1108" t="s">
        <v>214</v>
      </c>
      <c r="C32" s="1119">
        <v>0</v>
      </c>
      <c r="D32" s="1119">
        <v>0</v>
      </c>
      <c r="E32" s="1119">
        <v>0</v>
      </c>
      <c r="F32" s="1119">
        <v>0</v>
      </c>
      <c r="G32" s="1119">
        <v>0</v>
      </c>
      <c r="H32" s="1119">
        <v>0</v>
      </c>
      <c r="I32" s="1119">
        <v>1</v>
      </c>
      <c r="J32" s="1119">
        <v>50</v>
      </c>
      <c r="K32" s="1109">
        <v>29</v>
      </c>
      <c r="L32" s="1109">
        <v>0</v>
      </c>
      <c r="M32" s="1119">
        <v>0</v>
      </c>
      <c r="N32" s="1110">
        <v>0</v>
      </c>
    </row>
    <row r="33" spans="2:14" ht="13.5" customHeight="1">
      <c r="B33" s="1108" t="s">
        <v>11</v>
      </c>
      <c r="C33" s="1119">
        <v>0</v>
      </c>
      <c r="D33" s="1119">
        <v>0</v>
      </c>
      <c r="E33" s="1119">
        <v>0</v>
      </c>
      <c r="F33" s="1119">
        <v>0</v>
      </c>
      <c r="G33" s="1119">
        <v>0</v>
      </c>
      <c r="H33" s="1119">
        <v>0</v>
      </c>
      <c r="I33" s="1119">
        <v>0</v>
      </c>
      <c r="J33" s="1119">
        <v>0</v>
      </c>
      <c r="K33" s="1109">
        <v>0</v>
      </c>
      <c r="L33" s="1109">
        <v>0</v>
      </c>
      <c r="M33" s="1119">
        <v>0</v>
      </c>
      <c r="N33" s="1110">
        <v>0</v>
      </c>
    </row>
    <row r="34" spans="2:14" ht="13.5" customHeight="1">
      <c r="B34" s="1108"/>
      <c r="C34" s="1119"/>
      <c r="D34" s="1119"/>
      <c r="E34" s="1119"/>
      <c r="F34" s="1119"/>
      <c r="G34" s="1119"/>
      <c r="H34" s="1119"/>
      <c r="I34" s="1119"/>
      <c r="J34" s="1119"/>
      <c r="K34" s="1109"/>
      <c r="L34" s="1109"/>
      <c r="M34" s="1119"/>
      <c r="N34" s="1110"/>
    </row>
    <row r="35" spans="2:14" ht="13.5" customHeight="1">
      <c r="B35" s="1108" t="s">
        <v>185</v>
      </c>
      <c r="C35" s="1119">
        <v>0</v>
      </c>
      <c r="D35" s="1119">
        <v>0</v>
      </c>
      <c r="E35" s="1119">
        <v>0</v>
      </c>
      <c r="F35" s="1119">
        <v>0</v>
      </c>
      <c r="G35" s="1119">
        <v>0</v>
      </c>
      <c r="H35" s="1119">
        <v>0</v>
      </c>
      <c r="I35" s="1119">
        <v>0</v>
      </c>
      <c r="J35" s="1119">
        <v>0</v>
      </c>
      <c r="K35" s="1109">
        <v>0</v>
      </c>
      <c r="L35" s="1109">
        <v>0</v>
      </c>
      <c r="M35" s="1119">
        <v>0</v>
      </c>
      <c r="N35" s="1110">
        <v>0</v>
      </c>
    </row>
    <row r="36" spans="2:14" ht="13.5" customHeight="1">
      <c r="B36" s="1108" t="s">
        <v>186</v>
      </c>
      <c r="C36" s="1119">
        <v>0</v>
      </c>
      <c r="D36" s="1119">
        <v>0</v>
      </c>
      <c r="E36" s="1119">
        <v>0</v>
      </c>
      <c r="F36" s="1119">
        <v>1</v>
      </c>
      <c r="G36" s="1119">
        <v>20</v>
      </c>
      <c r="H36" s="1119">
        <v>12</v>
      </c>
      <c r="I36" s="1119">
        <v>0</v>
      </c>
      <c r="J36" s="1119">
        <v>0</v>
      </c>
      <c r="K36" s="1109">
        <v>0</v>
      </c>
      <c r="L36" s="1109">
        <v>0</v>
      </c>
      <c r="M36" s="1119">
        <v>0</v>
      </c>
      <c r="N36" s="1110">
        <v>0</v>
      </c>
    </row>
    <row r="37" spans="2:14" ht="13.5" customHeight="1">
      <c r="B37" s="1108" t="s">
        <v>187</v>
      </c>
      <c r="C37" s="1119">
        <v>0</v>
      </c>
      <c r="D37" s="1119">
        <v>0</v>
      </c>
      <c r="E37" s="1119">
        <v>0</v>
      </c>
      <c r="F37" s="1119">
        <v>0</v>
      </c>
      <c r="G37" s="1119">
        <v>0</v>
      </c>
      <c r="H37" s="1119">
        <v>0</v>
      </c>
      <c r="I37" s="1119">
        <v>0</v>
      </c>
      <c r="J37" s="1119">
        <v>0</v>
      </c>
      <c r="K37" s="1109">
        <v>0</v>
      </c>
      <c r="L37" s="1109">
        <v>0</v>
      </c>
      <c r="M37" s="1119">
        <v>0</v>
      </c>
      <c r="N37" s="1110">
        <v>0</v>
      </c>
    </row>
    <row r="38" spans="2:14" ht="13.5" customHeight="1">
      <c r="B38" s="1108" t="s">
        <v>208</v>
      </c>
      <c r="C38" s="1119">
        <v>0</v>
      </c>
      <c r="D38" s="1119">
        <v>0</v>
      </c>
      <c r="E38" s="1119">
        <v>0</v>
      </c>
      <c r="F38" s="1119">
        <v>0</v>
      </c>
      <c r="G38" s="1119">
        <v>0</v>
      </c>
      <c r="H38" s="1119">
        <v>0</v>
      </c>
      <c r="I38" s="1119">
        <v>0</v>
      </c>
      <c r="J38" s="1119">
        <v>0</v>
      </c>
      <c r="K38" s="1109">
        <v>0</v>
      </c>
      <c r="L38" s="1109">
        <v>0</v>
      </c>
      <c r="M38" s="1119">
        <v>0</v>
      </c>
      <c r="N38" s="1110">
        <v>0</v>
      </c>
    </row>
    <row r="39" spans="2:14" ht="13.5" customHeight="1">
      <c r="B39" s="1108" t="s">
        <v>188</v>
      </c>
      <c r="C39" s="1119">
        <v>0</v>
      </c>
      <c r="D39" s="1119">
        <v>0</v>
      </c>
      <c r="E39" s="1119">
        <v>0</v>
      </c>
      <c r="F39" s="1119">
        <v>0</v>
      </c>
      <c r="G39" s="1119">
        <v>0</v>
      </c>
      <c r="H39" s="1119">
        <v>0</v>
      </c>
      <c r="I39" s="1119">
        <v>0</v>
      </c>
      <c r="J39" s="1119">
        <v>0</v>
      </c>
      <c r="K39" s="1109">
        <v>0</v>
      </c>
      <c r="L39" s="1109">
        <v>0</v>
      </c>
      <c r="M39" s="1119">
        <v>0</v>
      </c>
      <c r="N39" s="1110">
        <v>0</v>
      </c>
    </row>
    <row r="40" spans="2:14" ht="13.5" customHeight="1">
      <c r="B40" s="1108" t="s">
        <v>189</v>
      </c>
      <c r="C40" s="1119">
        <v>0</v>
      </c>
      <c r="D40" s="1119">
        <v>0</v>
      </c>
      <c r="E40" s="1119">
        <v>0</v>
      </c>
      <c r="F40" s="1119">
        <v>0</v>
      </c>
      <c r="G40" s="1119">
        <v>0</v>
      </c>
      <c r="H40" s="1119">
        <v>0</v>
      </c>
      <c r="I40" s="1119">
        <v>0</v>
      </c>
      <c r="J40" s="1119">
        <v>0</v>
      </c>
      <c r="K40" s="1109">
        <v>0</v>
      </c>
      <c r="L40" s="1109">
        <v>0</v>
      </c>
      <c r="M40" s="1119">
        <v>0</v>
      </c>
      <c r="N40" s="1110">
        <v>0</v>
      </c>
    </row>
    <row r="41" spans="2:14" ht="13.5" customHeight="1">
      <c r="B41" s="1108" t="s">
        <v>190</v>
      </c>
      <c r="C41" s="1119">
        <v>0</v>
      </c>
      <c r="D41" s="1119">
        <v>0</v>
      </c>
      <c r="E41" s="1119">
        <v>0</v>
      </c>
      <c r="F41" s="1119">
        <v>0</v>
      </c>
      <c r="G41" s="1119">
        <v>0</v>
      </c>
      <c r="H41" s="1119">
        <v>0</v>
      </c>
      <c r="I41" s="1119">
        <v>0</v>
      </c>
      <c r="J41" s="1119">
        <v>0</v>
      </c>
      <c r="K41" s="1109">
        <v>0</v>
      </c>
      <c r="L41" s="1109">
        <v>0</v>
      </c>
      <c r="M41" s="1119">
        <v>0</v>
      </c>
      <c r="N41" s="1110">
        <v>0</v>
      </c>
    </row>
    <row r="42" spans="2:14" ht="13.5" customHeight="1">
      <c r="B42" s="1103" t="s">
        <v>12</v>
      </c>
      <c r="C42" s="1121">
        <v>0</v>
      </c>
      <c r="D42" s="1121">
        <v>0</v>
      </c>
      <c r="E42" s="1121">
        <v>0</v>
      </c>
      <c r="F42" s="1121">
        <v>0</v>
      </c>
      <c r="G42" s="1121">
        <v>0</v>
      </c>
      <c r="H42" s="1121">
        <v>0</v>
      </c>
      <c r="I42" s="1121">
        <v>0</v>
      </c>
      <c r="J42" s="1121">
        <v>0</v>
      </c>
      <c r="K42" s="1121">
        <v>0</v>
      </c>
      <c r="L42" s="1121">
        <v>0</v>
      </c>
      <c r="M42" s="1121">
        <v>0</v>
      </c>
      <c r="N42" s="1122">
        <v>0</v>
      </c>
    </row>
    <row r="43" ht="13.5" customHeight="1">
      <c r="B43" s="1096" t="s">
        <v>21</v>
      </c>
    </row>
  </sheetData>
  <mergeCells count="10">
    <mergeCell ref="I5:K5"/>
    <mergeCell ref="L5:N5"/>
    <mergeCell ref="I4:O4"/>
    <mergeCell ref="C4:E5"/>
    <mergeCell ref="F4:H5"/>
    <mergeCell ref="L26:N26"/>
    <mergeCell ref="I25:N25"/>
    <mergeCell ref="F25:H26"/>
    <mergeCell ref="C25:E26"/>
    <mergeCell ref="I26:K26"/>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1:AA77"/>
  <sheetViews>
    <sheetView workbookViewId="0" topLeftCell="A1">
      <selection activeCell="A1" sqref="A1"/>
    </sheetView>
  </sheetViews>
  <sheetFormatPr defaultColWidth="9.00390625" defaultRowHeight="13.5"/>
  <cols>
    <col min="1" max="1" width="2.625" style="163" customWidth="1"/>
    <col min="2" max="2" width="9.625" style="163" customWidth="1"/>
    <col min="3" max="4" width="6.75390625" style="163" customWidth="1"/>
    <col min="5" max="5" width="8.125" style="163" customWidth="1"/>
    <col min="6" max="6" width="9.875" style="163" customWidth="1"/>
    <col min="7" max="9" width="8.625" style="163" customWidth="1"/>
    <col min="10" max="11" width="7.625" style="163" customWidth="1"/>
    <col min="12" max="12" width="8.625" style="163" customWidth="1"/>
    <col min="13" max="14" width="7.625" style="163" customWidth="1"/>
    <col min="15" max="15" width="8.625" style="163" customWidth="1"/>
    <col min="16" max="17" width="7.625" style="163" customWidth="1"/>
    <col min="18" max="18" width="8.625" style="163" customWidth="1"/>
    <col min="19" max="20" width="7.625" style="163" customWidth="1"/>
    <col min="21" max="21" width="8.625" style="163" customWidth="1"/>
    <col min="22" max="23" width="7.625" style="163" customWidth="1"/>
    <col min="24" max="24" width="10.50390625" style="163" customWidth="1"/>
    <col min="25" max="26" width="7.625" style="163" customWidth="1"/>
    <col min="27" max="27" width="12.50390625" style="163" customWidth="1"/>
    <col min="28" max="16384" width="9.00390625" style="163" customWidth="1"/>
  </cols>
  <sheetData>
    <row r="1" spans="1:12" ht="14.25">
      <c r="A1" s="164" t="s">
        <v>42</v>
      </c>
      <c r="B1" s="1123"/>
      <c r="K1" s="103"/>
      <c r="L1" s="103"/>
    </row>
    <row r="2" spans="1:27" ht="12.75" thickBot="1">
      <c r="A2" s="103"/>
      <c r="B2" s="1124"/>
      <c r="C2" s="103"/>
      <c r="D2" s="103"/>
      <c r="E2" s="103"/>
      <c r="F2" s="103"/>
      <c r="G2" s="103"/>
      <c r="H2" s="103"/>
      <c r="I2" s="103"/>
      <c r="J2" s="103"/>
      <c r="K2" s="103"/>
      <c r="L2" s="103"/>
      <c r="M2" s="103"/>
      <c r="N2" s="103"/>
      <c r="O2" s="103"/>
      <c r="P2" s="103"/>
      <c r="Q2" s="1125"/>
      <c r="R2" s="1125"/>
      <c r="V2" s="163" t="s">
        <v>23</v>
      </c>
      <c r="AA2" s="1125"/>
    </row>
    <row r="3" spans="1:27" ht="13.5" customHeight="1" thickTop="1">
      <c r="A3" s="1805" t="s">
        <v>992</v>
      </c>
      <c r="B3" s="1806"/>
      <c r="C3" s="1582" t="s">
        <v>24</v>
      </c>
      <c r="D3" s="1583"/>
      <c r="E3" s="1801" t="s">
        <v>25</v>
      </c>
      <c r="F3" s="1715" t="s">
        <v>26</v>
      </c>
      <c r="G3" s="1816"/>
      <c r="H3" s="1816"/>
      <c r="I3" s="1816"/>
      <c r="J3" s="1816"/>
      <c r="K3" s="1816"/>
      <c r="L3" s="1816"/>
      <c r="M3" s="1816"/>
      <c r="N3" s="1816"/>
      <c r="O3" s="1816"/>
      <c r="P3" s="1816"/>
      <c r="Q3" s="1816"/>
      <c r="R3" s="1816"/>
      <c r="S3" s="1816"/>
      <c r="T3" s="1816"/>
      <c r="U3" s="1816"/>
      <c r="V3" s="1816"/>
      <c r="W3" s="1816"/>
      <c r="X3" s="1816"/>
      <c r="Y3" s="1816"/>
      <c r="Z3" s="1817"/>
      <c r="AA3" s="1811" t="s">
        <v>27</v>
      </c>
    </row>
    <row r="4" spans="1:27" ht="13.5" customHeight="1">
      <c r="A4" s="1807"/>
      <c r="B4" s="1808"/>
      <c r="C4" s="1586"/>
      <c r="D4" s="1587"/>
      <c r="E4" s="1802"/>
      <c r="F4" s="1579" t="s">
        <v>28</v>
      </c>
      <c r="G4" s="1814"/>
      <c r="H4" s="1815"/>
      <c r="I4" s="1818" t="s">
        <v>29</v>
      </c>
      <c r="J4" s="1819"/>
      <c r="K4" s="1820"/>
      <c r="L4" s="1818" t="s">
        <v>30</v>
      </c>
      <c r="M4" s="1819"/>
      <c r="N4" s="1820"/>
      <c r="O4" s="1818" t="s">
        <v>31</v>
      </c>
      <c r="P4" s="1819"/>
      <c r="Q4" s="1820"/>
      <c r="R4" s="1818" t="s">
        <v>32</v>
      </c>
      <c r="S4" s="1819"/>
      <c r="T4" s="1820"/>
      <c r="U4" s="1818" t="s">
        <v>33</v>
      </c>
      <c r="V4" s="1819"/>
      <c r="W4" s="1820"/>
      <c r="X4" s="1818" t="s">
        <v>34</v>
      </c>
      <c r="Y4" s="1819"/>
      <c r="Z4" s="1820"/>
      <c r="AA4" s="1812"/>
    </row>
    <row r="5" spans="1:27" ht="12">
      <c r="A5" s="1809"/>
      <c r="B5" s="1810"/>
      <c r="C5" s="126" t="s">
        <v>35</v>
      </c>
      <c r="D5" s="126" t="s">
        <v>36</v>
      </c>
      <c r="E5" s="1803"/>
      <c r="F5" s="1127" t="s">
        <v>178</v>
      </c>
      <c r="G5" s="126" t="s">
        <v>920</v>
      </c>
      <c r="H5" s="126" t="s">
        <v>921</v>
      </c>
      <c r="I5" s="1127" t="s">
        <v>178</v>
      </c>
      <c r="J5" s="126" t="s">
        <v>920</v>
      </c>
      <c r="K5" s="126" t="s">
        <v>921</v>
      </c>
      <c r="L5" s="1127" t="s">
        <v>178</v>
      </c>
      <c r="M5" s="126" t="s">
        <v>920</v>
      </c>
      <c r="N5" s="126" t="s">
        <v>921</v>
      </c>
      <c r="O5" s="1127" t="s">
        <v>178</v>
      </c>
      <c r="P5" s="126" t="s">
        <v>920</v>
      </c>
      <c r="Q5" s="126" t="s">
        <v>921</v>
      </c>
      <c r="R5" s="1127" t="s">
        <v>178</v>
      </c>
      <c r="S5" s="126" t="s">
        <v>920</v>
      </c>
      <c r="T5" s="126" t="s">
        <v>921</v>
      </c>
      <c r="U5" s="1127" t="s">
        <v>178</v>
      </c>
      <c r="V5" s="126" t="s">
        <v>920</v>
      </c>
      <c r="W5" s="126" t="s">
        <v>921</v>
      </c>
      <c r="X5" s="1127" t="s">
        <v>178</v>
      </c>
      <c r="Y5" s="126" t="s">
        <v>920</v>
      </c>
      <c r="Z5" s="126" t="s">
        <v>921</v>
      </c>
      <c r="AA5" s="1813"/>
    </row>
    <row r="6" spans="1:27" ht="13.5" customHeight="1">
      <c r="A6" s="1574" t="s">
        <v>132</v>
      </c>
      <c r="B6" s="1693"/>
      <c r="C6" s="1128">
        <v>357</v>
      </c>
      <c r="D6" s="1129">
        <v>117</v>
      </c>
      <c r="E6" s="1129">
        <v>3802</v>
      </c>
      <c r="F6" s="1129">
        <f>SUM(G6:H6)</f>
        <v>111079</v>
      </c>
      <c r="G6" s="1129">
        <f>SUM(J6+M6+P6+S6+V6+Y6)</f>
        <v>56823</v>
      </c>
      <c r="H6" s="1129">
        <f>SUM(K6+N6+Q6+T6+W6+Z6)</f>
        <v>54256</v>
      </c>
      <c r="I6" s="1129">
        <f>SUM(J6:K6)</f>
        <v>16506</v>
      </c>
      <c r="J6" s="1129">
        <v>8390</v>
      </c>
      <c r="K6" s="1129">
        <v>8116</v>
      </c>
      <c r="L6" s="1129">
        <f>SUM(M6:N6)</f>
        <v>17986</v>
      </c>
      <c r="M6" s="1129">
        <v>9236</v>
      </c>
      <c r="N6" s="1129">
        <v>8750</v>
      </c>
      <c r="O6" s="1129">
        <f>SUM(P6:Q6)</f>
        <v>18162</v>
      </c>
      <c r="P6" s="1129">
        <v>9475</v>
      </c>
      <c r="Q6" s="1129">
        <v>8687</v>
      </c>
      <c r="R6" s="1129">
        <f>SUM(S6:T6)</f>
        <v>18964</v>
      </c>
      <c r="S6" s="1129">
        <v>9766</v>
      </c>
      <c r="T6" s="1129">
        <v>9198</v>
      </c>
      <c r="U6" s="1129">
        <f>SUM(V6:W6)</f>
        <v>19536</v>
      </c>
      <c r="V6" s="1129">
        <v>9873</v>
      </c>
      <c r="W6" s="1129">
        <v>9663</v>
      </c>
      <c r="X6" s="1129">
        <f>SUM(Y6:Z6)</f>
        <v>19925</v>
      </c>
      <c r="Y6" s="1129">
        <v>10083</v>
      </c>
      <c r="Z6" s="1129">
        <v>9842</v>
      </c>
      <c r="AA6" s="850">
        <v>5117</v>
      </c>
    </row>
    <row r="7" spans="1:27" ht="13.5" customHeight="1">
      <c r="A7" s="723"/>
      <c r="B7" s="99"/>
      <c r="C7" s="100"/>
      <c r="D7" s="101"/>
      <c r="E7" s="101"/>
      <c r="F7" s="101"/>
      <c r="G7" s="101"/>
      <c r="H7" s="101"/>
      <c r="I7" s="101"/>
      <c r="J7" s="101"/>
      <c r="K7" s="101"/>
      <c r="L7" s="101"/>
      <c r="M7" s="101"/>
      <c r="N7" s="101"/>
      <c r="O7" s="101"/>
      <c r="P7" s="101"/>
      <c r="Q7" s="101"/>
      <c r="R7" s="101"/>
      <c r="S7" s="101"/>
      <c r="T7" s="101"/>
      <c r="U7" s="101"/>
      <c r="V7" s="101"/>
      <c r="W7" s="101"/>
      <c r="X7" s="101"/>
      <c r="Y7" s="101"/>
      <c r="Z7" s="101"/>
      <c r="AA7" s="294"/>
    </row>
    <row r="8" spans="1:27" s="168" customFormat="1" ht="13.5" customHeight="1">
      <c r="A8" s="1218" t="s">
        <v>133</v>
      </c>
      <c r="B8" s="1219"/>
      <c r="C8" s="104">
        <f>SUM(C10+C26)</f>
        <v>355</v>
      </c>
      <c r="D8" s="105">
        <f>SUM(D10+D26)</f>
        <v>106</v>
      </c>
      <c r="E8" s="105">
        <f>SUM(E10+E26)</f>
        <v>3691</v>
      </c>
      <c r="F8" s="105">
        <f>SUM(G8+H8)</f>
        <v>106794</v>
      </c>
      <c r="G8" s="105">
        <f>SUM(J8+M8+P8+S8+V8+Y8)</f>
        <v>54764</v>
      </c>
      <c r="H8" s="105">
        <f>SUM(K8+N8+Q8+T8+W8+Z8)</f>
        <v>52030</v>
      </c>
      <c r="I8" s="105">
        <f>SUM(J8:K8)</f>
        <v>15728</v>
      </c>
      <c r="J8" s="105">
        <f>SUM(J10+J26)</f>
        <v>8073</v>
      </c>
      <c r="K8" s="105">
        <f>SUM(K10+K26)</f>
        <v>7655</v>
      </c>
      <c r="L8" s="105">
        <f>SUM(M8:N8)</f>
        <v>16452</v>
      </c>
      <c r="M8" s="105">
        <f>SUM(M10+M26)</f>
        <v>8353</v>
      </c>
      <c r="N8" s="105">
        <f>SUM(N10+N26)</f>
        <v>8099</v>
      </c>
      <c r="O8" s="105">
        <f>SUM(P8:Q8)</f>
        <v>17953</v>
      </c>
      <c r="P8" s="105">
        <f>SUM(P10+P26)</f>
        <v>9227</v>
      </c>
      <c r="Q8" s="105">
        <f>SUM(Q10+Q26)</f>
        <v>8726</v>
      </c>
      <c r="R8" s="105">
        <f>SUM(S8:T8)</f>
        <v>18162</v>
      </c>
      <c r="S8" s="105">
        <f>SUM(S10+S26)</f>
        <v>9479</v>
      </c>
      <c r="T8" s="105">
        <f>SUM(T10+T26)</f>
        <v>8683</v>
      </c>
      <c r="U8" s="105">
        <f>SUM(V8:W8)</f>
        <v>18969</v>
      </c>
      <c r="V8" s="105">
        <f>SUM(V10+V26)</f>
        <v>9776</v>
      </c>
      <c r="W8" s="105">
        <f>SUM(W10+W26)</f>
        <v>9193</v>
      </c>
      <c r="X8" s="105">
        <f>SUM(Y8:Z8)</f>
        <v>19530</v>
      </c>
      <c r="Y8" s="105">
        <f>SUM(Y10+Y26)</f>
        <v>9856</v>
      </c>
      <c r="Z8" s="105">
        <f>SUM(Z10+Z26)</f>
        <v>9674</v>
      </c>
      <c r="AA8" s="298">
        <f>SUM(AA10+AA26)</f>
        <v>5023</v>
      </c>
    </row>
    <row r="9" spans="1:27" s="172" customFormat="1" ht="13.5" customHeight="1">
      <c r="A9" s="135"/>
      <c r="B9" s="147"/>
      <c r="C9" s="1130"/>
      <c r="D9" s="1131"/>
      <c r="E9" s="1131"/>
      <c r="F9" s="1131"/>
      <c r="G9" s="105"/>
      <c r="H9" s="105"/>
      <c r="I9" s="1131"/>
      <c r="J9" s="105"/>
      <c r="K9" s="105"/>
      <c r="L9" s="1131"/>
      <c r="M9" s="105"/>
      <c r="N9" s="105"/>
      <c r="O9" s="1131"/>
      <c r="P9" s="105"/>
      <c r="Q9" s="105"/>
      <c r="R9" s="1131"/>
      <c r="S9" s="105"/>
      <c r="T9" s="105"/>
      <c r="U9" s="1131"/>
      <c r="V9" s="105"/>
      <c r="W9" s="105"/>
      <c r="X9" s="1131"/>
      <c r="Y9" s="105"/>
      <c r="Z9" s="105"/>
      <c r="AA9" s="298"/>
    </row>
    <row r="10" spans="1:27" s="168" customFormat="1" ht="13.5" customHeight="1">
      <c r="A10" s="1218" t="s">
        <v>1001</v>
      </c>
      <c r="B10" s="1804"/>
      <c r="C10" s="104">
        <f aca="true" t="shared" si="0" ref="C10:AA10">SUM(C12:C24)</f>
        <v>174</v>
      </c>
      <c r="D10" s="105">
        <f t="shared" si="0"/>
        <v>42</v>
      </c>
      <c r="E10" s="105">
        <f t="shared" si="0"/>
        <v>2264</v>
      </c>
      <c r="F10" s="105">
        <f t="shared" si="0"/>
        <v>72909</v>
      </c>
      <c r="G10" s="105">
        <f t="shared" si="0"/>
        <v>37454</v>
      </c>
      <c r="H10" s="105">
        <f t="shared" si="0"/>
        <v>35455</v>
      </c>
      <c r="I10" s="105">
        <f t="shared" si="0"/>
        <v>11083</v>
      </c>
      <c r="J10" s="105">
        <f t="shared" si="0"/>
        <v>5705</v>
      </c>
      <c r="K10" s="105">
        <f t="shared" si="0"/>
        <v>5378</v>
      </c>
      <c r="L10" s="105">
        <f t="shared" si="0"/>
        <v>11593</v>
      </c>
      <c r="M10" s="105">
        <f t="shared" si="0"/>
        <v>5926</v>
      </c>
      <c r="N10" s="105">
        <f t="shared" si="0"/>
        <v>5667</v>
      </c>
      <c r="O10" s="105">
        <f t="shared" si="0"/>
        <v>12321</v>
      </c>
      <c r="P10" s="105">
        <f t="shared" si="0"/>
        <v>6325</v>
      </c>
      <c r="Q10" s="105">
        <f t="shared" si="0"/>
        <v>5996</v>
      </c>
      <c r="R10" s="105">
        <f t="shared" si="0"/>
        <v>12381</v>
      </c>
      <c r="S10" s="105">
        <f t="shared" si="0"/>
        <v>6459</v>
      </c>
      <c r="T10" s="105">
        <f t="shared" si="0"/>
        <v>5922</v>
      </c>
      <c r="U10" s="105">
        <f t="shared" si="0"/>
        <v>12691</v>
      </c>
      <c r="V10" s="105">
        <f t="shared" si="0"/>
        <v>6519</v>
      </c>
      <c r="W10" s="105">
        <f t="shared" si="0"/>
        <v>6172</v>
      </c>
      <c r="X10" s="105">
        <f t="shared" si="0"/>
        <v>12840</v>
      </c>
      <c r="Y10" s="105">
        <f t="shared" si="0"/>
        <v>6520</v>
      </c>
      <c r="Z10" s="105">
        <f t="shared" si="0"/>
        <v>6320</v>
      </c>
      <c r="AA10" s="298">
        <f t="shared" si="0"/>
        <v>3000</v>
      </c>
    </row>
    <row r="11" spans="1:27" ht="13.5" customHeight="1">
      <c r="A11" s="1132"/>
      <c r="B11" s="99"/>
      <c r="C11" s="100"/>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294"/>
    </row>
    <row r="12" spans="1:27" ht="12" customHeight="1">
      <c r="A12" s="174"/>
      <c r="B12" s="99" t="s">
        <v>922</v>
      </c>
      <c r="C12" s="100">
        <v>32</v>
      </c>
      <c r="D12" s="101">
        <v>3</v>
      </c>
      <c r="E12" s="101">
        <v>514</v>
      </c>
      <c r="F12" s="101">
        <f aca="true" t="shared" si="1" ref="F12:F24">SUM(G12:H12)</f>
        <v>18027</v>
      </c>
      <c r="G12" s="101">
        <f aca="true" t="shared" si="2" ref="G12:G24">SUM(J12+M12+P12+S12+V12+Y12)</f>
        <v>9235</v>
      </c>
      <c r="H12" s="101">
        <f aca="true" t="shared" si="3" ref="H12:H24">SUM(K12+N12+Q12+T12+W12+Z12)</f>
        <v>8792</v>
      </c>
      <c r="I12" s="101">
        <f aca="true" t="shared" si="4" ref="I12:I24">SUM(J12:K12)</f>
        <v>2842</v>
      </c>
      <c r="J12" s="101">
        <v>1451</v>
      </c>
      <c r="K12" s="101">
        <v>1391</v>
      </c>
      <c r="L12" s="101">
        <f aca="true" t="shared" si="5" ref="L12:L24">SUM(M12:N12)</f>
        <v>2950</v>
      </c>
      <c r="M12" s="101">
        <v>1497</v>
      </c>
      <c r="N12" s="101">
        <v>1453</v>
      </c>
      <c r="O12" s="101">
        <f aca="true" t="shared" si="6" ref="O12:O24">SUM(P12:Q12)</f>
        <v>3144</v>
      </c>
      <c r="P12" s="101">
        <v>1631</v>
      </c>
      <c r="Q12" s="101">
        <v>1513</v>
      </c>
      <c r="R12" s="101">
        <f aca="true" t="shared" si="7" ref="R12:R24">SUM(S12:T12)</f>
        <v>3005</v>
      </c>
      <c r="S12" s="101">
        <v>1568</v>
      </c>
      <c r="T12" s="101">
        <v>1437</v>
      </c>
      <c r="U12" s="101">
        <f aca="true" t="shared" si="8" ref="U12:U24">SUM(V12:W12)</f>
        <v>3026</v>
      </c>
      <c r="V12" s="101">
        <v>1560</v>
      </c>
      <c r="W12" s="101">
        <v>1466</v>
      </c>
      <c r="X12" s="101">
        <f aca="true" t="shared" si="9" ref="X12:X24">SUM(Y12:Z12)</f>
        <v>3060</v>
      </c>
      <c r="Y12" s="101">
        <v>1528</v>
      </c>
      <c r="Z12" s="101">
        <v>1532</v>
      </c>
      <c r="AA12" s="294">
        <v>675</v>
      </c>
    </row>
    <row r="13" spans="1:27" ht="13.5" customHeight="1">
      <c r="A13" s="174"/>
      <c r="B13" s="99" t="s">
        <v>923</v>
      </c>
      <c r="C13" s="100">
        <v>19</v>
      </c>
      <c r="D13" s="101">
        <v>12</v>
      </c>
      <c r="E13" s="101">
        <v>264</v>
      </c>
      <c r="F13" s="101">
        <f t="shared" si="1"/>
        <v>8227</v>
      </c>
      <c r="G13" s="101">
        <f t="shared" si="2"/>
        <v>4224</v>
      </c>
      <c r="H13" s="101">
        <f t="shared" si="3"/>
        <v>4003</v>
      </c>
      <c r="I13" s="101">
        <f t="shared" si="4"/>
        <v>1258</v>
      </c>
      <c r="J13" s="101">
        <v>641</v>
      </c>
      <c r="K13" s="101">
        <v>617</v>
      </c>
      <c r="L13" s="101">
        <f t="shared" si="5"/>
        <v>1333</v>
      </c>
      <c r="M13" s="101">
        <v>693</v>
      </c>
      <c r="N13" s="101">
        <v>640</v>
      </c>
      <c r="O13" s="101">
        <f t="shared" si="6"/>
        <v>1347</v>
      </c>
      <c r="P13" s="101">
        <v>668</v>
      </c>
      <c r="Q13" s="101">
        <v>679</v>
      </c>
      <c r="R13" s="101">
        <f t="shared" si="7"/>
        <v>1376</v>
      </c>
      <c r="S13" s="101">
        <v>717</v>
      </c>
      <c r="T13" s="101">
        <v>659</v>
      </c>
      <c r="U13" s="101">
        <f t="shared" si="8"/>
        <v>1480</v>
      </c>
      <c r="V13" s="101">
        <v>770</v>
      </c>
      <c r="W13" s="101">
        <v>710</v>
      </c>
      <c r="X13" s="101">
        <f t="shared" si="9"/>
        <v>1433</v>
      </c>
      <c r="Y13" s="101">
        <v>735</v>
      </c>
      <c r="Z13" s="101">
        <v>698</v>
      </c>
      <c r="AA13" s="294">
        <v>348</v>
      </c>
    </row>
    <row r="14" spans="1:27" ht="13.5" customHeight="1">
      <c r="A14" s="174"/>
      <c r="B14" s="99" t="s">
        <v>924</v>
      </c>
      <c r="C14" s="100">
        <v>20</v>
      </c>
      <c r="D14" s="101">
        <v>1</v>
      </c>
      <c r="E14" s="101">
        <v>265</v>
      </c>
      <c r="F14" s="101">
        <f t="shared" si="1"/>
        <v>8754</v>
      </c>
      <c r="G14" s="101">
        <f t="shared" si="2"/>
        <v>4481</v>
      </c>
      <c r="H14" s="101">
        <f t="shared" si="3"/>
        <v>4273</v>
      </c>
      <c r="I14" s="101">
        <f t="shared" si="4"/>
        <v>1348</v>
      </c>
      <c r="J14" s="101">
        <v>683</v>
      </c>
      <c r="K14" s="101">
        <v>665</v>
      </c>
      <c r="L14" s="101">
        <f t="shared" si="5"/>
        <v>1414</v>
      </c>
      <c r="M14" s="101">
        <v>733</v>
      </c>
      <c r="N14" s="101">
        <v>681</v>
      </c>
      <c r="O14" s="101">
        <f t="shared" si="6"/>
        <v>1466</v>
      </c>
      <c r="P14" s="101">
        <v>741</v>
      </c>
      <c r="Q14" s="101">
        <v>725</v>
      </c>
      <c r="R14" s="101">
        <f t="shared" si="7"/>
        <v>1476</v>
      </c>
      <c r="S14" s="101">
        <v>762</v>
      </c>
      <c r="T14" s="101">
        <v>714</v>
      </c>
      <c r="U14" s="101">
        <f t="shared" si="8"/>
        <v>1508</v>
      </c>
      <c r="V14" s="101">
        <v>778</v>
      </c>
      <c r="W14" s="101">
        <v>730</v>
      </c>
      <c r="X14" s="101">
        <f t="shared" si="9"/>
        <v>1542</v>
      </c>
      <c r="Y14" s="101">
        <v>784</v>
      </c>
      <c r="Z14" s="101">
        <v>758</v>
      </c>
      <c r="AA14" s="294">
        <v>346</v>
      </c>
    </row>
    <row r="15" spans="1:27" ht="13.5" customHeight="1">
      <c r="A15" s="174"/>
      <c r="B15" s="99" t="s">
        <v>925</v>
      </c>
      <c r="C15" s="100">
        <v>21</v>
      </c>
      <c r="D15" s="102">
        <v>0</v>
      </c>
      <c r="E15" s="101">
        <v>251</v>
      </c>
      <c r="F15" s="101">
        <f t="shared" si="1"/>
        <v>8582</v>
      </c>
      <c r="G15" s="101">
        <f t="shared" si="2"/>
        <v>4411</v>
      </c>
      <c r="H15" s="101">
        <f t="shared" si="3"/>
        <v>4171</v>
      </c>
      <c r="I15" s="101">
        <f t="shared" si="4"/>
        <v>1333</v>
      </c>
      <c r="J15" s="101">
        <v>713</v>
      </c>
      <c r="K15" s="101">
        <v>620</v>
      </c>
      <c r="L15" s="101">
        <f t="shared" si="5"/>
        <v>1371</v>
      </c>
      <c r="M15" s="101">
        <v>670</v>
      </c>
      <c r="N15" s="101">
        <v>701</v>
      </c>
      <c r="O15" s="101">
        <f t="shared" si="6"/>
        <v>1412</v>
      </c>
      <c r="P15" s="101">
        <v>742</v>
      </c>
      <c r="Q15" s="101">
        <v>670</v>
      </c>
      <c r="R15" s="101">
        <f t="shared" si="7"/>
        <v>1535</v>
      </c>
      <c r="S15" s="101">
        <v>799</v>
      </c>
      <c r="T15" s="101">
        <v>736</v>
      </c>
      <c r="U15" s="101">
        <f t="shared" si="8"/>
        <v>1459</v>
      </c>
      <c r="V15" s="101">
        <v>751</v>
      </c>
      <c r="W15" s="101">
        <v>708</v>
      </c>
      <c r="X15" s="101">
        <f t="shared" si="9"/>
        <v>1472</v>
      </c>
      <c r="Y15" s="101">
        <v>736</v>
      </c>
      <c r="Z15" s="101">
        <v>736</v>
      </c>
      <c r="AA15" s="294">
        <v>328</v>
      </c>
    </row>
    <row r="16" spans="1:27" ht="13.5" customHeight="1">
      <c r="A16" s="174"/>
      <c r="B16" s="99" t="s">
        <v>926</v>
      </c>
      <c r="C16" s="100">
        <v>11</v>
      </c>
      <c r="D16" s="101">
        <v>6</v>
      </c>
      <c r="E16" s="101">
        <v>139</v>
      </c>
      <c r="F16" s="101">
        <f t="shared" si="1"/>
        <v>3986</v>
      </c>
      <c r="G16" s="101">
        <f t="shared" si="2"/>
        <v>2094</v>
      </c>
      <c r="H16" s="101">
        <f t="shared" si="3"/>
        <v>1892</v>
      </c>
      <c r="I16" s="101">
        <f t="shared" si="4"/>
        <v>569</v>
      </c>
      <c r="J16" s="101">
        <v>308</v>
      </c>
      <c r="K16" s="101">
        <v>261</v>
      </c>
      <c r="L16" s="101">
        <f t="shared" si="5"/>
        <v>594</v>
      </c>
      <c r="M16" s="101">
        <v>311</v>
      </c>
      <c r="N16" s="101">
        <v>283</v>
      </c>
      <c r="O16" s="101">
        <f t="shared" si="6"/>
        <v>700</v>
      </c>
      <c r="P16" s="101">
        <v>360</v>
      </c>
      <c r="Q16" s="101">
        <v>340</v>
      </c>
      <c r="R16" s="101">
        <f t="shared" si="7"/>
        <v>680</v>
      </c>
      <c r="S16" s="101">
        <v>355</v>
      </c>
      <c r="T16" s="101">
        <v>325</v>
      </c>
      <c r="U16" s="101">
        <f t="shared" si="8"/>
        <v>726</v>
      </c>
      <c r="V16" s="101">
        <v>370</v>
      </c>
      <c r="W16" s="101">
        <v>356</v>
      </c>
      <c r="X16" s="101">
        <f t="shared" si="9"/>
        <v>717</v>
      </c>
      <c r="Y16" s="101">
        <v>390</v>
      </c>
      <c r="Z16" s="101">
        <v>327</v>
      </c>
      <c r="AA16" s="294">
        <v>191</v>
      </c>
    </row>
    <row r="17" spans="1:27" ht="13.5" customHeight="1">
      <c r="A17" s="174"/>
      <c r="B17" s="99" t="s">
        <v>927</v>
      </c>
      <c r="C17" s="100">
        <v>10</v>
      </c>
      <c r="D17" s="102">
        <v>1</v>
      </c>
      <c r="E17" s="101">
        <v>116</v>
      </c>
      <c r="F17" s="101">
        <f t="shared" si="1"/>
        <v>3522</v>
      </c>
      <c r="G17" s="101">
        <f t="shared" si="2"/>
        <v>1785</v>
      </c>
      <c r="H17" s="101">
        <f t="shared" si="3"/>
        <v>1737</v>
      </c>
      <c r="I17" s="101">
        <f t="shared" si="4"/>
        <v>502</v>
      </c>
      <c r="J17" s="101">
        <v>257</v>
      </c>
      <c r="K17" s="101">
        <v>245</v>
      </c>
      <c r="L17" s="101">
        <f t="shared" si="5"/>
        <v>564</v>
      </c>
      <c r="M17" s="101">
        <v>294</v>
      </c>
      <c r="N17" s="101">
        <v>270</v>
      </c>
      <c r="O17" s="101">
        <f t="shared" si="6"/>
        <v>543</v>
      </c>
      <c r="P17" s="101">
        <v>273</v>
      </c>
      <c r="Q17" s="101">
        <v>270</v>
      </c>
      <c r="R17" s="101">
        <f t="shared" si="7"/>
        <v>632</v>
      </c>
      <c r="S17" s="101">
        <v>318</v>
      </c>
      <c r="T17" s="101">
        <v>314</v>
      </c>
      <c r="U17" s="101">
        <f t="shared" si="8"/>
        <v>648</v>
      </c>
      <c r="V17" s="101">
        <v>313</v>
      </c>
      <c r="W17" s="101">
        <v>335</v>
      </c>
      <c r="X17" s="101">
        <f t="shared" si="9"/>
        <v>633</v>
      </c>
      <c r="Y17" s="101">
        <v>330</v>
      </c>
      <c r="Z17" s="101">
        <v>303</v>
      </c>
      <c r="AA17" s="294">
        <v>156</v>
      </c>
    </row>
    <row r="18" spans="1:27" ht="13.5" customHeight="1">
      <c r="A18" s="174"/>
      <c r="B18" s="99" t="s">
        <v>928</v>
      </c>
      <c r="C18" s="100">
        <v>9</v>
      </c>
      <c r="D18" s="101">
        <v>6</v>
      </c>
      <c r="E18" s="101">
        <v>103</v>
      </c>
      <c r="F18" s="101">
        <f t="shared" si="1"/>
        <v>3128</v>
      </c>
      <c r="G18" s="101">
        <f t="shared" si="2"/>
        <v>1631</v>
      </c>
      <c r="H18" s="101">
        <f t="shared" si="3"/>
        <v>1497</v>
      </c>
      <c r="I18" s="101">
        <f t="shared" si="4"/>
        <v>496</v>
      </c>
      <c r="J18" s="101">
        <v>255</v>
      </c>
      <c r="K18" s="101">
        <v>241</v>
      </c>
      <c r="L18" s="101">
        <f t="shared" si="5"/>
        <v>502</v>
      </c>
      <c r="M18" s="101">
        <v>266</v>
      </c>
      <c r="N18" s="101">
        <v>236</v>
      </c>
      <c r="O18" s="101">
        <f t="shared" si="6"/>
        <v>488</v>
      </c>
      <c r="P18" s="101">
        <v>264</v>
      </c>
      <c r="Q18" s="101">
        <v>224</v>
      </c>
      <c r="R18" s="101">
        <f t="shared" si="7"/>
        <v>553</v>
      </c>
      <c r="S18" s="101">
        <v>288</v>
      </c>
      <c r="T18" s="101">
        <v>265</v>
      </c>
      <c r="U18" s="101">
        <f t="shared" si="8"/>
        <v>551</v>
      </c>
      <c r="V18" s="101">
        <v>292</v>
      </c>
      <c r="W18" s="101">
        <v>259</v>
      </c>
      <c r="X18" s="101">
        <f t="shared" si="9"/>
        <v>538</v>
      </c>
      <c r="Y18" s="101">
        <v>266</v>
      </c>
      <c r="Z18" s="101">
        <v>272</v>
      </c>
      <c r="AA18" s="294">
        <v>135</v>
      </c>
    </row>
    <row r="19" spans="1:27" ht="13.5" customHeight="1">
      <c r="A19" s="174"/>
      <c r="B19" s="99" t="s">
        <v>929</v>
      </c>
      <c r="C19" s="100">
        <v>9</v>
      </c>
      <c r="D19" s="102">
        <v>0</v>
      </c>
      <c r="E19" s="101">
        <v>93</v>
      </c>
      <c r="F19" s="101">
        <f t="shared" si="1"/>
        <v>2859</v>
      </c>
      <c r="G19" s="101">
        <f t="shared" si="2"/>
        <v>1500</v>
      </c>
      <c r="H19" s="101">
        <f t="shared" si="3"/>
        <v>1359</v>
      </c>
      <c r="I19" s="101">
        <f t="shared" si="4"/>
        <v>411</v>
      </c>
      <c r="J19" s="101">
        <v>222</v>
      </c>
      <c r="K19" s="101">
        <v>189</v>
      </c>
      <c r="L19" s="101">
        <f t="shared" si="5"/>
        <v>427</v>
      </c>
      <c r="M19" s="101">
        <v>236</v>
      </c>
      <c r="N19" s="101">
        <v>191</v>
      </c>
      <c r="O19" s="101">
        <f t="shared" si="6"/>
        <v>507</v>
      </c>
      <c r="P19" s="101">
        <v>272</v>
      </c>
      <c r="Q19" s="101">
        <v>235</v>
      </c>
      <c r="R19" s="101">
        <f t="shared" si="7"/>
        <v>477</v>
      </c>
      <c r="S19" s="101">
        <v>251</v>
      </c>
      <c r="T19" s="101">
        <v>226</v>
      </c>
      <c r="U19" s="101">
        <f t="shared" si="8"/>
        <v>480</v>
      </c>
      <c r="V19" s="101">
        <v>241</v>
      </c>
      <c r="W19" s="101">
        <v>239</v>
      </c>
      <c r="X19" s="101">
        <f t="shared" si="9"/>
        <v>557</v>
      </c>
      <c r="Y19" s="101">
        <v>278</v>
      </c>
      <c r="Z19" s="101">
        <v>279</v>
      </c>
      <c r="AA19" s="294">
        <v>130</v>
      </c>
    </row>
    <row r="20" spans="1:27" ht="13.5" customHeight="1">
      <c r="A20" s="174"/>
      <c r="B20" s="99" t="s">
        <v>930</v>
      </c>
      <c r="C20" s="100">
        <v>6</v>
      </c>
      <c r="D20" s="102">
        <v>3</v>
      </c>
      <c r="E20" s="101">
        <v>95</v>
      </c>
      <c r="F20" s="101">
        <f t="shared" si="1"/>
        <v>2912</v>
      </c>
      <c r="G20" s="101">
        <f t="shared" si="2"/>
        <v>1509</v>
      </c>
      <c r="H20" s="101">
        <f t="shared" si="3"/>
        <v>1403</v>
      </c>
      <c r="I20" s="101">
        <f t="shared" si="4"/>
        <v>440</v>
      </c>
      <c r="J20" s="101">
        <v>210</v>
      </c>
      <c r="K20" s="101">
        <v>230</v>
      </c>
      <c r="L20" s="101">
        <f t="shared" si="5"/>
        <v>463</v>
      </c>
      <c r="M20" s="101">
        <v>232</v>
      </c>
      <c r="N20" s="101">
        <v>231</v>
      </c>
      <c r="O20" s="101">
        <f t="shared" si="6"/>
        <v>485</v>
      </c>
      <c r="P20" s="101">
        <v>237</v>
      </c>
      <c r="Q20" s="101">
        <v>248</v>
      </c>
      <c r="R20" s="101">
        <f t="shared" si="7"/>
        <v>472</v>
      </c>
      <c r="S20" s="101">
        <v>255</v>
      </c>
      <c r="T20" s="101">
        <v>217</v>
      </c>
      <c r="U20" s="101">
        <f t="shared" si="8"/>
        <v>518</v>
      </c>
      <c r="V20" s="101">
        <v>276</v>
      </c>
      <c r="W20" s="101">
        <v>242</v>
      </c>
      <c r="X20" s="101">
        <f t="shared" si="9"/>
        <v>534</v>
      </c>
      <c r="Y20" s="101">
        <v>299</v>
      </c>
      <c r="Z20" s="101">
        <v>235</v>
      </c>
      <c r="AA20" s="294">
        <v>127</v>
      </c>
    </row>
    <row r="21" spans="1:27" ht="13.5" customHeight="1">
      <c r="A21" s="174"/>
      <c r="B21" s="99" t="s">
        <v>931</v>
      </c>
      <c r="C21" s="100">
        <v>10</v>
      </c>
      <c r="D21" s="102">
        <v>1</v>
      </c>
      <c r="E21" s="101">
        <v>119</v>
      </c>
      <c r="F21" s="101">
        <f t="shared" si="1"/>
        <v>3860</v>
      </c>
      <c r="G21" s="101">
        <f t="shared" si="2"/>
        <v>1964</v>
      </c>
      <c r="H21" s="101">
        <f t="shared" si="3"/>
        <v>1896</v>
      </c>
      <c r="I21" s="101">
        <f t="shared" si="4"/>
        <v>577</v>
      </c>
      <c r="J21" s="101">
        <v>299</v>
      </c>
      <c r="K21" s="101">
        <v>278</v>
      </c>
      <c r="L21" s="101">
        <f t="shared" si="5"/>
        <v>596</v>
      </c>
      <c r="M21" s="101">
        <v>286</v>
      </c>
      <c r="N21" s="101">
        <v>310</v>
      </c>
      <c r="O21" s="101">
        <f t="shared" si="6"/>
        <v>669</v>
      </c>
      <c r="P21" s="101">
        <v>331</v>
      </c>
      <c r="Q21" s="101">
        <v>338</v>
      </c>
      <c r="R21" s="101">
        <f t="shared" si="7"/>
        <v>680</v>
      </c>
      <c r="S21" s="101">
        <v>362</v>
      </c>
      <c r="T21" s="101">
        <v>318</v>
      </c>
      <c r="U21" s="101">
        <f t="shared" si="8"/>
        <v>653</v>
      </c>
      <c r="V21" s="101">
        <v>354</v>
      </c>
      <c r="W21" s="101">
        <v>299</v>
      </c>
      <c r="X21" s="101">
        <f t="shared" si="9"/>
        <v>685</v>
      </c>
      <c r="Y21" s="101">
        <v>332</v>
      </c>
      <c r="Z21" s="101">
        <v>353</v>
      </c>
      <c r="AA21" s="294">
        <v>159</v>
      </c>
    </row>
    <row r="22" spans="1:27" ht="13.5" customHeight="1">
      <c r="A22" s="174"/>
      <c r="B22" s="99" t="s">
        <v>932</v>
      </c>
      <c r="C22" s="100">
        <v>7</v>
      </c>
      <c r="D22" s="102">
        <v>3</v>
      </c>
      <c r="E22" s="101">
        <v>108</v>
      </c>
      <c r="F22" s="101">
        <f t="shared" si="1"/>
        <v>3497</v>
      </c>
      <c r="G22" s="101">
        <f t="shared" si="2"/>
        <v>1760</v>
      </c>
      <c r="H22" s="101">
        <f t="shared" si="3"/>
        <v>1737</v>
      </c>
      <c r="I22" s="101">
        <f t="shared" si="4"/>
        <v>507</v>
      </c>
      <c r="J22" s="101">
        <v>255</v>
      </c>
      <c r="K22" s="101">
        <v>252</v>
      </c>
      <c r="L22" s="101">
        <f t="shared" si="5"/>
        <v>560</v>
      </c>
      <c r="M22" s="101">
        <v>289</v>
      </c>
      <c r="N22" s="101">
        <v>271</v>
      </c>
      <c r="O22" s="101">
        <f t="shared" si="6"/>
        <v>614</v>
      </c>
      <c r="P22" s="101">
        <v>312</v>
      </c>
      <c r="Q22" s="101">
        <v>302</v>
      </c>
      <c r="R22" s="101">
        <f t="shared" si="7"/>
        <v>549</v>
      </c>
      <c r="S22" s="101">
        <v>285</v>
      </c>
      <c r="T22" s="101">
        <v>264</v>
      </c>
      <c r="U22" s="101">
        <f t="shared" si="8"/>
        <v>633</v>
      </c>
      <c r="V22" s="101">
        <v>314</v>
      </c>
      <c r="W22" s="101">
        <v>319</v>
      </c>
      <c r="X22" s="101">
        <f t="shared" si="9"/>
        <v>634</v>
      </c>
      <c r="Y22" s="101">
        <v>305</v>
      </c>
      <c r="Z22" s="101">
        <v>329</v>
      </c>
      <c r="AA22" s="294">
        <v>142</v>
      </c>
    </row>
    <row r="23" spans="1:27" ht="13.5" customHeight="1">
      <c r="A23" s="174"/>
      <c r="B23" s="99" t="s">
        <v>933</v>
      </c>
      <c r="C23" s="100">
        <v>12</v>
      </c>
      <c r="D23" s="102">
        <v>3</v>
      </c>
      <c r="E23" s="101">
        <v>89</v>
      </c>
      <c r="F23" s="101">
        <f t="shared" si="1"/>
        <v>2315</v>
      </c>
      <c r="G23" s="101">
        <f t="shared" si="2"/>
        <v>1208</v>
      </c>
      <c r="H23" s="101">
        <f t="shared" si="3"/>
        <v>1107</v>
      </c>
      <c r="I23" s="101">
        <f t="shared" si="4"/>
        <v>315</v>
      </c>
      <c r="J23" s="101">
        <v>169</v>
      </c>
      <c r="K23" s="101">
        <v>146</v>
      </c>
      <c r="L23" s="101">
        <f t="shared" si="5"/>
        <v>333</v>
      </c>
      <c r="M23" s="101">
        <v>173</v>
      </c>
      <c r="N23" s="101">
        <v>160</v>
      </c>
      <c r="O23" s="101">
        <f t="shared" si="6"/>
        <v>393</v>
      </c>
      <c r="P23" s="101">
        <v>206</v>
      </c>
      <c r="Q23" s="101">
        <v>187</v>
      </c>
      <c r="R23" s="101">
        <f t="shared" si="7"/>
        <v>382</v>
      </c>
      <c r="S23" s="101">
        <v>201</v>
      </c>
      <c r="T23" s="101">
        <v>181</v>
      </c>
      <c r="U23" s="101">
        <f t="shared" si="8"/>
        <v>438</v>
      </c>
      <c r="V23" s="101">
        <v>208</v>
      </c>
      <c r="W23" s="101">
        <v>230</v>
      </c>
      <c r="X23" s="101">
        <f t="shared" si="9"/>
        <v>454</v>
      </c>
      <c r="Y23" s="101">
        <v>251</v>
      </c>
      <c r="Z23" s="101">
        <v>203</v>
      </c>
      <c r="AA23" s="294">
        <v>122</v>
      </c>
    </row>
    <row r="24" spans="1:27" ht="13.5" customHeight="1">
      <c r="A24" s="174"/>
      <c r="B24" s="99" t="s">
        <v>934</v>
      </c>
      <c r="C24" s="100">
        <v>8</v>
      </c>
      <c r="D24" s="101">
        <v>3</v>
      </c>
      <c r="E24" s="101">
        <v>108</v>
      </c>
      <c r="F24" s="101">
        <f t="shared" si="1"/>
        <v>3240</v>
      </c>
      <c r="G24" s="101">
        <f t="shared" si="2"/>
        <v>1652</v>
      </c>
      <c r="H24" s="101">
        <f t="shared" si="3"/>
        <v>1588</v>
      </c>
      <c r="I24" s="101">
        <f t="shared" si="4"/>
        <v>485</v>
      </c>
      <c r="J24" s="101">
        <v>242</v>
      </c>
      <c r="K24" s="101">
        <v>243</v>
      </c>
      <c r="L24" s="101">
        <f t="shared" si="5"/>
        <v>486</v>
      </c>
      <c r="M24" s="101">
        <v>246</v>
      </c>
      <c r="N24" s="101">
        <v>240</v>
      </c>
      <c r="O24" s="101">
        <f t="shared" si="6"/>
        <v>553</v>
      </c>
      <c r="P24" s="101">
        <v>288</v>
      </c>
      <c r="Q24" s="101">
        <v>265</v>
      </c>
      <c r="R24" s="101">
        <f t="shared" si="7"/>
        <v>564</v>
      </c>
      <c r="S24" s="101">
        <v>298</v>
      </c>
      <c r="T24" s="101">
        <v>266</v>
      </c>
      <c r="U24" s="101">
        <f t="shared" si="8"/>
        <v>571</v>
      </c>
      <c r="V24" s="101">
        <v>292</v>
      </c>
      <c r="W24" s="101">
        <v>279</v>
      </c>
      <c r="X24" s="101">
        <f t="shared" si="9"/>
        <v>581</v>
      </c>
      <c r="Y24" s="101">
        <v>286</v>
      </c>
      <c r="Z24" s="101">
        <v>295</v>
      </c>
      <c r="AA24" s="294">
        <v>141</v>
      </c>
    </row>
    <row r="25" spans="1:27" ht="13.5" customHeight="1">
      <c r="A25" s="174"/>
      <c r="B25" s="99"/>
      <c r="C25" s="100"/>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294"/>
    </row>
    <row r="26" spans="1:27" s="172" customFormat="1" ht="13.5" customHeight="1">
      <c r="A26" s="1218" t="s">
        <v>975</v>
      </c>
      <c r="B26" s="1821"/>
      <c r="C26" s="1130">
        <f aca="true" t="shared" si="10" ref="C26:AA26">SUM(C28,C32,C38,C41,C50,C59,C68,C71,C54)</f>
        <v>181</v>
      </c>
      <c r="D26" s="1131">
        <f t="shared" si="10"/>
        <v>64</v>
      </c>
      <c r="E26" s="1131">
        <f t="shared" si="10"/>
        <v>1427</v>
      </c>
      <c r="F26" s="1131">
        <f t="shared" si="10"/>
        <v>33885</v>
      </c>
      <c r="G26" s="1131">
        <f t="shared" si="10"/>
        <v>17310</v>
      </c>
      <c r="H26" s="1131">
        <f t="shared" si="10"/>
        <v>16575</v>
      </c>
      <c r="I26" s="1131">
        <f t="shared" si="10"/>
        <v>4645</v>
      </c>
      <c r="J26" s="1131">
        <f t="shared" si="10"/>
        <v>2368</v>
      </c>
      <c r="K26" s="1131">
        <f t="shared" si="10"/>
        <v>2277</v>
      </c>
      <c r="L26" s="1131">
        <f t="shared" si="10"/>
        <v>4859</v>
      </c>
      <c r="M26" s="1131">
        <f t="shared" si="10"/>
        <v>2427</v>
      </c>
      <c r="N26" s="1131">
        <f t="shared" si="10"/>
        <v>2432</v>
      </c>
      <c r="O26" s="1131">
        <f t="shared" si="10"/>
        <v>5632</v>
      </c>
      <c r="P26" s="1131">
        <f t="shared" si="10"/>
        <v>2902</v>
      </c>
      <c r="Q26" s="1131">
        <f t="shared" si="10"/>
        <v>2730</v>
      </c>
      <c r="R26" s="1131">
        <f t="shared" si="10"/>
        <v>5781</v>
      </c>
      <c r="S26" s="1131">
        <f t="shared" si="10"/>
        <v>3020</v>
      </c>
      <c r="T26" s="1131">
        <f t="shared" si="10"/>
        <v>2761</v>
      </c>
      <c r="U26" s="1131">
        <f t="shared" si="10"/>
        <v>6278</v>
      </c>
      <c r="V26" s="1131">
        <f t="shared" si="10"/>
        <v>3257</v>
      </c>
      <c r="W26" s="1131">
        <f t="shared" si="10"/>
        <v>3021</v>
      </c>
      <c r="X26" s="1131">
        <f t="shared" si="10"/>
        <v>6690</v>
      </c>
      <c r="Y26" s="1131">
        <f t="shared" si="10"/>
        <v>3336</v>
      </c>
      <c r="Z26" s="1131">
        <f t="shared" si="10"/>
        <v>3354</v>
      </c>
      <c r="AA26" s="1134">
        <f t="shared" si="10"/>
        <v>2023</v>
      </c>
    </row>
    <row r="27" spans="1:27" ht="13.5" customHeight="1">
      <c r="A27" s="135"/>
      <c r="B27" s="1133"/>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294"/>
    </row>
    <row r="28" spans="1:27" ht="13.5" customHeight="1">
      <c r="A28" s="1822" t="s">
        <v>1010</v>
      </c>
      <c r="B28" s="1823"/>
      <c r="C28" s="100">
        <f aca="true" t="shared" si="11" ref="C28:AA28">SUM(C29:C30)</f>
        <v>7</v>
      </c>
      <c r="D28" s="101">
        <f t="shared" si="11"/>
        <v>0</v>
      </c>
      <c r="E28" s="101">
        <f t="shared" si="11"/>
        <v>72</v>
      </c>
      <c r="F28" s="101">
        <f t="shared" si="11"/>
        <v>2176</v>
      </c>
      <c r="G28" s="101">
        <f t="shared" si="11"/>
        <v>1087</v>
      </c>
      <c r="H28" s="101">
        <f t="shared" si="11"/>
        <v>1089</v>
      </c>
      <c r="I28" s="101">
        <f t="shared" si="11"/>
        <v>308</v>
      </c>
      <c r="J28" s="101">
        <f t="shared" si="11"/>
        <v>154</v>
      </c>
      <c r="K28" s="101">
        <f t="shared" si="11"/>
        <v>154</v>
      </c>
      <c r="L28" s="101">
        <f t="shared" si="11"/>
        <v>317</v>
      </c>
      <c r="M28" s="101">
        <f t="shared" si="11"/>
        <v>143</v>
      </c>
      <c r="N28" s="101">
        <f t="shared" si="11"/>
        <v>174</v>
      </c>
      <c r="O28" s="101">
        <f t="shared" si="11"/>
        <v>346</v>
      </c>
      <c r="P28" s="101">
        <f t="shared" si="11"/>
        <v>182</v>
      </c>
      <c r="Q28" s="101">
        <f t="shared" si="11"/>
        <v>164</v>
      </c>
      <c r="R28" s="101">
        <f t="shared" si="11"/>
        <v>379</v>
      </c>
      <c r="S28" s="101">
        <f t="shared" si="11"/>
        <v>196</v>
      </c>
      <c r="T28" s="101">
        <f t="shared" si="11"/>
        <v>183</v>
      </c>
      <c r="U28" s="101">
        <f t="shared" si="11"/>
        <v>411</v>
      </c>
      <c r="V28" s="101">
        <f t="shared" si="11"/>
        <v>204</v>
      </c>
      <c r="W28" s="101">
        <f t="shared" si="11"/>
        <v>207</v>
      </c>
      <c r="X28" s="101">
        <f t="shared" si="11"/>
        <v>415</v>
      </c>
      <c r="Y28" s="101">
        <f t="shared" si="11"/>
        <v>208</v>
      </c>
      <c r="Z28" s="101">
        <f t="shared" si="11"/>
        <v>207</v>
      </c>
      <c r="AA28" s="294">
        <f t="shared" si="11"/>
        <v>96</v>
      </c>
    </row>
    <row r="29" spans="1:27" ht="13.5" customHeight="1">
      <c r="A29" s="174"/>
      <c r="B29" s="99" t="s">
        <v>935</v>
      </c>
      <c r="C29" s="100">
        <v>5</v>
      </c>
      <c r="D29" s="102">
        <v>0</v>
      </c>
      <c r="E29" s="101">
        <v>43</v>
      </c>
      <c r="F29" s="101">
        <f>SUM(G29:H29)</f>
        <v>1264</v>
      </c>
      <c r="G29" s="101">
        <f>SUM(J29+M29+P29+S29+V29+Y29)</f>
        <v>627</v>
      </c>
      <c r="H29" s="101">
        <f>SUM(K29+N29+Q29+T29+W29+Z29)</f>
        <v>637</v>
      </c>
      <c r="I29" s="101">
        <f>SUM(J29:K29)</f>
        <v>172</v>
      </c>
      <c r="J29" s="101">
        <v>83</v>
      </c>
      <c r="K29" s="101">
        <v>89</v>
      </c>
      <c r="L29" s="101">
        <f>SUM(M29:N29)</f>
        <v>177</v>
      </c>
      <c r="M29" s="101">
        <v>82</v>
      </c>
      <c r="N29" s="101">
        <v>95</v>
      </c>
      <c r="O29" s="101">
        <f>SUM(P29:Q29)</f>
        <v>220</v>
      </c>
      <c r="P29" s="101">
        <v>121</v>
      </c>
      <c r="Q29" s="101">
        <v>99</v>
      </c>
      <c r="R29" s="101">
        <f>SUM(S29:T29)</f>
        <v>220</v>
      </c>
      <c r="S29" s="101">
        <v>113</v>
      </c>
      <c r="T29" s="101">
        <v>107</v>
      </c>
      <c r="U29" s="101">
        <f>SUM(V29:W29)</f>
        <v>235</v>
      </c>
      <c r="V29" s="101">
        <v>115</v>
      </c>
      <c r="W29" s="101">
        <v>120</v>
      </c>
      <c r="X29" s="101">
        <f>SUM(Y29:Z29)</f>
        <v>240</v>
      </c>
      <c r="Y29" s="101">
        <v>113</v>
      </c>
      <c r="Z29" s="101">
        <v>127</v>
      </c>
      <c r="AA29" s="294">
        <v>57</v>
      </c>
    </row>
    <row r="30" spans="1:27" ht="13.5" customHeight="1">
      <c r="A30" s="174"/>
      <c r="B30" s="99" t="s">
        <v>936</v>
      </c>
      <c r="C30" s="100">
        <v>2</v>
      </c>
      <c r="D30" s="102">
        <v>0</v>
      </c>
      <c r="E30" s="101">
        <v>29</v>
      </c>
      <c r="F30" s="101">
        <f>SUM(G30:H30)</f>
        <v>912</v>
      </c>
      <c r="G30" s="101">
        <f>SUM(J30+M30+P30+S30+V30+Y30)</f>
        <v>460</v>
      </c>
      <c r="H30" s="101">
        <f>SUM(K30+N30+Q30+T30+W30+Z30)</f>
        <v>452</v>
      </c>
      <c r="I30" s="101">
        <f>SUM(J30:K30)</f>
        <v>136</v>
      </c>
      <c r="J30" s="101">
        <v>71</v>
      </c>
      <c r="K30" s="101">
        <v>65</v>
      </c>
      <c r="L30" s="101">
        <f>SUM(M30:N30)</f>
        <v>140</v>
      </c>
      <c r="M30" s="101">
        <v>61</v>
      </c>
      <c r="N30" s="101">
        <v>79</v>
      </c>
      <c r="O30" s="101">
        <f>SUM(P30:Q30)</f>
        <v>126</v>
      </c>
      <c r="P30" s="101">
        <v>61</v>
      </c>
      <c r="Q30" s="101">
        <v>65</v>
      </c>
      <c r="R30" s="101">
        <f>SUM(S30:T30)</f>
        <v>159</v>
      </c>
      <c r="S30" s="101">
        <v>83</v>
      </c>
      <c r="T30" s="101">
        <v>76</v>
      </c>
      <c r="U30" s="101">
        <f>SUM(V30:W30)</f>
        <v>176</v>
      </c>
      <c r="V30" s="101">
        <v>89</v>
      </c>
      <c r="W30" s="101">
        <v>87</v>
      </c>
      <c r="X30" s="101">
        <f>SUM(Y30:Z30)</f>
        <v>175</v>
      </c>
      <c r="Y30" s="101">
        <v>95</v>
      </c>
      <c r="Z30" s="101">
        <v>80</v>
      </c>
      <c r="AA30" s="294">
        <v>39</v>
      </c>
    </row>
    <row r="31" spans="1:27" ht="13.5" customHeight="1">
      <c r="A31" s="174"/>
      <c r="B31" s="99"/>
      <c r="C31" s="100"/>
      <c r="D31" s="102"/>
      <c r="E31" s="101"/>
      <c r="F31" s="101"/>
      <c r="G31" s="101"/>
      <c r="H31" s="101"/>
      <c r="I31" s="101"/>
      <c r="J31" s="101"/>
      <c r="K31" s="101"/>
      <c r="L31" s="101"/>
      <c r="M31" s="101"/>
      <c r="N31" s="101"/>
      <c r="O31" s="101"/>
      <c r="P31" s="101"/>
      <c r="Q31" s="101"/>
      <c r="R31" s="101"/>
      <c r="S31" s="101"/>
      <c r="T31" s="101"/>
      <c r="U31" s="101"/>
      <c r="V31" s="101"/>
      <c r="W31" s="101"/>
      <c r="X31" s="101"/>
      <c r="Y31" s="101"/>
      <c r="Z31" s="101"/>
      <c r="AA31" s="294"/>
    </row>
    <row r="32" spans="1:27" ht="13.5" customHeight="1">
      <c r="A32" s="1574" t="s">
        <v>1011</v>
      </c>
      <c r="B32" s="1824"/>
      <c r="C32" s="100">
        <f aca="true" t="shared" si="12" ref="C32:AA32">SUM(C33:C36)</f>
        <v>33</v>
      </c>
      <c r="D32" s="101">
        <f t="shared" si="12"/>
        <v>13</v>
      </c>
      <c r="E32" s="101">
        <f t="shared" si="12"/>
        <v>234</v>
      </c>
      <c r="F32" s="101">
        <f t="shared" si="12"/>
        <v>4949</v>
      </c>
      <c r="G32" s="101">
        <f t="shared" si="12"/>
        <v>2555</v>
      </c>
      <c r="H32" s="101">
        <f t="shared" si="12"/>
        <v>2394</v>
      </c>
      <c r="I32" s="101">
        <f t="shared" si="12"/>
        <v>691</v>
      </c>
      <c r="J32" s="101">
        <f t="shared" si="12"/>
        <v>365</v>
      </c>
      <c r="K32" s="101">
        <f t="shared" si="12"/>
        <v>326</v>
      </c>
      <c r="L32" s="101">
        <f t="shared" si="12"/>
        <v>713</v>
      </c>
      <c r="M32" s="101">
        <f t="shared" si="12"/>
        <v>376</v>
      </c>
      <c r="N32" s="101">
        <f t="shared" si="12"/>
        <v>337</v>
      </c>
      <c r="O32" s="101">
        <f t="shared" si="12"/>
        <v>793</v>
      </c>
      <c r="P32" s="101">
        <f t="shared" si="12"/>
        <v>394</v>
      </c>
      <c r="Q32" s="101">
        <f t="shared" si="12"/>
        <v>399</v>
      </c>
      <c r="R32" s="101">
        <f t="shared" si="12"/>
        <v>827</v>
      </c>
      <c r="S32" s="101">
        <f t="shared" si="12"/>
        <v>420</v>
      </c>
      <c r="T32" s="101">
        <f t="shared" si="12"/>
        <v>407</v>
      </c>
      <c r="U32" s="101">
        <f t="shared" si="12"/>
        <v>968</v>
      </c>
      <c r="V32" s="101">
        <f t="shared" si="12"/>
        <v>496</v>
      </c>
      <c r="W32" s="101">
        <f t="shared" si="12"/>
        <v>472</v>
      </c>
      <c r="X32" s="101">
        <f t="shared" si="12"/>
        <v>957</v>
      </c>
      <c r="Y32" s="101">
        <f t="shared" si="12"/>
        <v>504</v>
      </c>
      <c r="Z32" s="101">
        <f t="shared" si="12"/>
        <v>453</v>
      </c>
      <c r="AA32" s="294">
        <f t="shared" si="12"/>
        <v>343</v>
      </c>
    </row>
    <row r="33" spans="1:27" ht="13.5" customHeight="1">
      <c r="A33" s="174"/>
      <c r="B33" s="99" t="s">
        <v>937</v>
      </c>
      <c r="C33" s="100">
        <v>6</v>
      </c>
      <c r="D33" s="102">
        <v>0</v>
      </c>
      <c r="E33" s="101">
        <v>66</v>
      </c>
      <c r="F33" s="101">
        <f>SUM(G33:H33)</f>
        <v>1849</v>
      </c>
      <c r="G33" s="101">
        <f aca="true" t="shared" si="13" ref="G33:H36">SUM(J33+M33+P33+S33+V33+Y33)</f>
        <v>979</v>
      </c>
      <c r="H33" s="101">
        <f t="shared" si="13"/>
        <v>870</v>
      </c>
      <c r="I33" s="101">
        <f>SUM(J33:K33)</f>
        <v>272</v>
      </c>
      <c r="J33" s="101">
        <v>145</v>
      </c>
      <c r="K33" s="101">
        <v>127</v>
      </c>
      <c r="L33" s="101">
        <f>SUM(M33:N33)</f>
        <v>291</v>
      </c>
      <c r="M33" s="101">
        <v>147</v>
      </c>
      <c r="N33" s="101">
        <v>144</v>
      </c>
      <c r="O33" s="101">
        <f>SUM(P33:Q33)</f>
        <v>298</v>
      </c>
      <c r="P33" s="101">
        <v>157</v>
      </c>
      <c r="Q33" s="101">
        <v>141</v>
      </c>
      <c r="R33" s="101">
        <f>SUM(S33:T33)</f>
        <v>299</v>
      </c>
      <c r="S33" s="101">
        <v>159</v>
      </c>
      <c r="T33" s="101">
        <v>140</v>
      </c>
      <c r="U33" s="101">
        <f>SUM(V33:W33)</f>
        <v>367</v>
      </c>
      <c r="V33" s="101">
        <v>196</v>
      </c>
      <c r="W33" s="101">
        <v>171</v>
      </c>
      <c r="X33" s="101">
        <f>SUM(Y33:Z33)</f>
        <v>322</v>
      </c>
      <c r="Y33" s="101">
        <v>175</v>
      </c>
      <c r="Z33" s="101">
        <v>147</v>
      </c>
      <c r="AA33" s="294">
        <v>91</v>
      </c>
    </row>
    <row r="34" spans="1:27" ht="13.5" customHeight="1">
      <c r="A34" s="174"/>
      <c r="B34" s="99" t="s">
        <v>938</v>
      </c>
      <c r="C34" s="100">
        <v>12</v>
      </c>
      <c r="D34" s="101">
        <v>2</v>
      </c>
      <c r="E34" s="101">
        <v>58</v>
      </c>
      <c r="F34" s="101">
        <f>SUM(G34:H34)</f>
        <v>921</v>
      </c>
      <c r="G34" s="101">
        <f t="shared" si="13"/>
        <v>465</v>
      </c>
      <c r="H34" s="101">
        <f t="shared" si="13"/>
        <v>456</v>
      </c>
      <c r="I34" s="101">
        <f>SUM(J34:K34)</f>
        <v>113</v>
      </c>
      <c r="J34" s="101">
        <v>63</v>
      </c>
      <c r="K34" s="101">
        <v>50</v>
      </c>
      <c r="L34" s="101">
        <f>SUM(M34:N34)</f>
        <v>126</v>
      </c>
      <c r="M34" s="101">
        <v>66</v>
      </c>
      <c r="N34" s="101">
        <v>60</v>
      </c>
      <c r="O34" s="101">
        <f>SUM(P34:Q34)</f>
        <v>140</v>
      </c>
      <c r="P34" s="101">
        <v>59</v>
      </c>
      <c r="Q34" s="101">
        <v>81</v>
      </c>
      <c r="R34" s="101">
        <f>SUM(S34:T34)</f>
        <v>149</v>
      </c>
      <c r="S34" s="101">
        <v>73</v>
      </c>
      <c r="T34" s="101">
        <v>76</v>
      </c>
      <c r="U34" s="101">
        <f>SUM(V34:W34)</f>
        <v>196</v>
      </c>
      <c r="V34" s="101">
        <v>94</v>
      </c>
      <c r="W34" s="101">
        <v>102</v>
      </c>
      <c r="X34" s="101">
        <f>SUM(Y34:Z34)</f>
        <v>197</v>
      </c>
      <c r="Y34" s="101">
        <v>110</v>
      </c>
      <c r="Z34" s="101">
        <v>87</v>
      </c>
      <c r="AA34" s="294">
        <v>90</v>
      </c>
    </row>
    <row r="35" spans="1:27" ht="13.5" customHeight="1">
      <c r="A35" s="174"/>
      <c r="B35" s="99" t="s">
        <v>939</v>
      </c>
      <c r="C35" s="100">
        <v>8</v>
      </c>
      <c r="D35" s="101">
        <v>7</v>
      </c>
      <c r="E35" s="101">
        <v>59</v>
      </c>
      <c r="F35" s="101">
        <f>SUM(G35:H35)</f>
        <v>1099</v>
      </c>
      <c r="G35" s="101">
        <f t="shared" si="13"/>
        <v>589</v>
      </c>
      <c r="H35" s="101">
        <f t="shared" si="13"/>
        <v>510</v>
      </c>
      <c r="I35" s="101">
        <f>SUM(J35:K35)</f>
        <v>149</v>
      </c>
      <c r="J35" s="101">
        <v>86</v>
      </c>
      <c r="K35" s="101">
        <v>63</v>
      </c>
      <c r="L35" s="101">
        <f>SUM(M35:N35)</f>
        <v>135</v>
      </c>
      <c r="M35" s="101">
        <v>78</v>
      </c>
      <c r="N35" s="101">
        <v>57</v>
      </c>
      <c r="O35" s="101">
        <f>SUM(P35:Q35)</f>
        <v>193</v>
      </c>
      <c r="P35" s="101">
        <v>102</v>
      </c>
      <c r="Q35" s="101">
        <v>91</v>
      </c>
      <c r="R35" s="101">
        <f>SUM(S35:T35)</f>
        <v>187</v>
      </c>
      <c r="S35" s="101">
        <v>96</v>
      </c>
      <c r="T35" s="101">
        <v>91</v>
      </c>
      <c r="U35" s="101">
        <f>SUM(V35:W35)</f>
        <v>218</v>
      </c>
      <c r="V35" s="101">
        <v>111</v>
      </c>
      <c r="W35" s="101">
        <v>107</v>
      </c>
      <c r="X35" s="101">
        <f>SUM(Y35:Z35)</f>
        <v>217</v>
      </c>
      <c r="Y35" s="101">
        <v>116</v>
      </c>
      <c r="Z35" s="101">
        <v>101</v>
      </c>
      <c r="AA35" s="294">
        <v>87</v>
      </c>
    </row>
    <row r="36" spans="1:27" ht="13.5" customHeight="1">
      <c r="A36" s="174"/>
      <c r="B36" s="99" t="s">
        <v>940</v>
      </c>
      <c r="C36" s="100">
        <v>7</v>
      </c>
      <c r="D36" s="102">
        <v>4</v>
      </c>
      <c r="E36" s="101">
        <v>51</v>
      </c>
      <c r="F36" s="101">
        <f>SUM(G36:H36)</f>
        <v>1080</v>
      </c>
      <c r="G36" s="101">
        <f t="shared" si="13"/>
        <v>522</v>
      </c>
      <c r="H36" s="101">
        <f t="shared" si="13"/>
        <v>558</v>
      </c>
      <c r="I36" s="101">
        <f>SUM(J36:K36)</f>
        <v>157</v>
      </c>
      <c r="J36" s="101">
        <v>71</v>
      </c>
      <c r="K36" s="101">
        <v>86</v>
      </c>
      <c r="L36" s="101">
        <f>SUM(M36:N36)</f>
        <v>161</v>
      </c>
      <c r="M36" s="101">
        <v>85</v>
      </c>
      <c r="N36" s="101">
        <v>76</v>
      </c>
      <c r="O36" s="101">
        <f>SUM(P36:Q36)</f>
        <v>162</v>
      </c>
      <c r="P36" s="101">
        <v>76</v>
      </c>
      <c r="Q36" s="101">
        <v>86</v>
      </c>
      <c r="R36" s="101">
        <f>SUM(S36:T36)</f>
        <v>192</v>
      </c>
      <c r="S36" s="101">
        <v>92</v>
      </c>
      <c r="T36" s="101">
        <v>100</v>
      </c>
      <c r="U36" s="101">
        <f>SUM(V36:W36)</f>
        <v>187</v>
      </c>
      <c r="V36" s="101">
        <v>95</v>
      </c>
      <c r="W36" s="101">
        <v>92</v>
      </c>
      <c r="X36" s="101">
        <f>SUM(Y36:Z36)</f>
        <v>221</v>
      </c>
      <c r="Y36" s="101">
        <v>103</v>
      </c>
      <c r="Z36" s="101">
        <v>118</v>
      </c>
      <c r="AA36" s="294">
        <v>75</v>
      </c>
    </row>
    <row r="37" spans="1:27" ht="13.5" customHeight="1">
      <c r="A37" s="174"/>
      <c r="B37" s="99"/>
      <c r="C37" s="100"/>
      <c r="D37" s="102"/>
      <c r="E37" s="101"/>
      <c r="F37" s="101"/>
      <c r="G37" s="101"/>
      <c r="H37" s="101"/>
      <c r="I37" s="101"/>
      <c r="J37" s="101"/>
      <c r="K37" s="101"/>
      <c r="L37" s="101"/>
      <c r="M37" s="101"/>
      <c r="N37" s="101"/>
      <c r="O37" s="101"/>
      <c r="P37" s="101"/>
      <c r="Q37" s="101"/>
      <c r="R37" s="101"/>
      <c r="S37" s="101"/>
      <c r="T37" s="101"/>
      <c r="U37" s="101"/>
      <c r="V37" s="101"/>
      <c r="W37" s="101"/>
      <c r="X37" s="101"/>
      <c r="Y37" s="101"/>
      <c r="Z37" s="101"/>
      <c r="AA37" s="294"/>
    </row>
    <row r="38" spans="1:27" ht="13.5" customHeight="1">
      <c r="A38" s="1574" t="s">
        <v>1012</v>
      </c>
      <c r="B38" s="1824"/>
      <c r="C38" s="100">
        <f aca="true" t="shared" si="14" ref="C38:AA38">SUM(C39)</f>
        <v>8</v>
      </c>
      <c r="D38" s="101">
        <f t="shared" si="14"/>
        <v>0</v>
      </c>
      <c r="E38" s="101">
        <f t="shared" si="14"/>
        <v>46</v>
      </c>
      <c r="F38" s="101">
        <f t="shared" si="14"/>
        <v>914</v>
      </c>
      <c r="G38" s="101">
        <f t="shared" si="14"/>
        <v>458</v>
      </c>
      <c r="H38" s="101">
        <f t="shared" si="14"/>
        <v>456</v>
      </c>
      <c r="I38" s="101">
        <f t="shared" si="14"/>
        <v>128</v>
      </c>
      <c r="J38" s="101">
        <f t="shared" si="14"/>
        <v>68</v>
      </c>
      <c r="K38" s="101">
        <f t="shared" si="14"/>
        <v>60</v>
      </c>
      <c r="L38" s="101">
        <f t="shared" si="14"/>
        <v>128</v>
      </c>
      <c r="M38" s="101">
        <f t="shared" si="14"/>
        <v>60</v>
      </c>
      <c r="N38" s="101">
        <f t="shared" si="14"/>
        <v>68</v>
      </c>
      <c r="O38" s="101">
        <f t="shared" si="14"/>
        <v>159</v>
      </c>
      <c r="P38" s="101">
        <f t="shared" si="14"/>
        <v>79</v>
      </c>
      <c r="Q38" s="101">
        <f t="shared" si="14"/>
        <v>80</v>
      </c>
      <c r="R38" s="101">
        <f t="shared" si="14"/>
        <v>146</v>
      </c>
      <c r="S38" s="101">
        <f t="shared" si="14"/>
        <v>75</v>
      </c>
      <c r="T38" s="101">
        <f t="shared" si="14"/>
        <v>71</v>
      </c>
      <c r="U38" s="101">
        <f t="shared" si="14"/>
        <v>177</v>
      </c>
      <c r="V38" s="101">
        <f t="shared" si="14"/>
        <v>95</v>
      </c>
      <c r="W38" s="101">
        <f t="shared" si="14"/>
        <v>82</v>
      </c>
      <c r="X38" s="101">
        <f t="shared" si="14"/>
        <v>176</v>
      </c>
      <c r="Y38" s="101">
        <f t="shared" si="14"/>
        <v>81</v>
      </c>
      <c r="Z38" s="101">
        <f t="shared" si="14"/>
        <v>95</v>
      </c>
      <c r="AA38" s="294">
        <f t="shared" si="14"/>
        <v>68</v>
      </c>
    </row>
    <row r="39" spans="1:27" ht="13.5" customHeight="1">
      <c r="A39" s="174"/>
      <c r="B39" s="99" t="s">
        <v>941</v>
      </c>
      <c r="C39" s="100">
        <v>8</v>
      </c>
      <c r="D39" s="102">
        <v>0</v>
      </c>
      <c r="E39" s="101">
        <v>46</v>
      </c>
      <c r="F39" s="101">
        <f>SUM(G39:H39)</f>
        <v>914</v>
      </c>
      <c r="G39" s="101">
        <f>SUM(J39+M39+P39+S39+V39+Y39)</f>
        <v>458</v>
      </c>
      <c r="H39" s="101">
        <f>SUM(K39+N39+Q39+T39+W39+Z39)</f>
        <v>456</v>
      </c>
      <c r="I39" s="101">
        <f>SUM(J39:K39)</f>
        <v>128</v>
      </c>
      <c r="J39" s="101">
        <v>68</v>
      </c>
      <c r="K39" s="101">
        <v>60</v>
      </c>
      <c r="L39" s="101">
        <f>SUM(M39:N39)</f>
        <v>128</v>
      </c>
      <c r="M39" s="101">
        <v>60</v>
      </c>
      <c r="N39" s="101">
        <v>68</v>
      </c>
      <c r="O39" s="101">
        <f>SUM(P39:Q39)</f>
        <v>159</v>
      </c>
      <c r="P39" s="101">
        <v>79</v>
      </c>
      <c r="Q39" s="101">
        <v>80</v>
      </c>
      <c r="R39" s="101">
        <f>SUM(S39:T39)</f>
        <v>146</v>
      </c>
      <c r="S39" s="101">
        <v>75</v>
      </c>
      <c r="T39" s="101">
        <v>71</v>
      </c>
      <c r="U39" s="101">
        <f>SUM(V39:W39)</f>
        <v>177</v>
      </c>
      <c r="V39" s="101">
        <v>95</v>
      </c>
      <c r="W39" s="101">
        <v>82</v>
      </c>
      <c r="X39" s="101">
        <f>SUM(Y39:Z39)</f>
        <v>176</v>
      </c>
      <c r="Y39" s="101">
        <v>81</v>
      </c>
      <c r="Z39" s="101">
        <v>95</v>
      </c>
      <c r="AA39" s="294">
        <v>68</v>
      </c>
    </row>
    <row r="40" spans="1:27" ht="13.5" customHeight="1">
      <c r="A40" s="174"/>
      <c r="B40" s="99"/>
      <c r="C40" s="100"/>
      <c r="D40" s="102"/>
      <c r="E40" s="101"/>
      <c r="F40" s="101"/>
      <c r="G40" s="101"/>
      <c r="H40" s="101"/>
      <c r="I40" s="101"/>
      <c r="J40" s="101"/>
      <c r="K40" s="101"/>
      <c r="L40" s="101"/>
      <c r="M40" s="101"/>
      <c r="N40" s="101"/>
      <c r="O40" s="101"/>
      <c r="P40" s="101"/>
      <c r="Q40" s="101"/>
      <c r="R40" s="101"/>
      <c r="S40" s="101"/>
      <c r="T40" s="101"/>
      <c r="U40" s="101"/>
      <c r="V40" s="101"/>
      <c r="W40" s="101"/>
      <c r="X40" s="101"/>
      <c r="Y40" s="101"/>
      <c r="Z40" s="101"/>
      <c r="AA40" s="294"/>
    </row>
    <row r="41" spans="1:27" ht="13.5" customHeight="1">
      <c r="A41" s="1574" t="s">
        <v>1013</v>
      </c>
      <c r="B41" s="1824"/>
      <c r="C41" s="100">
        <f aca="true" t="shared" si="15" ref="C41:AA41">SUM(C42:C48)</f>
        <v>36</v>
      </c>
      <c r="D41" s="101">
        <f t="shared" si="15"/>
        <v>25</v>
      </c>
      <c r="E41" s="101">
        <f t="shared" si="15"/>
        <v>292</v>
      </c>
      <c r="F41" s="101">
        <f t="shared" si="15"/>
        <v>6374</v>
      </c>
      <c r="G41" s="101">
        <f t="shared" si="15"/>
        <v>3314</v>
      </c>
      <c r="H41" s="101">
        <f t="shared" si="15"/>
        <v>3060</v>
      </c>
      <c r="I41" s="101">
        <f t="shared" si="15"/>
        <v>850</v>
      </c>
      <c r="J41" s="101">
        <f t="shared" si="15"/>
        <v>450</v>
      </c>
      <c r="K41" s="101">
        <f t="shared" si="15"/>
        <v>400</v>
      </c>
      <c r="L41" s="101">
        <f t="shared" si="15"/>
        <v>866</v>
      </c>
      <c r="M41" s="101">
        <f t="shared" si="15"/>
        <v>426</v>
      </c>
      <c r="N41" s="101">
        <f t="shared" si="15"/>
        <v>440</v>
      </c>
      <c r="O41" s="101">
        <f t="shared" si="15"/>
        <v>1114</v>
      </c>
      <c r="P41" s="101">
        <f t="shared" si="15"/>
        <v>572</v>
      </c>
      <c r="Q41" s="101">
        <f t="shared" si="15"/>
        <v>542</v>
      </c>
      <c r="R41" s="101">
        <f t="shared" si="15"/>
        <v>1071</v>
      </c>
      <c r="S41" s="101">
        <f t="shared" si="15"/>
        <v>584</v>
      </c>
      <c r="T41" s="101">
        <f t="shared" si="15"/>
        <v>487</v>
      </c>
      <c r="U41" s="101">
        <f t="shared" si="15"/>
        <v>1177</v>
      </c>
      <c r="V41" s="101">
        <f t="shared" si="15"/>
        <v>631</v>
      </c>
      <c r="W41" s="101">
        <f t="shared" si="15"/>
        <v>546</v>
      </c>
      <c r="X41" s="101">
        <f t="shared" si="15"/>
        <v>1296</v>
      </c>
      <c r="Y41" s="101">
        <f t="shared" si="15"/>
        <v>651</v>
      </c>
      <c r="Z41" s="101">
        <f t="shared" si="15"/>
        <v>645</v>
      </c>
      <c r="AA41" s="294">
        <f t="shared" si="15"/>
        <v>423</v>
      </c>
    </row>
    <row r="42" spans="1:27" ht="13.5" customHeight="1">
      <c r="A42" s="174"/>
      <c r="B42" s="99" t="s">
        <v>942</v>
      </c>
      <c r="C42" s="100">
        <v>4</v>
      </c>
      <c r="D42" s="101">
        <v>4</v>
      </c>
      <c r="E42" s="101">
        <v>38</v>
      </c>
      <c r="F42" s="101">
        <f aca="true" t="shared" si="16" ref="F42:F48">SUM(G42:H42)</f>
        <v>868</v>
      </c>
      <c r="G42" s="101">
        <f aca="true" t="shared" si="17" ref="G42:H48">SUM(J42+M42+P42+S42+V42+Y42)</f>
        <v>451</v>
      </c>
      <c r="H42" s="101">
        <f t="shared" si="17"/>
        <v>417</v>
      </c>
      <c r="I42" s="101">
        <f aca="true" t="shared" si="18" ref="I42:I48">SUM(J42:K42)</f>
        <v>125</v>
      </c>
      <c r="J42" s="101">
        <v>67</v>
      </c>
      <c r="K42" s="101">
        <v>58</v>
      </c>
      <c r="L42" s="101">
        <f aca="true" t="shared" si="19" ref="L42:L48">SUM(M42:N42)</f>
        <v>119</v>
      </c>
      <c r="M42" s="101">
        <v>52</v>
      </c>
      <c r="N42" s="101">
        <v>67</v>
      </c>
      <c r="O42" s="101">
        <f aca="true" t="shared" si="20" ref="O42:O48">SUM(P42:Q42)</f>
        <v>150</v>
      </c>
      <c r="P42" s="101">
        <v>88</v>
      </c>
      <c r="Q42" s="101">
        <v>62</v>
      </c>
      <c r="R42" s="101">
        <f aca="true" t="shared" si="21" ref="R42:R48">SUM(S42:T42)</f>
        <v>163</v>
      </c>
      <c r="S42" s="101">
        <v>79</v>
      </c>
      <c r="T42" s="101">
        <v>84</v>
      </c>
      <c r="U42" s="101">
        <f aca="true" t="shared" si="22" ref="U42:U48">SUM(V42:W42)</f>
        <v>145</v>
      </c>
      <c r="V42" s="101">
        <v>85</v>
      </c>
      <c r="W42" s="101">
        <v>60</v>
      </c>
      <c r="X42" s="101">
        <f aca="true" t="shared" si="23" ref="X42:X48">SUM(Y42:Z42)</f>
        <v>166</v>
      </c>
      <c r="Y42" s="101">
        <v>80</v>
      </c>
      <c r="Z42" s="101">
        <v>86</v>
      </c>
      <c r="AA42" s="294">
        <v>52</v>
      </c>
    </row>
    <row r="43" spans="1:27" ht="13.5" customHeight="1">
      <c r="A43" s="174"/>
      <c r="B43" s="99" t="s">
        <v>943</v>
      </c>
      <c r="C43" s="100">
        <v>8</v>
      </c>
      <c r="D43" s="102">
        <v>3</v>
      </c>
      <c r="E43" s="101">
        <v>57</v>
      </c>
      <c r="F43" s="101">
        <f t="shared" si="16"/>
        <v>1346</v>
      </c>
      <c r="G43" s="101">
        <f t="shared" si="17"/>
        <v>715</v>
      </c>
      <c r="H43" s="101">
        <f t="shared" si="17"/>
        <v>631</v>
      </c>
      <c r="I43" s="101">
        <f t="shared" si="18"/>
        <v>151</v>
      </c>
      <c r="J43" s="101">
        <v>76</v>
      </c>
      <c r="K43" s="101">
        <v>75</v>
      </c>
      <c r="L43" s="101">
        <f t="shared" si="19"/>
        <v>171</v>
      </c>
      <c r="M43" s="101">
        <v>85</v>
      </c>
      <c r="N43" s="101">
        <v>86</v>
      </c>
      <c r="O43" s="101">
        <f t="shared" si="20"/>
        <v>250</v>
      </c>
      <c r="P43" s="101">
        <v>144</v>
      </c>
      <c r="Q43" s="101">
        <v>106</v>
      </c>
      <c r="R43" s="101">
        <f t="shared" si="21"/>
        <v>216</v>
      </c>
      <c r="S43" s="101">
        <v>126</v>
      </c>
      <c r="T43" s="101">
        <v>90</v>
      </c>
      <c r="U43" s="101">
        <f t="shared" si="22"/>
        <v>261</v>
      </c>
      <c r="V43" s="101">
        <v>129</v>
      </c>
      <c r="W43" s="101">
        <v>132</v>
      </c>
      <c r="X43" s="101">
        <f t="shared" si="23"/>
        <v>297</v>
      </c>
      <c r="Y43" s="101">
        <v>155</v>
      </c>
      <c r="Z43" s="101">
        <v>142</v>
      </c>
      <c r="AA43" s="294">
        <v>83</v>
      </c>
    </row>
    <row r="44" spans="1:27" ht="13.5" customHeight="1">
      <c r="A44" s="174"/>
      <c r="B44" s="99" t="s">
        <v>944</v>
      </c>
      <c r="C44" s="100">
        <v>4</v>
      </c>
      <c r="D44" s="102">
        <v>4</v>
      </c>
      <c r="E44" s="101">
        <v>37</v>
      </c>
      <c r="F44" s="101">
        <f t="shared" si="16"/>
        <v>750</v>
      </c>
      <c r="G44" s="101">
        <f t="shared" si="17"/>
        <v>388</v>
      </c>
      <c r="H44" s="101">
        <f t="shared" si="17"/>
        <v>362</v>
      </c>
      <c r="I44" s="101">
        <f t="shared" si="18"/>
        <v>96</v>
      </c>
      <c r="J44" s="101">
        <v>54</v>
      </c>
      <c r="K44" s="101">
        <v>42</v>
      </c>
      <c r="L44" s="101">
        <f t="shared" si="19"/>
        <v>94</v>
      </c>
      <c r="M44" s="101">
        <v>38</v>
      </c>
      <c r="N44" s="101">
        <v>56</v>
      </c>
      <c r="O44" s="101">
        <f t="shared" si="20"/>
        <v>138</v>
      </c>
      <c r="P44" s="101">
        <v>72</v>
      </c>
      <c r="Q44" s="101">
        <v>66</v>
      </c>
      <c r="R44" s="101">
        <f t="shared" si="21"/>
        <v>119</v>
      </c>
      <c r="S44" s="101">
        <v>70</v>
      </c>
      <c r="T44" s="101">
        <v>49</v>
      </c>
      <c r="U44" s="101">
        <f t="shared" si="22"/>
        <v>153</v>
      </c>
      <c r="V44" s="101">
        <v>90</v>
      </c>
      <c r="W44" s="101">
        <v>63</v>
      </c>
      <c r="X44" s="101">
        <f t="shared" si="23"/>
        <v>150</v>
      </c>
      <c r="Y44" s="101">
        <v>64</v>
      </c>
      <c r="Z44" s="101">
        <v>86</v>
      </c>
      <c r="AA44" s="294">
        <v>53</v>
      </c>
    </row>
    <row r="45" spans="1:27" ht="13.5" customHeight="1">
      <c r="A45" s="174"/>
      <c r="B45" s="99" t="s">
        <v>945</v>
      </c>
      <c r="C45" s="100">
        <v>7</v>
      </c>
      <c r="D45" s="101">
        <v>2</v>
      </c>
      <c r="E45" s="101">
        <v>53</v>
      </c>
      <c r="F45" s="101">
        <f t="shared" si="16"/>
        <v>1287</v>
      </c>
      <c r="G45" s="101">
        <f t="shared" si="17"/>
        <v>682</v>
      </c>
      <c r="H45" s="101">
        <f t="shared" si="17"/>
        <v>605</v>
      </c>
      <c r="I45" s="101">
        <f t="shared" si="18"/>
        <v>192</v>
      </c>
      <c r="J45" s="101">
        <v>101</v>
      </c>
      <c r="K45" s="101">
        <v>91</v>
      </c>
      <c r="L45" s="101">
        <f t="shared" si="19"/>
        <v>196</v>
      </c>
      <c r="M45" s="101">
        <v>102</v>
      </c>
      <c r="N45" s="101">
        <v>94</v>
      </c>
      <c r="O45" s="101">
        <f t="shared" si="20"/>
        <v>215</v>
      </c>
      <c r="P45" s="101">
        <v>107</v>
      </c>
      <c r="Q45" s="101">
        <v>108</v>
      </c>
      <c r="R45" s="101">
        <f t="shared" si="21"/>
        <v>219</v>
      </c>
      <c r="S45" s="101">
        <v>112</v>
      </c>
      <c r="T45" s="101">
        <v>107</v>
      </c>
      <c r="U45" s="101">
        <f t="shared" si="22"/>
        <v>220</v>
      </c>
      <c r="V45" s="101">
        <v>127</v>
      </c>
      <c r="W45" s="101">
        <v>93</v>
      </c>
      <c r="X45" s="101">
        <f t="shared" si="23"/>
        <v>245</v>
      </c>
      <c r="Y45" s="101">
        <v>133</v>
      </c>
      <c r="Z45" s="101">
        <v>112</v>
      </c>
      <c r="AA45" s="294">
        <v>76</v>
      </c>
    </row>
    <row r="46" spans="1:27" ht="13.5" customHeight="1">
      <c r="A46" s="174"/>
      <c r="B46" s="99" t="s">
        <v>946</v>
      </c>
      <c r="C46" s="100">
        <v>5</v>
      </c>
      <c r="D46" s="102">
        <v>2</v>
      </c>
      <c r="E46" s="101">
        <v>34</v>
      </c>
      <c r="F46" s="101">
        <f t="shared" si="16"/>
        <v>624</v>
      </c>
      <c r="G46" s="101">
        <f t="shared" si="17"/>
        <v>309</v>
      </c>
      <c r="H46" s="101">
        <f t="shared" si="17"/>
        <v>315</v>
      </c>
      <c r="I46" s="101">
        <f t="shared" si="18"/>
        <v>81</v>
      </c>
      <c r="J46" s="101">
        <v>39</v>
      </c>
      <c r="K46" s="101">
        <v>42</v>
      </c>
      <c r="L46" s="101">
        <f t="shared" si="19"/>
        <v>86</v>
      </c>
      <c r="M46" s="101">
        <v>48</v>
      </c>
      <c r="N46" s="101">
        <v>38</v>
      </c>
      <c r="O46" s="101">
        <f t="shared" si="20"/>
        <v>117</v>
      </c>
      <c r="P46" s="101">
        <v>57</v>
      </c>
      <c r="Q46" s="101">
        <v>60</v>
      </c>
      <c r="R46" s="101">
        <f t="shared" si="21"/>
        <v>96</v>
      </c>
      <c r="S46" s="101">
        <v>51</v>
      </c>
      <c r="T46" s="101">
        <v>45</v>
      </c>
      <c r="U46" s="101">
        <f t="shared" si="22"/>
        <v>111</v>
      </c>
      <c r="V46" s="101">
        <v>54</v>
      </c>
      <c r="W46" s="101">
        <v>57</v>
      </c>
      <c r="X46" s="101">
        <f t="shared" si="23"/>
        <v>133</v>
      </c>
      <c r="Y46" s="101">
        <v>60</v>
      </c>
      <c r="Z46" s="101">
        <v>73</v>
      </c>
      <c r="AA46" s="294">
        <v>51</v>
      </c>
    </row>
    <row r="47" spans="1:27" ht="13.5" customHeight="1">
      <c r="A47" s="174"/>
      <c r="B47" s="99" t="s">
        <v>947</v>
      </c>
      <c r="C47" s="100">
        <v>4</v>
      </c>
      <c r="D47" s="101">
        <v>4</v>
      </c>
      <c r="E47" s="101">
        <v>32</v>
      </c>
      <c r="F47" s="101">
        <f t="shared" si="16"/>
        <v>634</v>
      </c>
      <c r="G47" s="101">
        <f t="shared" si="17"/>
        <v>314</v>
      </c>
      <c r="H47" s="101">
        <f t="shared" si="17"/>
        <v>320</v>
      </c>
      <c r="I47" s="101">
        <f t="shared" si="18"/>
        <v>93</v>
      </c>
      <c r="J47" s="101">
        <v>52</v>
      </c>
      <c r="K47" s="101">
        <v>41</v>
      </c>
      <c r="L47" s="101">
        <f t="shared" si="19"/>
        <v>91</v>
      </c>
      <c r="M47" s="101">
        <v>48</v>
      </c>
      <c r="N47" s="101">
        <v>43</v>
      </c>
      <c r="O47" s="101">
        <f t="shared" si="20"/>
        <v>107</v>
      </c>
      <c r="P47" s="101">
        <v>45</v>
      </c>
      <c r="Q47" s="101">
        <v>62</v>
      </c>
      <c r="R47" s="101">
        <f t="shared" si="21"/>
        <v>111</v>
      </c>
      <c r="S47" s="101">
        <v>56</v>
      </c>
      <c r="T47" s="101">
        <v>55</v>
      </c>
      <c r="U47" s="101">
        <f t="shared" si="22"/>
        <v>108</v>
      </c>
      <c r="V47" s="101">
        <v>53</v>
      </c>
      <c r="W47" s="101">
        <v>55</v>
      </c>
      <c r="X47" s="101">
        <f t="shared" si="23"/>
        <v>124</v>
      </c>
      <c r="Y47" s="101">
        <v>60</v>
      </c>
      <c r="Z47" s="101">
        <v>64</v>
      </c>
      <c r="AA47" s="294">
        <v>51</v>
      </c>
    </row>
    <row r="48" spans="1:27" ht="13.5" customHeight="1">
      <c r="A48" s="174"/>
      <c r="B48" s="99" t="s">
        <v>37</v>
      </c>
      <c r="C48" s="100">
        <v>4</v>
      </c>
      <c r="D48" s="101">
        <v>6</v>
      </c>
      <c r="E48" s="101">
        <v>41</v>
      </c>
      <c r="F48" s="101">
        <f t="shared" si="16"/>
        <v>865</v>
      </c>
      <c r="G48" s="101">
        <f t="shared" si="17"/>
        <v>455</v>
      </c>
      <c r="H48" s="101">
        <f t="shared" si="17"/>
        <v>410</v>
      </c>
      <c r="I48" s="101">
        <f t="shared" si="18"/>
        <v>112</v>
      </c>
      <c r="J48" s="101">
        <v>61</v>
      </c>
      <c r="K48" s="101">
        <v>51</v>
      </c>
      <c r="L48" s="101">
        <f t="shared" si="19"/>
        <v>109</v>
      </c>
      <c r="M48" s="101">
        <v>53</v>
      </c>
      <c r="N48" s="101">
        <v>56</v>
      </c>
      <c r="O48" s="101">
        <f t="shared" si="20"/>
        <v>137</v>
      </c>
      <c r="P48" s="101">
        <v>59</v>
      </c>
      <c r="Q48" s="101">
        <v>78</v>
      </c>
      <c r="R48" s="101">
        <f t="shared" si="21"/>
        <v>147</v>
      </c>
      <c r="S48" s="101">
        <v>90</v>
      </c>
      <c r="T48" s="101">
        <v>57</v>
      </c>
      <c r="U48" s="101">
        <f t="shared" si="22"/>
        <v>179</v>
      </c>
      <c r="V48" s="101">
        <v>93</v>
      </c>
      <c r="W48" s="101">
        <v>86</v>
      </c>
      <c r="X48" s="101">
        <f t="shared" si="23"/>
        <v>181</v>
      </c>
      <c r="Y48" s="101">
        <v>99</v>
      </c>
      <c r="Z48" s="101">
        <v>82</v>
      </c>
      <c r="AA48" s="294">
        <v>57</v>
      </c>
    </row>
    <row r="49" spans="1:27" ht="13.5" customHeight="1">
      <c r="A49" s="174"/>
      <c r="B49" s="99"/>
      <c r="C49" s="100"/>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294"/>
    </row>
    <row r="50" spans="1:27" ht="13.5" customHeight="1">
      <c r="A50" s="1574" t="s">
        <v>38</v>
      </c>
      <c r="B50" s="1824"/>
      <c r="C50" s="100">
        <f aca="true" t="shared" si="24" ref="C50:AA50">SUM(C51:C52)</f>
        <v>14</v>
      </c>
      <c r="D50" s="101">
        <f t="shared" si="24"/>
        <v>2</v>
      </c>
      <c r="E50" s="101">
        <f t="shared" si="24"/>
        <v>147</v>
      </c>
      <c r="F50" s="101">
        <f t="shared" si="24"/>
        <v>4077</v>
      </c>
      <c r="G50" s="101">
        <f t="shared" si="24"/>
        <v>2057</v>
      </c>
      <c r="H50" s="101">
        <f t="shared" si="24"/>
        <v>2020</v>
      </c>
      <c r="I50" s="101">
        <f t="shared" si="24"/>
        <v>568</v>
      </c>
      <c r="J50" s="101">
        <f t="shared" si="24"/>
        <v>280</v>
      </c>
      <c r="K50" s="101">
        <f t="shared" si="24"/>
        <v>288</v>
      </c>
      <c r="L50" s="101">
        <f t="shared" si="24"/>
        <v>605</v>
      </c>
      <c r="M50" s="101">
        <f t="shared" si="24"/>
        <v>317</v>
      </c>
      <c r="N50" s="101">
        <f t="shared" si="24"/>
        <v>288</v>
      </c>
      <c r="O50" s="101">
        <f t="shared" si="24"/>
        <v>674</v>
      </c>
      <c r="P50" s="101">
        <f t="shared" si="24"/>
        <v>345</v>
      </c>
      <c r="Q50" s="101">
        <f t="shared" si="24"/>
        <v>329</v>
      </c>
      <c r="R50" s="101">
        <f t="shared" si="24"/>
        <v>698</v>
      </c>
      <c r="S50" s="101">
        <f t="shared" si="24"/>
        <v>364</v>
      </c>
      <c r="T50" s="101">
        <f t="shared" si="24"/>
        <v>334</v>
      </c>
      <c r="U50" s="101">
        <f t="shared" si="24"/>
        <v>710</v>
      </c>
      <c r="V50" s="101">
        <f t="shared" si="24"/>
        <v>362</v>
      </c>
      <c r="W50" s="101">
        <f t="shared" si="24"/>
        <v>348</v>
      </c>
      <c r="X50" s="101">
        <f t="shared" si="24"/>
        <v>822</v>
      </c>
      <c r="Y50" s="101">
        <f t="shared" si="24"/>
        <v>389</v>
      </c>
      <c r="Z50" s="101">
        <f t="shared" si="24"/>
        <v>433</v>
      </c>
      <c r="AA50" s="294">
        <f t="shared" si="24"/>
        <v>198</v>
      </c>
    </row>
    <row r="51" spans="1:27" ht="13.5" customHeight="1">
      <c r="A51" s="174"/>
      <c r="B51" s="99" t="s">
        <v>949</v>
      </c>
      <c r="C51" s="100">
        <v>6</v>
      </c>
      <c r="D51" s="101">
        <v>2</v>
      </c>
      <c r="E51" s="101">
        <v>77</v>
      </c>
      <c r="F51" s="101">
        <f>SUM(G51:H51)</f>
        <v>2188</v>
      </c>
      <c r="G51" s="101">
        <f>SUM(J51+M51+P51+S51+V51+Y51)</f>
        <v>1132</v>
      </c>
      <c r="H51" s="101">
        <f>SUM(K51+N51+Q51+T51+W51+Z51)</f>
        <v>1056</v>
      </c>
      <c r="I51" s="101">
        <f>SUM(J51:K51)</f>
        <v>321</v>
      </c>
      <c r="J51" s="101">
        <v>169</v>
      </c>
      <c r="K51" s="101">
        <v>152</v>
      </c>
      <c r="L51" s="101">
        <f>SUM(M51:N51)</f>
        <v>326</v>
      </c>
      <c r="M51" s="101">
        <v>176</v>
      </c>
      <c r="N51" s="101">
        <v>150</v>
      </c>
      <c r="O51" s="101">
        <f>SUM(P51:Q51)</f>
        <v>355</v>
      </c>
      <c r="P51" s="101">
        <v>187</v>
      </c>
      <c r="Q51" s="101">
        <v>168</v>
      </c>
      <c r="R51" s="101">
        <f>SUM(S51:T51)</f>
        <v>381</v>
      </c>
      <c r="S51" s="101">
        <v>200</v>
      </c>
      <c r="T51" s="101">
        <v>181</v>
      </c>
      <c r="U51" s="101">
        <f>SUM(V51:W51)</f>
        <v>380</v>
      </c>
      <c r="V51" s="101">
        <v>192</v>
      </c>
      <c r="W51" s="101">
        <v>188</v>
      </c>
      <c r="X51" s="101">
        <f>SUM(Y51:Z51)</f>
        <v>425</v>
      </c>
      <c r="Y51" s="101">
        <v>208</v>
      </c>
      <c r="Z51" s="101">
        <v>217</v>
      </c>
      <c r="AA51" s="294">
        <v>100</v>
      </c>
    </row>
    <row r="52" spans="1:27" ht="13.5" customHeight="1">
      <c r="A52" s="174"/>
      <c r="B52" s="99" t="s">
        <v>950</v>
      </c>
      <c r="C52" s="100">
        <v>8</v>
      </c>
      <c r="D52" s="102">
        <v>0</v>
      </c>
      <c r="E52" s="101">
        <v>70</v>
      </c>
      <c r="F52" s="101">
        <f>SUM(G52:H52)</f>
        <v>1889</v>
      </c>
      <c r="G52" s="101">
        <f>SUM(J52+M52+P52+S52+V52+Y52)</f>
        <v>925</v>
      </c>
      <c r="H52" s="101">
        <f>SUM(K52+N52+Q52+T52+W52+Z52)</f>
        <v>964</v>
      </c>
      <c r="I52" s="101">
        <f>SUM(J52:K52)</f>
        <v>247</v>
      </c>
      <c r="J52" s="101">
        <v>111</v>
      </c>
      <c r="K52" s="101">
        <v>136</v>
      </c>
      <c r="L52" s="101">
        <f>SUM(M52:N52)</f>
        <v>279</v>
      </c>
      <c r="M52" s="101">
        <v>141</v>
      </c>
      <c r="N52" s="101">
        <v>138</v>
      </c>
      <c r="O52" s="101">
        <f>SUM(P52:Q52)</f>
        <v>319</v>
      </c>
      <c r="P52" s="101">
        <v>158</v>
      </c>
      <c r="Q52" s="101">
        <v>161</v>
      </c>
      <c r="R52" s="101">
        <f>SUM(S52:T52)</f>
        <v>317</v>
      </c>
      <c r="S52" s="101">
        <v>164</v>
      </c>
      <c r="T52" s="101">
        <v>153</v>
      </c>
      <c r="U52" s="101">
        <f>SUM(V52:W52)</f>
        <v>330</v>
      </c>
      <c r="V52" s="101">
        <v>170</v>
      </c>
      <c r="W52" s="101">
        <v>160</v>
      </c>
      <c r="X52" s="101">
        <f>SUM(Y52:Z52)</f>
        <v>397</v>
      </c>
      <c r="Y52" s="101">
        <v>181</v>
      </c>
      <c r="Z52" s="101">
        <v>216</v>
      </c>
      <c r="AA52" s="294">
        <v>98</v>
      </c>
    </row>
    <row r="53" spans="1:27" ht="13.5" customHeight="1">
      <c r="A53" s="174"/>
      <c r="B53" s="99"/>
      <c r="C53" s="100"/>
      <c r="D53" s="102"/>
      <c r="E53" s="101"/>
      <c r="F53" s="101"/>
      <c r="G53" s="101"/>
      <c r="H53" s="101"/>
      <c r="I53" s="101"/>
      <c r="J53" s="101"/>
      <c r="K53" s="101"/>
      <c r="L53" s="101"/>
      <c r="M53" s="101"/>
      <c r="N53" s="101"/>
      <c r="O53" s="101"/>
      <c r="P53" s="101"/>
      <c r="Q53" s="101"/>
      <c r="R53" s="101"/>
      <c r="S53" s="101"/>
      <c r="T53" s="101"/>
      <c r="U53" s="101"/>
      <c r="V53" s="101"/>
      <c r="W53" s="101"/>
      <c r="X53" s="101"/>
      <c r="Y53" s="101"/>
      <c r="Z53" s="101"/>
      <c r="AA53" s="294"/>
    </row>
    <row r="54" spans="1:27" ht="13.5" customHeight="1">
      <c r="A54" s="1574" t="s">
        <v>39</v>
      </c>
      <c r="B54" s="1824"/>
      <c r="C54" s="102">
        <f aca="true" t="shared" si="25" ref="C54:AA54">SUM(C55:C57)</f>
        <v>22</v>
      </c>
      <c r="D54" s="102">
        <f t="shared" si="25"/>
        <v>14</v>
      </c>
      <c r="E54" s="102">
        <f t="shared" si="25"/>
        <v>167</v>
      </c>
      <c r="F54" s="102">
        <f t="shared" si="25"/>
        <v>3676</v>
      </c>
      <c r="G54" s="102">
        <f t="shared" si="25"/>
        <v>1893</v>
      </c>
      <c r="H54" s="102">
        <f t="shared" si="25"/>
        <v>1783</v>
      </c>
      <c r="I54" s="102">
        <f t="shared" si="25"/>
        <v>518</v>
      </c>
      <c r="J54" s="102">
        <f t="shared" si="25"/>
        <v>268</v>
      </c>
      <c r="K54" s="102">
        <f t="shared" si="25"/>
        <v>250</v>
      </c>
      <c r="L54" s="102">
        <f t="shared" si="25"/>
        <v>515</v>
      </c>
      <c r="M54" s="102">
        <f t="shared" si="25"/>
        <v>262</v>
      </c>
      <c r="N54" s="102">
        <f t="shared" si="25"/>
        <v>253</v>
      </c>
      <c r="O54" s="102">
        <f t="shared" si="25"/>
        <v>609</v>
      </c>
      <c r="P54" s="102">
        <f t="shared" si="25"/>
        <v>336</v>
      </c>
      <c r="Q54" s="102">
        <f t="shared" si="25"/>
        <v>273</v>
      </c>
      <c r="R54" s="102">
        <f t="shared" si="25"/>
        <v>657</v>
      </c>
      <c r="S54" s="102">
        <f t="shared" si="25"/>
        <v>349</v>
      </c>
      <c r="T54" s="102">
        <f t="shared" si="25"/>
        <v>308</v>
      </c>
      <c r="U54" s="102">
        <f t="shared" si="25"/>
        <v>681</v>
      </c>
      <c r="V54" s="102">
        <f t="shared" si="25"/>
        <v>330</v>
      </c>
      <c r="W54" s="102">
        <f t="shared" si="25"/>
        <v>351</v>
      </c>
      <c r="X54" s="102">
        <f t="shared" si="25"/>
        <v>696</v>
      </c>
      <c r="Y54" s="102">
        <f t="shared" si="25"/>
        <v>348</v>
      </c>
      <c r="Z54" s="102">
        <f t="shared" si="25"/>
        <v>348</v>
      </c>
      <c r="AA54" s="273">
        <f t="shared" si="25"/>
        <v>241</v>
      </c>
    </row>
    <row r="55" spans="1:27" ht="13.5" customHeight="1">
      <c r="A55" s="174"/>
      <c r="B55" s="99" t="s">
        <v>951</v>
      </c>
      <c r="C55" s="100">
        <v>9</v>
      </c>
      <c r="D55" s="101">
        <v>3</v>
      </c>
      <c r="E55" s="101">
        <v>54</v>
      </c>
      <c r="F55" s="101">
        <f>SUM(G55:H55)</f>
        <v>1212</v>
      </c>
      <c r="G55" s="101">
        <f aca="true" t="shared" si="26" ref="G55:H57">SUM(J55+M55+P55+S55+V55+Y55)</f>
        <v>621</v>
      </c>
      <c r="H55" s="101">
        <f t="shared" si="26"/>
        <v>591</v>
      </c>
      <c r="I55" s="101">
        <f>SUM(J55:K55)</f>
        <v>150</v>
      </c>
      <c r="J55" s="101">
        <v>81</v>
      </c>
      <c r="K55" s="101">
        <v>69</v>
      </c>
      <c r="L55" s="101">
        <f>SUM(M55:N55)</f>
        <v>181</v>
      </c>
      <c r="M55" s="101">
        <v>85</v>
      </c>
      <c r="N55" s="101">
        <v>96</v>
      </c>
      <c r="O55" s="101">
        <f>SUM(P55:Q55)</f>
        <v>224</v>
      </c>
      <c r="P55" s="101">
        <v>123</v>
      </c>
      <c r="Q55" s="101">
        <v>101</v>
      </c>
      <c r="R55" s="101">
        <f>SUM(S55:T55)</f>
        <v>221</v>
      </c>
      <c r="S55" s="101">
        <v>114</v>
      </c>
      <c r="T55" s="101">
        <v>107</v>
      </c>
      <c r="U55" s="101">
        <f>SUM(V55:W55)</f>
        <v>217</v>
      </c>
      <c r="V55" s="101">
        <v>102</v>
      </c>
      <c r="W55" s="101">
        <v>115</v>
      </c>
      <c r="X55" s="101">
        <f>SUM(Y55:Z55)</f>
        <v>219</v>
      </c>
      <c r="Y55" s="101">
        <v>116</v>
      </c>
      <c r="Z55" s="101">
        <v>103</v>
      </c>
      <c r="AA55" s="294">
        <v>80</v>
      </c>
    </row>
    <row r="56" spans="1:27" ht="13.5" customHeight="1">
      <c r="A56" s="174"/>
      <c r="B56" s="99" t="s">
        <v>952</v>
      </c>
      <c r="C56" s="100">
        <v>8</v>
      </c>
      <c r="D56" s="102">
        <v>2</v>
      </c>
      <c r="E56" s="101">
        <v>65</v>
      </c>
      <c r="F56" s="101">
        <f>SUM(G56:H56)</f>
        <v>1566</v>
      </c>
      <c r="G56" s="101">
        <f t="shared" si="26"/>
        <v>806</v>
      </c>
      <c r="H56" s="101">
        <f t="shared" si="26"/>
        <v>760</v>
      </c>
      <c r="I56" s="101">
        <f>SUM(J56:K56)</f>
        <v>254</v>
      </c>
      <c r="J56" s="101">
        <v>134</v>
      </c>
      <c r="K56" s="101">
        <v>120</v>
      </c>
      <c r="L56" s="101">
        <f>SUM(M56:N56)</f>
        <v>217</v>
      </c>
      <c r="M56" s="101">
        <v>120</v>
      </c>
      <c r="N56" s="101">
        <v>97</v>
      </c>
      <c r="O56" s="101">
        <f>SUM(P56:Q56)</f>
        <v>239</v>
      </c>
      <c r="P56" s="101">
        <v>133</v>
      </c>
      <c r="Q56" s="101">
        <v>106</v>
      </c>
      <c r="R56" s="101">
        <f>SUM(S56:T56)</f>
        <v>261</v>
      </c>
      <c r="S56" s="101">
        <v>136</v>
      </c>
      <c r="T56" s="101">
        <v>125</v>
      </c>
      <c r="U56" s="101">
        <f>SUM(V56:W56)</f>
        <v>297</v>
      </c>
      <c r="V56" s="101">
        <v>142</v>
      </c>
      <c r="W56" s="101">
        <v>155</v>
      </c>
      <c r="X56" s="101">
        <f>SUM(Y56:Z56)</f>
        <v>298</v>
      </c>
      <c r="Y56" s="101">
        <v>141</v>
      </c>
      <c r="Z56" s="101">
        <v>157</v>
      </c>
      <c r="AA56" s="294">
        <v>91</v>
      </c>
    </row>
    <row r="57" spans="1:27" ht="13.5" customHeight="1">
      <c r="A57" s="174"/>
      <c r="B57" s="99" t="s">
        <v>953</v>
      </c>
      <c r="C57" s="100">
        <v>5</v>
      </c>
      <c r="D57" s="101">
        <v>9</v>
      </c>
      <c r="E57" s="101">
        <v>48</v>
      </c>
      <c r="F57" s="101">
        <f>SUM(G57:H57)</f>
        <v>898</v>
      </c>
      <c r="G57" s="101">
        <f t="shared" si="26"/>
        <v>466</v>
      </c>
      <c r="H57" s="101">
        <f t="shared" si="26"/>
        <v>432</v>
      </c>
      <c r="I57" s="101">
        <f>SUM(J57:K57)</f>
        <v>114</v>
      </c>
      <c r="J57" s="101">
        <v>53</v>
      </c>
      <c r="K57" s="101">
        <v>61</v>
      </c>
      <c r="L57" s="101">
        <f>SUM(M57:N57)</f>
        <v>117</v>
      </c>
      <c r="M57" s="101">
        <v>57</v>
      </c>
      <c r="N57" s="101">
        <v>60</v>
      </c>
      <c r="O57" s="101">
        <f>SUM(P57:Q57)</f>
        <v>146</v>
      </c>
      <c r="P57" s="101">
        <v>80</v>
      </c>
      <c r="Q57" s="101">
        <v>66</v>
      </c>
      <c r="R57" s="101">
        <f>SUM(S57:T57)</f>
        <v>175</v>
      </c>
      <c r="S57" s="101">
        <v>99</v>
      </c>
      <c r="T57" s="101">
        <v>76</v>
      </c>
      <c r="U57" s="101">
        <f>SUM(V57:W57)</f>
        <v>167</v>
      </c>
      <c r="V57" s="101">
        <v>86</v>
      </c>
      <c r="W57" s="101">
        <v>81</v>
      </c>
      <c r="X57" s="101">
        <f>SUM(Y57:Z57)</f>
        <v>179</v>
      </c>
      <c r="Y57" s="101">
        <v>91</v>
      </c>
      <c r="Z57" s="101">
        <v>88</v>
      </c>
      <c r="AA57" s="294">
        <v>70</v>
      </c>
    </row>
    <row r="58" spans="1:27" ht="13.5" customHeight="1">
      <c r="A58" s="174"/>
      <c r="B58" s="99"/>
      <c r="C58" s="100"/>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294"/>
    </row>
    <row r="59" spans="1:27" ht="13.5" customHeight="1">
      <c r="A59" s="1574" t="s">
        <v>1016</v>
      </c>
      <c r="B59" s="1824"/>
      <c r="C59" s="100">
        <f aca="true" t="shared" si="27" ref="C59:AA59">SUM(C60:C66)</f>
        <v>31</v>
      </c>
      <c r="D59" s="101">
        <f t="shared" si="27"/>
        <v>8</v>
      </c>
      <c r="E59" s="101">
        <f t="shared" si="27"/>
        <v>254</v>
      </c>
      <c r="F59" s="101">
        <f t="shared" si="27"/>
        <v>6498</v>
      </c>
      <c r="G59" s="101">
        <f t="shared" si="27"/>
        <v>3335</v>
      </c>
      <c r="H59" s="101">
        <f t="shared" si="27"/>
        <v>3163</v>
      </c>
      <c r="I59" s="101">
        <f t="shared" si="27"/>
        <v>866</v>
      </c>
      <c r="J59" s="101">
        <f t="shared" si="27"/>
        <v>430</v>
      </c>
      <c r="K59" s="101">
        <f t="shared" si="27"/>
        <v>436</v>
      </c>
      <c r="L59" s="101">
        <f t="shared" si="27"/>
        <v>894</v>
      </c>
      <c r="M59" s="101">
        <f t="shared" si="27"/>
        <v>436</v>
      </c>
      <c r="N59" s="101">
        <f t="shared" si="27"/>
        <v>458</v>
      </c>
      <c r="O59" s="101">
        <f t="shared" si="27"/>
        <v>1079</v>
      </c>
      <c r="P59" s="101">
        <f t="shared" si="27"/>
        <v>565</v>
      </c>
      <c r="Q59" s="101">
        <f t="shared" si="27"/>
        <v>514</v>
      </c>
      <c r="R59" s="101">
        <f t="shared" si="27"/>
        <v>1108</v>
      </c>
      <c r="S59" s="101">
        <f t="shared" si="27"/>
        <v>580</v>
      </c>
      <c r="T59" s="101">
        <f t="shared" si="27"/>
        <v>528</v>
      </c>
      <c r="U59" s="101">
        <f t="shared" si="27"/>
        <v>1225</v>
      </c>
      <c r="V59" s="101">
        <f t="shared" si="27"/>
        <v>663</v>
      </c>
      <c r="W59" s="101">
        <f t="shared" si="27"/>
        <v>562</v>
      </c>
      <c r="X59" s="101">
        <f t="shared" si="27"/>
        <v>1326</v>
      </c>
      <c r="Y59" s="101">
        <f t="shared" si="27"/>
        <v>661</v>
      </c>
      <c r="Z59" s="101">
        <f t="shared" si="27"/>
        <v>665</v>
      </c>
      <c r="AA59" s="294">
        <f t="shared" si="27"/>
        <v>355</v>
      </c>
    </row>
    <row r="60" spans="1:27" ht="13.5" customHeight="1">
      <c r="A60" s="174"/>
      <c r="B60" s="99" t="s">
        <v>954</v>
      </c>
      <c r="C60" s="100">
        <v>4</v>
      </c>
      <c r="D60" s="102">
        <v>0</v>
      </c>
      <c r="E60" s="101">
        <v>33</v>
      </c>
      <c r="F60" s="101">
        <f aca="true" t="shared" si="28" ref="F60:F66">SUM(G60:H60)</f>
        <v>790</v>
      </c>
      <c r="G60" s="101">
        <f aca="true" t="shared" si="29" ref="G60:H66">SUM(J60+M60+P60+S60+V60+Y60)</f>
        <v>399</v>
      </c>
      <c r="H60" s="101">
        <f t="shared" si="29"/>
        <v>391</v>
      </c>
      <c r="I60" s="101">
        <f aca="true" t="shared" si="30" ref="I60:I66">SUM(J60:K60)</f>
        <v>121</v>
      </c>
      <c r="J60" s="101">
        <v>53</v>
      </c>
      <c r="K60" s="101">
        <v>68</v>
      </c>
      <c r="L60" s="101">
        <f aca="true" t="shared" si="31" ref="L60:L66">SUM(M60:N60)</f>
        <v>103</v>
      </c>
      <c r="M60" s="101">
        <v>55</v>
      </c>
      <c r="N60" s="101">
        <v>48</v>
      </c>
      <c r="O60" s="101">
        <f aca="true" t="shared" si="32" ref="O60:O66">SUM(P60:Q60)</f>
        <v>131</v>
      </c>
      <c r="P60" s="101">
        <v>65</v>
      </c>
      <c r="Q60" s="101">
        <v>66</v>
      </c>
      <c r="R60" s="101">
        <f aca="true" t="shared" si="33" ref="R60:R66">SUM(S60:T60)</f>
        <v>127</v>
      </c>
      <c r="S60" s="101">
        <v>64</v>
      </c>
      <c r="T60" s="101">
        <v>63</v>
      </c>
      <c r="U60" s="101">
        <f aca="true" t="shared" si="34" ref="U60:U66">SUM(V60:W60)</f>
        <v>137</v>
      </c>
      <c r="V60" s="101">
        <v>84</v>
      </c>
      <c r="W60" s="101">
        <v>53</v>
      </c>
      <c r="X60" s="101">
        <f aca="true" t="shared" si="35" ref="X60:X66">SUM(Y60:Z60)</f>
        <v>171</v>
      </c>
      <c r="Y60" s="101">
        <v>78</v>
      </c>
      <c r="Z60" s="101">
        <v>93</v>
      </c>
      <c r="AA60" s="294">
        <v>44</v>
      </c>
    </row>
    <row r="61" spans="1:27" ht="13.5" customHeight="1">
      <c r="A61" s="174"/>
      <c r="B61" s="99" t="s">
        <v>955</v>
      </c>
      <c r="C61" s="100">
        <v>5</v>
      </c>
      <c r="D61" s="102">
        <v>0</v>
      </c>
      <c r="E61" s="101">
        <v>53</v>
      </c>
      <c r="F61" s="101">
        <f t="shared" si="28"/>
        <v>1716</v>
      </c>
      <c r="G61" s="101">
        <f t="shared" si="29"/>
        <v>898</v>
      </c>
      <c r="H61" s="101">
        <f t="shared" si="29"/>
        <v>818</v>
      </c>
      <c r="I61" s="101">
        <f t="shared" si="30"/>
        <v>231</v>
      </c>
      <c r="J61" s="101">
        <v>105</v>
      </c>
      <c r="K61" s="101">
        <v>126</v>
      </c>
      <c r="L61" s="101">
        <f t="shared" si="31"/>
        <v>250</v>
      </c>
      <c r="M61" s="101">
        <v>122</v>
      </c>
      <c r="N61" s="101">
        <v>128</v>
      </c>
      <c r="O61" s="101">
        <f t="shared" si="32"/>
        <v>289</v>
      </c>
      <c r="P61" s="101">
        <v>152</v>
      </c>
      <c r="Q61" s="101">
        <v>137</v>
      </c>
      <c r="R61" s="101">
        <f t="shared" si="33"/>
        <v>290</v>
      </c>
      <c r="S61" s="101">
        <v>166</v>
      </c>
      <c r="T61" s="101">
        <v>124</v>
      </c>
      <c r="U61" s="101">
        <f t="shared" si="34"/>
        <v>320</v>
      </c>
      <c r="V61" s="101">
        <v>170</v>
      </c>
      <c r="W61" s="101">
        <v>150</v>
      </c>
      <c r="X61" s="101">
        <f t="shared" si="35"/>
        <v>336</v>
      </c>
      <c r="Y61" s="101">
        <v>183</v>
      </c>
      <c r="Z61" s="101">
        <v>153</v>
      </c>
      <c r="AA61" s="294">
        <v>71</v>
      </c>
    </row>
    <row r="62" spans="1:27" ht="13.5" customHeight="1">
      <c r="A62" s="174"/>
      <c r="B62" s="99" t="s">
        <v>956</v>
      </c>
      <c r="C62" s="100">
        <v>5</v>
      </c>
      <c r="D62" s="102">
        <v>0</v>
      </c>
      <c r="E62" s="101">
        <v>41</v>
      </c>
      <c r="F62" s="101">
        <f t="shared" si="28"/>
        <v>1090</v>
      </c>
      <c r="G62" s="101">
        <f t="shared" si="29"/>
        <v>556</v>
      </c>
      <c r="H62" s="101">
        <f t="shared" si="29"/>
        <v>534</v>
      </c>
      <c r="I62" s="101">
        <f t="shared" si="30"/>
        <v>152</v>
      </c>
      <c r="J62" s="101">
        <v>77</v>
      </c>
      <c r="K62" s="101">
        <v>75</v>
      </c>
      <c r="L62" s="101">
        <f t="shared" si="31"/>
        <v>154</v>
      </c>
      <c r="M62" s="101">
        <v>64</v>
      </c>
      <c r="N62" s="101">
        <v>90</v>
      </c>
      <c r="O62" s="101">
        <f t="shared" si="32"/>
        <v>174</v>
      </c>
      <c r="P62" s="101">
        <v>92</v>
      </c>
      <c r="Q62" s="101">
        <v>82</v>
      </c>
      <c r="R62" s="101">
        <f t="shared" si="33"/>
        <v>178</v>
      </c>
      <c r="S62" s="101">
        <v>86</v>
      </c>
      <c r="T62" s="101">
        <v>92</v>
      </c>
      <c r="U62" s="101">
        <f t="shared" si="34"/>
        <v>214</v>
      </c>
      <c r="V62" s="101">
        <v>129</v>
      </c>
      <c r="W62" s="101">
        <v>85</v>
      </c>
      <c r="X62" s="101">
        <f t="shared" si="35"/>
        <v>218</v>
      </c>
      <c r="Y62" s="101">
        <v>108</v>
      </c>
      <c r="Z62" s="101">
        <v>110</v>
      </c>
      <c r="AA62" s="294">
        <v>56</v>
      </c>
    </row>
    <row r="63" spans="1:27" ht="13.5" customHeight="1">
      <c r="A63" s="174"/>
      <c r="B63" s="99" t="s">
        <v>957</v>
      </c>
      <c r="C63" s="100">
        <v>4</v>
      </c>
      <c r="D63" s="102">
        <v>1</v>
      </c>
      <c r="E63" s="101">
        <v>34</v>
      </c>
      <c r="F63" s="101">
        <f t="shared" si="28"/>
        <v>896</v>
      </c>
      <c r="G63" s="101">
        <f t="shared" si="29"/>
        <v>460</v>
      </c>
      <c r="H63" s="101">
        <f t="shared" si="29"/>
        <v>436</v>
      </c>
      <c r="I63" s="101">
        <f t="shared" si="30"/>
        <v>113</v>
      </c>
      <c r="J63" s="101">
        <v>64</v>
      </c>
      <c r="K63" s="101">
        <v>49</v>
      </c>
      <c r="L63" s="101">
        <f t="shared" si="31"/>
        <v>129</v>
      </c>
      <c r="M63" s="101">
        <v>69</v>
      </c>
      <c r="N63" s="101">
        <v>60</v>
      </c>
      <c r="O63" s="101">
        <f t="shared" si="32"/>
        <v>133</v>
      </c>
      <c r="P63" s="101">
        <v>68</v>
      </c>
      <c r="Q63" s="101">
        <v>65</v>
      </c>
      <c r="R63" s="101">
        <f t="shared" si="33"/>
        <v>167</v>
      </c>
      <c r="S63" s="101">
        <v>88</v>
      </c>
      <c r="T63" s="101">
        <v>79</v>
      </c>
      <c r="U63" s="101">
        <f t="shared" si="34"/>
        <v>172</v>
      </c>
      <c r="V63" s="101">
        <v>85</v>
      </c>
      <c r="W63" s="101">
        <v>87</v>
      </c>
      <c r="X63" s="101">
        <f t="shared" si="35"/>
        <v>182</v>
      </c>
      <c r="Y63" s="101">
        <v>86</v>
      </c>
      <c r="Z63" s="101">
        <v>96</v>
      </c>
      <c r="AA63" s="294">
        <v>47</v>
      </c>
    </row>
    <row r="64" spans="1:27" ht="13.5" customHeight="1">
      <c r="A64" s="174"/>
      <c r="B64" s="99" t="s">
        <v>958</v>
      </c>
      <c r="C64" s="100">
        <v>3</v>
      </c>
      <c r="D64" s="101">
        <v>1</v>
      </c>
      <c r="E64" s="101">
        <v>27</v>
      </c>
      <c r="F64" s="101">
        <f t="shared" si="28"/>
        <v>737</v>
      </c>
      <c r="G64" s="101">
        <f t="shared" si="29"/>
        <v>368</v>
      </c>
      <c r="H64" s="101">
        <f t="shared" si="29"/>
        <v>369</v>
      </c>
      <c r="I64" s="101">
        <f t="shared" si="30"/>
        <v>87</v>
      </c>
      <c r="J64" s="101">
        <v>42</v>
      </c>
      <c r="K64" s="101">
        <v>45</v>
      </c>
      <c r="L64" s="101">
        <f t="shared" si="31"/>
        <v>91</v>
      </c>
      <c r="M64" s="101">
        <v>42</v>
      </c>
      <c r="N64" s="101">
        <v>49</v>
      </c>
      <c r="O64" s="101">
        <f t="shared" si="32"/>
        <v>137</v>
      </c>
      <c r="P64" s="101">
        <v>72</v>
      </c>
      <c r="Q64" s="101">
        <v>65</v>
      </c>
      <c r="R64" s="101">
        <f t="shared" si="33"/>
        <v>130</v>
      </c>
      <c r="S64" s="101">
        <v>66</v>
      </c>
      <c r="T64" s="101">
        <v>64</v>
      </c>
      <c r="U64" s="101">
        <f t="shared" si="34"/>
        <v>137</v>
      </c>
      <c r="V64" s="101">
        <v>79</v>
      </c>
      <c r="W64" s="101">
        <v>58</v>
      </c>
      <c r="X64" s="101">
        <f t="shared" si="35"/>
        <v>155</v>
      </c>
      <c r="Y64" s="101">
        <v>67</v>
      </c>
      <c r="Z64" s="101">
        <v>88</v>
      </c>
      <c r="AA64" s="294">
        <v>37</v>
      </c>
    </row>
    <row r="65" spans="1:27" ht="13.5" customHeight="1">
      <c r="A65" s="174"/>
      <c r="B65" s="99" t="s">
        <v>959</v>
      </c>
      <c r="C65" s="100">
        <v>3</v>
      </c>
      <c r="D65" s="102">
        <v>0</v>
      </c>
      <c r="E65" s="101">
        <v>25</v>
      </c>
      <c r="F65" s="101">
        <f t="shared" si="28"/>
        <v>706</v>
      </c>
      <c r="G65" s="101">
        <f t="shared" si="29"/>
        <v>373</v>
      </c>
      <c r="H65" s="101">
        <f t="shared" si="29"/>
        <v>333</v>
      </c>
      <c r="I65" s="101">
        <f t="shared" si="30"/>
        <v>97</v>
      </c>
      <c r="J65" s="101">
        <v>56</v>
      </c>
      <c r="K65" s="101">
        <v>41</v>
      </c>
      <c r="L65" s="101">
        <f t="shared" si="31"/>
        <v>93</v>
      </c>
      <c r="M65" s="101">
        <v>47</v>
      </c>
      <c r="N65" s="101">
        <v>46</v>
      </c>
      <c r="O65" s="101">
        <f t="shared" si="32"/>
        <v>115</v>
      </c>
      <c r="P65" s="101">
        <v>65</v>
      </c>
      <c r="Q65" s="101">
        <v>50</v>
      </c>
      <c r="R65" s="101">
        <f t="shared" si="33"/>
        <v>117</v>
      </c>
      <c r="S65" s="101">
        <v>61</v>
      </c>
      <c r="T65" s="101">
        <v>56</v>
      </c>
      <c r="U65" s="101">
        <f t="shared" si="34"/>
        <v>128</v>
      </c>
      <c r="V65" s="101">
        <v>59</v>
      </c>
      <c r="W65" s="101">
        <v>69</v>
      </c>
      <c r="X65" s="101">
        <f t="shared" si="35"/>
        <v>156</v>
      </c>
      <c r="Y65" s="101">
        <v>85</v>
      </c>
      <c r="Z65" s="101">
        <v>71</v>
      </c>
      <c r="AA65" s="294">
        <v>35</v>
      </c>
    </row>
    <row r="66" spans="1:27" ht="13.5" customHeight="1">
      <c r="A66" s="174"/>
      <c r="B66" s="99" t="s">
        <v>960</v>
      </c>
      <c r="C66" s="100">
        <v>7</v>
      </c>
      <c r="D66" s="101">
        <v>6</v>
      </c>
      <c r="E66" s="101">
        <v>41</v>
      </c>
      <c r="F66" s="101">
        <f t="shared" si="28"/>
        <v>563</v>
      </c>
      <c r="G66" s="101">
        <f t="shared" si="29"/>
        <v>281</v>
      </c>
      <c r="H66" s="101">
        <f t="shared" si="29"/>
        <v>282</v>
      </c>
      <c r="I66" s="101">
        <f t="shared" si="30"/>
        <v>65</v>
      </c>
      <c r="J66" s="101">
        <v>33</v>
      </c>
      <c r="K66" s="101">
        <v>32</v>
      </c>
      <c r="L66" s="101">
        <f t="shared" si="31"/>
        <v>74</v>
      </c>
      <c r="M66" s="101">
        <v>37</v>
      </c>
      <c r="N66" s="101">
        <v>37</v>
      </c>
      <c r="O66" s="101">
        <f t="shared" si="32"/>
        <v>100</v>
      </c>
      <c r="P66" s="101">
        <v>51</v>
      </c>
      <c r="Q66" s="101">
        <v>49</v>
      </c>
      <c r="R66" s="101">
        <f t="shared" si="33"/>
        <v>99</v>
      </c>
      <c r="S66" s="101">
        <v>49</v>
      </c>
      <c r="T66" s="101">
        <v>50</v>
      </c>
      <c r="U66" s="101">
        <f t="shared" si="34"/>
        <v>117</v>
      </c>
      <c r="V66" s="101">
        <v>57</v>
      </c>
      <c r="W66" s="101">
        <v>60</v>
      </c>
      <c r="X66" s="101">
        <f t="shared" si="35"/>
        <v>108</v>
      </c>
      <c r="Y66" s="101">
        <v>54</v>
      </c>
      <c r="Z66" s="101">
        <v>54</v>
      </c>
      <c r="AA66" s="294">
        <v>65</v>
      </c>
    </row>
    <row r="67" spans="1:27" ht="12.75" customHeight="1">
      <c r="A67" s="174"/>
      <c r="B67" s="99"/>
      <c r="C67" s="100"/>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294"/>
    </row>
    <row r="68" spans="1:27" ht="13.5" customHeight="1">
      <c r="A68" s="1574" t="s">
        <v>1017</v>
      </c>
      <c r="B68" s="1824"/>
      <c r="C68" s="100">
        <f aca="true" t="shared" si="36" ref="C68:AA68">SUM(C69)</f>
        <v>10</v>
      </c>
      <c r="D68" s="101">
        <f t="shared" si="36"/>
        <v>1</v>
      </c>
      <c r="E68" s="101">
        <f t="shared" si="36"/>
        <v>64</v>
      </c>
      <c r="F68" s="101">
        <f t="shared" si="36"/>
        <v>1522</v>
      </c>
      <c r="G68" s="101">
        <f t="shared" si="36"/>
        <v>747</v>
      </c>
      <c r="H68" s="101">
        <f t="shared" si="36"/>
        <v>775</v>
      </c>
      <c r="I68" s="101">
        <f t="shared" si="36"/>
        <v>216</v>
      </c>
      <c r="J68" s="101">
        <f t="shared" si="36"/>
        <v>101</v>
      </c>
      <c r="K68" s="101">
        <f t="shared" si="36"/>
        <v>115</v>
      </c>
      <c r="L68" s="101">
        <f t="shared" si="36"/>
        <v>233</v>
      </c>
      <c r="M68" s="101">
        <f t="shared" si="36"/>
        <v>124</v>
      </c>
      <c r="N68" s="101">
        <f t="shared" si="36"/>
        <v>109</v>
      </c>
      <c r="O68" s="101">
        <f t="shared" si="36"/>
        <v>263</v>
      </c>
      <c r="P68" s="101">
        <f t="shared" si="36"/>
        <v>122</v>
      </c>
      <c r="Q68" s="101">
        <f t="shared" si="36"/>
        <v>141</v>
      </c>
      <c r="R68" s="101">
        <f t="shared" si="36"/>
        <v>269</v>
      </c>
      <c r="S68" s="101">
        <f t="shared" si="36"/>
        <v>142</v>
      </c>
      <c r="T68" s="101">
        <f t="shared" si="36"/>
        <v>127</v>
      </c>
      <c r="U68" s="101">
        <f t="shared" si="36"/>
        <v>248</v>
      </c>
      <c r="V68" s="101">
        <f t="shared" si="36"/>
        <v>121</v>
      </c>
      <c r="W68" s="101">
        <f t="shared" si="36"/>
        <v>127</v>
      </c>
      <c r="X68" s="101">
        <f t="shared" si="36"/>
        <v>293</v>
      </c>
      <c r="Y68" s="101">
        <f t="shared" si="36"/>
        <v>137</v>
      </c>
      <c r="Z68" s="101">
        <f t="shared" si="36"/>
        <v>156</v>
      </c>
      <c r="AA68" s="294">
        <f t="shared" si="36"/>
        <v>91</v>
      </c>
    </row>
    <row r="69" spans="1:27" ht="13.5" customHeight="1">
      <c r="A69" s="174"/>
      <c r="B69" s="99" t="s">
        <v>961</v>
      </c>
      <c r="C69" s="100">
        <v>10</v>
      </c>
      <c r="D69" s="102">
        <v>1</v>
      </c>
      <c r="E69" s="101">
        <v>64</v>
      </c>
      <c r="F69" s="101">
        <f>SUM(G69:H69)</f>
        <v>1522</v>
      </c>
      <c r="G69" s="101">
        <f>SUM(J69+M69+P69+S69+V69+Y69)</f>
        <v>747</v>
      </c>
      <c r="H69" s="101">
        <f>SUM(K69+N69+Q69+T69+W69+Z69)</f>
        <v>775</v>
      </c>
      <c r="I69" s="101">
        <f>SUM(J69:K69)</f>
        <v>216</v>
      </c>
      <c r="J69" s="101">
        <v>101</v>
      </c>
      <c r="K69" s="101">
        <v>115</v>
      </c>
      <c r="L69" s="101">
        <f>SUM(M69:N69)</f>
        <v>233</v>
      </c>
      <c r="M69" s="101">
        <v>124</v>
      </c>
      <c r="N69" s="101">
        <v>109</v>
      </c>
      <c r="O69" s="101">
        <f>SUM(P69:Q69)</f>
        <v>263</v>
      </c>
      <c r="P69" s="101">
        <v>122</v>
      </c>
      <c r="Q69" s="101">
        <v>141</v>
      </c>
      <c r="R69" s="101">
        <f>SUM(S69:T69)</f>
        <v>269</v>
      </c>
      <c r="S69" s="101">
        <v>142</v>
      </c>
      <c r="T69" s="101">
        <v>127</v>
      </c>
      <c r="U69" s="101">
        <f>SUM(V69:W69)</f>
        <v>248</v>
      </c>
      <c r="V69" s="101">
        <v>121</v>
      </c>
      <c r="W69" s="101">
        <v>127</v>
      </c>
      <c r="X69" s="101">
        <f>SUM(Y69:Z69)</f>
        <v>293</v>
      </c>
      <c r="Y69" s="101">
        <v>137</v>
      </c>
      <c r="Z69" s="101">
        <v>156</v>
      </c>
      <c r="AA69" s="294">
        <v>91</v>
      </c>
    </row>
    <row r="70" spans="1:27" ht="13.5" customHeight="1">
      <c r="A70" s="174"/>
      <c r="B70" s="99"/>
      <c r="C70" s="100"/>
      <c r="D70" s="102"/>
      <c r="E70" s="101"/>
      <c r="F70" s="101"/>
      <c r="G70" s="101"/>
      <c r="H70" s="101"/>
      <c r="I70" s="101"/>
      <c r="J70" s="101"/>
      <c r="K70" s="101"/>
      <c r="L70" s="101"/>
      <c r="M70" s="101"/>
      <c r="N70" s="101"/>
      <c r="O70" s="101"/>
      <c r="P70" s="101"/>
      <c r="Q70" s="101"/>
      <c r="R70" s="101"/>
      <c r="S70" s="101"/>
      <c r="T70" s="101"/>
      <c r="U70" s="101"/>
      <c r="V70" s="101"/>
      <c r="W70" s="101"/>
      <c r="X70" s="101"/>
      <c r="Y70" s="101"/>
      <c r="Z70" s="101"/>
      <c r="AA70" s="294"/>
    </row>
    <row r="71" spans="1:27" ht="13.5" customHeight="1">
      <c r="A71" s="1574" t="s">
        <v>1045</v>
      </c>
      <c r="B71" s="1824"/>
      <c r="C71" s="100">
        <f aca="true" t="shared" si="37" ref="C71:AA71">SUM(C72:C75)</f>
        <v>20</v>
      </c>
      <c r="D71" s="101">
        <f t="shared" si="37"/>
        <v>1</v>
      </c>
      <c r="E71" s="101">
        <f t="shared" si="37"/>
        <v>151</v>
      </c>
      <c r="F71" s="101">
        <f t="shared" si="37"/>
        <v>3699</v>
      </c>
      <c r="G71" s="101">
        <f t="shared" si="37"/>
        <v>1864</v>
      </c>
      <c r="H71" s="101">
        <f t="shared" si="37"/>
        <v>1835</v>
      </c>
      <c r="I71" s="101">
        <f t="shared" si="37"/>
        <v>500</v>
      </c>
      <c r="J71" s="101">
        <f t="shared" si="37"/>
        <v>252</v>
      </c>
      <c r="K71" s="101">
        <f t="shared" si="37"/>
        <v>248</v>
      </c>
      <c r="L71" s="101">
        <f t="shared" si="37"/>
        <v>588</v>
      </c>
      <c r="M71" s="101">
        <f t="shared" si="37"/>
        <v>283</v>
      </c>
      <c r="N71" s="101">
        <f t="shared" si="37"/>
        <v>305</v>
      </c>
      <c r="O71" s="101">
        <f t="shared" si="37"/>
        <v>595</v>
      </c>
      <c r="P71" s="101">
        <f t="shared" si="37"/>
        <v>307</v>
      </c>
      <c r="Q71" s="101">
        <f t="shared" si="37"/>
        <v>288</v>
      </c>
      <c r="R71" s="101">
        <f t="shared" si="37"/>
        <v>626</v>
      </c>
      <c r="S71" s="101">
        <f t="shared" si="37"/>
        <v>310</v>
      </c>
      <c r="T71" s="101">
        <f t="shared" si="37"/>
        <v>316</v>
      </c>
      <c r="U71" s="101">
        <f t="shared" si="37"/>
        <v>681</v>
      </c>
      <c r="V71" s="101">
        <f t="shared" si="37"/>
        <v>355</v>
      </c>
      <c r="W71" s="101">
        <f t="shared" si="37"/>
        <v>326</v>
      </c>
      <c r="X71" s="101">
        <f t="shared" si="37"/>
        <v>709</v>
      </c>
      <c r="Y71" s="101">
        <f t="shared" si="37"/>
        <v>357</v>
      </c>
      <c r="Z71" s="101">
        <f t="shared" si="37"/>
        <v>352</v>
      </c>
      <c r="AA71" s="294">
        <f t="shared" si="37"/>
        <v>208</v>
      </c>
    </row>
    <row r="72" spans="1:27" ht="13.5" customHeight="1">
      <c r="A72" s="174"/>
      <c r="B72" s="99" t="s">
        <v>962</v>
      </c>
      <c r="C72" s="100">
        <v>8</v>
      </c>
      <c r="D72" s="102">
        <v>1</v>
      </c>
      <c r="E72" s="101">
        <v>66</v>
      </c>
      <c r="F72" s="101">
        <f>SUM(G72:H72)</f>
        <v>1725</v>
      </c>
      <c r="G72" s="101">
        <f aca="true" t="shared" si="38" ref="G72:H75">SUM(J72+M72+P72+S72+V72+Y72)</f>
        <v>866</v>
      </c>
      <c r="H72" s="101">
        <f t="shared" si="38"/>
        <v>859</v>
      </c>
      <c r="I72" s="101">
        <f>SUM(J72:K72)</f>
        <v>216</v>
      </c>
      <c r="J72" s="101">
        <v>106</v>
      </c>
      <c r="K72" s="101">
        <v>110</v>
      </c>
      <c r="L72" s="101">
        <f>SUM(M72:N72)</f>
        <v>287</v>
      </c>
      <c r="M72" s="101">
        <v>139</v>
      </c>
      <c r="N72" s="101">
        <v>148</v>
      </c>
      <c r="O72" s="101">
        <f>SUM(P72:Q72)</f>
        <v>265</v>
      </c>
      <c r="P72" s="101">
        <v>142</v>
      </c>
      <c r="Q72" s="101">
        <v>123</v>
      </c>
      <c r="R72" s="101">
        <f>SUM(S72:T72)</f>
        <v>295</v>
      </c>
      <c r="S72" s="101">
        <v>141</v>
      </c>
      <c r="T72" s="101">
        <v>154</v>
      </c>
      <c r="U72" s="101">
        <f>SUM(V72:W72)</f>
        <v>317</v>
      </c>
      <c r="V72" s="101">
        <v>167</v>
      </c>
      <c r="W72" s="101">
        <v>150</v>
      </c>
      <c r="X72" s="101">
        <f>SUM(Y72:Z72)</f>
        <v>345</v>
      </c>
      <c r="Y72" s="101">
        <v>171</v>
      </c>
      <c r="Z72" s="101">
        <v>174</v>
      </c>
      <c r="AA72" s="294">
        <v>92</v>
      </c>
    </row>
    <row r="73" spans="1:27" ht="13.5" customHeight="1">
      <c r="A73" s="174"/>
      <c r="B73" s="99" t="s">
        <v>963</v>
      </c>
      <c r="C73" s="100">
        <v>6</v>
      </c>
      <c r="D73" s="102">
        <v>0</v>
      </c>
      <c r="E73" s="101">
        <v>35</v>
      </c>
      <c r="F73" s="101">
        <f>SUM(G73:H73)</f>
        <v>703</v>
      </c>
      <c r="G73" s="101">
        <f t="shared" si="38"/>
        <v>349</v>
      </c>
      <c r="H73" s="101">
        <f t="shared" si="38"/>
        <v>354</v>
      </c>
      <c r="I73" s="101">
        <f>SUM(J73:K73)</f>
        <v>108</v>
      </c>
      <c r="J73" s="101">
        <v>58</v>
      </c>
      <c r="K73" s="101">
        <v>50</v>
      </c>
      <c r="L73" s="101">
        <f>SUM(M73:N73)</f>
        <v>115</v>
      </c>
      <c r="M73" s="101">
        <v>51</v>
      </c>
      <c r="N73" s="101">
        <v>64</v>
      </c>
      <c r="O73" s="101">
        <f>SUM(P73:Q73)</f>
        <v>117</v>
      </c>
      <c r="P73" s="101">
        <v>58</v>
      </c>
      <c r="Q73" s="101">
        <v>59</v>
      </c>
      <c r="R73" s="101">
        <f>SUM(S73:T73)</f>
        <v>111</v>
      </c>
      <c r="S73" s="101">
        <v>59</v>
      </c>
      <c r="T73" s="101">
        <v>52</v>
      </c>
      <c r="U73" s="101">
        <f>SUM(V73:W73)</f>
        <v>128</v>
      </c>
      <c r="V73" s="101">
        <v>63</v>
      </c>
      <c r="W73" s="101">
        <v>65</v>
      </c>
      <c r="X73" s="101">
        <f>SUM(Y73:Z73)</f>
        <v>124</v>
      </c>
      <c r="Y73" s="101">
        <v>60</v>
      </c>
      <c r="Z73" s="101">
        <v>64</v>
      </c>
      <c r="AA73" s="294">
        <v>49</v>
      </c>
    </row>
    <row r="74" spans="1:27" ht="13.5" customHeight="1">
      <c r="A74" s="174"/>
      <c r="B74" s="99" t="s">
        <v>964</v>
      </c>
      <c r="C74" s="100">
        <v>3</v>
      </c>
      <c r="D74" s="102">
        <v>0</v>
      </c>
      <c r="E74" s="101">
        <v>24</v>
      </c>
      <c r="F74" s="101">
        <f>SUM(G74:H74)</f>
        <v>600</v>
      </c>
      <c r="G74" s="101">
        <f t="shared" si="38"/>
        <v>311</v>
      </c>
      <c r="H74" s="101">
        <f t="shared" si="38"/>
        <v>289</v>
      </c>
      <c r="I74" s="101">
        <f>SUM(J74:K74)</f>
        <v>83</v>
      </c>
      <c r="J74" s="101">
        <v>40</v>
      </c>
      <c r="K74" s="101">
        <v>43</v>
      </c>
      <c r="L74" s="101">
        <f>SUM(M74:N74)</f>
        <v>79</v>
      </c>
      <c r="M74" s="101">
        <v>42</v>
      </c>
      <c r="N74" s="101">
        <v>37</v>
      </c>
      <c r="O74" s="101">
        <f>SUM(P74:Q74)</f>
        <v>104</v>
      </c>
      <c r="P74" s="101">
        <v>53</v>
      </c>
      <c r="Q74" s="101">
        <v>51</v>
      </c>
      <c r="R74" s="101">
        <f>SUM(S74:T74)</f>
        <v>107</v>
      </c>
      <c r="S74" s="101">
        <v>50</v>
      </c>
      <c r="T74" s="101">
        <v>57</v>
      </c>
      <c r="U74" s="101">
        <f>SUM(V74:W74)</f>
        <v>112</v>
      </c>
      <c r="V74" s="101">
        <v>66</v>
      </c>
      <c r="W74" s="101">
        <v>46</v>
      </c>
      <c r="X74" s="101">
        <f>SUM(Y74:Z74)</f>
        <v>115</v>
      </c>
      <c r="Y74" s="101">
        <v>60</v>
      </c>
      <c r="Z74" s="101">
        <v>55</v>
      </c>
      <c r="AA74" s="294">
        <v>32</v>
      </c>
    </row>
    <row r="75" spans="1:27" ht="13.5" customHeight="1">
      <c r="A75" s="179"/>
      <c r="B75" s="109" t="s">
        <v>965</v>
      </c>
      <c r="C75" s="110">
        <v>3</v>
      </c>
      <c r="D75" s="112">
        <v>0</v>
      </c>
      <c r="E75" s="111">
        <v>26</v>
      </c>
      <c r="F75" s="111">
        <f>SUM(G75:H75)</f>
        <v>671</v>
      </c>
      <c r="G75" s="111">
        <f t="shared" si="38"/>
        <v>338</v>
      </c>
      <c r="H75" s="111">
        <f t="shared" si="38"/>
        <v>333</v>
      </c>
      <c r="I75" s="111">
        <f>SUM(J75:K75)</f>
        <v>93</v>
      </c>
      <c r="J75" s="111">
        <v>48</v>
      </c>
      <c r="K75" s="111">
        <v>45</v>
      </c>
      <c r="L75" s="111">
        <f>SUM(M75:N75)</f>
        <v>107</v>
      </c>
      <c r="M75" s="111">
        <v>51</v>
      </c>
      <c r="N75" s="111">
        <v>56</v>
      </c>
      <c r="O75" s="111">
        <f>SUM(P75:Q75)</f>
        <v>109</v>
      </c>
      <c r="P75" s="111">
        <v>54</v>
      </c>
      <c r="Q75" s="111">
        <v>55</v>
      </c>
      <c r="R75" s="111">
        <f>SUM(S75:T75)</f>
        <v>113</v>
      </c>
      <c r="S75" s="111">
        <v>60</v>
      </c>
      <c r="T75" s="111">
        <v>53</v>
      </c>
      <c r="U75" s="111">
        <f>SUM(V75:W75)</f>
        <v>124</v>
      </c>
      <c r="V75" s="111">
        <v>59</v>
      </c>
      <c r="W75" s="111">
        <v>65</v>
      </c>
      <c r="X75" s="111">
        <f>SUM(Y75:Z75)</f>
        <v>125</v>
      </c>
      <c r="Y75" s="111">
        <v>66</v>
      </c>
      <c r="Z75" s="111">
        <v>59</v>
      </c>
      <c r="AA75" s="871">
        <v>35</v>
      </c>
    </row>
    <row r="76" spans="1:6" ht="12" customHeight="1">
      <c r="A76" s="163" t="s">
        <v>40</v>
      </c>
      <c r="D76" s="163" t="s">
        <v>41</v>
      </c>
      <c r="E76" s="1123"/>
      <c r="F76" s="1123"/>
    </row>
    <row r="77" spans="5:6" ht="12">
      <c r="E77" s="1123"/>
      <c r="F77" s="1123"/>
    </row>
  </sheetData>
  <mergeCells count="25">
    <mergeCell ref="A68:B68"/>
    <mergeCell ref="A71:B71"/>
    <mergeCell ref="A41:B41"/>
    <mergeCell ref="A50:B50"/>
    <mergeCell ref="A54:B54"/>
    <mergeCell ref="A59:B59"/>
    <mergeCell ref="A26:B26"/>
    <mergeCell ref="A28:B28"/>
    <mergeCell ref="A32:B32"/>
    <mergeCell ref="A38:B38"/>
    <mergeCell ref="AA3:AA5"/>
    <mergeCell ref="F4:H4"/>
    <mergeCell ref="F3:Z3"/>
    <mergeCell ref="I4:K4"/>
    <mergeCell ref="L4:N4"/>
    <mergeCell ref="O4:Q4"/>
    <mergeCell ref="R4:T4"/>
    <mergeCell ref="U4:W4"/>
    <mergeCell ref="X4:Z4"/>
    <mergeCell ref="E3:E5"/>
    <mergeCell ref="A10:B10"/>
    <mergeCell ref="A6:B6"/>
    <mergeCell ref="A8:B8"/>
    <mergeCell ref="A3:B5"/>
    <mergeCell ref="C3:D4"/>
  </mergeCells>
  <printOptions/>
  <pageMargins left="0.75" right="0.75" top="1" bottom="1"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B1:S76"/>
  <sheetViews>
    <sheetView workbookViewId="0" topLeftCell="A1">
      <selection activeCell="A1" sqref="A1"/>
    </sheetView>
  </sheetViews>
  <sheetFormatPr defaultColWidth="9.00390625" defaultRowHeight="13.5"/>
  <cols>
    <col min="1" max="1" width="4.50390625" style="1139" customWidth="1"/>
    <col min="2" max="2" width="3.50390625" style="1139" customWidth="1"/>
    <col min="3" max="3" width="10.125" style="1139" customWidth="1"/>
    <col min="4" max="5" width="5.875" style="1139" customWidth="1"/>
    <col min="6" max="6" width="8.125" style="1139" customWidth="1"/>
    <col min="7" max="18" width="8.625" style="1139" customWidth="1"/>
    <col min="19" max="19" width="7.625" style="1139" customWidth="1"/>
    <col min="20" max="16384" width="9.00390625" style="1139" customWidth="1"/>
  </cols>
  <sheetData>
    <row r="1" spans="2:14" s="1135" customFormat="1" ht="14.25">
      <c r="B1" s="1136" t="s">
        <v>56</v>
      </c>
      <c r="C1" s="164"/>
      <c r="D1" s="164"/>
      <c r="E1" s="164"/>
      <c r="F1" s="164"/>
      <c r="G1" s="164"/>
      <c r="H1" s="164"/>
      <c r="K1" s="164"/>
      <c r="L1" s="164"/>
      <c r="M1" s="164"/>
      <c r="N1" s="1137"/>
    </row>
    <row r="2" spans="3:19" s="1135" customFormat="1" ht="12.75" thickBot="1">
      <c r="C2" s="1138"/>
      <c r="D2" s="1137"/>
      <c r="E2" s="1137"/>
      <c r="F2" s="1137"/>
      <c r="G2" s="1137"/>
      <c r="H2" s="1137"/>
      <c r="I2" s="1137"/>
      <c r="J2" s="1137"/>
      <c r="K2" s="1137"/>
      <c r="L2" s="1137"/>
      <c r="M2" s="1137"/>
      <c r="O2" s="1137" t="s">
        <v>48</v>
      </c>
      <c r="P2" s="1137"/>
      <c r="Q2" s="1137"/>
      <c r="R2" s="1137"/>
      <c r="S2" s="103"/>
    </row>
    <row r="3" spans="2:19" ht="13.5" customHeight="1" thickTop="1">
      <c r="B3" s="1829" t="s">
        <v>992</v>
      </c>
      <c r="C3" s="1830"/>
      <c r="D3" s="1837" t="s">
        <v>43</v>
      </c>
      <c r="E3" s="1838"/>
      <c r="F3" s="1801" t="s">
        <v>44</v>
      </c>
      <c r="G3" s="1715" t="s">
        <v>49</v>
      </c>
      <c r="H3" s="1840"/>
      <c r="I3" s="1840"/>
      <c r="J3" s="1840"/>
      <c r="K3" s="1840"/>
      <c r="L3" s="1840"/>
      <c r="M3" s="1840"/>
      <c r="N3" s="1840"/>
      <c r="O3" s="1840"/>
      <c r="P3" s="1840"/>
      <c r="Q3" s="1840"/>
      <c r="R3" s="1841"/>
      <c r="S3" s="1126" t="s">
        <v>45</v>
      </c>
    </row>
    <row r="4" spans="2:19" ht="13.5" customHeight="1">
      <c r="B4" s="1831"/>
      <c r="C4" s="1826"/>
      <c r="D4" s="1193" t="s">
        <v>46</v>
      </c>
      <c r="E4" s="1193" t="s">
        <v>47</v>
      </c>
      <c r="F4" s="1551"/>
      <c r="G4" s="1579" t="s">
        <v>50</v>
      </c>
      <c r="H4" s="1580"/>
      <c r="I4" s="1581"/>
      <c r="J4" s="1818" t="s">
        <v>29</v>
      </c>
      <c r="K4" s="1842"/>
      <c r="L4" s="1843"/>
      <c r="M4" s="1818" t="s">
        <v>30</v>
      </c>
      <c r="N4" s="1842"/>
      <c r="O4" s="1843"/>
      <c r="P4" s="1818" t="s">
        <v>31</v>
      </c>
      <c r="Q4" s="1842"/>
      <c r="R4" s="1843"/>
      <c r="S4" s="1142" t="s">
        <v>51</v>
      </c>
    </row>
    <row r="5" spans="2:19" ht="13.5" customHeight="1">
      <c r="B5" s="1832"/>
      <c r="C5" s="1833"/>
      <c r="D5" s="1839"/>
      <c r="E5" s="1839"/>
      <c r="F5" s="1194"/>
      <c r="G5" s="1143" t="s">
        <v>178</v>
      </c>
      <c r="H5" s="1144" t="s">
        <v>920</v>
      </c>
      <c r="I5" s="1144" t="s">
        <v>921</v>
      </c>
      <c r="J5" s="1143" t="s">
        <v>178</v>
      </c>
      <c r="K5" s="1144" t="s">
        <v>920</v>
      </c>
      <c r="L5" s="1144" t="s">
        <v>921</v>
      </c>
      <c r="M5" s="1143" t="s">
        <v>178</v>
      </c>
      <c r="N5" s="1144" t="s">
        <v>920</v>
      </c>
      <c r="O5" s="1144" t="s">
        <v>921</v>
      </c>
      <c r="P5" s="1143" t="s">
        <v>178</v>
      </c>
      <c r="Q5" s="1144" t="s">
        <v>920</v>
      </c>
      <c r="R5" s="1144" t="s">
        <v>921</v>
      </c>
      <c r="S5" s="1145"/>
    </row>
    <row r="6" spans="2:19" s="1147" customFormat="1" ht="15" customHeight="1">
      <c r="B6" s="1574" t="s">
        <v>52</v>
      </c>
      <c r="C6" s="1834"/>
      <c r="D6" s="1128">
        <v>172</v>
      </c>
      <c r="E6" s="1129">
        <v>13</v>
      </c>
      <c r="F6" s="1129">
        <v>1815</v>
      </c>
      <c r="G6" s="1129">
        <f>SUM(H6:I6)</f>
        <v>64528</v>
      </c>
      <c r="H6" s="101">
        <f>SUM(K6+N6+Q6)</f>
        <v>33067</v>
      </c>
      <c r="I6" s="101">
        <f>SUM(L6+O6+R6)</f>
        <v>31461</v>
      </c>
      <c r="J6" s="1129">
        <f>SUM(K6:L6)</f>
        <v>20661</v>
      </c>
      <c r="K6" s="1129">
        <v>10584</v>
      </c>
      <c r="L6" s="1129">
        <v>10077</v>
      </c>
      <c r="M6" s="1129">
        <f>SUM(N6:O6)</f>
        <v>22142</v>
      </c>
      <c r="N6" s="1129">
        <v>11352</v>
      </c>
      <c r="O6" s="1129">
        <v>10790</v>
      </c>
      <c r="P6" s="1129">
        <f>SUM(Q6:R6)</f>
        <v>21725</v>
      </c>
      <c r="Q6" s="101">
        <v>11131</v>
      </c>
      <c r="R6" s="1129">
        <v>10594</v>
      </c>
      <c r="S6" s="850">
        <v>3281</v>
      </c>
    </row>
    <row r="7" spans="2:19" s="1148" customFormat="1" ht="15" customHeight="1">
      <c r="B7" s="1218" t="s">
        <v>53</v>
      </c>
      <c r="C7" s="1835"/>
      <c r="D7" s="105">
        <f>SUM(D9+D25)</f>
        <v>169</v>
      </c>
      <c r="E7" s="105">
        <f>SUM(E9+E25)</f>
        <v>13</v>
      </c>
      <c r="F7" s="105">
        <f>SUM(F9+F25)</f>
        <v>1762</v>
      </c>
      <c r="G7" s="105">
        <f>SUM(H7+I7)</f>
        <v>62656</v>
      </c>
      <c r="H7" s="105">
        <f>SUM(K7,N7,Q7)</f>
        <v>31957</v>
      </c>
      <c r="I7" s="105">
        <f>SUM(L7,O7,R7)</f>
        <v>30699</v>
      </c>
      <c r="J7" s="105">
        <f>SUM(K7:L7)</f>
        <v>19913</v>
      </c>
      <c r="K7" s="105">
        <f>SUM(K9+K25)</f>
        <v>10066</v>
      </c>
      <c r="L7" s="105">
        <f>SUM(L9+L25)</f>
        <v>9847</v>
      </c>
      <c r="M7" s="105">
        <f>SUM(N7:O7)</f>
        <v>20638</v>
      </c>
      <c r="N7" s="105">
        <f>SUM(N9+N25)</f>
        <v>10564</v>
      </c>
      <c r="O7" s="105">
        <f>SUM(O9+O25)</f>
        <v>10074</v>
      </c>
      <c r="P7" s="105">
        <f>SUM(Q7:R7)</f>
        <v>22105</v>
      </c>
      <c r="Q7" s="105">
        <f>SUM(Q9+Q25)</f>
        <v>11327</v>
      </c>
      <c r="R7" s="105">
        <f>SUM(R9+R25)</f>
        <v>10778</v>
      </c>
      <c r="S7" s="298">
        <f>SUM(S9+S25)</f>
        <v>3208</v>
      </c>
    </row>
    <row r="8" spans="2:19" ht="15" customHeight="1">
      <c r="B8" s="1146"/>
      <c r="C8" s="1149"/>
      <c r="D8" s="1150"/>
      <c r="E8" s="1151"/>
      <c r="F8" s="1151"/>
      <c r="G8" s="1151"/>
      <c r="H8" s="1151"/>
      <c r="I8" s="1151"/>
      <c r="J8" s="1151"/>
      <c r="K8" s="1151"/>
      <c r="L8" s="1151"/>
      <c r="M8" s="1151"/>
      <c r="N8" s="1151"/>
      <c r="O8" s="1151"/>
      <c r="P8" s="1151"/>
      <c r="Q8" s="1151"/>
      <c r="R8" s="1151"/>
      <c r="S8" s="298"/>
    </row>
    <row r="9" spans="2:19" ht="15" customHeight="1">
      <c r="B9" s="1836" t="s">
        <v>1001</v>
      </c>
      <c r="C9" s="1826"/>
      <c r="D9" s="104">
        <f>SUM(D11:D23)</f>
        <v>90</v>
      </c>
      <c r="E9" s="105">
        <f>SUM(E11:E23)</f>
        <v>8</v>
      </c>
      <c r="F9" s="105">
        <f>SUM(F11:F23)</f>
        <v>1101</v>
      </c>
      <c r="G9" s="105">
        <f>SUM(G11:G23)</f>
        <v>40408</v>
      </c>
      <c r="H9" s="105">
        <f>SUM(K9,N9,Q9)</f>
        <v>20523</v>
      </c>
      <c r="I9" s="105">
        <f>SUM(L9,O9,R9)</f>
        <v>19885</v>
      </c>
      <c r="J9" s="105">
        <f aca="true" t="shared" si="0" ref="J9:S9">SUM(J11:J23)</f>
        <v>13093</v>
      </c>
      <c r="K9" s="105">
        <f t="shared" si="0"/>
        <v>6585</v>
      </c>
      <c r="L9" s="105">
        <f t="shared" si="0"/>
        <v>6508</v>
      </c>
      <c r="M9" s="105">
        <f t="shared" si="0"/>
        <v>13321</v>
      </c>
      <c r="N9" s="105">
        <f t="shared" si="0"/>
        <v>6778</v>
      </c>
      <c r="O9" s="105">
        <f t="shared" si="0"/>
        <v>6543</v>
      </c>
      <c r="P9" s="105">
        <f t="shared" si="0"/>
        <v>13994</v>
      </c>
      <c r="Q9" s="105">
        <f t="shared" si="0"/>
        <v>7160</v>
      </c>
      <c r="R9" s="105">
        <f t="shared" si="0"/>
        <v>6834</v>
      </c>
      <c r="S9" s="298">
        <f t="shared" si="0"/>
        <v>1963</v>
      </c>
    </row>
    <row r="10" spans="2:19" ht="15" customHeight="1">
      <c r="B10" s="1146"/>
      <c r="C10" s="1149"/>
      <c r="D10" s="1150"/>
      <c r="E10" s="1151"/>
      <c r="F10" s="1151"/>
      <c r="G10" s="1151"/>
      <c r="H10" s="1151"/>
      <c r="I10" s="1151"/>
      <c r="J10" s="1151"/>
      <c r="K10" s="1151"/>
      <c r="L10" s="1151"/>
      <c r="M10" s="1151"/>
      <c r="N10" s="1151"/>
      <c r="O10" s="1151"/>
      <c r="P10" s="1151"/>
      <c r="Q10" s="1151"/>
      <c r="R10" s="1151"/>
      <c r="S10" s="1152"/>
    </row>
    <row r="11" spans="2:19" ht="13.5" customHeight="1">
      <c r="B11" s="1146"/>
      <c r="C11" s="1149" t="s">
        <v>922</v>
      </c>
      <c r="D11" s="100">
        <v>17</v>
      </c>
      <c r="E11" s="101">
        <v>0</v>
      </c>
      <c r="F11" s="102">
        <v>245</v>
      </c>
      <c r="G11" s="101">
        <f aca="true" t="shared" si="1" ref="G11:G23">SUM(H11:I11)</f>
        <v>9299</v>
      </c>
      <c r="H11" s="101">
        <f aca="true" t="shared" si="2" ref="H11:H23">SUM(K11+N11+Q11)</f>
        <v>4727</v>
      </c>
      <c r="I11" s="101">
        <f aca="true" t="shared" si="3" ref="I11:I23">SUM(L11+O11+R11)</f>
        <v>4572</v>
      </c>
      <c r="J11" s="101">
        <f aca="true" t="shared" si="4" ref="J11:J23">SUM(K11:L11)</f>
        <v>3051</v>
      </c>
      <c r="K11" s="101">
        <v>1544</v>
      </c>
      <c r="L11" s="101">
        <v>1507</v>
      </c>
      <c r="M11" s="101">
        <f aca="true" t="shared" si="5" ref="M11:M23">SUM(N11:O11)</f>
        <v>3108</v>
      </c>
      <c r="N11" s="101">
        <v>1573</v>
      </c>
      <c r="O11" s="101">
        <v>1535</v>
      </c>
      <c r="P11" s="101">
        <f aca="true" t="shared" si="6" ref="P11:P23">SUM(Q11:R11)</f>
        <v>3140</v>
      </c>
      <c r="Q11" s="101">
        <v>1610</v>
      </c>
      <c r="R11" s="101">
        <v>1530</v>
      </c>
      <c r="S11" s="294">
        <v>433</v>
      </c>
    </row>
    <row r="12" spans="2:19" ht="13.5" customHeight="1">
      <c r="B12" s="1146"/>
      <c r="C12" s="1149" t="s">
        <v>923</v>
      </c>
      <c r="D12" s="100">
        <v>10</v>
      </c>
      <c r="E12" s="101">
        <v>3</v>
      </c>
      <c r="F12" s="101">
        <v>127</v>
      </c>
      <c r="G12" s="101">
        <f t="shared" si="1"/>
        <v>4408</v>
      </c>
      <c r="H12" s="101">
        <f t="shared" si="2"/>
        <v>2201</v>
      </c>
      <c r="I12" s="101">
        <f t="shared" si="3"/>
        <v>2207</v>
      </c>
      <c r="J12" s="101">
        <f t="shared" si="4"/>
        <v>1426</v>
      </c>
      <c r="K12" s="101">
        <v>722</v>
      </c>
      <c r="L12" s="101">
        <v>704</v>
      </c>
      <c r="M12" s="101">
        <f t="shared" si="5"/>
        <v>1440</v>
      </c>
      <c r="N12" s="101">
        <v>714</v>
      </c>
      <c r="O12" s="101">
        <v>726</v>
      </c>
      <c r="P12" s="101">
        <f t="shared" si="6"/>
        <v>1542</v>
      </c>
      <c r="Q12" s="101">
        <v>765</v>
      </c>
      <c r="R12" s="101">
        <v>777</v>
      </c>
      <c r="S12" s="294">
        <v>227</v>
      </c>
    </row>
    <row r="13" spans="2:19" ht="13.5" customHeight="1">
      <c r="B13" s="1146"/>
      <c r="C13" s="1149" t="s">
        <v>924</v>
      </c>
      <c r="D13" s="100">
        <v>10</v>
      </c>
      <c r="E13" s="101">
        <v>1</v>
      </c>
      <c r="F13" s="101">
        <v>126</v>
      </c>
      <c r="G13" s="101">
        <f t="shared" si="1"/>
        <v>4762</v>
      </c>
      <c r="H13" s="101">
        <f t="shared" si="2"/>
        <v>2406</v>
      </c>
      <c r="I13" s="101">
        <f t="shared" si="3"/>
        <v>2356</v>
      </c>
      <c r="J13" s="101">
        <f t="shared" si="4"/>
        <v>1536</v>
      </c>
      <c r="K13" s="101">
        <v>763</v>
      </c>
      <c r="L13" s="101">
        <v>773</v>
      </c>
      <c r="M13" s="101">
        <f t="shared" si="5"/>
        <v>1557</v>
      </c>
      <c r="N13" s="101">
        <v>797</v>
      </c>
      <c r="O13" s="101">
        <v>760</v>
      </c>
      <c r="P13" s="101">
        <f t="shared" si="6"/>
        <v>1669</v>
      </c>
      <c r="Q13" s="101">
        <v>846</v>
      </c>
      <c r="R13" s="101">
        <v>823</v>
      </c>
      <c r="S13" s="294">
        <v>221</v>
      </c>
    </row>
    <row r="14" spans="2:19" ht="13.5" customHeight="1">
      <c r="B14" s="1146"/>
      <c r="C14" s="1149" t="s">
        <v>925</v>
      </c>
      <c r="D14" s="100">
        <v>9</v>
      </c>
      <c r="E14" s="101">
        <v>1</v>
      </c>
      <c r="F14" s="102">
        <v>117</v>
      </c>
      <c r="G14" s="101">
        <f t="shared" si="1"/>
        <v>4562</v>
      </c>
      <c r="H14" s="101">
        <f t="shared" si="2"/>
        <v>2342</v>
      </c>
      <c r="I14" s="101">
        <f t="shared" si="3"/>
        <v>2220</v>
      </c>
      <c r="J14" s="101">
        <f t="shared" si="4"/>
        <v>1479</v>
      </c>
      <c r="K14" s="101">
        <v>726</v>
      </c>
      <c r="L14" s="101">
        <v>753</v>
      </c>
      <c r="M14" s="101">
        <f t="shared" si="5"/>
        <v>1517</v>
      </c>
      <c r="N14" s="101">
        <v>785</v>
      </c>
      <c r="O14" s="101">
        <v>732</v>
      </c>
      <c r="P14" s="101">
        <f t="shared" si="6"/>
        <v>1566</v>
      </c>
      <c r="Q14" s="101">
        <v>831</v>
      </c>
      <c r="R14" s="101">
        <v>735</v>
      </c>
      <c r="S14" s="294">
        <v>206</v>
      </c>
    </row>
    <row r="15" spans="2:19" ht="13.5" customHeight="1">
      <c r="B15" s="1146"/>
      <c r="C15" s="1149" t="s">
        <v>926</v>
      </c>
      <c r="D15" s="100">
        <v>5</v>
      </c>
      <c r="E15" s="101">
        <v>1</v>
      </c>
      <c r="F15" s="102">
        <v>64</v>
      </c>
      <c r="G15" s="101">
        <f t="shared" si="1"/>
        <v>2404</v>
      </c>
      <c r="H15" s="101">
        <f t="shared" si="2"/>
        <v>1190</v>
      </c>
      <c r="I15" s="101">
        <f t="shared" si="3"/>
        <v>1214</v>
      </c>
      <c r="J15" s="101">
        <f t="shared" si="4"/>
        <v>776</v>
      </c>
      <c r="K15" s="101">
        <v>386</v>
      </c>
      <c r="L15" s="101">
        <v>390</v>
      </c>
      <c r="M15" s="101">
        <f t="shared" si="5"/>
        <v>798</v>
      </c>
      <c r="N15" s="101">
        <v>394</v>
      </c>
      <c r="O15" s="101">
        <v>404</v>
      </c>
      <c r="P15" s="101">
        <f t="shared" si="6"/>
        <v>830</v>
      </c>
      <c r="Q15" s="101">
        <v>410</v>
      </c>
      <c r="R15" s="101">
        <v>420</v>
      </c>
      <c r="S15" s="294">
        <v>115</v>
      </c>
    </row>
    <row r="16" spans="2:19" ht="13.5" customHeight="1">
      <c r="B16" s="1146"/>
      <c r="C16" s="1149" t="s">
        <v>927</v>
      </c>
      <c r="D16" s="100">
        <v>4</v>
      </c>
      <c r="E16" s="101">
        <v>1</v>
      </c>
      <c r="F16" s="102">
        <v>57</v>
      </c>
      <c r="G16" s="101">
        <f t="shared" si="1"/>
        <v>2088</v>
      </c>
      <c r="H16" s="101">
        <f t="shared" si="2"/>
        <v>1068</v>
      </c>
      <c r="I16" s="101">
        <f t="shared" si="3"/>
        <v>1020</v>
      </c>
      <c r="J16" s="101">
        <f t="shared" si="4"/>
        <v>656</v>
      </c>
      <c r="K16" s="101">
        <v>346</v>
      </c>
      <c r="L16" s="101">
        <v>310</v>
      </c>
      <c r="M16" s="101">
        <f t="shared" si="5"/>
        <v>697</v>
      </c>
      <c r="N16" s="101">
        <v>341</v>
      </c>
      <c r="O16" s="101">
        <v>356</v>
      </c>
      <c r="P16" s="101">
        <f t="shared" si="6"/>
        <v>735</v>
      </c>
      <c r="Q16" s="101">
        <v>381</v>
      </c>
      <c r="R16" s="101">
        <v>354</v>
      </c>
      <c r="S16" s="294">
        <v>105</v>
      </c>
    </row>
    <row r="17" spans="2:19" ht="13.5" customHeight="1">
      <c r="B17" s="1146"/>
      <c r="C17" s="1149" t="s">
        <v>928</v>
      </c>
      <c r="D17" s="100">
        <v>4</v>
      </c>
      <c r="E17" s="101">
        <v>0</v>
      </c>
      <c r="F17" s="102">
        <v>51</v>
      </c>
      <c r="G17" s="101">
        <f t="shared" si="1"/>
        <v>1805</v>
      </c>
      <c r="H17" s="101">
        <f t="shared" si="2"/>
        <v>896</v>
      </c>
      <c r="I17" s="101">
        <f t="shared" si="3"/>
        <v>909</v>
      </c>
      <c r="J17" s="101">
        <f t="shared" si="4"/>
        <v>589</v>
      </c>
      <c r="K17" s="101">
        <v>286</v>
      </c>
      <c r="L17" s="101">
        <v>303</v>
      </c>
      <c r="M17" s="101">
        <f t="shared" si="5"/>
        <v>603</v>
      </c>
      <c r="N17" s="101">
        <v>305</v>
      </c>
      <c r="O17" s="101">
        <v>298</v>
      </c>
      <c r="P17" s="101">
        <f t="shared" si="6"/>
        <v>613</v>
      </c>
      <c r="Q17" s="101">
        <v>305</v>
      </c>
      <c r="R17" s="101">
        <v>308</v>
      </c>
      <c r="S17" s="294">
        <v>88</v>
      </c>
    </row>
    <row r="18" spans="2:19" ht="13.5" customHeight="1">
      <c r="B18" s="1146"/>
      <c r="C18" s="1149" t="s">
        <v>929</v>
      </c>
      <c r="D18" s="100">
        <v>6</v>
      </c>
      <c r="E18" s="101">
        <v>0</v>
      </c>
      <c r="F18" s="102">
        <v>54</v>
      </c>
      <c r="G18" s="101">
        <f t="shared" si="1"/>
        <v>1848</v>
      </c>
      <c r="H18" s="101">
        <f t="shared" si="2"/>
        <v>956</v>
      </c>
      <c r="I18" s="101">
        <f t="shared" si="3"/>
        <v>892</v>
      </c>
      <c r="J18" s="101">
        <f t="shared" si="4"/>
        <v>574</v>
      </c>
      <c r="K18" s="101">
        <v>293</v>
      </c>
      <c r="L18" s="101">
        <v>281</v>
      </c>
      <c r="M18" s="101">
        <f t="shared" si="5"/>
        <v>583</v>
      </c>
      <c r="N18" s="101">
        <v>318</v>
      </c>
      <c r="O18" s="101">
        <v>265</v>
      </c>
      <c r="P18" s="101">
        <f t="shared" si="6"/>
        <v>691</v>
      </c>
      <c r="Q18" s="101">
        <v>345</v>
      </c>
      <c r="R18" s="101">
        <v>346</v>
      </c>
      <c r="S18" s="294">
        <v>98</v>
      </c>
    </row>
    <row r="19" spans="2:19" ht="13.5" customHeight="1">
      <c r="B19" s="1146"/>
      <c r="C19" s="1149" t="s">
        <v>930</v>
      </c>
      <c r="D19" s="100">
        <v>5</v>
      </c>
      <c r="E19" s="101">
        <v>1</v>
      </c>
      <c r="F19" s="102">
        <v>48</v>
      </c>
      <c r="G19" s="101">
        <f t="shared" si="1"/>
        <v>1598</v>
      </c>
      <c r="H19" s="101">
        <f t="shared" si="2"/>
        <v>838</v>
      </c>
      <c r="I19" s="101">
        <f t="shared" si="3"/>
        <v>760</v>
      </c>
      <c r="J19" s="101">
        <f t="shared" si="4"/>
        <v>504</v>
      </c>
      <c r="K19" s="101">
        <v>262</v>
      </c>
      <c r="L19" s="101">
        <v>242</v>
      </c>
      <c r="M19" s="101">
        <f t="shared" si="5"/>
        <v>528</v>
      </c>
      <c r="N19" s="101">
        <v>273</v>
      </c>
      <c r="O19" s="101">
        <v>255</v>
      </c>
      <c r="P19" s="101">
        <f t="shared" si="6"/>
        <v>566</v>
      </c>
      <c r="Q19" s="101">
        <v>303</v>
      </c>
      <c r="R19" s="101">
        <v>263</v>
      </c>
      <c r="S19" s="294">
        <v>92</v>
      </c>
    </row>
    <row r="20" spans="2:19" ht="13.5" customHeight="1">
      <c r="B20" s="1146"/>
      <c r="C20" s="1149" t="s">
        <v>931</v>
      </c>
      <c r="D20" s="100">
        <v>3</v>
      </c>
      <c r="E20" s="101">
        <v>0</v>
      </c>
      <c r="F20" s="102">
        <v>55</v>
      </c>
      <c r="G20" s="101">
        <f t="shared" si="1"/>
        <v>2197</v>
      </c>
      <c r="H20" s="101">
        <f t="shared" si="2"/>
        <v>1105</v>
      </c>
      <c r="I20" s="101">
        <f t="shared" si="3"/>
        <v>1092</v>
      </c>
      <c r="J20" s="101">
        <f t="shared" si="4"/>
        <v>719</v>
      </c>
      <c r="K20" s="101">
        <v>347</v>
      </c>
      <c r="L20" s="101">
        <v>372</v>
      </c>
      <c r="M20" s="101">
        <f t="shared" si="5"/>
        <v>711</v>
      </c>
      <c r="N20" s="101">
        <v>374</v>
      </c>
      <c r="O20" s="101">
        <v>337</v>
      </c>
      <c r="P20" s="101">
        <f t="shared" si="6"/>
        <v>767</v>
      </c>
      <c r="Q20" s="101">
        <v>384</v>
      </c>
      <c r="R20" s="101">
        <v>383</v>
      </c>
      <c r="S20" s="294">
        <v>93</v>
      </c>
    </row>
    <row r="21" spans="2:19" ht="13.5" customHeight="1">
      <c r="B21" s="1146"/>
      <c r="C21" s="1149" t="s">
        <v>932</v>
      </c>
      <c r="D21" s="100">
        <v>4</v>
      </c>
      <c r="E21" s="101">
        <v>0</v>
      </c>
      <c r="F21" s="102">
        <v>53</v>
      </c>
      <c r="G21" s="101">
        <f t="shared" si="1"/>
        <v>1991</v>
      </c>
      <c r="H21" s="101">
        <f t="shared" si="2"/>
        <v>1024</v>
      </c>
      <c r="I21" s="101">
        <f t="shared" si="3"/>
        <v>967</v>
      </c>
      <c r="J21" s="101">
        <f t="shared" si="4"/>
        <v>660</v>
      </c>
      <c r="K21" s="101">
        <v>340</v>
      </c>
      <c r="L21" s="101">
        <v>320</v>
      </c>
      <c r="M21" s="101">
        <f t="shared" si="5"/>
        <v>635</v>
      </c>
      <c r="N21" s="101">
        <v>324</v>
      </c>
      <c r="O21" s="101">
        <v>311</v>
      </c>
      <c r="P21" s="101">
        <f t="shared" si="6"/>
        <v>696</v>
      </c>
      <c r="Q21" s="101">
        <v>360</v>
      </c>
      <c r="R21" s="101">
        <v>336</v>
      </c>
      <c r="S21" s="294">
        <v>92</v>
      </c>
    </row>
    <row r="22" spans="2:19" ht="13.5" customHeight="1">
      <c r="B22" s="1146"/>
      <c r="C22" s="1149" t="s">
        <v>933</v>
      </c>
      <c r="D22" s="100">
        <v>6</v>
      </c>
      <c r="E22" s="101">
        <v>0</v>
      </c>
      <c r="F22" s="102">
        <v>47</v>
      </c>
      <c r="G22" s="101">
        <f t="shared" si="1"/>
        <v>1552</v>
      </c>
      <c r="H22" s="101">
        <f t="shared" si="2"/>
        <v>791</v>
      </c>
      <c r="I22" s="101">
        <f t="shared" si="3"/>
        <v>761</v>
      </c>
      <c r="J22" s="101">
        <f t="shared" si="4"/>
        <v>496</v>
      </c>
      <c r="K22" s="101">
        <v>260</v>
      </c>
      <c r="L22" s="101">
        <v>236</v>
      </c>
      <c r="M22" s="101">
        <f t="shared" si="5"/>
        <v>501</v>
      </c>
      <c r="N22" s="101">
        <v>251</v>
      </c>
      <c r="O22" s="101">
        <v>250</v>
      </c>
      <c r="P22" s="101">
        <f t="shared" si="6"/>
        <v>555</v>
      </c>
      <c r="Q22" s="101">
        <v>280</v>
      </c>
      <c r="R22" s="101">
        <v>275</v>
      </c>
      <c r="S22" s="294">
        <v>88</v>
      </c>
    </row>
    <row r="23" spans="2:19" ht="13.5" customHeight="1">
      <c r="B23" s="1146"/>
      <c r="C23" s="1149" t="s">
        <v>934</v>
      </c>
      <c r="D23" s="100">
        <v>7</v>
      </c>
      <c r="E23" s="101">
        <v>0</v>
      </c>
      <c r="F23" s="102">
        <v>57</v>
      </c>
      <c r="G23" s="101">
        <f t="shared" si="1"/>
        <v>1894</v>
      </c>
      <c r="H23" s="101">
        <f t="shared" si="2"/>
        <v>979</v>
      </c>
      <c r="I23" s="101">
        <f t="shared" si="3"/>
        <v>915</v>
      </c>
      <c r="J23" s="101">
        <f t="shared" si="4"/>
        <v>627</v>
      </c>
      <c r="K23" s="101">
        <v>310</v>
      </c>
      <c r="L23" s="101">
        <v>317</v>
      </c>
      <c r="M23" s="101">
        <f t="shared" si="5"/>
        <v>643</v>
      </c>
      <c r="N23" s="101">
        <v>329</v>
      </c>
      <c r="O23" s="101">
        <v>314</v>
      </c>
      <c r="P23" s="101">
        <f t="shared" si="6"/>
        <v>624</v>
      </c>
      <c r="Q23" s="101">
        <v>340</v>
      </c>
      <c r="R23" s="101">
        <v>284</v>
      </c>
      <c r="S23" s="294">
        <v>105</v>
      </c>
    </row>
    <row r="24" spans="2:19" ht="13.5" customHeight="1">
      <c r="B24" s="1146"/>
      <c r="C24" s="1149"/>
      <c r="D24" s="100"/>
      <c r="E24" s="101"/>
      <c r="F24" s="102"/>
      <c r="G24" s="101"/>
      <c r="H24" s="101"/>
      <c r="I24" s="101"/>
      <c r="J24" s="101"/>
      <c r="K24" s="101"/>
      <c r="L24" s="101"/>
      <c r="M24" s="101"/>
      <c r="N24" s="101"/>
      <c r="O24" s="101"/>
      <c r="P24" s="101"/>
      <c r="Q24" s="101"/>
      <c r="R24" s="101"/>
      <c r="S24" s="294"/>
    </row>
    <row r="25" spans="2:19" s="1148" customFormat="1" ht="13.5" customHeight="1">
      <c r="B25" s="1827" t="s">
        <v>975</v>
      </c>
      <c r="C25" s="1828"/>
      <c r="D25" s="104">
        <f aca="true" t="shared" si="7" ref="D25:S25">SUM(D27,D31,D37,D40,D49,D53,D58,D67,D70)</f>
        <v>79</v>
      </c>
      <c r="E25" s="105">
        <f t="shared" si="7"/>
        <v>5</v>
      </c>
      <c r="F25" s="105">
        <f t="shared" si="7"/>
        <v>661</v>
      </c>
      <c r="G25" s="105">
        <f t="shared" si="7"/>
        <v>22248</v>
      </c>
      <c r="H25" s="105">
        <f t="shared" si="7"/>
        <v>11434</v>
      </c>
      <c r="I25" s="105">
        <f t="shared" si="7"/>
        <v>10814</v>
      </c>
      <c r="J25" s="105">
        <f t="shared" si="7"/>
        <v>6820</v>
      </c>
      <c r="K25" s="105">
        <f t="shared" si="7"/>
        <v>3481</v>
      </c>
      <c r="L25" s="105">
        <f t="shared" si="7"/>
        <v>3339</v>
      </c>
      <c r="M25" s="105">
        <f t="shared" si="7"/>
        <v>7317</v>
      </c>
      <c r="N25" s="105">
        <f t="shared" si="7"/>
        <v>3786</v>
      </c>
      <c r="O25" s="105">
        <f t="shared" si="7"/>
        <v>3531</v>
      </c>
      <c r="P25" s="105">
        <f t="shared" si="7"/>
        <v>8111</v>
      </c>
      <c r="Q25" s="105">
        <f t="shared" si="7"/>
        <v>4167</v>
      </c>
      <c r="R25" s="105">
        <f t="shared" si="7"/>
        <v>3944</v>
      </c>
      <c r="S25" s="298">
        <f t="shared" si="7"/>
        <v>1245</v>
      </c>
    </row>
    <row r="26" spans="2:19" ht="13.5" customHeight="1">
      <c r="B26" s="1146"/>
      <c r="C26" s="1149"/>
      <c r="D26" s="100"/>
      <c r="E26" s="101"/>
      <c r="F26" s="102"/>
      <c r="G26" s="101"/>
      <c r="H26" s="101"/>
      <c r="I26" s="101"/>
      <c r="J26" s="101"/>
      <c r="K26" s="101"/>
      <c r="L26" s="101"/>
      <c r="M26" s="101"/>
      <c r="N26" s="101"/>
      <c r="O26" s="101"/>
      <c r="P26" s="101"/>
      <c r="Q26" s="101"/>
      <c r="R26" s="101"/>
      <c r="S26" s="294"/>
    </row>
    <row r="27" spans="2:19" ht="13.5" customHeight="1">
      <c r="B27" s="1825" t="s">
        <v>1010</v>
      </c>
      <c r="C27" s="1826"/>
      <c r="D27" s="100">
        <f>SUM(D28:D29)</f>
        <v>4</v>
      </c>
      <c r="E27" s="101">
        <f>SUM(E28:E29)</f>
        <v>0</v>
      </c>
      <c r="F27" s="101">
        <f>SUM(F28:F29)</f>
        <v>38</v>
      </c>
      <c r="G27" s="101">
        <f>SUM(H27:I27)</f>
        <v>1358</v>
      </c>
      <c r="H27" s="101">
        <f aca="true" t="shared" si="8" ref="H27:I29">SUM(K27+N27+Q27)</f>
        <v>714</v>
      </c>
      <c r="I27" s="101">
        <f t="shared" si="8"/>
        <v>644</v>
      </c>
      <c r="J27" s="101">
        <f>SUM(K27:L27)</f>
        <v>438</v>
      </c>
      <c r="K27" s="101">
        <f>SUM(K28:K29)</f>
        <v>225</v>
      </c>
      <c r="L27" s="101">
        <f>SUM(L28:L29)</f>
        <v>213</v>
      </c>
      <c r="M27" s="101">
        <f>SUM(N27:O27)</f>
        <v>461</v>
      </c>
      <c r="N27" s="101">
        <f>SUM(N28:N29)</f>
        <v>238</v>
      </c>
      <c r="O27" s="101">
        <f>SUM(O28:O29)</f>
        <v>223</v>
      </c>
      <c r="P27" s="101">
        <f>SUM(Q27:R27)</f>
        <v>459</v>
      </c>
      <c r="Q27" s="101">
        <f>SUM(Q28:Q29)</f>
        <v>251</v>
      </c>
      <c r="R27" s="101">
        <f>SUM(R28:R29)</f>
        <v>208</v>
      </c>
      <c r="S27" s="294">
        <f>SUM(S28:S29)</f>
        <v>68</v>
      </c>
    </row>
    <row r="28" spans="2:19" ht="13.5" customHeight="1">
      <c r="B28" s="1146"/>
      <c r="C28" s="1149" t="s">
        <v>935</v>
      </c>
      <c r="D28" s="100">
        <v>3</v>
      </c>
      <c r="E28" s="101">
        <v>0</v>
      </c>
      <c r="F28" s="102">
        <v>22</v>
      </c>
      <c r="G28" s="101">
        <f>SUM(H28:I28)</f>
        <v>766</v>
      </c>
      <c r="H28" s="101">
        <f t="shared" si="8"/>
        <v>418</v>
      </c>
      <c r="I28" s="101">
        <f t="shared" si="8"/>
        <v>348</v>
      </c>
      <c r="J28" s="101">
        <f>SUM(K28:L28)</f>
        <v>251</v>
      </c>
      <c r="K28" s="101">
        <v>134</v>
      </c>
      <c r="L28" s="101">
        <v>117</v>
      </c>
      <c r="M28" s="101">
        <f>SUM(N28:O28)</f>
        <v>258</v>
      </c>
      <c r="N28" s="101">
        <v>143</v>
      </c>
      <c r="O28" s="101">
        <v>115</v>
      </c>
      <c r="P28" s="101">
        <f>SUM(Q28:R28)</f>
        <v>257</v>
      </c>
      <c r="Q28" s="101">
        <v>141</v>
      </c>
      <c r="R28" s="101">
        <v>116</v>
      </c>
      <c r="S28" s="294">
        <v>41</v>
      </c>
    </row>
    <row r="29" spans="2:19" ht="13.5" customHeight="1">
      <c r="B29" s="1146"/>
      <c r="C29" s="1149" t="s">
        <v>936</v>
      </c>
      <c r="D29" s="100">
        <v>1</v>
      </c>
      <c r="E29" s="101">
        <v>0</v>
      </c>
      <c r="F29" s="102">
        <v>16</v>
      </c>
      <c r="G29" s="101">
        <f>SUM(H29:I29)</f>
        <v>592</v>
      </c>
      <c r="H29" s="101">
        <f t="shared" si="8"/>
        <v>296</v>
      </c>
      <c r="I29" s="101">
        <f t="shared" si="8"/>
        <v>296</v>
      </c>
      <c r="J29" s="101">
        <f>SUM(K29:L29)</f>
        <v>187</v>
      </c>
      <c r="K29" s="101">
        <v>91</v>
      </c>
      <c r="L29" s="101">
        <v>96</v>
      </c>
      <c r="M29" s="101">
        <f>SUM(N29:O29)</f>
        <v>203</v>
      </c>
      <c r="N29" s="101">
        <v>95</v>
      </c>
      <c r="O29" s="101">
        <v>108</v>
      </c>
      <c r="P29" s="101">
        <f>SUM(Q29:R29)</f>
        <v>202</v>
      </c>
      <c r="Q29" s="101">
        <v>110</v>
      </c>
      <c r="R29" s="101">
        <v>92</v>
      </c>
      <c r="S29" s="294">
        <v>27</v>
      </c>
    </row>
    <row r="30" spans="2:19" ht="13.5" customHeight="1">
      <c r="B30" s="1146"/>
      <c r="C30" s="1149"/>
      <c r="D30" s="100"/>
      <c r="E30" s="101"/>
      <c r="F30" s="102"/>
      <c r="G30" s="101"/>
      <c r="H30" s="101"/>
      <c r="I30" s="101"/>
      <c r="J30" s="101"/>
      <c r="K30" s="101"/>
      <c r="L30" s="101"/>
      <c r="M30" s="101"/>
      <c r="N30" s="101"/>
      <c r="O30" s="101"/>
      <c r="P30" s="101"/>
      <c r="Q30" s="101"/>
      <c r="R30" s="101"/>
      <c r="S30" s="294"/>
    </row>
    <row r="31" spans="2:19" ht="13.5" customHeight="1">
      <c r="B31" s="1825" t="s">
        <v>1011</v>
      </c>
      <c r="C31" s="1826"/>
      <c r="D31" s="100">
        <f>SUM(D32:D35)</f>
        <v>14</v>
      </c>
      <c r="E31" s="101">
        <f>SUM(E32:E35)</f>
        <v>1</v>
      </c>
      <c r="F31" s="101">
        <f>SUM(F32:F35)</f>
        <v>106</v>
      </c>
      <c r="G31" s="101">
        <f>SUM(H31:I31)</f>
        <v>3232</v>
      </c>
      <c r="H31" s="101">
        <f aca="true" t="shared" si="9" ref="H31:I35">SUM(K31+N31+Q31)</f>
        <v>1612</v>
      </c>
      <c r="I31" s="101">
        <f t="shared" si="9"/>
        <v>1620</v>
      </c>
      <c r="J31" s="101">
        <f>SUM(K31:L31)</f>
        <v>978</v>
      </c>
      <c r="K31" s="101">
        <f>SUM(K32:K35)</f>
        <v>475</v>
      </c>
      <c r="L31" s="101">
        <f>SUM(L32:L35)</f>
        <v>503</v>
      </c>
      <c r="M31" s="101">
        <f>SUM(N31:O31)</f>
        <v>1101</v>
      </c>
      <c r="N31" s="101">
        <f>SUM(N32:N35)</f>
        <v>566</v>
      </c>
      <c r="O31" s="101">
        <f>SUM(O32:O35)</f>
        <v>535</v>
      </c>
      <c r="P31" s="101">
        <f>SUM(Q31:R31)</f>
        <v>1153</v>
      </c>
      <c r="Q31" s="101">
        <f>SUM(Q32:Q35)</f>
        <v>571</v>
      </c>
      <c r="R31" s="101">
        <f>SUM(R32:R35)</f>
        <v>582</v>
      </c>
      <c r="S31" s="294">
        <f>SUM(S32:S35)</f>
        <v>206</v>
      </c>
    </row>
    <row r="32" spans="2:19" ht="13.5" customHeight="1">
      <c r="B32" s="1146"/>
      <c r="C32" s="1149" t="s">
        <v>937</v>
      </c>
      <c r="D32" s="100">
        <v>4</v>
      </c>
      <c r="E32" s="101">
        <v>0</v>
      </c>
      <c r="F32" s="102">
        <v>36</v>
      </c>
      <c r="G32" s="101">
        <f>SUM(H32:I32)</f>
        <v>1186</v>
      </c>
      <c r="H32" s="101">
        <f t="shared" si="9"/>
        <v>579</v>
      </c>
      <c r="I32" s="101">
        <f t="shared" si="9"/>
        <v>607</v>
      </c>
      <c r="J32" s="101">
        <f>SUM(K32:L32)</f>
        <v>351</v>
      </c>
      <c r="K32" s="101">
        <v>161</v>
      </c>
      <c r="L32" s="101">
        <v>190</v>
      </c>
      <c r="M32" s="101">
        <f>SUM(N32:O32)</f>
        <v>424</v>
      </c>
      <c r="N32" s="101">
        <v>216</v>
      </c>
      <c r="O32" s="101">
        <v>208</v>
      </c>
      <c r="P32" s="101">
        <f>SUM(Q32:R32)</f>
        <v>411</v>
      </c>
      <c r="Q32" s="101">
        <v>202</v>
      </c>
      <c r="R32" s="101">
        <v>209</v>
      </c>
      <c r="S32" s="294">
        <v>67</v>
      </c>
    </row>
    <row r="33" spans="2:19" ht="13.5" customHeight="1">
      <c r="B33" s="1146"/>
      <c r="C33" s="1149" t="s">
        <v>938</v>
      </c>
      <c r="D33" s="100">
        <v>4</v>
      </c>
      <c r="E33" s="101">
        <v>0</v>
      </c>
      <c r="F33" s="102">
        <v>23</v>
      </c>
      <c r="G33" s="101">
        <f>SUM(H33:I33)</f>
        <v>585</v>
      </c>
      <c r="H33" s="101">
        <f t="shared" si="9"/>
        <v>300</v>
      </c>
      <c r="I33" s="101">
        <f t="shared" si="9"/>
        <v>285</v>
      </c>
      <c r="J33" s="101">
        <f>SUM(K33:L33)</f>
        <v>185</v>
      </c>
      <c r="K33" s="101">
        <v>97</v>
      </c>
      <c r="L33" s="101">
        <v>88</v>
      </c>
      <c r="M33" s="101">
        <f>SUM(N33:O33)</f>
        <v>210</v>
      </c>
      <c r="N33" s="101">
        <v>101</v>
      </c>
      <c r="O33" s="101">
        <v>109</v>
      </c>
      <c r="P33" s="101">
        <f>SUM(Q33:R33)</f>
        <v>190</v>
      </c>
      <c r="Q33" s="101">
        <v>102</v>
      </c>
      <c r="R33" s="101">
        <v>88</v>
      </c>
      <c r="S33" s="294">
        <v>44</v>
      </c>
    </row>
    <row r="34" spans="2:19" ht="13.5" customHeight="1">
      <c r="B34" s="1146"/>
      <c r="C34" s="1149" t="s">
        <v>939</v>
      </c>
      <c r="D34" s="100">
        <v>3</v>
      </c>
      <c r="E34" s="101">
        <v>0</v>
      </c>
      <c r="F34" s="102">
        <v>23</v>
      </c>
      <c r="G34" s="101">
        <f>SUM(H34:I34)</f>
        <v>755</v>
      </c>
      <c r="H34" s="101">
        <f t="shared" si="9"/>
        <v>359</v>
      </c>
      <c r="I34" s="101">
        <f t="shared" si="9"/>
        <v>396</v>
      </c>
      <c r="J34" s="101">
        <f>SUM(K34:L34)</f>
        <v>232</v>
      </c>
      <c r="K34" s="101">
        <v>106</v>
      </c>
      <c r="L34" s="101">
        <v>126</v>
      </c>
      <c r="M34" s="101">
        <f>SUM(N34:O34)</f>
        <v>232</v>
      </c>
      <c r="N34" s="101">
        <v>115</v>
      </c>
      <c r="O34" s="101">
        <v>117</v>
      </c>
      <c r="P34" s="101">
        <f>SUM(Q34:R34)</f>
        <v>291</v>
      </c>
      <c r="Q34" s="101">
        <v>138</v>
      </c>
      <c r="R34" s="101">
        <v>153</v>
      </c>
      <c r="S34" s="294">
        <v>46</v>
      </c>
    </row>
    <row r="35" spans="2:19" ht="13.5" customHeight="1">
      <c r="B35" s="1146"/>
      <c r="C35" s="1149" t="s">
        <v>940</v>
      </c>
      <c r="D35" s="100">
        <v>3</v>
      </c>
      <c r="E35" s="101">
        <v>1</v>
      </c>
      <c r="F35" s="102">
        <v>24</v>
      </c>
      <c r="G35" s="101">
        <f>SUM(H35:I35)</f>
        <v>706</v>
      </c>
      <c r="H35" s="101">
        <f t="shared" si="9"/>
        <v>374</v>
      </c>
      <c r="I35" s="101">
        <f t="shared" si="9"/>
        <v>332</v>
      </c>
      <c r="J35" s="101">
        <f>SUM(K35:L35)</f>
        <v>210</v>
      </c>
      <c r="K35" s="101">
        <v>111</v>
      </c>
      <c r="L35" s="101">
        <v>99</v>
      </c>
      <c r="M35" s="101">
        <f>SUM(N35:O35)</f>
        <v>235</v>
      </c>
      <c r="N35" s="101">
        <v>134</v>
      </c>
      <c r="O35" s="101">
        <v>101</v>
      </c>
      <c r="P35" s="101">
        <f>SUM(Q35:R35)</f>
        <v>261</v>
      </c>
      <c r="Q35" s="101">
        <v>129</v>
      </c>
      <c r="R35" s="101">
        <v>132</v>
      </c>
      <c r="S35" s="294">
        <v>49</v>
      </c>
    </row>
    <row r="36" spans="2:19" ht="13.5" customHeight="1">
      <c r="B36" s="1146"/>
      <c r="C36" s="1149"/>
      <c r="D36" s="100"/>
      <c r="E36" s="101"/>
      <c r="F36" s="102"/>
      <c r="G36" s="101"/>
      <c r="H36" s="101"/>
      <c r="I36" s="101"/>
      <c r="J36" s="101"/>
      <c r="K36" s="101"/>
      <c r="L36" s="101"/>
      <c r="M36" s="101"/>
      <c r="N36" s="101"/>
      <c r="O36" s="101"/>
      <c r="P36" s="101"/>
      <c r="Q36" s="101"/>
      <c r="R36" s="101"/>
      <c r="S36" s="294"/>
    </row>
    <row r="37" spans="2:19" ht="13.5" customHeight="1">
      <c r="B37" s="1825" t="s">
        <v>1012</v>
      </c>
      <c r="C37" s="1826"/>
      <c r="D37" s="100">
        <f>SUM(D38)</f>
        <v>3</v>
      </c>
      <c r="E37" s="101">
        <f>SUM(E38)</f>
        <v>0</v>
      </c>
      <c r="F37" s="101">
        <f>SUM(F38)</f>
        <v>21</v>
      </c>
      <c r="G37" s="101">
        <f>SUM(H37:I37)</f>
        <v>667</v>
      </c>
      <c r="H37" s="101">
        <f>SUM(K37+N37+Q37)</f>
        <v>338</v>
      </c>
      <c r="I37" s="101">
        <f>SUM(L37+O37+R37)</f>
        <v>329</v>
      </c>
      <c r="J37" s="101">
        <f>SUM(K37:L37)</f>
        <v>198</v>
      </c>
      <c r="K37" s="101">
        <f>SUM(K38)</f>
        <v>86</v>
      </c>
      <c r="L37" s="101">
        <f>SUM(L38)</f>
        <v>112</v>
      </c>
      <c r="M37" s="101">
        <f>SUM(N37:O37)</f>
        <v>200</v>
      </c>
      <c r="N37" s="101">
        <f>SUM(N38)</f>
        <v>115</v>
      </c>
      <c r="O37" s="101">
        <f>SUM(O38)</f>
        <v>85</v>
      </c>
      <c r="P37" s="101">
        <f>SUM(Q37:R37)</f>
        <v>269</v>
      </c>
      <c r="Q37" s="101">
        <f>SUM(Q38)</f>
        <v>137</v>
      </c>
      <c r="R37" s="101">
        <f>SUM(R38)</f>
        <v>132</v>
      </c>
      <c r="S37" s="294">
        <f>SUM(S38)</f>
        <v>40</v>
      </c>
    </row>
    <row r="38" spans="2:19" ht="13.5" customHeight="1">
      <c r="B38" s="1146"/>
      <c r="C38" s="1149" t="s">
        <v>941</v>
      </c>
      <c r="D38" s="100">
        <v>3</v>
      </c>
      <c r="E38" s="101">
        <v>0</v>
      </c>
      <c r="F38" s="102">
        <v>21</v>
      </c>
      <c r="G38" s="101">
        <f>SUM(H38:I38)</f>
        <v>667</v>
      </c>
      <c r="H38" s="101">
        <f>SUM(K38+N38+Q38)</f>
        <v>338</v>
      </c>
      <c r="I38" s="101">
        <f>SUM(L38+O38+R38)</f>
        <v>329</v>
      </c>
      <c r="J38" s="101">
        <f>SUM(K38:L38)</f>
        <v>198</v>
      </c>
      <c r="K38" s="101">
        <v>86</v>
      </c>
      <c r="L38" s="101">
        <v>112</v>
      </c>
      <c r="M38" s="101">
        <f>SUM(N38:O38)</f>
        <v>200</v>
      </c>
      <c r="N38" s="101">
        <v>115</v>
      </c>
      <c r="O38" s="101">
        <v>85</v>
      </c>
      <c r="P38" s="101">
        <f>SUM(Q38:R38)</f>
        <v>269</v>
      </c>
      <c r="Q38" s="101">
        <v>137</v>
      </c>
      <c r="R38" s="101">
        <v>132</v>
      </c>
      <c r="S38" s="294">
        <v>40</v>
      </c>
    </row>
    <row r="39" spans="2:19" ht="13.5" customHeight="1">
      <c r="B39" s="1146"/>
      <c r="C39" s="1149"/>
      <c r="D39" s="100"/>
      <c r="E39" s="101"/>
      <c r="F39" s="102"/>
      <c r="G39" s="101"/>
      <c r="H39" s="101"/>
      <c r="I39" s="101"/>
      <c r="J39" s="101"/>
      <c r="K39" s="101"/>
      <c r="L39" s="101"/>
      <c r="M39" s="101"/>
      <c r="N39" s="101"/>
      <c r="O39" s="101"/>
      <c r="P39" s="101"/>
      <c r="Q39" s="101"/>
      <c r="R39" s="101"/>
      <c r="S39" s="294"/>
    </row>
    <row r="40" spans="2:19" ht="13.5" customHeight="1">
      <c r="B40" s="1825" t="s">
        <v>1013</v>
      </c>
      <c r="C40" s="1826"/>
      <c r="D40" s="100">
        <f>SUM(D41:D47)</f>
        <v>18</v>
      </c>
      <c r="E40" s="101">
        <f>SUM(E41:E47)</f>
        <v>1</v>
      </c>
      <c r="F40" s="101">
        <f>SUM(F41:F47)</f>
        <v>128</v>
      </c>
      <c r="G40" s="101">
        <f>SUM(H40:I40)</f>
        <v>4344</v>
      </c>
      <c r="H40" s="101">
        <f aca="true" t="shared" si="10" ref="H40:I47">SUM(K40+N40+Q40)</f>
        <v>2229</v>
      </c>
      <c r="I40" s="101">
        <f t="shared" si="10"/>
        <v>2115</v>
      </c>
      <c r="J40" s="101">
        <f aca="true" t="shared" si="11" ref="J40:J47">SUM(K40:L40)</f>
        <v>1346</v>
      </c>
      <c r="K40" s="101">
        <f>SUM(K41:K47)</f>
        <v>687</v>
      </c>
      <c r="L40" s="101">
        <f>SUM(L41:L47)</f>
        <v>659</v>
      </c>
      <c r="M40" s="101">
        <f aca="true" t="shared" si="12" ref="M40:M47">SUM(N40:O40)</f>
        <v>1436</v>
      </c>
      <c r="N40" s="101">
        <f>SUM(N41:N47)</f>
        <v>730</v>
      </c>
      <c r="O40" s="101">
        <f>SUM(O41:O47)</f>
        <v>706</v>
      </c>
      <c r="P40" s="101">
        <f>SUM(Q40:R40)</f>
        <v>1562</v>
      </c>
      <c r="Q40" s="101">
        <f>SUM(Q41:Q47)</f>
        <v>812</v>
      </c>
      <c r="R40" s="101">
        <v>750</v>
      </c>
      <c r="S40" s="294">
        <f>SUM(S41:S47)</f>
        <v>244</v>
      </c>
    </row>
    <row r="41" spans="2:19" ht="13.5" customHeight="1">
      <c r="B41" s="1146"/>
      <c r="C41" s="1149" t="s">
        <v>942</v>
      </c>
      <c r="D41" s="100">
        <v>1</v>
      </c>
      <c r="E41" s="101">
        <v>0</v>
      </c>
      <c r="F41" s="102">
        <v>13</v>
      </c>
      <c r="G41" s="101">
        <f>SUM(H41:I41)</f>
        <v>536</v>
      </c>
      <c r="H41" s="101">
        <f t="shared" si="10"/>
        <v>270</v>
      </c>
      <c r="I41" s="101">
        <f t="shared" si="10"/>
        <v>266</v>
      </c>
      <c r="J41" s="101">
        <f t="shared" si="11"/>
        <v>165</v>
      </c>
      <c r="K41" s="101">
        <v>89</v>
      </c>
      <c r="L41" s="101">
        <v>76</v>
      </c>
      <c r="M41" s="101">
        <f t="shared" si="12"/>
        <v>169</v>
      </c>
      <c r="N41" s="101">
        <v>77</v>
      </c>
      <c r="O41" s="101">
        <v>92</v>
      </c>
      <c r="P41" s="101">
        <f>SUM(Q41:R41)</f>
        <v>202</v>
      </c>
      <c r="Q41" s="101">
        <v>104</v>
      </c>
      <c r="R41" s="101">
        <v>98</v>
      </c>
      <c r="S41" s="294">
        <v>22</v>
      </c>
    </row>
    <row r="42" spans="2:19" ht="13.5" customHeight="1">
      <c r="B42" s="1146"/>
      <c r="C42" s="1149" t="s">
        <v>943</v>
      </c>
      <c r="D42" s="100">
        <v>4</v>
      </c>
      <c r="E42" s="101">
        <v>0</v>
      </c>
      <c r="F42" s="102">
        <v>29</v>
      </c>
      <c r="G42" s="101">
        <f>SUM(H42:I42)</f>
        <v>926</v>
      </c>
      <c r="H42" s="101">
        <f t="shared" si="10"/>
        <v>486</v>
      </c>
      <c r="I42" s="101">
        <f t="shared" si="10"/>
        <v>440</v>
      </c>
      <c r="J42" s="101">
        <f t="shared" si="11"/>
        <v>298</v>
      </c>
      <c r="K42" s="101">
        <v>168</v>
      </c>
      <c r="L42" s="101">
        <v>130</v>
      </c>
      <c r="M42" s="101">
        <f t="shared" si="12"/>
        <v>282</v>
      </c>
      <c r="N42" s="101">
        <v>141</v>
      </c>
      <c r="O42" s="101">
        <v>141</v>
      </c>
      <c r="P42" s="101">
        <f>SUM(Q42:R42)</f>
        <v>346</v>
      </c>
      <c r="Q42" s="101">
        <v>177</v>
      </c>
      <c r="R42" s="101">
        <v>169</v>
      </c>
      <c r="S42" s="294">
        <v>53</v>
      </c>
    </row>
    <row r="43" spans="2:19" ht="13.5" customHeight="1">
      <c r="B43" s="1146"/>
      <c r="C43" s="1149" t="s">
        <v>944</v>
      </c>
      <c r="D43" s="100">
        <v>3</v>
      </c>
      <c r="E43" s="101">
        <v>0</v>
      </c>
      <c r="F43" s="102">
        <v>15</v>
      </c>
      <c r="G43" s="101">
        <f>SUM(H43:I43)</f>
        <v>538</v>
      </c>
      <c r="H43" s="101">
        <f t="shared" si="10"/>
        <v>258</v>
      </c>
      <c r="I43" s="101">
        <f t="shared" si="10"/>
        <v>280</v>
      </c>
      <c r="J43" s="101">
        <f t="shared" si="11"/>
        <v>155</v>
      </c>
      <c r="K43" s="101">
        <v>72</v>
      </c>
      <c r="L43" s="101">
        <v>83</v>
      </c>
      <c r="M43" s="101">
        <f t="shared" si="12"/>
        <v>199</v>
      </c>
      <c r="N43" s="101">
        <v>94</v>
      </c>
      <c r="O43" s="101">
        <v>105</v>
      </c>
      <c r="P43" s="101">
        <f>SUM(Q43:R43)</f>
        <v>184</v>
      </c>
      <c r="Q43" s="101">
        <v>92</v>
      </c>
      <c r="R43" s="101">
        <v>92</v>
      </c>
      <c r="S43" s="294">
        <v>32</v>
      </c>
    </row>
    <row r="44" spans="2:19" ht="13.5" customHeight="1">
      <c r="B44" s="1146"/>
      <c r="C44" s="1149" t="s">
        <v>945</v>
      </c>
      <c r="D44" s="100">
        <v>3</v>
      </c>
      <c r="E44" s="101">
        <v>1</v>
      </c>
      <c r="F44" s="102">
        <v>25</v>
      </c>
      <c r="G44" s="101">
        <f>SUM(H44:I44)</f>
        <v>894</v>
      </c>
      <c r="H44" s="101">
        <f t="shared" si="10"/>
        <v>468</v>
      </c>
      <c r="I44" s="101">
        <f t="shared" si="10"/>
        <v>426</v>
      </c>
      <c r="J44" s="101">
        <f t="shared" si="11"/>
        <v>288</v>
      </c>
      <c r="K44" s="101">
        <v>132</v>
      </c>
      <c r="L44" s="101">
        <v>156</v>
      </c>
      <c r="M44" s="101">
        <f t="shared" si="12"/>
        <v>292</v>
      </c>
      <c r="N44" s="101">
        <v>168</v>
      </c>
      <c r="O44" s="101">
        <v>124</v>
      </c>
      <c r="P44" s="101">
        <f>SUM(Q44:R44)</f>
        <v>314</v>
      </c>
      <c r="Q44" s="101">
        <v>168</v>
      </c>
      <c r="R44" s="101">
        <v>146</v>
      </c>
      <c r="S44" s="294">
        <v>47</v>
      </c>
    </row>
    <row r="45" spans="2:19" ht="13.5" customHeight="1">
      <c r="B45" s="1146"/>
      <c r="C45" s="1149" t="s">
        <v>946</v>
      </c>
      <c r="D45" s="100">
        <v>3</v>
      </c>
      <c r="E45" s="101">
        <v>0</v>
      </c>
      <c r="F45" s="102">
        <v>16</v>
      </c>
      <c r="G45" s="101">
        <v>445</v>
      </c>
      <c r="H45" s="101">
        <f t="shared" si="10"/>
        <v>233</v>
      </c>
      <c r="I45" s="101">
        <f t="shared" si="10"/>
        <v>218</v>
      </c>
      <c r="J45" s="101">
        <f t="shared" si="11"/>
        <v>131</v>
      </c>
      <c r="K45" s="101">
        <v>67</v>
      </c>
      <c r="L45" s="101">
        <v>64</v>
      </c>
      <c r="M45" s="101">
        <f t="shared" si="12"/>
        <v>157</v>
      </c>
      <c r="N45" s="101">
        <v>80</v>
      </c>
      <c r="O45" s="101">
        <v>77</v>
      </c>
      <c r="P45" s="101">
        <v>157</v>
      </c>
      <c r="Q45" s="101">
        <v>86</v>
      </c>
      <c r="R45" s="101">
        <v>77</v>
      </c>
      <c r="S45" s="294">
        <v>33</v>
      </c>
    </row>
    <row r="46" spans="2:19" ht="13.5" customHeight="1">
      <c r="B46" s="1146"/>
      <c r="C46" s="1149" t="s">
        <v>947</v>
      </c>
      <c r="D46" s="100">
        <v>2</v>
      </c>
      <c r="E46" s="101">
        <v>0</v>
      </c>
      <c r="F46" s="102">
        <v>13</v>
      </c>
      <c r="G46" s="101">
        <f>SUM(H46:I46)</f>
        <v>427</v>
      </c>
      <c r="H46" s="101">
        <f t="shared" si="10"/>
        <v>212</v>
      </c>
      <c r="I46" s="101">
        <f t="shared" si="10"/>
        <v>215</v>
      </c>
      <c r="J46" s="101">
        <f t="shared" si="11"/>
        <v>136</v>
      </c>
      <c r="K46" s="101">
        <v>58</v>
      </c>
      <c r="L46" s="101">
        <v>78</v>
      </c>
      <c r="M46" s="101">
        <f t="shared" si="12"/>
        <v>142</v>
      </c>
      <c r="N46" s="101">
        <v>78</v>
      </c>
      <c r="O46" s="101">
        <v>64</v>
      </c>
      <c r="P46" s="101">
        <f>SUM(Q46:R46)</f>
        <v>149</v>
      </c>
      <c r="Q46" s="101">
        <v>76</v>
      </c>
      <c r="R46" s="101">
        <v>73</v>
      </c>
      <c r="S46" s="294">
        <v>24</v>
      </c>
    </row>
    <row r="47" spans="2:19" ht="13.5" customHeight="1">
      <c r="B47" s="1146"/>
      <c r="C47" s="1149" t="s">
        <v>948</v>
      </c>
      <c r="D47" s="100">
        <v>2</v>
      </c>
      <c r="E47" s="101">
        <v>0</v>
      </c>
      <c r="F47" s="102">
        <v>17</v>
      </c>
      <c r="G47" s="101">
        <f>SUM(H47:I47)</f>
        <v>578</v>
      </c>
      <c r="H47" s="101">
        <f t="shared" si="10"/>
        <v>302</v>
      </c>
      <c r="I47" s="101">
        <f t="shared" si="10"/>
        <v>276</v>
      </c>
      <c r="J47" s="101">
        <f t="shared" si="11"/>
        <v>173</v>
      </c>
      <c r="K47" s="101">
        <v>101</v>
      </c>
      <c r="L47" s="101">
        <v>72</v>
      </c>
      <c r="M47" s="101">
        <f t="shared" si="12"/>
        <v>195</v>
      </c>
      <c r="N47" s="101">
        <v>92</v>
      </c>
      <c r="O47" s="101">
        <v>103</v>
      </c>
      <c r="P47" s="101">
        <f>SUM(Q47:R47)</f>
        <v>210</v>
      </c>
      <c r="Q47" s="101">
        <v>109</v>
      </c>
      <c r="R47" s="101">
        <v>101</v>
      </c>
      <c r="S47" s="294">
        <v>33</v>
      </c>
    </row>
    <row r="48" spans="2:19" ht="13.5" customHeight="1">
      <c r="B48" s="1146"/>
      <c r="C48" s="1149"/>
      <c r="D48" s="100"/>
      <c r="E48" s="101"/>
      <c r="F48" s="102"/>
      <c r="G48" s="101"/>
      <c r="H48" s="101"/>
      <c r="I48" s="101"/>
      <c r="J48" s="101"/>
      <c r="K48" s="101"/>
      <c r="L48" s="101"/>
      <c r="M48" s="101"/>
      <c r="N48" s="101"/>
      <c r="O48" s="101"/>
      <c r="P48" s="101"/>
      <c r="Q48" s="101"/>
      <c r="R48" s="101"/>
      <c r="S48" s="294"/>
    </row>
    <row r="49" spans="2:19" ht="14.25" customHeight="1">
      <c r="B49" s="1825" t="s">
        <v>38</v>
      </c>
      <c r="C49" s="1826"/>
      <c r="D49" s="100">
        <f>SUM(D50:D51)</f>
        <v>9</v>
      </c>
      <c r="E49" s="101">
        <f>SUM(E50:E51)</f>
        <v>1</v>
      </c>
      <c r="F49" s="101">
        <f>SUM(F50:F51)</f>
        <v>81</v>
      </c>
      <c r="G49" s="101">
        <f>SUM(H49:I49)</f>
        <v>2740</v>
      </c>
      <c r="H49" s="101">
        <f aca="true" t="shared" si="13" ref="H49:I51">SUM(K49+N49+Q49)</f>
        <v>1387</v>
      </c>
      <c r="I49" s="101">
        <f t="shared" si="13"/>
        <v>1353</v>
      </c>
      <c r="J49" s="101">
        <f>SUM(K49:L49)</f>
        <v>818</v>
      </c>
      <c r="K49" s="101">
        <f>SUM(K50:K51)</f>
        <v>426</v>
      </c>
      <c r="L49" s="101">
        <f>SUM(L50:L51)</f>
        <v>392</v>
      </c>
      <c r="M49" s="101">
        <f>SUM(N49:O49)</f>
        <v>897</v>
      </c>
      <c r="N49" s="101">
        <f>SUM(N50:N51)</f>
        <v>442</v>
      </c>
      <c r="O49" s="101">
        <f>SUM(O50:O51)</f>
        <v>455</v>
      </c>
      <c r="P49" s="101">
        <f>SUM(Q49:R49)</f>
        <v>1025</v>
      </c>
      <c r="Q49" s="101">
        <f>SUM(Q50:Q51)</f>
        <v>519</v>
      </c>
      <c r="R49" s="101">
        <f>SUM(R50:R51)</f>
        <v>506</v>
      </c>
      <c r="S49" s="294">
        <f>SUM(S50:S51)</f>
        <v>151</v>
      </c>
    </row>
    <row r="50" spans="2:19" ht="13.5" customHeight="1">
      <c r="B50" s="1146"/>
      <c r="C50" s="1149" t="s">
        <v>949</v>
      </c>
      <c r="D50" s="100">
        <v>4</v>
      </c>
      <c r="E50" s="101">
        <v>0</v>
      </c>
      <c r="F50" s="102">
        <v>38</v>
      </c>
      <c r="G50" s="101">
        <f>SUM(H50:I50)</f>
        <v>1396</v>
      </c>
      <c r="H50" s="101">
        <f t="shared" si="13"/>
        <v>709</v>
      </c>
      <c r="I50" s="101">
        <f t="shared" si="13"/>
        <v>687</v>
      </c>
      <c r="J50" s="101">
        <f>SUM(K50:L50)</f>
        <v>441</v>
      </c>
      <c r="K50" s="101">
        <v>236</v>
      </c>
      <c r="L50" s="101">
        <v>205</v>
      </c>
      <c r="M50" s="101">
        <f>SUM(N50:O50)</f>
        <v>450</v>
      </c>
      <c r="N50" s="101">
        <v>219</v>
      </c>
      <c r="O50" s="101">
        <v>231</v>
      </c>
      <c r="P50" s="101">
        <f>SUM(Q50:R50)</f>
        <v>505</v>
      </c>
      <c r="Q50" s="101">
        <v>254</v>
      </c>
      <c r="R50" s="101">
        <v>251</v>
      </c>
      <c r="S50" s="294">
        <v>71</v>
      </c>
    </row>
    <row r="51" spans="2:19" ht="13.5" customHeight="1">
      <c r="B51" s="1146"/>
      <c r="C51" s="1149" t="s">
        <v>950</v>
      </c>
      <c r="D51" s="100">
        <v>5</v>
      </c>
      <c r="E51" s="101">
        <v>1</v>
      </c>
      <c r="F51" s="102">
        <v>43</v>
      </c>
      <c r="G51" s="101">
        <f>SUM(H51:I51)</f>
        <v>1344</v>
      </c>
      <c r="H51" s="101">
        <f t="shared" si="13"/>
        <v>678</v>
      </c>
      <c r="I51" s="101">
        <f t="shared" si="13"/>
        <v>666</v>
      </c>
      <c r="J51" s="101">
        <f>SUM(K51:L51)</f>
        <v>377</v>
      </c>
      <c r="K51" s="101">
        <v>190</v>
      </c>
      <c r="L51" s="101">
        <v>187</v>
      </c>
      <c r="M51" s="101">
        <f>SUM(N51:O51)</f>
        <v>447</v>
      </c>
      <c r="N51" s="101">
        <v>223</v>
      </c>
      <c r="O51" s="101">
        <v>224</v>
      </c>
      <c r="P51" s="101">
        <f>SUM(Q51:R51)</f>
        <v>520</v>
      </c>
      <c r="Q51" s="101">
        <v>265</v>
      </c>
      <c r="R51" s="101">
        <v>255</v>
      </c>
      <c r="S51" s="294">
        <v>80</v>
      </c>
    </row>
    <row r="52" spans="2:19" ht="13.5" customHeight="1">
      <c r="B52" s="1146"/>
      <c r="C52" s="1149"/>
      <c r="D52" s="100"/>
      <c r="E52" s="101"/>
      <c r="F52" s="102"/>
      <c r="G52" s="101"/>
      <c r="H52" s="101"/>
      <c r="I52" s="101"/>
      <c r="J52" s="101"/>
      <c r="K52" s="101"/>
      <c r="L52" s="101"/>
      <c r="M52" s="101"/>
      <c r="N52" s="101"/>
      <c r="O52" s="101"/>
      <c r="P52" s="101"/>
      <c r="Q52" s="101"/>
      <c r="R52" s="101"/>
      <c r="S52" s="294"/>
    </row>
    <row r="53" spans="2:19" ht="13.5" customHeight="1">
      <c r="B53" s="1825" t="s">
        <v>39</v>
      </c>
      <c r="C53" s="1826"/>
      <c r="D53" s="100">
        <f>SUM(D54:D56)</f>
        <v>11</v>
      </c>
      <c r="E53" s="101">
        <f>SUM(E54:E56)</f>
        <v>0</v>
      </c>
      <c r="F53" s="101">
        <f>SUM(F54:F56)</f>
        <v>79</v>
      </c>
      <c r="G53" s="101">
        <f>SUM(H53:I53)</f>
        <v>2440</v>
      </c>
      <c r="H53" s="101">
        <f aca="true" t="shared" si="14" ref="H53:I56">SUM(K53+N53+Q53)</f>
        <v>1303</v>
      </c>
      <c r="I53" s="101">
        <f t="shared" si="14"/>
        <v>1137</v>
      </c>
      <c r="J53" s="101">
        <f>SUM(K53:L53)</f>
        <v>764</v>
      </c>
      <c r="K53" s="101">
        <f>SUM(K54:K56)</f>
        <v>399</v>
      </c>
      <c r="L53" s="101">
        <f>SUM(L54:L56)</f>
        <v>365</v>
      </c>
      <c r="M53" s="101">
        <f>SUM(N53:O53)</f>
        <v>785</v>
      </c>
      <c r="N53" s="101">
        <f>SUM(N54:N56)</f>
        <v>425</v>
      </c>
      <c r="O53" s="101">
        <f>SUM(O54:O56)</f>
        <v>360</v>
      </c>
      <c r="P53" s="101">
        <f>SUM(Q53:R53)</f>
        <v>891</v>
      </c>
      <c r="Q53" s="101">
        <f>SUM(Q54:Q56)</f>
        <v>479</v>
      </c>
      <c r="R53" s="101">
        <f>SUM(R54:R56)</f>
        <v>412</v>
      </c>
      <c r="S53" s="294">
        <f>SUM(S54:S56)</f>
        <v>153</v>
      </c>
    </row>
    <row r="54" spans="2:19" ht="13.5" customHeight="1">
      <c r="B54" s="1146"/>
      <c r="C54" s="1149" t="s">
        <v>951</v>
      </c>
      <c r="D54" s="100">
        <v>7</v>
      </c>
      <c r="E54" s="101">
        <v>0</v>
      </c>
      <c r="F54" s="102">
        <v>30</v>
      </c>
      <c r="G54" s="101">
        <f>SUM(H54:I54)</f>
        <v>734</v>
      </c>
      <c r="H54" s="101">
        <f t="shared" si="14"/>
        <v>376</v>
      </c>
      <c r="I54" s="101">
        <f t="shared" si="14"/>
        <v>358</v>
      </c>
      <c r="J54" s="101">
        <f>SUM(K54:L54)</f>
        <v>224</v>
      </c>
      <c r="K54" s="101">
        <v>126</v>
      </c>
      <c r="L54" s="101">
        <v>98</v>
      </c>
      <c r="M54" s="101">
        <f>SUM(N54:O54)</f>
        <v>250</v>
      </c>
      <c r="N54" s="101">
        <v>118</v>
      </c>
      <c r="O54" s="101">
        <v>132</v>
      </c>
      <c r="P54" s="101">
        <f>SUM(Q54:R54)</f>
        <v>260</v>
      </c>
      <c r="Q54" s="101">
        <v>132</v>
      </c>
      <c r="R54" s="101">
        <v>128</v>
      </c>
      <c r="S54" s="294">
        <v>64</v>
      </c>
    </row>
    <row r="55" spans="2:19" ht="13.5" customHeight="1">
      <c r="B55" s="1146"/>
      <c r="C55" s="1149" t="s">
        <v>952</v>
      </c>
      <c r="D55" s="100">
        <v>2</v>
      </c>
      <c r="E55" s="101">
        <v>0</v>
      </c>
      <c r="F55" s="102">
        <v>31</v>
      </c>
      <c r="G55" s="101">
        <f>SUM(H55:I55)</f>
        <v>1058</v>
      </c>
      <c r="H55" s="101">
        <f t="shared" si="14"/>
        <v>570</v>
      </c>
      <c r="I55" s="101">
        <f t="shared" si="14"/>
        <v>488</v>
      </c>
      <c r="J55" s="101">
        <f>SUM(K55:L55)</f>
        <v>327</v>
      </c>
      <c r="K55" s="101">
        <v>166</v>
      </c>
      <c r="L55" s="101">
        <v>161</v>
      </c>
      <c r="M55" s="101">
        <f>SUM(N55:O55)</f>
        <v>334</v>
      </c>
      <c r="N55" s="101">
        <v>189</v>
      </c>
      <c r="O55" s="101">
        <v>145</v>
      </c>
      <c r="P55" s="101">
        <f>SUM(Q55:R55)</f>
        <v>397</v>
      </c>
      <c r="Q55" s="101">
        <v>215</v>
      </c>
      <c r="R55" s="101">
        <v>182</v>
      </c>
      <c r="S55" s="294">
        <v>53</v>
      </c>
    </row>
    <row r="56" spans="2:19" ht="13.5" customHeight="1">
      <c r="B56" s="1146"/>
      <c r="C56" s="1149" t="s">
        <v>953</v>
      </c>
      <c r="D56" s="100">
        <v>2</v>
      </c>
      <c r="E56" s="101">
        <v>0</v>
      </c>
      <c r="F56" s="102">
        <v>18</v>
      </c>
      <c r="G56" s="101">
        <f>SUM(H56:I56)</f>
        <v>648</v>
      </c>
      <c r="H56" s="101">
        <f t="shared" si="14"/>
        <v>357</v>
      </c>
      <c r="I56" s="101">
        <f t="shared" si="14"/>
        <v>291</v>
      </c>
      <c r="J56" s="101">
        <f>SUM(K56:L56)</f>
        <v>213</v>
      </c>
      <c r="K56" s="101">
        <v>107</v>
      </c>
      <c r="L56" s="101">
        <v>106</v>
      </c>
      <c r="M56" s="101">
        <f>SUM(N56:O56)</f>
        <v>201</v>
      </c>
      <c r="N56" s="101">
        <v>118</v>
      </c>
      <c r="O56" s="101">
        <v>83</v>
      </c>
      <c r="P56" s="101">
        <f>SUM(Q56:R56)</f>
        <v>234</v>
      </c>
      <c r="Q56" s="101">
        <v>132</v>
      </c>
      <c r="R56" s="101">
        <v>102</v>
      </c>
      <c r="S56" s="294">
        <v>36</v>
      </c>
    </row>
    <row r="57" spans="2:19" ht="13.5" customHeight="1">
      <c r="B57" s="1146"/>
      <c r="C57" s="1149"/>
      <c r="D57" s="100"/>
      <c r="E57" s="101"/>
      <c r="F57" s="102"/>
      <c r="G57" s="101"/>
      <c r="H57" s="101"/>
      <c r="I57" s="101"/>
      <c r="J57" s="101"/>
      <c r="K57" s="101"/>
      <c r="L57" s="101"/>
      <c r="M57" s="101"/>
      <c r="N57" s="101"/>
      <c r="O57" s="101"/>
      <c r="P57" s="101"/>
      <c r="Q57" s="101"/>
      <c r="R57" s="101"/>
      <c r="S57" s="294"/>
    </row>
    <row r="58" spans="2:19" ht="13.5" customHeight="1">
      <c r="B58" s="1825" t="s">
        <v>1016</v>
      </c>
      <c r="C58" s="1826"/>
      <c r="D58" s="100">
        <f>SUM(D59:D65)</f>
        <v>8</v>
      </c>
      <c r="E58" s="101">
        <f>SUM(E59:E65)</f>
        <v>1</v>
      </c>
      <c r="F58" s="101">
        <f>SUM(F59:F65)</f>
        <v>111</v>
      </c>
      <c r="G58" s="101">
        <f aca="true" t="shared" si="15" ref="G58:G65">SUM(H58:I58)</f>
        <v>4243</v>
      </c>
      <c r="H58" s="101">
        <f aca="true" t="shared" si="16" ref="H58:I65">SUM(K58+N58+Q58)</f>
        <v>2180</v>
      </c>
      <c r="I58" s="101">
        <f t="shared" si="16"/>
        <v>2063</v>
      </c>
      <c r="J58" s="101">
        <f aca="true" t="shared" si="17" ref="J58:J65">SUM(K58:L58)</f>
        <v>1285</v>
      </c>
      <c r="K58" s="101">
        <f>SUM(K59:K65)</f>
        <v>673</v>
      </c>
      <c r="L58" s="101">
        <f>SUM(L59:L65)</f>
        <v>612</v>
      </c>
      <c r="M58" s="101">
        <f aca="true" t="shared" si="18" ref="M58:M65">SUM(N58:O58)</f>
        <v>1421</v>
      </c>
      <c r="N58" s="101">
        <f>SUM(N59:N65)</f>
        <v>748</v>
      </c>
      <c r="O58" s="101">
        <f>SUM(O59:O65)</f>
        <v>673</v>
      </c>
      <c r="P58" s="101">
        <f aca="true" t="shared" si="19" ref="P58:P65">SUM(Q58:R58)</f>
        <v>1537</v>
      </c>
      <c r="Q58" s="101">
        <f>SUM(Q59:Q65)</f>
        <v>759</v>
      </c>
      <c r="R58" s="101">
        <f>SUM(R59:R65)</f>
        <v>778</v>
      </c>
      <c r="S58" s="294">
        <f>SUM(S59:S65)</f>
        <v>199</v>
      </c>
    </row>
    <row r="59" spans="2:19" ht="13.5" customHeight="1">
      <c r="B59" s="1146"/>
      <c r="C59" s="1149" t="s">
        <v>954</v>
      </c>
      <c r="D59" s="100">
        <v>1</v>
      </c>
      <c r="E59" s="101">
        <v>0</v>
      </c>
      <c r="F59" s="102">
        <v>13</v>
      </c>
      <c r="G59" s="101">
        <f t="shared" si="15"/>
        <v>480</v>
      </c>
      <c r="H59" s="101">
        <f t="shared" si="16"/>
        <v>244</v>
      </c>
      <c r="I59" s="101">
        <f t="shared" si="16"/>
        <v>236</v>
      </c>
      <c r="J59" s="101">
        <f t="shared" si="17"/>
        <v>159</v>
      </c>
      <c r="K59" s="101">
        <v>81</v>
      </c>
      <c r="L59" s="101">
        <v>78</v>
      </c>
      <c r="M59" s="101">
        <f t="shared" si="18"/>
        <v>152</v>
      </c>
      <c r="N59" s="101">
        <v>74</v>
      </c>
      <c r="O59" s="101">
        <v>78</v>
      </c>
      <c r="P59" s="101">
        <f t="shared" si="19"/>
        <v>169</v>
      </c>
      <c r="Q59" s="101">
        <v>89</v>
      </c>
      <c r="R59" s="101">
        <v>80</v>
      </c>
      <c r="S59" s="294">
        <v>24</v>
      </c>
    </row>
    <row r="60" spans="2:19" ht="13.5" customHeight="1">
      <c r="B60" s="1146"/>
      <c r="C60" s="1149" t="s">
        <v>955</v>
      </c>
      <c r="D60" s="100">
        <v>1</v>
      </c>
      <c r="E60" s="101">
        <v>0</v>
      </c>
      <c r="F60" s="102">
        <v>24</v>
      </c>
      <c r="G60" s="101">
        <f t="shared" si="15"/>
        <v>1018</v>
      </c>
      <c r="H60" s="101">
        <f t="shared" si="16"/>
        <v>534</v>
      </c>
      <c r="I60" s="101">
        <f t="shared" si="16"/>
        <v>484</v>
      </c>
      <c r="J60" s="101">
        <f t="shared" si="17"/>
        <v>310</v>
      </c>
      <c r="K60" s="101">
        <v>172</v>
      </c>
      <c r="L60" s="101">
        <v>138</v>
      </c>
      <c r="M60" s="101">
        <f t="shared" si="18"/>
        <v>350</v>
      </c>
      <c r="N60" s="101">
        <v>185</v>
      </c>
      <c r="O60" s="101">
        <v>165</v>
      </c>
      <c r="P60" s="101">
        <f t="shared" si="19"/>
        <v>358</v>
      </c>
      <c r="Q60" s="101">
        <v>177</v>
      </c>
      <c r="R60" s="101">
        <v>181</v>
      </c>
      <c r="S60" s="294">
        <v>39</v>
      </c>
    </row>
    <row r="61" spans="2:19" ht="13.5" customHeight="1">
      <c r="B61" s="1146"/>
      <c r="C61" s="1149" t="s">
        <v>956</v>
      </c>
      <c r="D61" s="100">
        <v>1</v>
      </c>
      <c r="E61" s="101">
        <v>0</v>
      </c>
      <c r="F61" s="102">
        <v>18</v>
      </c>
      <c r="G61" s="101">
        <f t="shared" si="15"/>
        <v>704</v>
      </c>
      <c r="H61" s="101">
        <f t="shared" si="16"/>
        <v>339</v>
      </c>
      <c r="I61" s="101">
        <f t="shared" si="16"/>
        <v>365</v>
      </c>
      <c r="J61" s="101">
        <f t="shared" si="17"/>
        <v>209</v>
      </c>
      <c r="K61" s="101">
        <v>102</v>
      </c>
      <c r="L61" s="101">
        <v>107</v>
      </c>
      <c r="M61" s="101">
        <f t="shared" si="18"/>
        <v>233</v>
      </c>
      <c r="N61" s="101">
        <v>115</v>
      </c>
      <c r="O61" s="101">
        <v>118</v>
      </c>
      <c r="P61" s="101">
        <f t="shared" si="19"/>
        <v>262</v>
      </c>
      <c r="Q61" s="101">
        <v>122</v>
      </c>
      <c r="R61" s="101">
        <v>140</v>
      </c>
      <c r="S61" s="294">
        <v>30</v>
      </c>
    </row>
    <row r="62" spans="2:19" ht="13.5" customHeight="1">
      <c r="B62" s="1146"/>
      <c r="C62" s="1149" t="s">
        <v>957</v>
      </c>
      <c r="D62" s="100">
        <v>1</v>
      </c>
      <c r="E62" s="101">
        <v>0</v>
      </c>
      <c r="F62" s="102">
        <v>16</v>
      </c>
      <c r="G62" s="101">
        <f t="shared" si="15"/>
        <v>641</v>
      </c>
      <c r="H62" s="101">
        <f t="shared" si="16"/>
        <v>336</v>
      </c>
      <c r="I62" s="101">
        <f t="shared" si="16"/>
        <v>305</v>
      </c>
      <c r="J62" s="101">
        <f t="shared" si="17"/>
        <v>209</v>
      </c>
      <c r="K62" s="101">
        <v>111</v>
      </c>
      <c r="L62" s="101">
        <v>98</v>
      </c>
      <c r="M62" s="101">
        <f t="shared" si="18"/>
        <v>210</v>
      </c>
      <c r="N62" s="101">
        <v>111</v>
      </c>
      <c r="O62" s="101">
        <v>99</v>
      </c>
      <c r="P62" s="101">
        <f t="shared" si="19"/>
        <v>222</v>
      </c>
      <c r="Q62" s="101">
        <v>114</v>
      </c>
      <c r="R62" s="101">
        <v>108</v>
      </c>
      <c r="S62" s="294">
        <v>26</v>
      </c>
    </row>
    <row r="63" spans="2:19" ht="13.5" customHeight="1">
      <c r="B63" s="1146"/>
      <c r="C63" s="1149" t="s">
        <v>958</v>
      </c>
      <c r="D63" s="100">
        <v>1</v>
      </c>
      <c r="E63" s="101">
        <v>0</v>
      </c>
      <c r="F63" s="102">
        <v>12</v>
      </c>
      <c r="G63" s="101">
        <f t="shared" si="15"/>
        <v>448</v>
      </c>
      <c r="H63" s="101">
        <f t="shared" si="16"/>
        <v>250</v>
      </c>
      <c r="I63" s="101">
        <f t="shared" si="16"/>
        <v>198</v>
      </c>
      <c r="J63" s="101">
        <f t="shared" si="17"/>
        <v>128</v>
      </c>
      <c r="K63" s="101">
        <v>73</v>
      </c>
      <c r="L63" s="101">
        <v>55</v>
      </c>
      <c r="M63" s="101">
        <f t="shared" si="18"/>
        <v>148</v>
      </c>
      <c r="N63" s="101">
        <v>87</v>
      </c>
      <c r="O63" s="101">
        <v>61</v>
      </c>
      <c r="P63" s="101">
        <f t="shared" si="19"/>
        <v>172</v>
      </c>
      <c r="Q63" s="101">
        <v>90</v>
      </c>
      <c r="R63" s="101">
        <v>82</v>
      </c>
      <c r="S63" s="294">
        <v>22</v>
      </c>
    </row>
    <row r="64" spans="2:19" ht="13.5" customHeight="1">
      <c r="B64" s="1146"/>
      <c r="C64" s="1149" t="s">
        <v>959</v>
      </c>
      <c r="D64" s="100">
        <v>1</v>
      </c>
      <c r="E64" s="101">
        <v>0</v>
      </c>
      <c r="F64" s="102">
        <v>12</v>
      </c>
      <c r="G64" s="101">
        <f t="shared" si="15"/>
        <v>460</v>
      </c>
      <c r="H64" s="101">
        <f t="shared" si="16"/>
        <v>230</v>
      </c>
      <c r="I64" s="101">
        <f t="shared" si="16"/>
        <v>230</v>
      </c>
      <c r="J64" s="101">
        <f t="shared" si="17"/>
        <v>138</v>
      </c>
      <c r="K64" s="101">
        <v>64</v>
      </c>
      <c r="L64" s="101">
        <v>74</v>
      </c>
      <c r="M64" s="101">
        <f t="shared" si="18"/>
        <v>167</v>
      </c>
      <c r="N64" s="101">
        <v>91</v>
      </c>
      <c r="O64" s="101">
        <v>76</v>
      </c>
      <c r="P64" s="101">
        <f t="shared" si="19"/>
        <v>155</v>
      </c>
      <c r="Q64" s="101">
        <v>75</v>
      </c>
      <c r="R64" s="101">
        <v>80</v>
      </c>
      <c r="S64" s="294">
        <v>25</v>
      </c>
    </row>
    <row r="65" spans="2:19" ht="13.5" customHeight="1">
      <c r="B65" s="1146"/>
      <c r="C65" s="1149" t="s">
        <v>960</v>
      </c>
      <c r="D65" s="100">
        <v>2</v>
      </c>
      <c r="E65" s="101">
        <v>1</v>
      </c>
      <c r="F65" s="102">
        <v>16</v>
      </c>
      <c r="G65" s="101">
        <f t="shared" si="15"/>
        <v>492</v>
      </c>
      <c r="H65" s="101">
        <f t="shared" si="16"/>
        <v>247</v>
      </c>
      <c r="I65" s="101">
        <f t="shared" si="16"/>
        <v>245</v>
      </c>
      <c r="J65" s="101">
        <f t="shared" si="17"/>
        <v>132</v>
      </c>
      <c r="K65" s="101">
        <v>70</v>
      </c>
      <c r="L65" s="101">
        <v>62</v>
      </c>
      <c r="M65" s="101">
        <f t="shared" si="18"/>
        <v>161</v>
      </c>
      <c r="N65" s="101">
        <v>85</v>
      </c>
      <c r="O65" s="101">
        <v>76</v>
      </c>
      <c r="P65" s="101">
        <f t="shared" si="19"/>
        <v>199</v>
      </c>
      <c r="Q65" s="101">
        <v>92</v>
      </c>
      <c r="R65" s="101">
        <v>107</v>
      </c>
      <c r="S65" s="294">
        <v>33</v>
      </c>
    </row>
    <row r="66" spans="2:19" ht="13.5" customHeight="1">
      <c r="B66" s="1146"/>
      <c r="C66" s="1149"/>
      <c r="D66" s="100"/>
      <c r="E66" s="101"/>
      <c r="F66" s="102"/>
      <c r="G66" s="101"/>
      <c r="H66" s="101"/>
      <c r="I66" s="101"/>
      <c r="J66" s="101"/>
      <c r="K66" s="101"/>
      <c r="L66" s="101"/>
      <c r="M66" s="101"/>
      <c r="N66" s="101"/>
      <c r="O66" s="101"/>
      <c r="P66" s="101"/>
      <c r="Q66" s="101"/>
      <c r="R66" s="101"/>
      <c r="S66" s="294"/>
    </row>
    <row r="67" spans="2:19" ht="13.5" customHeight="1">
      <c r="B67" s="1825" t="s">
        <v>54</v>
      </c>
      <c r="C67" s="1826"/>
      <c r="D67" s="100">
        <f>SUM(D68)</f>
        <v>6</v>
      </c>
      <c r="E67" s="101">
        <f>SUM(E68)</f>
        <v>0</v>
      </c>
      <c r="F67" s="101">
        <f>SUM(F68)</f>
        <v>29</v>
      </c>
      <c r="G67" s="101">
        <f>SUM(H67:I67)</f>
        <v>884</v>
      </c>
      <c r="H67" s="101">
        <f>SUM(K67+N67+Q67)</f>
        <v>448</v>
      </c>
      <c r="I67" s="101">
        <f>SUM(L67+O67+R67)</f>
        <v>436</v>
      </c>
      <c r="J67" s="101">
        <f>SUM(K67:L67)</f>
        <v>263</v>
      </c>
      <c r="K67" s="101">
        <f>SUM(K68)</f>
        <v>134</v>
      </c>
      <c r="L67" s="101">
        <f>SUM(L68)</f>
        <v>129</v>
      </c>
      <c r="M67" s="101">
        <f>SUM(N67:O67)</f>
        <v>258</v>
      </c>
      <c r="N67" s="101">
        <f>SUM(N68)</f>
        <v>129</v>
      </c>
      <c r="O67" s="101">
        <f>SUM(O68)</f>
        <v>129</v>
      </c>
      <c r="P67" s="101">
        <f>SUM(Q67:R67)</f>
        <v>363</v>
      </c>
      <c r="Q67" s="101">
        <f>SUM(Q68)</f>
        <v>185</v>
      </c>
      <c r="R67" s="101">
        <f>SUM(R68)</f>
        <v>178</v>
      </c>
      <c r="S67" s="294">
        <f>SUM(S68)</f>
        <v>59</v>
      </c>
    </row>
    <row r="68" spans="2:19" ht="13.5" customHeight="1">
      <c r="B68" s="1146"/>
      <c r="C68" s="1149" t="s">
        <v>961</v>
      </c>
      <c r="D68" s="100">
        <v>6</v>
      </c>
      <c r="E68" s="101">
        <v>0</v>
      </c>
      <c r="F68" s="102">
        <v>29</v>
      </c>
      <c r="G68" s="101">
        <f>SUM(H68:I68)</f>
        <v>884</v>
      </c>
      <c r="H68" s="101">
        <f>SUM(K68+N68+Q68)</f>
        <v>448</v>
      </c>
      <c r="I68" s="101">
        <f>SUM(L68+O68+R68)</f>
        <v>436</v>
      </c>
      <c r="J68" s="101">
        <f>SUM(K68:L68)</f>
        <v>263</v>
      </c>
      <c r="K68" s="101">
        <v>134</v>
      </c>
      <c r="L68" s="101">
        <v>129</v>
      </c>
      <c r="M68" s="101">
        <f>SUM(N68:O68)</f>
        <v>258</v>
      </c>
      <c r="N68" s="101">
        <v>129</v>
      </c>
      <c r="O68" s="101">
        <v>129</v>
      </c>
      <c r="P68" s="101">
        <f>SUM(Q68:R68)</f>
        <v>363</v>
      </c>
      <c r="Q68" s="101">
        <v>185</v>
      </c>
      <c r="R68" s="101">
        <v>178</v>
      </c>
      <c r="S68" s="294">
        <v>59</v>
      </c>
    </row>
    <row r="69" spans="2:19" ht="13.5" customHeight="1">
      <c r="B69" s="1146"/>
      <c r="C69" s="1149"/>
      <c r="D69" s="100"/>
      <c r="E69" s="101"/>
      <c r="F69" s="102"/>
      <c r="G69" s="101"/>
      <c r="H69" s="101"/>
      <c r="I69" s="101"/>
      <c r="J69" s="101"/>
      <c r="K69" s="101"/>
      <c r="L69" s="101"/>
      <c r="M69" s="101"/>
      <c r="N69" s="101"/>
      <c r="O69" s="101"/>
      <c r="P69" s="101"/>
      <c r="Q69" s="101"/>
      <c r="R69" s="101"/>
      <c r="S69" s="294"/>
    </row>
    <row r="70" spans="2:19" ht="13.5" customHeight="1">
      <c r="B70" s="1825" t="s">
        <v>1045</v>
      </c>
      <c r="C70" s="1826"/>
      <c r="D70" s="100">
        <f>SUM(D71:D74)</f>
        <v>6</v>
      </c>
      <c r="E70" s="101">
        <f>SUM(E71:E74)</f>
        <v>1</v>
      </c>
      <c r="F70" s="101">
        <f>SUM(F71:F74)</f>
        <v>68</v>
      </c>
      <c r="G70" s="101">
        <f>SUM(H70:I70)</f>
        <v>2340</v>
      </c>
      <c r="H70" s="101">
        <f aca="true" t="shared" si="20" ref="H70:I74">SUM(K70+N70+Q70)</f>
        <v>1223</v>
      </c>
      <c r="I70" s="101">
        <f t="shared" si="20"/>
        <v>1117</v>
      </c>
      <c r="J70" s="101">
        <f>SUM(K70:L70)</f>
        <v>730</v>
      </c>
      <c r="K70" s="101">
        <f>SUM(K71:K74)</f>
        <v>376</v>
      </c>
      <c r="L70" s="101">
        <f>SUM(L71:L74)</f>
        <v>354</v>
      </c>
      <c r="M70" s="101">
        <f>SUM(N70:O70)</f>
        <v>758</v>
      </c>
      <c r="N70" s="101">
        <f>SUM(N71:N74)</f>
        <v>393</v>
      </c>
      <c r="O70" s="101">
        <f>SUM(O71:O74)</f>
        <v>365</v>
      </c>
      <c r="P70" s="101">
        <f>SUM(Q70:R70)</f>
        <v>852</v>
      </c>
      <c r="Q70" s="101">
        <f>SUM(Q71:Q74)</f>
        <v>454</v>
      </c>
      <c r="R70" s="101">
        <f>SUM(R71:R74)</f>
        <v>398</v>
      </c>
      <c r="S70" s="294">
        <f>SUM(S71:S74)</f>
        <v>125</v>
      </c>
    </row>
    <row r="71" spans="2:19" ht="13.5" customHeight="1">
      <c r="B71" s="1146"/>
      <c r="C71" s="1149" t="s">
        <v>962</v>
      </c>
      <c r="D71" s="100">
        <v>3</v>
      </c>
      <c r="E71" s="101">
        <v>1</v>
      </c>
      <c r="F71" s="102">
        <v>32</v>
      </c>
      <c r="G71" s="101">
        <f>SUM(H71:I71)</f>
        <v>1115</v>
      </c>
      <c r="H71" s="101">
        <f t="shared" si="20"/>
        <v>585</v>
      </c>
      <c r="I71" s="101">
        <f t="shared" si="20"/>
        <v>530</v>
      </c>
      <c r="J71" s="101">
        <f>SUM(K71:L71)</f>
        <v>335</v>
      </c>
      <c r="K71" s="101">
        <v>169</v>
      </c>
      <c r="L71" s="101">
        <v>166</v>
      </c>
      <c r="M71" s="101">
        <f>SUM(N71:O71)</f>
        <v>357</v>
      </c>
      <c r="N71" s="101">
        <v>186</v>
      </c>
      <c r="O71" s="101">
        <v>171</v>
      </c>
      <c r="P71" s="101">
        <f>SUM(Q71:R71)</f>
        <v>423</v>
      </c>
      <c r="Q71" s="101">
        <v>230</v>
      </c>
      <c r="R71" s="101">
        <v>193</v>
      </c>
      <c r="S71" s="294">
        <v>60</v>
      </c>
    </row>
    <row r="72" spans="2:19" ht="13.5" customHeight="1">
      <c r="B72" s="1146"/>
      <c r="C72" s="1149" t="s">
        <v>963</v>
      </c>
      <c r="D72" s="100">
        <v>1</v>
      </c>
      <c r="E72" s="101">
        <v>0</v>
      </c>
      <c r="F72" s="102">
        <v>13</v>
      </c>
      <c r="G72" s="101">
        <f>SUM(H72:I72)</f>
        <v>471</v>
      </c>
      <c r="H72" s="101">
        <f t="shared" si="20"/>
        <v>225</v>
      </c>
      <c r="I72" s="101">
        <f t="shared" si="20"/>
        <v>246</v>
      </c>
      <c r="J72" s="101">
        <f>SUM(K72:L72)</f>
        <v>151</v>
      </c>
      <c r="K72" s="101">
        <v>70</v>
      </c>
      <c r="L72" s="101">
        <v>81</v>
      </c>
      <c r="M72" s="101">
        <f>SUM(N72:O72)</f>
        <v>150</v>
      </c>
      <c r="N72" s="101">
        <v>79</v>
      </c>
      <c r="O72" s="101">
        <v>71</v>
      </c>
      <c r="P72" s="101">
        <f>SUM(Q72:R72)</f>
        <v>170</v>
      </c>
      <c r="Q72" s="101">
        <v>76</v>
      </c>
      <c r="R72" s="101">
        <v>94</v>
      </c>
      <c r="S72" s="294">
        <v>23</v>
      </c>
    </row>
    <row r="73" spans="2:19" ht="13.5" customHeight="1">
      <c r="B73" s="1146"/>
      <c r="C73" s="1149" t="s">
        <v>964</v>
      </c>
      <c r="D73" s="100">
        <v>1</v>
      </c>
      <c r="E73" s="101">
        <v>0</v>
      </c>
      <c r="F73" s="102">
        <v>10</v>
      </c>
      <c r="G73" s="101">
        <f>SUM(H73:I73)</f>
        <v>357</v>
      </c>
      <c r="H73" s="101">
        <f t="shared" si="20"/>
        <v>204</v>
      </c>
      <c r="I73" s="101">
        <f t="shared" si="20"/>
        <v>153</v>
      </c>
      <c r="J73" s="101">
        <f>SUM(K73:L73)</f>
        <v>121</v>
      </c>
      <c r="K73" s="101">
        <v>69</v>
      </c>
      <c r="L73" s="101">
        <v>52</v>
      </c>
      <c r="M73" s="101">
        <f>SUM(N73:O73)</f>
        <v>122</v>
      </c>
      <c r="N73" s="101">
        <v>61</v>
      </c>
      <c r="O73" s="101">
        <v>61</v>
      </c>
      <c r="P73" s="101">
        <f>SUM(Q73:R73)</f>
        <v>114</v>
      </c>
      <c r="Q73" s="101">
        <v>74</v>
      </c>
      <c r="R73" s="101">
        <v>40</v>
      </c>
      <c r="S73" s="294">
        <v>17</v>
      </c>
    </row>
    <row r="74" spans="2:19" ht="13.5" customHeight="1">
      <c r="B74" s="1153"/>
      <c r="C74" s="1154" t="s">
        <v>965</v>
      </c>
      <c r="D74" s="110">
        <v>1</v>
      </c>
      <c r="E74" s="111">
        <v>0</v>
      </c>
      <c r="F74" s="112">
        <v>13</v>
      </c>
      <c r="G74" s="111">
        <f>SUM(H74:I74)</f>
        <v>397</v>
      </c>
      <c r="H74" s="111">
        <f t="shared" si="20"/>
        <v>209</v>
      </c>
      <c r="I74" s="111">
        <f t="shared" si="20"/>
        <v>188</v>
      </c>
      <c r="J74" s="111">
        <f>SUM(K74:L74)</f>
        <v>123</v>
      </c>
      <c r="K74" s="111">
        <v>68</v>
      </c>
      <c r="L74" s="111">
        <v>55</v>
      </c>
      <c r="M74" s="111">
        <f>SUM(N74:O74)</f>
        <v>129</v>
      </c>
      <c r="N74" s="111">
        <v>67</v>
      </c>
      <c r="O74" s="111">
        <v>62</v>
      </c>
      <c r="P74" s="111">
        <f>SUM(Q74:R74)</f>
        <v>145</v>
      </c>
      <c r="Q74" s="111">
        <v>74</v>
      </c>
      <c r="R74" s="111">
        <v>71</v>
      </c>
      <c r="S74" s="871">
        <v>25</v>
      </c>
    </row>
    <row r="75" ht="12" customHeight="1">
      <c r="C75" s="1135" t="s">
        <v>55</v>
      </c>
    </row>
    <row r="76" ht="12" customHeight="1">
      <c r="C76" s="163"/>
    </row>
  </sheetData>
  <mergeCells count="23">
    <mergeCell ref="G4:I4"/>
    <mergeCell ref="G3:R3"/>
    <mergeCell ref="J4:L4"/>
    <mergeCell ref="M4:O4"/>
    <mergeCell ref="P4:R4"/>
    <mergeCell ref="F3:F5"/>
    <mergeCell ref="D3:E3"/>
    <mergeCell ref="D4:D5"/>
    <mergeCell ref="E4:E5"/>
    <mergeCell ref="B3:C5"/>
    <mergeCell ref="B6:C6"/>
    <mergeCell ref="B7:C7"/>
    <mergeCell ref="B9:C9"/>
    <mergeCell ref="B25:C25"/>
    <mergeCell ref="B27:C27"/>
    <mergeCell ref="B31:C31"/>
    <mergeCell ref="B37:C37"/>
    <mergeCell ref="B67:C67"/>
    <mergeCell ref="B70:C70"/>
    <mergeCell ref="B40:C40"/>
    <mergeCell ref="B49:C49"/>
    <mergeCell ref="B53:C53"/>
    <mergeCell ref="B58:C58"/>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K16"/>
  <sheetViews>
    <sheetView workbookViewId="0" topLeftCell="A1">
      <selection activeCell="A1" sqref="A1"/>
    </sheetView>
  </sheetViews>
  <sheetFormatPr defaultColWidth="9.00390625" defaultRowHeight="13.5"/>
  <cols>
    <col min="1" max="1" width="2.625" style="627" customWidth="1"/>
    <col min="2" max="2" width="12.00390625" style="627" customWidth="1"/>
    <col min="3" max="11" width="10.625" style="627" customWidth="1"/>
    <col min="12" max="16384" width="9.00390625" style="627" customWidth="1"/>
  </cols>
  <sheetData>
    <row r="1" spans="2:8" ht="14.25">
      <c r="B1" s="645" t="s">
        <v>70</v>
      </c>
      <c r="F1" s="1155"/>
      <c r="G1" s="1155"/>
      <c r="H1" s="1155"/>
    </row>
    <row r="2" ht="12">
      <c r="C2" s="320"/>
    </row>
    <row r="3" spans="2:11" ht="12.75" thickBot="1">
      <c r="B3" s="320"/>
      <c r="C3" s="320"/>
      <c r="K3" s="627" t="s">
        <v>966</v>
      </c>
    </row>
    <row r="4" spans="2:11" ht="20.25" customHeight="1" thickTop="1">
      <c r="B4" s="1349" t="s">
        <v>106</v>
      </c>
      <c r="C4" s="1844" t="s">
        <v>57</v>
      </c>
      <c r="D4" s="1844"/>
      <c r="E4" s="1844"/>
      <c r="F4" s="1844" t="s">
        <v>58</v>
      </c>
      <c r="G4" s="1844"/>
      <c r="H4" s="1844"/>
      <c r="I4" s="1844" t="s">
        <v>178</v>
      </c>
      <c r="J4" s="1844"/>
      <c r="K4" s="1844"/>
    </row>
    <row r="5" spans="2:11" ht="22.5" customHeight="1">
      <c r="B5" s="1350"/>
      <c r="C5" s="1156" t="s">
        <v>59</v>
      </c>
      <c r="D5" s="1156" t="s">
        <v>60</v>
      </c>
      <c r="E5" s="1156" t="s">
        <v>61</v>
      </c>
      <c r="F5" s="1156" t="s">
        <v>59</v>
      </c>
      <c r="G5" s="1156" t="s">
        <v>60</v>
      </c>
      <c r="H5" s="1156" t="s">
        <v>61</v>
      </c>
      <c r="I5" s="1156" t="s">
        <v>59</v>
      </c>
      <c r="J5" s="1156" t="s">
        <v>60</v>
      </c>
      <c r="K5" s="1156" t="s">
        <v>61</v>
      </c>
    </row>
    <row r="6" spans="2:11" ht="9" customHeight="1">
      <c r="B6" s="1157"/>
      <c r="C6" s="1158"/>
      <c r="D6" s="1159"/>
      <c r="E6" s="1159"/>
      <c r="F6" s="1159"/>
      <c r="G6" s="1159"/>
      <c r="H6" s="1159"/>
      <c r="I6" s="1159"/>
      <c r="J6" s="1159"/>
      <c r="K6" s="1160"/>
    </row>
    <row r="7" spans="2:11" ht="9" customHeight="1">
      <c r="B7" s="1161"/>
      <c r="C7" s="1162"/>
      <c r="D7" s="1163"/>
      <c r="E7" s="1163"/>
      <c r="F7" s="1163"/>
      <c r="G7" s="1163"/>
      <c r="H7" s="1163"/>
      <c r="I7" s="1163"/>
      <c r="J7" s="1163"/>
      <c r="K7" s="1164"/>
    </row>
    <row r="8" spans="2:11" ht="19.5" customHeight="1">
      <c r="B8" s="363" t="s">
        <v>62</v>
      </c>
      <c r="C8" s="627">
        <v>738759</v>
      </c>
      <c r="D8" s="371">
        <v>610466</v>
      </c>
      <c r="E8" s="371">
        <v>832136</v>
      </c>
      <c r="F8" s="627">
        <v>394772</v>
      </c>
      <c r="G8" s="371">
        <v>371073</v>
      </c>
      <c r="H8" s="371">
        <v>734304</v>
      </c>
      <c r="I8" s="627">
        <f aca="true" t="shared" si="0" ref="I8:K14">SUM(C8,F8)</f>
        <v>1133531</v>
      </c>
      <c r="J8" s="371">
        <f t="shared" si="0"/>
        <v>981539</v>
      </c>
      <c r="K8" s="1165">
        <f t="shared" si="0"/>
        <v>1566440</v>
      </c>
    </row>
    <row r="9" spans="2:11" ht="19.5" customHeight="1">
      <c r="B9" s="363" t="s">
        <v>63</v>
      </c>
      <c r="C9" s="627">
        <v>3468622</v>
      </c>
      <c r="D9" s="371">
        <v>3622722</v>
      </c>
      <c r="E9" s="371">
        <v>3307782</v>
      </c>
      <c r="F9" s="627">
        <v>3579778</v>
      </c>
      <c r="G9" s="371">
        <v>4010163</v>
      </c>
      <c r="H9" s="371">
        <v>3565955</v>
      </c>
      <c r="I9" s="627">
        <f t="shared" si="0"/>
        <v>7048400</v>
      </c>
      <c r="J9" s="371">
        <f t="shared" si="0"/>
        <v>7632885</v>
      </c>
      <c r="K9" s="1165">
        <f t="shared" si="0"/>
        <v>6873737</v>
      </c>
    </row>
    <row r="10" spans="2:11" ht="19.5" customHeight="1">
      <c r="B10" s="363" t="s">
        <v>64</v>
      </c>
      <c r="C10" s="627">
        <v>568439</v>
      </c>
      <c r="D10" s="371">
        <v>878538</v>
      </c>
      <c r="E10" s="371">
        <v>853374</v>
      </c>
      <c r="F10" s="627">
        <v>1261363</v>
      </c>
      <c r="G10" s="371">
        <v>1467801</v>
      </c>
      <c r="H10" s="371">
        <v>1464827</v>
      </c>
      <c r="I10" s="627">
        <f t="shared" si="0"/>
        <v>1829802</v>
      </c>
      <c r="J10" s="371">
        <f t="shared" si="0"/>
        <v>2346339</v>
      </c>
      <c r="K10" s="1165">
        <f t="shared" si="0"/>
        <v>2318201</v>
      </c>
    </row>
    <row r="11" spans="2:11" ht="19.5" customHeight="1">
      <c r="B11" s="363" t="s">
        <v>65</v>
      </c>
      <c r="C11" s="627">
        <v>1215900</v>
      </c>
      <c r="D11" s="371">
        <v>1243000</v>
      </c>
      <c r="E11" s="371">
        <v>1317700</v>
      </c>
      <c r="F11" s="627">
        <v>511200</v>
      </c>
      <c r="G11" s="371">
        <v>631500</v>
      </c>
      <c r="H11" s="371">
        <v>475200</v>
      </c>
      <c r="I11" s="627">
        <f t="shared" si="0"/>
        <v>1727100</v>
      </c>
      <c r="J11" s="371">
        <f t="shared" si="0"/>
        <v>1874500</v>
      </c>
      <c r="K11" s="1165">
        <f t="shared" si="0"/>
        <v>1792900</v>
      </c>
    </row>
    <row r="12" spans="2:11" ht="19.5" customHeight="1">
      <c r="B12" s="363" t="s">
        <v>66</v>
      </c>
      <c r="C12" s="627">
        <v>5662231</v>
      </c>
      <c r="D12" s="320">
        <v>5847842</v>
      </c>
      <c r="E12" s="320">
        <v>5938929</v>
      </c>
      <c r="F12" s="627">
        <v>2343319</v>
      </c>
      <c r="G12" s="371">
        <v>2663717</v>
      </c>
      <c r="H12" s="371">
        <v>3234212</v>
      </c>
      <c r="I12" s="627">
        <f t="shared" si="0"/>
        <v>8005550</v>
      </c>
      <c r="J12" s="371">
        <f t="shared" si="0"/>
        <v>8511559</v>
      </c>
      <c r="K12" s="1165">
        <f t="shared" si="0"/>
        <v>9173141</v>
      </c>
    </row>
    <row r="13" spans="2:11" ht="19.5" customHeight="1">
      <c r="B13" s="363" t="s">
        <v>67</v>
      </c>
      <c r="C13" s="627">
        <v>694690</v>
      </c>
      <c r="D13" s="371">
        <v>573260</v>
      </c>
      <c r="E13" s="371">
        <v>822300</v>
      </c>
      <c r="F13" s="627">
        <v>1206510</v>
      </c>
      <c r="G13" s="371">
        <v>1368940</v>
      </c>
      <c r="H13" s="371">
        <v>2395270</v>
      </c>
      <c r="I13" s="627">
        <f t="shared" si="0"/>
        <v>1901200</v>
      </c>
      <c r="J13" s="371">
        <f t="shared" si="0"/>
        <v>1942200</v>
      </c>
      <c r="K13" s="1165">
        <f t="shared" si="0"/>
        <v>3217570</v>
      </c>
    </row>
    <row r="14" spans="2:11" ht="19.5" customHeight="1">
      <c r="B14" s="363" t="s">
        <v>68</v>
      </c>
      <c r="C14" s="627">
        <v>414101</v>
      </c>
      <c r="D14" s="371">
        <v>577155</v>
      </c>
      <c r="E14" s="371">
        <v>667720</v>
      </c>
      <c r="F14" s="627">
        <v>356484</v>
      </c>
      <c r="G14" s="371">
        <v>520094</v>
      </c>
      <c r="H14" s="371">
        <v>520205</v>
      </c>
      <c r="I14" s="627">
        <f t="shared" si="0"/>
        <v>770585</v>
      </c>
      <c r="J14" s="371">
        <f t="shared" si="0"/>
        <v>1097249</v>
      </c>
      <c r="K14" s="1165">
        <f t="shared" si="0"/>
        <v>1187925</v>
      </c>
    </row>
    <row r="15" spans="2:11" s="851" customFormat="1" ht="21" customHeight="1">
      <c r="B15" s="1166" t="s">
        <v>178</v>
      </c>
      <c r="C15" s="1167">
        <f aca="true" t="shared" si="1" ref="C15:K15">SUM(C8:C14)</f>
        <v>12762742</v>
      </c>
      <c r="D15" s="1168">
        <f t="shared" si="1"/>
        <v>13352983</v>
      </c>
      <c r="E15" s="1168">
        <f t="shared" si="1"/>
        <v>13739941</v>
      </c>
      <c r="F15" s="1168">
        <f t="shared" si="1"/>
        <v>9653426</v>
      </c>
      <c r="G15" s="1168">
        <f t="shared" si="1"/>
        <v>11033288</v>
      </c>
      <c r="H15" s="1168">
        <f t="shared" si="1"/>
        <v>12389973</v>
      </c>
      <c r="I15" s="1168">
        <f t="shared" si="1"/>
        <v>22416168</v>
      </c>
      <c r="J15" s="1168">
        <f t="shared" si="1"/>
        <v>24386271</v>
      </c>
      <c r="K15" s="1169">
        <f t="shared" si="1"/>
        <v>26129914</v>
      </c>
    </row>
    <row r="16" spans="2:8" ht="19.5" customHeight="1">
      <c r="B16" s="627" t="s">
        <v>69</v>
      </c>
      <c r="H16" s="1170"/>
    </row>
    <row r="18" ht="12.75"/>
  </sheetData>
  <mergeCells count="4">
    <mergeCell ref="B4:B5"/>
    <mergeCell ref="C4:E4"/>
    <mergeCell ref="F4:H4"/>
    <mergeCell ref="I4:K4"/>
  </mergeCells>
  <printOptions/>
  <pageMargins left="0.75" right="0.75" top="1" bottom="1" header="0.512" footer="0.51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F330"/>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82.50390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868</v>
      </c>
      <c r="B1" s="1"/>
      <c r="C1" s="1"/>
      <c r="D1" s="1"/>
      <c r="E1" s="1"/>
      <c r="F1" s="1"/>
    </row>
    <row r="2" spans="1:6" ht="12" customHeight="1">
      <c r="A2" s="1"/>
      <c r="B2" s="1"/>
      <c r="C2" s="1"/>
      <c r="D2" s="1"/>
      <c r="E2" s="1"/>
      <c r="F2" s="1"/>
    </row>
    <row r="3" spans="2:6" ht="12" customHeight="1">
      <c r="B3" s="1" t="s">
        <v>644</v>
      </c>
      <c r="C3" s="1"/>
      <c r="E3" s="1"/>
      <c r="F3" s="1"/>
    </row>
    <row r="4" spans="2:6" ht="12" customHeight="1">
      <c r="B4" s="4" t="s">
        <v>653</v>
      </c>
      <c r="C4" s="1" t="s">
        <v>671</v>
      </c>
      <c r="E4" s="1"/>
      <c r="F4" s="1"/>
    </row>
    <row r="5" spans="2:3" ht="26.25" customHeight="1">
      <c r="B5" s="4" t="s">
        <v>654</v>
      </c>
      <c r="C5" s="3" t="s">
        <v>869</v>
      </c>
    </row>
    <row r="6" spans="2:6" ht="12" customHeight="1">
      <c r="B6" s="4" t="s">
        <v>676</v>
      </c>
      <c r="C6" s="3" t="s">
        <v>870</v>
      </c>
      <c r="E6" s="1"/>
      <c r="F6" s="1"/>
    </row>
    <row r="7" spans="2:6" ht="12" customHeight="1">
      <c r="B7" s="4"/>
      <c r="C7" s="3" t="s">
        <v>672</v>
      </c>
      <c r="E7" s="1"/>
      <c r="F7" s="1"/>
    </row>
    <row r="8" spans="2:6" ht="12" customHeight="1">
      <c r="B8" s="4"/>
      <c r="C8" s="3" t="s">
        <v>673</v>
      </c>
      <c r="E8" s="1"/>
      <c r="F8" s="1"/>
    </row>
    <row r="9" spans="2:6" ht="12" customHeight="1">
      <c r="B9" s="4"/>
      <c r="C9" s="3" t="s">
        <v>764</v>
      </c>
      <c r="E9" s="1"/>
      <c r="F9" s="1"/>
    </row>
    <row r="10" spans="2:6" ht="12" customHeight="1">
      <c r="B10" s="4"/>
      <c r="C10" s="3" t="s">
        <v>674</v>
      </c>
      <c r="E10" s="1"/>
      <c r="F10" s="1"/>
    </row>
    <row r="11" spans="2:6" ht="12" customHeight="1">
      <c r="B11" s="4"/>
      <c r="C11" s="3" t="s">
        <v>742</v>
      </c>
      <c r="E11" s="1"/>
      <c r="F11" s="1"/>
    </row>
    <row r="12" spans="2:6" ht="27.75" customHeight="1">
      <c r="B12" s="4" t="s">
        <v>677</v>
      </c>
      <c r="C12" s="5" t="s">
        <v>871</v>
      </c>
      <c r="E12" s="1"/>
      <c r="F12" s="1"/>
    </row>
    <row r="13" spans="2:3" ht="12" customHeight="1">
      <c r="B13" s="4" t="s">
        <v>678</v>
      </c>
      <c r="C13" s="3" t="s">
        <v>743</v>
      </c>
    </row>
    <row r="14" spans="2:3" ht="24.75" customHeight="1">
      <c r="B14" s="4"/>
      <c r="C14" s="3" t="s">
        <v>675</v>
      </c>
    </row>
    <row r="15" spans="2:3" ht="24.75" customHeight="1">
      <c r="B15" s="4" t="s">
        <v>679</v>
      </c>
      <c r="C15" s="3" t="s">
        <v>744</v>
      </c>
    </row>
    <row r="16" spans="2:6" ht="24.75" customHeight="1">
      <c r="B16" s="4" t="s">
        <v>680</v>
      </c>
      <c r="C16" s="3" t="s">
        <v>872</v>
      </c>
      <c r="E16" s="1"/>
      <c r="F16" s="1"/>
    </row>
    <row r="17" spans="2:3" ht="12" customHeight="1">
      <c r="B17" s="1"/>
      <c r="C17" s="3"/>
    </row>
    <row r="18" spans="2:6" ht="12" customHeight="1">
      <c r="B18" s="1"/>
      <c r="C18" s="1" t="s">
        <v>873</v>
      </c>
      <c r="F18" s="1"/>
    </row>
    <row r="19" spans="2:6" ht="12">
      <c r="B19" s="1"/>
      <c r="C19" s="1" t="s">
        <v>681</v>
      </c>
      <c r="E19" s="1"/>
      <c r="F19" s="1"/>
    </row>
    <row r="20" spans="1:6" ht="12">
      <c r="A20" s="1"/>
      <c r="B20" s="1"/>
      <c r="C20" s="1"/>
      <c r="D20" s="1"/>
      <c r="E20" s="1"/>
      <c r="F20" s="1"/>
    </row>
    <row r="21" spans="1:4" ht="12">
      <c r="A21" s="1"/>
      <c r="B21" s="1"/>
      <c r="C21" s="1"/>
      <c r="D21" s="1"/>
    </row>
    <row r="22" spans="2:4" ht="12">
      <c r="B22" s="1" t="s">
        <v>645</v>
      </c>
      <c r="C22" s="1"/>
      <c r="D22" s="1"/>
    </row>
    <row r="23" ht="12">
      <c r="B23" s="2" t="s">
        <v>682</v>
      </c>
    </row>
    <row r="24" spans="2:3" ht="12">
      <c r="B24" s="2">
        <v>1</v>
      </c>
      <c r="C24" s="6" t="s">
        <v>646</v>
      </c>
    </row>
    <row r="25" spans="2:3" ht="12">
      <c r="B25" s="2">
        <v>2</v>
      </c>
      <c r="C25" s="6" t="s">
        <v>683</v>
      </c>
    </row>
    <row r="26" spans="2:3" ht="12">
      <c r="B26" s="2">
        <v>3</v>
      </c>
      <c r="C26" s="6" t="s">
        <v>684</v>
      </c>
    </row>
    <row r="27" spans="2:3" ht="12">
      <c r="B27" s="2">
        <v>4</v>
      </c>
      <c r="C27" s="6" t="s">
        <v>685</v>
      </c>
    </row>
    <row r="28" spans="2:3" ht="12">
      <c r="B28" s="2">
        <v>5</v>
      </c>
      <c r="C28" s="6" t="s">
        <v>765</v>
      </c>
    </row>
    <row r="29" spans="2:3" ht="12">
      <c r="B29" s="2">
        <v>6</v>
      </c>
      <c r="C29" s="2" t="s">
        <v>686</v>
      </c>
    </row>
    <row r="30" spans="2:3" ht="12">
      <c r="B30" s="2">
        <v>7</v>
      </c>
      <c r="C30" s="2" t="s">
        <v>687</v>
      </c>
    </row>
    <row r="31" spans="2:3" ht="12">
      <c r="B31" s="2">
        <v>8</v>
      </c>
      <c r="C31" s="6" t="s">
        <v>766</v>
      </c>
    </row>
    <row r="32" spans="2:3" ht="12">
      <c r="B32" s="2">
        <v>9</v>
      </c>
      <c r="C32" s="2" t="s">
        <v>767</v>
      </c>
    </row>
    <row r="33" spans="2:3" ht="12">
      <c r="B33" s="2">
        <v>10</v>
      </c>
      <c r="C33" s="6" t="s">
        <v>656</v>
      </c>
    </row>
    <row r="34" spans="2:3" ht="12">
      <c r="B34" s="2">
        <v>11</v>
      </c>
      <c r="C34" s="2" t="s">
        <v>657</v>
      </c>
    </row>
    <row r="35" spans="2:3" ht="12">
      <c r="B35" s="2">
        <v>12</v>
      </c>
      <c r="C35" s="2" t="s">
        <v>688</v>
      </c>
    </row>
    <row r="36" spans="2:3" ht="12">
      <c r="B36" s="2">
        <v>13</v>
      </c>
      <c r="C36" s="6" t="s">
        <v>689</v>
      </c>
    </row>
    <row r="37" spans="2:3" ht="12">
      <c r="B37" s="2">
        <v>14</v>
      </c>
      <c r="C37" s="6" t="s">
        <v>658</v>
      </c>
    </row>
    <row r="38" spans="2:3" ht="12">
      <c r="B38" s="2">
        <v>15</v>
      </c>
      <c r="C38" s="2" t="s">
        <v>655</v>
      </c>
    </row>
    <row r="39" spans="2:3" ht="12">
      <c r="B39" s="2">
        <v>16</v>
      </c>
      <c r="C39" s="6" t="s">
        <v>768</v>
      </c>
    </row>
    <row r="40" spans="2:3" ht="12">
      <c r="B40" s="2">
        <v>17</v>
      </c>
      <c r="C40" s="2" t="s">
        <v>690</v>
      </c>
    </row>
    <row r="41" spans="2:3" ht="12">
      <c r="B41" s="2">
        <v>18</v>
      </c>
      <c r="C41" s="2" t="s">
        <v>745</v>
      </c>
    </row>
    <row r="42" ht="12">
      <c r="C42" s="6"/>
    </row>
    <row r="43" ht="12">
      <c r="B43" s="2" t="s">
        <v>691</v>
      </c>
    </row>
    <row r="44" spans="2:3" ht="12">
      <c r="B44" s="2">
        <v>1</v>
      </c>
      <c r="C44" s="6" t="s">
        <v>692</v>
      </c>
    </row>
    <row r="45" spans="2:3" ht="12">
      <c r="B45" s="2">
        <v>2</v>
      </c>
      <c r="C45" s="6" t="s">
        <v>874</v>
      </c>
    </row>
    <row r="46" spans="2:3" ht="12">
      <c r="B46" s="11">
        <v>3</v>
      </c>
      <c r="C46" s="12" t="s">
        <v>693</v>
      </c>
    </row>
    <row r="47" spans="2:3" ht="12">
      <c r="B47" s="2">
        <v>4</v>
      </c>
      <c r="C47" s="2" t="s">
        <v>875</v>
      </c>
    </row>
    <row r="48" spans="2:3" ht="12">
      <c r="B48" s="11">
        <v>5</v>
      </c>
      <c r="C48" s="11" t="s">
        <v>769</v>
      </c>
    </row>
    <row r="49" spans="2:3" ht="12">
      <c r="B49" s="2">
        <v>6</v>
      </c>
      <c r="C49" s="2" t="s">
        <v>876</v>
      </c>
    </row>
    <row r="50" spans="2:3" ht="12">
      <c r="B50" s="2">
        <v>7</v>
      </c>
      <c r="C50" s="2" t="s">
        <v>770</v>
      </c>
    </row>
    <row r="51" spans="2:3" ht="12">
      <c r="B51" s="2">
        <v>8</v>
      </c>
      <c r="C51" s="2" t="s">
        <v>771</v>
      </c>
    </row>
    <row r="52" spans="2:3" ht="12">
      <c r="B52" s="2">
        <v>9</v>
      </c>
      <c r="C52" s="2" t="s">
        <v>772</v>
      </c>
    </row>
    <row r="53" spans="2:3" ht="12">
      <c r="B53" s="2">
        <v>10</v>
      </c>
      <c r="C53" s="2" t="s">
        <v>773</v>
      </c>
    </row>
    <row r="54" spans="2:3" ht="12">
      <c r="B54" s="2">
        <v>11</v>
      </c>
      <c r="C54" s="2" t="s">
        <v>774</v>
      </c>
    </row>
    <row r="55" spans="2:3" ht="12">
      <c r="B55" s="2">
        <v>12</v>
      </c>
      <c r="C55" s="2" t="s">
        <v>775</v>
      </c>
    </row>
    <row r="56" spans="2:3" ht="12">
      <c r="B56" s="2">
        <v>13</v>
      </c>
      <c r="C56" s="2" t="s">
        <v>776</v>
      </c>
    </row>
    <row r="57" spans="2:3" ht="12">
      <c r="B57" s="2">
        <v>14</v>
      </c>
      <c r="C57" s="2" t="s">
        <v>777</v>
      </c>
    </row>
    <row r="58" spans="2:3" ht="12">
      <c r="B58" s="11">
        <v>15</v>
      </c>
      <c r="C58" s="12" t="s">
        <v>778</v>
      </c>
    </row>
    <row r="60" ht="12">
      <c r="B60" s="2" t="s">
        <v>694</v>
      </c>
    </row>
    <row r="61" spans="2:3" ht="12">
      <c r="B61" s="11">
        <v>1</v>
      </c>
      <c r="C61" s="11" t="s">
        <v>779</v>
      </c>
    </row>
    <row r="62" spans="2:3" ht="12">
      <c r="B62" s="2">
        <v>2</v>
      </c>
      <c r="C62" s="2" t="s">
        <v>877</v>
      </c>
    </row>
    <row r="63" spans="2:3" ht="12">
      <c r="B63" s="2">
        <v>3</v>
      </c>
      <c r="C63" s="2" t="s">
        <v>780</v>
      </c>
    </row>
    <row r="65" ht="12">
      <c r="B65" s="2" t="s">
        <v>695</v>
      </c>
    </row>
    <row r="66" spans="2:3" ht="12">
      <c r="B66" s="11">
        <v>1</v>
      </c>
      <c r="C66" s="11" t="s">
        <v>878</v>
      </c>
    </row>
    <row r="67" spans="2:3" ht="12">
      <c r="B67" s="2">
        <v>2</v>
      </c>
      <c r="C67" s="2" t="s">
        <v>696</v>
      </c>
    </row>
    <row r="68" spans="2:3" ht="12">
      <c r="B68" s="2">
        <v>3</v>
      </c>
      <c r="C68" s="2" t="s">
        <v>781</v>
      </c>
    </row>
    <row r="69" spans="2:3" ht="12">
      <c r="B69" s="11">
        <v>4</v>
      </c>
      <c r="C69" s="13" t="s">
        <v>782</v>
      </c>
    </row>
    <row r="70" spans="2:3" ht="12">
      <c r="B70" s="2">
        <v>5</v>
      </c>
      <c r="C70" s="2" t="s">
        <v>783</v>
      </c>
    </row>
    <row r="71" spans="2:3" ht="12">
      <c r="B71" s="2">
        <v>6</v>
      </c>
      <c r="C71" s="2" t="s">
        <v>784</v>
      </c>
    </row>
    <row r="72" spans="2:3" ht="12">
      <c r="B72" s="2">
        <v>7</v>
      </c>
      <c r="C72" s="2" t="s">
        <v>746</v>
      </c>
    </row>
    <row r="73" spans="2:3" ht="12">
      <c r="B73" s="2">
        <v>8</v>
      </c>
      <c r="C73" s="8" t="s">
        <v>697</v>
      </c>
    </row>
    <row r="74" spans="2:3" ht="12">
      <c r="B74" s="2">
        <v>9</v>
      </c>
      <c r="C74" s="2" t="s">
        <v>785</v>
      </c>
    </row>
    <row r="75" spans="2:3" ht="12">
      <c r="B75" s="2">
        <v>10</v>
      </c>
      <c r="C75" s="8" t="s">
        <v>786</v>
      </c>
    </row>
    <row r="76" spans="2:3" ht="12">
      <c r="B76" s="11">
        <v>11</v>
      </c>
      <c r="C76" s="13" t="s">
        <v>787</v>
      </c>
    </row>
    <row r="77" spans="2:3" ht="12">
      <c r="B77" s="2">
        <v>12</v>
      </c>
      <c r="C77" s="7" t="s">
        <v>879</v>
      </c>
    </row>
    <row r="78" spans="2:3" ht="12">
      <c r="B78" s="2">
        <v>13</v>
      </c>
      <c r="C78" s="7" t="s">
        <v>788</v>
      </c>
    </row>
    <row r="79" spans="2:3" ht="12">
      <c r="B79" s="2">
        <v>14</v>
      </c>
      <c r="C79" s="7" t="s">
        <v>789</v>
      </c>
    </row>
    <row r="80" spans="2:3" ht="12">
      <c r="B80" s="2">
        <v>15</v>
      </c>
      <c r="C80" s="7" t="s">
        <v>790</v>
      </c>
    </row>
    <row r="81" spans="2:3" ht="12">
      <c r="B81" s="2">
        <v>16</v>
      </c>
      <c r="C81" s="7" t="s">
        <v>698</v>
      </c>
    </row>
    <row r="82" spans="2:3" ht="12">
      <c r="B82" s="11">
        <v>17</v>
      </c>
      <c r="C82" s="11" t="s">
        <v>880</v>
      </c>
    </row>
    <row r="83" spans="2:3" ht="12">
      <c r="B83" s="2">
        <v>18</v>
      </c>
      <c r="C83" s="7" t="s">
        <v>702</v>
      </c>
    </row>
    <row r="84" spans="2:3" ht="12">
      <c r="B84" s="2">
        <v>19</v>
      </c>
      <c r="C84" s="7" t="s">
        <v>703</v>
      </c>
    </row>
    <row r="85" spans="2:3" ht="12">
      <c r="B85" s="2">
        <v>20</v>
      </c>
      <c r="C85" s="2" t="s">
        <v>700</v>
      </c>
    </row>
    <row r="86" spans="2:3" ht="12">
      <c r="B86" s="2">
        <v>21</v>
      </c>
      <c r="C86" s="2" t="s">
        <v>791</v>
      </c>
    </row>
    <row r="87" spans="2:3" ht="12">
      <c r="B87" s="2">
        <v>22</v>
      </c>
      <c r="C87" s="7" t="s">
        <v>881</v>
      </c>
    </row>
    <row r="88" spans="2:3" ht="12">
      <c r="B88" s="2">
        <v>23</v>
      </c>
      <c r="C88" s="2" t="s">
        <v>701</v>
      </c>
    </row>
    <row r="89" spans="2:3" ht="12">
      <c r="B89" s="2">
        <v>24</v>
      </c>
      <c r="C89" s="2" t="s">
        <v>792</v>
      </c>
    </row>
    <row r="90" spans="2:3" ht="12">
      <c r="B90" s="2">
        <v>25</v>
      </c>
      <c r="C90" s="2" t="s">
        <v>699</v>
      </c>
    </row>
    <row r="92" ht="12">
      <c r="B92" s="2" t="s">
        <v>704</v>
      </c>
    </row>
    <row r="93" spans="2:3" ht="12">
      <c r="B93" s="11">
        <v>1</v>
      </c>
      <c r="C93" s="12" t="s">
        <v>705</v>
      </c>
    </row>
    <row r="94" spans="2:3" ht="12">
      <c r="B94" s="2">
        <v>2</v>
      </c>
      <c r="C94" s="6" t="s">
        <v>706</v>
      </c>
    </row>
    <row r="95" spans="2:3" ht="12">
      <c r="B95" s="2">
        <v>3</v>
      </c>
      <c r="C95" s="6" t="s">
        <v>709</v>
      </c>
    </row>
    <row r="96" spans="2:3" ht="12">
      <c r="B96" s="2">
        <v>4</v>
      </c>
      <c r="C96" s="6" t="s">
        <v>707</v>
      </c>
    </row>
    <row r="97" spans="2:3" ht="12">
      <c r="B97" s="2">
        <v>5</v>
      </c>
      <c r="C97" s="6" t="s">
        <v>708</v>
      </c>
    </row>
    <row r="98" ht="12">
      <c r="C98" s="6"/>
    </row>
    <row r="99" ht="12">
      <c r="B99" s="2" t="s">
        <v>710</v>
      </c>
    </row>
    <row r="100" spans="2:3" ht="12">
      <c r="B100" s="11">
        <v>1</v>
      </c>
      <c r="C100" s="11" t="s">
        <v>793</v>
      </c>
    </row>
    <row r="101" spans="2:3" ht="12">
      <c r="B101" s="2">
        <v>2</v>
      </c>
      <c r="C101" s="2" t="s">
        <v>794</v>
      </c>
    </row>
    <row r="102" spans="2:3" ht="12">
      <c r="B102" s="2">
        <v>3</v>
      </c>
      <c r="C102" s="2" t="s">
        <v>747</v>
      </c>
    </row>
    <row r="103" spans="2:3" ht="12">
      <c r="B103" s="11">
        <v>4</v>
      </c>
      <c r="C103" s="11" t="s">
        <v>882</v>
      </c>
    </row>
    <row r="104" spans="2:3" ht="12">
      <c r="B104" s="2">
        <v>5</v>
      </c>
      <c r="C104" s="2" t="s">
        <v>711</v>
      </c>
    </row>
    <row r="105" spans="2:3" ht="12">
      <c r="B105" s="2">
        <v>6</v>
      </c>
      <c r="C105" s="2" t="s">
        <v>712</v>
      </c>
    </row>
    <row r="106" spans="2:3" ht="12">
      <c r="B106" s="2">
        <v>7</v>
      </c>
      <c r="C106" s="6" t="s">
        <v>713</v>
      </c>
    </row>
    <row r="107" spans="2:3" ht="12">
      <c r="B107" s="2">
        <v>8</v>
      </c>
      <c r="C107" s="6" t="s">
        <v>795</v>
      </c>
    </row>
    <row r="108" ht="12">
      <c r="C108" s="6"/>
    </row>
    <row r="109" ht="12">
      <c r="B109" s="2" t="s">
        <v>643</v>
      </c>
    </row>
    <row r="110" spans="2:3" ht="12">
      <c r="B110" s="2">
        <v>1</v>
      </c>
      <c r="C110" s="2" t="s">
        <v>796</v>
      </c>
    </row>
    <row r="111" spans="2:3" ht="12">
      <c r="B111" s="2">
        <v>2</v>
      </c>
      <c r="C111" s="2" t="s">
        <v>797</v>
      </c>
    </row>
    <row r="112" spans="2:3" ht="12">
      <c r="B112" s="2">
        <v>3</v>
      </c>
      <c r="C112" s="2" t="s">
        <v>798</v>
      </c>
    </row>
    <row r="113" spans="2:3" ht="12">
      <c r="B113" s="2">
        <v>4</v>
      </c>
      <c r="C113" s="2" t="s">
        <v>748</v>
      </c>
    </row>
    <row r="114" spans="2:3" ht="12">
      <c r="B114" s="2">
        <v>5</v>
      </c>
      <c r="C114" s="2" t="s">
        <v>799</v>
      </c>
    </row>
    <row r="115" spans="2:3" ht="12">
      <c r="B115" s="2">
        <v>6</v>
      </c>
      <c r="C115" s="2" t="s">
        <v>883</v>
      </c>
    </row>
    <row r="116" spans="2:3" ht="12">
      <c r="B116" s="2">
        <v>7</v>
      </c>
      <c r="C116" s="2" t="s">
        <v>884</v>
      </c>
    </row>
    <row r="117" spans="2:3" ht="12">
      <c r="B117" s="2">
        <v>8</v>
      </c>
      <c r="C117" s="9" t="s">
        <v>800</v>
      </c>
    </row>
    <row r="118" spans="2:3" ht="12">
      <c r="B118" s="11">
        <v>9</v>
      </c>
      <c r="C118" s="14" t="s">
        <v>801</v>
      </c>
    </row>
    <row r="119" spans="2:3" ht="12">
      <c r="B119" s="11">
        <v>10</v>
      </c>
      <c r="C119" s="15" t="s">
        <v>802</v>
      </c>
    </row>
    <row r="120" spans="2:3" ht="12">
      <c r="B120" s="2">
        <v>11</v>
      </c>
      <c r="C120" s="10" t="s">
        <v>803</v>
      </c>
    </row>
    <row r="121" spans="2:3" ht="12">
      <c r="B121" s="2">
        <v>12</v>
      </c>
      <c r="C121" s="10" t="s">
        <v>804</v>
      </c>
    </row>
    <row r="122" spans="2:3" ht="12">
      <c r="B122" s="2">
        <v>13</v>
      </c>
      <c r="C122" s="10" t="s">
        <v>805</v>
      </c>
    </row>
    <row r="123" spans="2:3" ht="12">
      <c r="B123" s="2">
        <v>14</v>
      </c>
      <c r="C123" s="2" t="s">
        <v>714</v>
      </c>
    </row>
    <row r="124" spans="2:3" ht="12">
      <c r="B124" s="2">
        <v>15</v>
      </c>
      <c r="C124" s="2" t="s">
        <v>885</v>
      </c>
    </row>
    <row r="125" spans="2:3" ht="12">
      <c r="B125" s="2">
        <v>16</v>
      </c>
      <c r="C125" s="2" t="s">
        <v>886</v>
      </c>
    </row>
    <row r="127" ht="12">
      <c r="B127" s="2" t="s">
        <v>715</v>
      </c>
    </row>
    <row r="128" spans="2:3" ht="12">
      <c r="B128" s="2">
        <v>1</v>
      </c>
      <c r="C128" s="2" t="s">
        <v>887</v>
      </c>
    </row>
    <row r="129" spans="2:3" ht="12">
      <c r="B129" s="2">
        <v>2</v>
      </c>
      <c r="C129" s="2" t="s">
        <v>888</v>
      </c>
    </row>
    <row r="130" spans="2:3" ht="12">
      <c r="B130" s="2">
        <v>3</v>
      </c>
      <c r="C130" s="2" t="s">
        <v>889</v>
      </c>
    </row>
    <row r="131" spans="2:3" ht="12">
      <c r="B131" s="2">
        <v>4</v>
      </c>
      <c r="C131" s="2" t="s">
        <v>890</v>
      </c>
    </row>
    <row r="132" spans="2:3" ht="12">
      <c r="B132" s="2">
        <v>5</v>
      </c>
      <c r="C132" s="2" t="s">
        <v>891</v>
      </c>
    </row>
    <row r="133" spans="2:3" ht="12">
      <c r="B133" s="2">
        <v>6</v>
      </c>
      <c r="C133" s="2" t="s">
        <v>895</v>
      </c>
    </row>
    <row r="134" spans="2:3" ht="12">
      <c r="B134" s="2">
        <v>7</v>
      </c>
      <c r="C134" s="2" t="s">
        <v>892</v>
      </c>
    </row>
    <row r="135" spans="2:3" ht="12">
      <c r="B135" s="2">
        <v>8</v>
      </c>
      <c r="C135" s="2" t="s">
        <v>806</v>
      </c>
    </row>
    <row r="136" spans="2:3" ht="12">
      <c r="B136" s="2">
        <v>9</v>
      </c>
      <c r="C136" s="2" t="s">
        <v>807</v>
      </c>
    </row>
    <row r="137" spans="2:3" ht="12">
      <c r="B137" s="11">
        <v>10</v>
      </c>
      <c r="C137" s="11" t="s">
        <v>808</v>
      </c>
    </row>
    <row r="138" spans="2:3" ht="12">
      <c r="B138" s="2">
        <v>11</v>
      </c>
      <c r="C138" s="2" t="s">
        <v>660</v>
      </c>
    </row>
    <row r="139" spans="2:3" ht="12">
      <c r="B139" s="2">
        <v>12</v>
      </c>
      <c r="C139" s="2" t="s">
        <v>716</v>
      </c>
    </row>
    <row r="140" spans="2:3" ht="12">
      <c r="B140" s="2">
        <v>13</v>
      </c>
      <c r="C140" s="2" t="s">
        <v>809</v>
      </c>
    </row>
    <row r="141" spans="2:3" ht="12">
      <c r="B141" s="2">
        <v>14</v>
      </c>
      <c r="C141" s="2" t="s">
        <v>810</v>
      </c>
    </row>
    <row r="142" spans="2:3" ht="12">
      <c r="B142" s="2">
        <v>15</v>
      </c>
      <c r="C142" s="2" t="s">
        <v>811</v>
      </c>
    </row>
    <row r="143" spans="2:3" ht="12">
      <c r="B143" s="2">
        <v>16</v>
      </c>
      <c r="C143" s="2" t="s">
        <v>812</v>
      </c>
    </row>
    <row r="144" spans="2:3" ht="12">
      <c r="B144" s="2">
        <v>17</v>
      </c>
      <c r="C144" s="2" t="s">
        <v>813</v>
      </c>
    </row>
    <row r="145" spans="1:3" ht="12">
      <c r="A145" s="1"/>
      <c r="B145" s="2">
        <v>18</v>
      </c>
      <c r="C145" s="2" t="s">
        <v>814</v>
      </c>
    </row>
    <row r="146" spans="2:3" ht="12">
      <c r="B146" s="2">
        <v>19</v>
      </c>
      <c r="C146" s="2" t="s">
        <v>893</v>
      </c>
    </row>
    <row r="147" spans="2:3" ht="12">
      <c r="B147" s="2">
        <v>20</v>
      </c>
      <c r="C147" s="2" t="s">
        <v>717</v>
      </c>
    </row>
    <row r="148" spans="2:3" ht="12">
      <c r="B148" s="2">
        <v>21</v>
      </c>
      <c r="C148" s="2" t="s">
        <v>894</v>
      </c>
    </row>
    <row r="149" spans="2:3" ht="12">
      <c r="B149" s="11">
        <v>22</v>
      </c>
      <c r="C149" s="11" t="s">
        <v>718</v>
      </c>
    </row>
    <row r="150" spans="2:3" ht="12">
      <c r="B150" s="2">
        <v>23</v>
      </c>
      <c r="C150" s="2" t="s">
        <v>815</v>
      </c>
    </row>
    <row r="152" ht="12">
      <c r="B152" s="2" t="s">
        <v>719</v>
      </c>
    </row>
    <row r="153" spans="2:3" ht="12">
      <c r="B153" s="2">
        <v>1</v>
      </c>
      <c r="C153" s="2" t="s">
        <v>720</v>
      </c>
    </row>
    <row r="154" spans="2:3" ht="12">
      <c r="B154" s="11">
        <v>2</v>
      </c>
      <c r="C154" s="11" t="s">
        <v>721</v>
      </c>
    </row>
    <row r="155" spans="2:3" ht="12">
      <c r="B155" s="2">
        <v>3</v>
      </c>
      <c r="C155" s="2" t="s">
        <v>749</v>
      </c>
    </row>
    <row r="156" spans="2:3" ht="12">
      <c r="B156" s="2">
        <v>4</v>
      </c>
      <c r="C156" s="2" t="s">
        <v>722</v>
      </c>
    </row>
    <row r="157" spans="2:3" ht="12">
      <c r="B157" s="2">
        <v>5</v>
      </c>
      <c r="C157" s="2" t="s">
        <v>816</v>
      </c>
    </row>
    <row r="158" spans="2:3" ht="12">
      <c r="B158" s="2">
        <v>6</v>
      </c>
      <c r="C158" s="2" t="s">
        <v>896</v>
      </c>
    </row>
    <row r="159" spans="2:3" ht="12">
      <c r="B159" s="2">
        <v>7</v>
      </c>
      <c r="C159" s="2" t="s">
        <v>723</v>
      </c>
    </row>
    <row r="160" spans="2:3" ht="12">
      <c r="B160" s="2">
        <v>8</v>
      </c>
      <c r="C160" s="2" t="s">
        <v>724</v>
      </c>
    </row>
    <row r="161" spans="2:3" ht="12">
      <c r="B161" s="2">
        <v>9</v>
      </c>
      <c r="C161" s="2" t="s">
        <v>725</v>
      </c>
    </row>
    <row r="162" spans="2:3" ht="12">
      <c r="B162" s="2">
        <v>10</v>
      </c>
      <c r="C162" s="2" t="s">
        <v>817</v>
      </c>
    </row>
    <row r="163" spans="2:3" ht="12">
      <c r="B163" s="11">
        <v>11</v>
      </c>
      <c r="C163" s="11" t="s">
        <v>818</v>
      </c>
    </row>
    <row r="164" spans="2:3" ht="12">
      <c r="B164" s="2">
        <v>12</v>
      </c>
      <c r="C164" s="2" t="s">
        <v>819</v>
      </c>
    </row>
    <row r="166" ht="12">
      <c r="B166" s="2" t="s">
        <v>726</v>
      </c>
    </row>
    <row r="167" spans="2:3" ht="12">
      <c r="B167" s="2">
        <v>1</v>
      </c>
      <c r="C167" s="2" t="s">
        <v>727</v>
      </c>
    </row>
    <row r="168" spans="2:3" ht="12">
      <c r="B168" s="2">
        <v>2</v>
      </c>
      <c r="C168" s="2" t="s">
        <v>750</v>
      </c>
    </row>
    <row r="169" spans="2:3" ht="12">
      <c r="B169" s="2">
        <v>3</v>
      </c>
      <c r="C169" s="2" t="s">
        <v>728</v>
      </c>
    </row>
    <row r="170" spans="2:3" ht="12">
      <c r="B170" s="2">
        <v>4</v>
      </c>
      <c r="C170" s="2" t="s">
        <v>897</v>
      </c>
    </row>
    <row r="171" spans="2:3" ht="12">
      <c r="B171" s="2">
        <v>5</v>
      </c>
      <c r="C171" s="2" t="s">
        <v>729</v>
      </c>
    </row>
    <row r="172" spans="2:3" ht="12">
      <c r="B172" s="2">
        <v>6</v>
      </c>
      <c r="C172" s="2" t="s">
        <v>820</v>
      </c>
    </row>
    <row r="173" spans="2:3" ht="12">
      <c r="B173" s="11">
        <v>7</v>
      </c>
      <c r="C173" s="11" t="s">
        <v>821</v>
      </c>
    </row>
    <row r="174" spans="2:3" ht="12">
      <c r="B174" s="2">
        <v>8</v>
      </c>
      <c r="C174" s="2" t="s">
        <v>822</v>
      </c>
    </row>
    <row r="175" spans="2:3" ht="12">
      <c r="B175" s="2">
        <v>9</v>
      </c>
      <c r="C175" s="2" t="s">
        <v>823</v>
      </c>
    </row>
    <row r="176" spans="2:3" ht="12">
      <c r="B176" s="2">
        <v>10</v>
      </c>
      <c r="C176" s="2" t="s">
        <v>731</v>
      </c>
    </row>
    <row r="177" spans="2:3" ht="12">
      <c r="B177" s="2">
        <v>11</v>
      </c>
      <c r="C177" s="2" t="s">
        <v>730</v>
      </c>
    </row>
    <row r="178" spans="2:3" ht="12">
      <c r="B178" s="2">
        <v>12</v>
      </c>
      <c r="C178" s="2" t="s">
        <v>824</v>
      </c>
    </row>
    <row r="179" spans="2:3" ht="12">
      <c r="B179" s="2">
        <v>13</v>
      </c>
      <c r="C179" s="2" t="s">
        <v>732</v>
      </c>
    </row>
    <row r="181" ht="12">
      <c r="B181" s="2" t="s">
        <v>733</v>
      </c>
    </row>
    <row r="182" spans="2:3" ht="12">
      <c r="B182" s="11">
        <v>1</v>
      </c>
      <c r="C182" s="11" t="s">
        <v>825</v>
      </c>
    </row>
    <row r="183" spans="2:3" ht="12">
      <c r="B183" s="2">
        <v>2</v>
      </c>
      <c r="C183" s="2" t="s">
        <v>826</v>
      </c>
    </row>
    <row r="184" spans="2:3" ht="12">
      <c r="B184" s="2">
        <v>3</v>
      </c>
      <c r="C184" s="2" t="s">
        <v>827</v>
      </c>
    </row>
    <row r="185" spans="2:3" ht="12">
      <c r="B185" s="2">
        <v>4</v>
      </c>
      <c r="C185" s="2" t="s">
        <v>828</v>
      </c>
    </row>
    <row r="186" spans="2:3" ht="12">
      <c r="B186" s="11">
        <v>5</v>
      </c>
      <c r="C186" s="11" t="s">
        <v>734</v>
      </c>
    </row>
    <row r="187" spans="2:3" ht="12">
      <c r="B187" s="2">
        <v>6</v>
      </c>
      <c r="C187" s="2" t="s">
        <v>751</v>
      </c>
    </row>
    <row r="189" ht="12">
      <c r="B189" s="2" t="s">
        <v>735</v>
      </c>
    </row>
    <row r="190" spans="2:3" ht="12">
      <c r="B190" s="11">
        <v>1</v>
      </c>
      <c r="C190" s="11" t="s">
        <v>736</v>
      </c>
    </row>
    <row r="191" spans="2:3" ht="12">
      <c r="B191" s="2">
        <v>2</v>
      </c>
      <c r="C191" s="2" t="s">
        <v>661</v>
      </c>
    </row>
    <row r="192" spans="2:3" ht="12">
      <c r="B192" s="2">
        <v>3</v>
      </c>
      <c r="C192" s="2" t="s">
        <v>737</v>
      </c>
    </row>
    <row r="193" spans="2:3" ht="12">
      <c r="B193" s="2">
        <v>4</v>
      </c>
      <c r="C193" s="2" t="s">
        <v>898</v>
      </c>
    </row>
    <row r="194" spans="2:3" ht="12">
      <c r="B194" s="2">
        <v>5</v>
      </c>
      <c r="C194" s="2" t="s">
        <v>740</v>
      </c>
    </row>
    <row r="195" spans="2:3" ht="12">
      <c r="B195" s="2">
        <v>6</v>
      </c>
      <c r="C195" s="2" t="s">
        <v>741</v>
      </c>
    </row>
    <row r="196" spans="2:3" ht="12">
      <c r="B196" s="2">
        <v>7</v>
      </c>
      <c r="C196" s="2" t="s">
        <v>829</v>
      </c>
    </row>
    <row r="197" spans="2:3" ht="12">
      <c r="B197" s="2">
        <v>8</v>
      </c>
      <c r="C197" s="2" t="s">
        <v>738</v>
      </c>
    </row>
    <row r="198" spans="2:3" ht="12">
      <c r="B198" s="2">
        <v>9</v>
      </c>
      <c r="C198" s="2" t="s">
        <v>662</v>
      </c>
    </row>
    <row r="199" spans="2:3" ht="12">
      <c r="B199" s="2">
        <v>10</v>
      </c>
      <c r="C199" s="2" t="s">
        <v>739</v>
      </c>
    </row>
    <row r="200" spans="2:3" ht="12">
      <c r="B200" s="2">
        <v>11</v>
      </c>
      <c r="C200" s="2" t="s">
        <v>899</v>
      </c>
    </row>
    <row r="201" spans="2:3" ht="12">
      <c r="B201" s="2">
        <v>12</v>
      </c>
      <c r="C201" s="2" t="s">
        <v>663</v>
      </c>
    </row>
    <row r="202" spans="2:3" ht="12">
      <c r="B202" s="2">
        <v>13</v>
      </c>
      <c r="C202" s="2" t="s">
        <v>600</v>
      </c>
    </row>
    <row r="203" spans="2:3" ht="12">
      <c r="B203" s="11">
        <v>14</v>
      </c>
      <c r="C203" s="11" t="s">
        <v>601</v>
      </c>
    </row>
    <row r="204" spans="2:3" ht="12">
      <c r="B204" s="11">
        <v>15</v>
      </c>
      <c r="C204" s="11" t="s">
        <v>602</v>
      </c>
    </row>
    <row r="205" spans="2:3" ht="12">
      <c r="B205" s="2">
        <v>16</v>
      </c>
      <c r="C205" s="2" t="s">
        <v>603</v>
      </c>
    </row>
    <row r="206" spans="2:3" ht="12">
      <c r="B206" s="2">
        <v>17</v>
      </c>
      <c r="C206" s="2" t="s">
        <v>664</v>
      </c>
    </row>
    <row r="208" ht="12">
      <c r="B208" s="2" t="s">
        <v>604</v>
      </c>
    </row>
    <row r="209" spans="2:3" ht="12">
      <c r="B209" s="11">
        <v>1</v>
      </c>
      <c r="C209" s="11" t="s">
        <v>605</v>
      </c>
    </row>
    <row r="210" spans="2:3" ht="12">
      <c r="B210" s="2">
        <v>2</v>
      </c>
      <c r="C210" s="2" t="s">
        <v>606</v>
      </c>
    </row>
    <row r="211" spans="2:3" ht="12">
      <c r="B211" s="11">
        <v>3</v>
      </c>
      <c r="C211" s="11" t="s">
        <v>900</v>
      </c>
    </row>
    <row r="212" spans="2:3" ht="12">
      <c r="B212" s="2">
        <v>4</v>
      </c>
      <c r="C212" s="2" t="s">
        <v>830</v>
      </c>
    </row>
    <row r="213" spans="2:3" ht="12">
      <c r="B213" s="2">
        <v>5</v>
      </c>
      <c r="C213" s="2" t="s">
        <v>831</v>
      </c>
    </row>
    <row r="214" spans="2:3" ht="12">
      <c r="B214" s="2">
        <v>6</v>
      </c>
      <c r="C214" s="2" t="s">
        <v>832</v>
      </c>
    </row>
    <row r="215" spans="2:3" ht="12">
      <c r="B215" s="2">
        <v>7</v>
      </c>
      <c r="C215" s="2" t="s">
        <v>901</v>
      </c>
    </row>
    <row r="216" spans="2:3" ht="12">
      <c r="B216" s="2">
        <v>8</v>
      </c>
      <c r="C216" s="2" t="s">
        <v>902</v>
      </c>
    </row>
    <row r="217" spans="2:3" ht="12">
      <c r="B217" s="2">
        <v>9</v>
      </c>
      <c r="C217" s="2" t="s">
        <v>903</v>
      </c>
    </row>
    <row r="219" ht="12">
      <c r="B219" s="2" t="s">
        <v>607</v>
      </c>
    </row>
    <row r="220" spans="2:3" ht="12">
      <c r="B220" s="2">
        <v>1</v>
      </c>
      <c r="C220" s="2" t="s">
        <v>608</v>
      </c>
    </row>
    <row r="221" spans="2:3" ht="12">
      <c r="B221" s="2">
        <v>2</v>
      </c>
      <c r="C221" s="2" t="s">
        <v>752</v>
      </c>
    </row>
    <row r="222" spans="2:3" ht="12">
      <c r="B222" s="2">
        <v>3</v>
      </c>
      <c r="C222" s="2" t="s">
        <v>904</v>
      </c>
    </row>
    <row r="223" spans="2:3" ht="12">
      <c r="B223" s="2">
        <v>4</v>
      </c>
      <c r="C223" s="2" t="s">
        <v>833</v>
      </c>
    </row>
    <row r="224" spans="2:3" ht="12">
      <c r="B224" s="2">
        <v>5</v>
      </c>
      <c r="C224" s="2" t="s">
        <v>834</v>
      </c>
    </row>
    <row r="225" spans="2:3" ht="12">
      <c r="B225" s="2">
        <v>6</v>
      </c>
      <c r="C225" s="2" t="s">
        <v>835</v>
      </c>
    </row>
    <row r="226" spans="2:3" ht="12">
      <c r="B226" s="2">
        <v>7</v>
      </c>
      <c r="C226" s="2" t="s">
        <v>753</v>
      </c>
    </row>
    <row r="227" spans="2:3" ht="12">
      <c r="B227" s="2">
        <v>8</v>
      </c>
      <c r="C227" s="2" t="s">
        <v>836</v>
      </c>
    </row>
    <row r="228" spans="2:3" ht="12">
      <c r="B228" s="2">
        <v>9</v>
      </c>
      <c r="C228" s="2" t="s">
        <v>905</v>
      </c>
    </row>
    <row r="229" spans="2:3" ht="12">
      <c r="B229" s="2">
        <v>10</v>
      </c>
      <c r="C229" s="2" t="s">
        <v>906</v>
      </c>
    </row>
    <row r="230" spans="2:3" ht="12">
      <c r="B230" s="11">
        <v>11</v>
      </c>
      <c r="C230" s="11" t="s">
        <v>907</v>
      </c>
    </row>
    <row r="231" spans="2:3" ht="12">
      <c r="B231" s="2">
        <v>12</v>
      </c>
      <c r="C231" s="2" t="s">
        <v>837</v>
      </c>
    </row>
    <row r="233" ht="12">
      <c r="B233" s="2" t="s">
        <v>609</v>
      </c>
    </row>
    <row r="234" spans="2:3" ht="12">
      <c r="B234" s="2">
        <v>1</v>
      </c>
      <c r="C234" s="2" t="s">
        <v>610</v>
      </c>
    </row>
    <row r="235" spans="2:3" ht="12">
      <c r="B235" s="2">
        <v>2</v>
      </c>
      <c r="C235" s="2" t="s">
        <v>838</v>
      </c>
    </row>
    <row r="236" spans="2:3" ht="12">
      <c r="B236" s="2">
        <v>3</v>
      </c>
      <c r="C236" s="2" t="s">
        <v>665</v>
      </c>
    </row>
    <row r="237" spans="2:3" ht="12">
      <c r="B237" s="2">
        <v>4</v>
      </c>
      <c r="C237" s="2" t="s">
        <v>611</v>
      </c>
    </row>
    <row r="238" spans="2:3" ht="12">
      <c r="B238" s="2">
        <v>5</v>
      </c>
      <c r="C238" s="2" t="s">
        <v>612</v>
      </c>
    </row>
    <row r="239" spans="2:3" ht="12">
      <c r="B239" s="2">
        <v>6</v>
      </c>
      <c r="C239" s="2" t="s">
        <v>666</v>
      </c>
    </row>
    <row r="240" spans="2:3" ht="12">
      <c r="B240" s="2">
        <v>7</v>
      </c>
      <c r="C240" s="2" t="s">
        <v>613</v>
      </c>
    </row>
    <row r="241" spans="2:3" ht="12">
      <c r="B241" s="2">
        <v>8</v>
      </c>
      <c r="C241" s="2" t="s">
        <v>614</v>
      </c>
    </row>
    <row r="242" spans="2:3" ht="12">
      <c r="B242" s="2">
        <v>9</v>
      </c>
      <c r="C242" s="2" t="s">
        <v>615</v>
      </c>
    </row>
    <row r="243" spans="2:3" ht="12">
      <c r="B243" s="2">
        <v>10</v>
      </c>
      <c r="C243" s="2" t="s">
        <v>667</v>
      </c>
    </row>
    <row r="244" spans="2:3" ht="12">
      <c r="B244" s="2">
        <v>11</v>
      </c>
      <c r="C244" s="2" t="s">
        <v>668</v>
      </c>
    </row>
    <row r="245" spans="2:3" ht="12">
      <c r="B245" s="2">
        <v>12</v>
      </c>
      <c r="C245" s="2" t="s">
        <v>616</v>
      </c>
    </row>
    <row r="246" spans="2:3" ht="12">
      <c r="B246" s="2">
        <v>13</v>
      </c>
      <c r="C246" s="2" t="s">
        <v>669</v>
      </c>
    </row>
    <row r="247" spans="2:3" ht="12">
      <c r="B247" s="11">
        <v>14</v>
      </c>
      <c r="C247" s="11" t="s">
        <v>617</v>
      </c>
    </row>
    <row r="248" spans="2:3" ht="12">
      <c r="B248" s="2">
        <v>15</v>
      </c>
      <c r="C248" s="2" t="s">
        <v>754</v>
      </c>
    </row>
    <row r="249" spans="2:3" ht="12">
      <c r="B249" s="2">
        <v>16</v>
      </c>
      <c r="C249" s="2" t="s">
        <v>839</v>
      </c>
    </row>
    <row r="250" spans="2:3" ht="12">
      <c r="B250" s="2">
        <v>17</v>
      </c>
      <c r="C250" s="2" t="s">
        <v>840</v>
      </c>
    </row>
    <row r="251" spans="2:3" ht="12">
      <c r="B251" s="11">
        <v>18</v>
      </c>
      <c r="C251" s="11" t="s">
        <v>915</v>
      </c>
    </row>
    <row r="253" ht="12">
      <c r="B253" s="2" t="s">
        <v>618</v>
      </c>
    </row>
    <row r="254" spans="2:3" ht="12">
      <c r="B254" s="11">
        <v>1</v>
      </c>
      <c r="C254" s="11" t="s">
        <v>841</v>
      </c>
    </row>
    <row r="255" spans="2:3" ht="12">
      <c r="B255" s="2">
        <v>2</v>
      </c>
      <c r="C255" s="9" t="s">
        <v>908</v>
      </c>
    </row>
    <row r="256" spans="2:3" ht="12">
      <c r="B256" s="2">
        <v>3</v>
      </c>
      <c r="C256" s="9" t="s">
        <v>619</v>
      </c>
    </row>
    <row r="257" spans="2:3" ht="12">
      <c r="B257" s="2">
        <v>4</v>
      </c>
      <c r="C257" s="2" t="s">
        <v>842</v>
      </c>
    </row>
    <row r="258" spans="2:3" ht="12">
      <c r="B258" s="2">
        <v>5</v>
      </c>
      <c r="C258" s="9" t="s">
        <v>843</v>
      </c>
    </row>
    <row r="259" spans="2:3" ht="12">
      <c r="B259" s="2">
        <v>6</v>
      </c>
      <c r="C259" s="9" t="s">
        <v>909</v>
      </c>
    </row>
    <row r="260" spans="2:3" ht="12">
      <c r="B260" s="2">
        <v>7</v>
      </c>
      <c r="C260" s="6" t="s">
        <v>844</v>
      </c>
    </row>
    <row r="261" spans="2:3" ht="12">
      <c r="B261" s="2">
        <v>8</v>
      </c>
      <c r="C261" s="6" t="s">
        <v>910</v>
      </c>
    </row>
    <row r="262" spans="2:3" ht="12">
      <c r="B262" s="2">
        <v>9</v>
      </c>
      <c r="C262" s="6" t="s">
        <v>755</v>
      </c>
    </row>
    <row r="263" spans="2:3" ht="12">
      <c r="B263" s="2">
        <v>10</v>
      </c>
      <c r="C263" s="6" t="s">
        <v>620</v>
      </c>
    </row>
    <row r="264" spans="2:3" ht="12">
      <c r="B264" s="2">
        <v>11</v>
      </c>
      <c r="C264" s="6" t="s">
        <v>845</v>
      </c>
    </row>
    <row r="266" ht="12">
      <c r="B266" s="2" t="s">
        <v>621</v>
      </c>
    </row>
    <row r="267" spans="2:3" ht="12">
      <c r="B267" s="2">
        <v>1</v>
      </c>
      <c r="C267" s="2" t="s">
        <v>622</v>
      </c>
    </row>
    <row r="268" spans="2:3" ht="12">
      <c r="B268" s="2">
        <v>2</v>
      </c>
      <c r="C268" s="2" t="s">
        <v>911</v>
      </c>
    </row>
    <row r="269" spans="2:3" ht="12">
      <c r="B269" s="2">
        <v>3</v>
      </c>
      <c r="C269" s="2" t="s">
        <v>623</v>
      </c>
    </row>
    <row r="270" spans="2:3" ht="12">
      <c r="B270" s="11">
        <v>4</v>
      </c>
      <c r="C270" s="11" t="s">
        <v>846</v>
      </c>
    </row>
    <row r="271" spans="2:3" ht="12">
      <c r="B271" s="2">
        <v>5</v>
      </c>
      <c r="C271" s="2" t="s">
        <v>624</v>
      </c>
    </row>
    <row r="272" spans="2:3" ht="12">
      <c r="B272" s="2">
        <v>6</v>
      </c>
      <c r="C272" s="2" t="s">
        <v>847</v>
      </c>
    </row>
    <row r="273" spans="2:3" ht="12">
      <c r="B273" s="2">
        <v>7</v>
      </c>
      <c r="C273" s="2" t="s">
        <v>848</v>
      </c>
    </row>
    <row r="274" spans="2:3" ht="12">
      <c r="B274" s="2">
        <v>8</v>
      </c>
      <c r="C274" s="2" t="s">
        <v>659</v>
      </c>
    </row>
    <row r="275" spans="2:3" ht="12">
      <c r="B275" s="2">
        <v>9</v>
      </c>
      <c r="C275" s="2" t="s">
        <v>652</v>
      </c>
    </row>
    <row r="276" spans="2:3" ht="12">
      <c r="B276" s="2">
        <v>10</v>
      </c>
      <c r="C276" s="2" t="s">
        <v>651</v>
      </c>
    </row>
    <row r="277" spans="2:3" ht="12">
      <c r="B277" s="2">
        <v>11</v>
      </c>
      <c r="C277" s="2" t="s">
        <v>625</v>
      </c>
    </row>
    <row r="278" spans="2:3" ht="12">
      <c r="B278" s="2">
        <v>12</v>
      </c>
      <c r="C278" s="2" t="s">
        <v>647</v>
      </c>
    </row>
    <row r="279" spans="2:3" ht="12">
      <c r="B279" s="2">
        <v>13</v>
      </c>
      <c r="C279" s="2" t="s">
        <v>626</v>
      </c>
    </row>
    <row r="280" spans="2:3" ht="12">
      <c r="B280" s="2">
        <v>14</v>
      </c>
      <c r="C280" s="2" t="s">
        <v>648</v>
      </c>
    </row>
    <row r="281" spans="2:3" ht="12">
      <c r="B281" s="2">
        <v>15</v>
      </c>
      <c r="C281" s="2" t="s">
        <v>627</v>
      </c>
    </row>
    <row r="282" spans="2:3" ht="12">
      <c r="B282" s="2">
        <v>16</v>
      </c>
      <c r="C282" s="2" t="s">
        <v>650</v>
      </c>
    </row>
    <row r="283" spans="2:3" ht="12">
      <c r="B283" s="2">
        <v>17</v>
      </c>
      <c r="C283" s="2" t="s">
        <v>649</v>
      </c>
    </row>
    <row r="284" spans="2:3" ht="12">
      <c r="B284" s="2">
        <v>18</v>
      </c>
      <c r="C284" s="2" t="s">
        <v>628</v>
      </c>
    </row>
    <row r="285" spans="2:3" ht="12">
      <c r="B285" s="2">
        <v>19</v>
      </c>
      <c r="C285" s="2" t="s">
        <v>912</v>
      </c>
    </row>
    <row r="286" spans="2:3" ht="12">
      <c r="B286" s="11">
        <v>20</v>
      </c>
      <c r="C286" s="11" t="s">
        <v>629</v>
      </c>
    </row>
    <row r="287" spans="2:3" ht="12">
      <c r="B287" s="2">
        <v>21</v>
      </c>
      <c r="C287" s="2" t="s">
        <v>630</v>
      </c>
    </row>
    <row r="288" spans="2:3" ht="12">
      <c r="B288" s="2">
        <v>22</v>
      </c>
      <c r="C288" s="2" t="s">
        <v>849</v>
      </c>
    </row>
    <row r="289" spans="2:3" ht="12">
      <c r="B289" s="2">
        <v>23</v>
      </c>
      <c r="C289" s="2" t="s">
        <v>913</v>
      </c>
    </row>
    <row r="290" spans="2:3" ht="12">
      <c r="B290" s="2">
        <v>24</v>
      </c>
      <c r="C290" s="2" t="s">
        <v>631</v>
      </c>
    </row>
    <row r="291" spans="2:3" ht="12">
      <c r="B291" s="2">
        <v>25</v>
      </c>
      <c r="C291" s="2" t="s">
        <v>850</v>
      </c>
    </row>
    <row r="292" spans="2:3" ht="12">
      <c r="B292" s="2">
        <v>26</v>
      </c>
      <c r="C292" s="2" t="s">
        <v>632</v>
      </c>
    </row>
    <row r="293" spans="2:3" ht="12">
      <c r="B293" s="2">
        <v>27</v>
      </c>
      <c r="C293" s="2" t="s">
        <v>633</v>
      </c>
    </row>
    <row r="294" spans="2:3" ht="12">
      <c r="B294" s="2">
        <v>28</v>
      </c>
      <c r="C294" s="2" t="s">
        <v>851</v>
      </c>
    </row>
    <row r="295" spans="2:3" ht="12">
      <c r="B295" s="2">
        <v>29</v>
      </c>
      <c r="C295" s="2" t="s">
        <v>852</v>
      </c>
    </row>
    <row r="296" spans="2:3" ht="12">
      <c r="B296" s="2">
        <v>30</v>
      </c>
      <c r="C296" s="2" t="s">
        <v>853</v>
      </c>
    </row>
    <row r="297" spans="2:3" ht="12">
      <c r="B297" s="2">
        <v>31</v>
      </c>
      <c r="C297" s="2" t="s">
        <v>854</v>
      </c>
    </row>
    <row r="299" ht="12">
      <c r="B299" s="2" t="s">
        <v>634</v>
      </c>
    </row>
    <row r="300" spans="2:3" ht="12">
      <c r="B300" s="2">
        <v>1</v>
      </c>
      <c r="C300" s="2" t="s">
        <v>855</v>
      </c>
    </row>
    <row r="301" spans="2:3" ht="12">
      <c r="B301" s="11">
        <v>2</v>
      </c>
      <c r="C301" s="11" t="s">
        <v>856</v>
      </c>
    </row>
    <row r="302" spans="2:3" ht="12">
      <c r="B302" s="11">
        <v>3</v>
      </c>
      <c r="C302" s="11" t="s">
        <v>857</v>
      </c>
    </row>
    <row r="303" spans="2:3" ht="12">
      <c r="B303" s="2">
        <v>4</v>
      </c>
      <c r="C303" s="2" t="s">
        <v>858</v>
      </c>
    </row>
    <row r="304" spans="2:3" ht="12">
      <c r="B304" s="2">
        <v>5</v>
      </c>
      <c r="C304" s="2" t="s">
        <v>859</v>
      </c>
    </row>
    <row r="305" spans="2:3" ht="12">
      <c r="B305" s="2">
        <v>6</v>
      </c>
      <c r="C305" s="2" t="s">
        <v>860</v>
      </c>
    </row>
    <row r="306" spans="2:3" ht="12">
      <c r="B306" s="2">
        <v>7</v>
      </c>
      <c r="C306" s="2" t="s">
        <v>861</v>
      </c>
    </row>
    <row r="307" spans="2:3" ht="12">
      <c r="B307" s="2">
        <v>8</v>
      </c>
      <c r="C307" s="2" t="s">
        <v>635</v>
      </c>
    </row>
    <row r="308" spans="2:3" ht="12">
      <c r="B308" s="2">
        <v>9</v>
      </c>
      <c r="C308" s="2" t="s">
        <v>636</v>
      </c>
    </row>
    <row r="309" spans="2:3" ht="12">
      <c r="B309" s="2">
        <v>10</v>
      </c>
      <c r="C309" s="6" t="s">
        <v>637</v>
      </c>
    </row>
    <row r="310" spans="2:3" ht="12">
      <c r="B310" s="2">
        <v>11</v>
      </c>
      <c r="C310" s="2" t="s">
        <v>862</v>
      </c>
    </row>
    <row r="311" spans="2:3" ht="12">
      <c r="B311" s="2">
        <v>12</v>
      </c>
      <c r="C311" s="2" t="s">
        <v>756</v>
      </c>
    </row>
    <row r="312" spans="2:3" ht="12">
      <c r="B312" s="2">
        <v>13</v>
      </c>
      <c r="C312" s="2" t="s">
        <v>863</v>
      </c>
    </row>
    <row r="313" spans="2:3" ht="12">
      <c r="B313" s="2">
        <v>14</v>
      </c>
      <c r="C313" s="2" t="s">
        <v>864</v>
      </c>
    </row>
    <row r="314" spans="2:3" ht="12">
      <c r="B314" s="2">
        <v>15</v>
      </c>
      <c r="C314" s="2" t="s">
        <v>638</v>
      </c>
    </row>
    <row r="315" spans="2:3" ht="12">
      <c r="B315" s="2">
        <v>16</v>
      </c>
      <c r="C315" s="2" t="s">
        <v>639</v>
      </c>
    </row>
    <row r="316" spans="2:3" ht="12">
      <c r="B316" s="2">
        <v>17</v>
      </c>
      <c r="C316" s="2" t="s">
        <v>640</v>
      </c>
    </row>
    <row r="317" spans="2:3" ht="12">
      <c r="B317" s="2">
        <v>18</v>
      </c>
      <c r="C317" s="2" t="s">
        <v>757</v>
      </c>
    </row>
    <row r="318" spans="2:3" ht="12">
      <c r="B318" s="2">
        <v>19</v>
      </c>
      <c r="C318" s="2" t="s">
        <v>865</v>
      </c>
    </row>
    <row r="319" spans="2:3" ht="12">
      <c r="B319" s="2">
        <v>20</v>
      </c>
      <c r="C319" s="2" t="s">
        <v>641</v>
      </c>
    </row>
    <row r="320" spans="2:3" ht="12">
      <c r="B320" s="2">
        <v>21</v>
      </c>
      <c r="C320" s="2" t="s">
        <v>866</v>
      </c>
    </row>
    <row r="321" spans="2:3" ht="12">
      <c r="B321" s="2">
        <v>22</v>
      </c>
      <c r="C321" s="2" t="s">
        <v>867</v>
      </c>
    </row>
    <row r="322" spans="2:3" ht="12">
      <c r="B322" s="2">
        <v>23</v>
      </c>
      <c r="C322" s="2" t="s">
        <v>670</v>
      </c>
    </row>
    <row r="323" spans="2:3" ht="12">
      <c r="B323" s="2">
        <v>24</v>
      </c>
      <c r="C323" s="2" t="s">
        <v>642</v>
      </c>
    </row>
    <row r="324" spans="2:3" ht="12">
      <c r="B324" s="2">
        <v>25</v>
      </c>
      <c r="C324" s="2" t="s">
        <v>758</v>
      </c>
    </row>
    <row r="326" ht="12">
      <c r="B326" s="2" t="s">
        <v>759</v>
      </c>
    </row>
    <row r="327" spans="2:3" ht="12">
      <c r="B327" s="2">
        <v>1</v>
      </c>
      <c r="C327" s="2" t="s">
        <v>760</v>
      </c>
    </row>
    <row r="328" spans="2:3" ht="12">
      <c r="B328" s="2">
        <v>2</v>
      </c>
      <c r="C328" s="2" t="s">
        <v>761</v>
      </c>
    </row>
    <row r="329" spans="2:3" ht="12">
      <c r="B329" s="11">
        <v>3</v>
      </c>
      <c r="C329" s="11" t="s">
        <v>762</v>
      </c>
    </row>
    <row r="330" spans="2:3" ht="12">
      <c r="B330" s="2">
        <v>4</v>
      </c>
      <c r="C330" s="2" t="s">
        <v>763</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78"/>
  <sheetViews>
    <sheetView workbookViewId="0" topLeftCell="A1">
      <selection activeCell="A1" sqref="A1"/>
    </sheetView>
  </sheetViews>
  <sheetFormatPr defaultColWidth="9.00390625" defaultRowHeight="13.5"/>
  <cols>
    <col min="1" max="1" width="2.625" style="113" customWidth="1"/>
    <col min="2" max="2" width="3.125" style="113" customWidth="1"/>
    <col min="3" max="3" width="12.875" style="113" customWidth="1"/>
    <col min="4" max="5" width="9.875" style="113" customWidth="1"/>
    <col min="6" max="6" width="9.625" style="115" customWidth="1"/>
    <col min="7" max="7" width="9.875" style="113" customWidth="1"/>
    <col min="8" max="8" width="9.125" style="116" customWidth="1"/>
    <col min="9" max="9" width="9.875" style="116" customWidth="1"/>
    <col min="10" max="10" width="9.125" style="113" bestFit="1" customWidth="1"/>
    <col min="11" max="11" width="10.125" style="113" bestFit="1" customWidth="1"/>
    <col min="12" max="12" width="9.625" style="113" customWidth="1"/>
    <col min="13" max="18" width="9.00390625" style="117" customWidth="1"/>
    <col min="19" max="16384" width="9.00390625" style="113" customWidth="1"/>
  </cols>
  <sheetData>
    <row r="1" ht="14.25">
      <c r="B1" s="114" t="s">
        <v>1020</v>
      </c>
    </row>
    <row r="2" ht="12" customHeight="1">
      <c r="B2" s="114"/>
    </row>
    <row r="3" spans="3:18" ht="15" customHeight="1" thickBot="1">
      <c r="C3" s="117"/>
      <c r="D3" s="117"/>
      <c r="E3" s="117"/>
      <c r="G3" s="117"/>
      <c r="H3" s="118"/>
      <c r="K3" s="119"/>
      <c r="L3" s="120" t="s">
        <v>1005</v>
      </c>
      <c r="R3" s="121"/>
    </row>
    <row r="4" spans="2:18" ht="12" customHeight="1" thickTop="1">
      <c r="B4" s="1214" t="s">
        <v>992</v>
      </c>
      <c r="C4" s="1215"/>
      <c r="D4" s="1211" t="s">
        <v>1006</v>
      </c>
      <c r="E4" s="1220">
        <v>25842</v>
      </c>
      <c r="F4" s="1221"/>
      <c r="G4" s="1220">
        <v>26207</v>
      </c>
      <c r="H4" s="1221"/>
      <c r="I4" s="1220">
        <v>26573</v>
      </c>
      <c r="J4" s="1221"/>
      <c r="K4" s="1220">
        <v>26938</v>
      </c>
      <c r="L4" s="1221"/>
      <c r="M4" s="1244"/>
      <c r="N4" s="1245"/>
      <c r="O4" s="1245"/>
      <c r="P4" s="1245"/>
      <c r="Q4" s="1245"/>
      <c r="R4" s="1245"/>
    </row>
    <row r="5" spans="2:18" ht="12" customHeight="1">
      <c r="B5" s="1216"/>
      <c r="C5" s="1217"/>
      <c r="D5" s="1212"/>
      <c r="E5" s="1222"/>
      <c r="F5" s="1223"/>
      <c r="G5" s="1222"/>
      <c r="H5" s="1223"/>
      <c r="I5" s="1222"/>
      <c r="J5" s="1223"/>
      <c r="K5" s="1222"/>
      <c r="L5" s="1223"/>
      <c r="M5" s="1224"/>
      <c r="N5" s="1225"/>
      <c r="O5" s="1225"/>
      <c r="P5" s="1225"/>
      <c r="Q5" s="1225"/>
      <c r="R5" s="1225"/>
    </row>
    <row r="6" spans="2:18" ht="12" customHeight="1">
      <c r="B6" s="1206"/>
      <c r="C6" s="1207"/>
      <c r="D6" s="1213"/>
      <c r="E6" s="124" t="s">
        <v>1007</v>
      </c>
      <c r="F6" s="125" t="s">
        <v>1008</v>
      </c>
      <c r="G6" s="124" t="s">
        <v>1007</v>
      </c>
      <c r="H6" s="124" t="s">
        <v>1008</v>
      </c>
      <c r="I6" s="126" t="s">
        <v>1007</v>
      </c>
      <c r="J6" s="124" t="s">
        <v>1008</v>
      </c>
      <c r="K6" s="126" t="s">
        <v>1007</v>
      </c>
      <c r="L6" s="124" t="s">
        <v>1008</v>
      </c>
      <c r="M6" s="122"/>
      <c r="N6" s="123"/>
      <c r="O6" s="123"/>
      <c r="P6" s="123"/>
      <c r="Q6" s="123"/>
      <c r="R6" s="123"/>
    </row>
    <row r="7" spans="2:18" s="127" customFormat="1" ht="15" customHeight="1">
      <c r="B7" s="1208" t="s">
        <v>1004</v>
      </c>
      <c r="C7" s="1209"/>
      <c r="D7" s="128">
        <f aca="true" t="shared" si="0" ref="D7:L7">D9+D25</f>
        <v>270658</v>
      </c>
      <c r="E7" s="128">
        <f t="shared" si="0"/>
        <v>286387</v>
      </c>
      <c r="F7" s="128">
        <f t="shared" si="0"/>
        <v>15729</v>
      </c>
      <c r="G7" s="128">
        <f t="shared" si="0"/>
        <v>288922</v>
      </c>
      <c r="H7" s="128">
        <f t="shared" si="0"/>
        <v>2535</v>
      </c>
      <c r="I7" s="128">
        <f t="shared" si="0"/>
        <v>291893</v>
      </c>
      <c r="J7" s="128">
        <f t="shared" si="0"/>
        <v>2971</v>
      </c>
      <c r="K7" s="128">
        <f t="shared" si="0"/>
        <v>294969</v>
      </c>
      <c r="L7" s="128">
        <f t="shared" si="0"/>
        <v>3076</v>
      </c>
      <c r="M7" s="97"/>
      <c r="N7" s="129"/>
      <c r="O7" s="129"/>
      <c r="P7" s="129"/>
      <c r="Q7" s="129"/>
      <c r="R7" s="129"/>
    </row>
    <row r="8" spans="2:18" ht="6" customHeight="1">
      <c r="B8" s="130"/>
      <c r="C8" s="131"/>
      <c r="D8" s="132"/>
      <c r="E8" s="132"/>
      <c r="F8" s="132"/>
      <c r="G8" s="132"/>
      <c r="H8" s="132"/>
      <c r="I8" s="132"/>
      <c r="J8" s="132"/>
      <c r="K8" s="132"/>
      <c r="L8" s="132"/>
      <c r="M8" s="133"/>
      <c r="N8" s="134"/>
      <c r="O8" s="134"/>
      <c r="P8" s="134"/>
      <c r="Q8" s="134"/>
      <c r="R8" s="134"/>
    </row>
    <row r="9" spans="2:18" s="127" customFormat="1" ht="15" customHeight="1">
      <c r="B9" s="1218" t="s">
        <v>1009</v>
      </c>
      <c r="C9" s="1210"/>
      <c r="D9" s="136">
        <f aca="true" t="shared" si="1" ref="D9:L9">SUM(D12:D24)</f>
        <v>182756</v>
      </c>
      <c r="E9" s="136">
        <f t="shared" si="1"/>
        <v>199357</v>
      </c>
      <c r="F9" s="136">
        <f t="shared" si="1"/>
        <v>16601</v>
      </c>
      <c r="G9" s="136">
        <f t="shared" si="1"/>
        <v>202147</v>
      </c>
      <c r="H9" s="136">
        <f t="shared" si="1"/>
        <v>2790</v>
      </c>
      <c r="I9" s="136">
        <f t="shared" si="1"/>
        <v>205204</v>
      </c>
      <c r="J9" s="136">
        <f t="shared" si="1"/>
        <v>3057</v>
      </c>
      <c r="K9" s="136">
        <f t="shared" si="1"/>
        <v>208427</v>
      </c>
      <c r="L9" s="136">
        <f t="shared" si="1"/>
        <v>3223</v>
      </c>
      <c r="M9" s="137"/>
      <c r="N9" s="106"/>
      <c r="O9" s="106"/>
      <c r="P9" s="106"/>
      <c r="Q9" s="106"/>
      <c r="R9" s="106"/>
    </row>
    <row r="10" spans="2:18" ht="7.5" customHeight="1">
      <c r="B10" s="138"/>
      <c r="C10" s="139"/>
      <c r="D10" s="132"/>
      <c r="E10" s="132"/>
      <c r="F10" s="132"/>
      <c r="G10" s="132"/>
      <c r="H10" s="132"/>
      <c r="I10" s="132"/>
      <c r="J10" s="132"/>
      <c r="K10" s="132"/>
      <c r="L10" s="132"/>
      <c r="M10" s="133"/>
      <c r="N10" s="134"/>
      <c r="O10" s="134"/>
      <c r="P10" s="134"/>
      <c r="Q10" s="134"/>
      <c r="R10" s="134"/>
    </row>
    <row r="11" spans="2:13" ht="6" customHeight="1">
      <c r="B11" s="140"/>
      <c r="C11" s="141"/>
      <c r="D11" s="142"/>
      <c r="E11" s="142"/>
      <c r="F11" s="143"/>
      <c r="G11" s="142"/>
      <c r="H11" s="143"/>
      <c r="I11" s="142"/>
      <c r="J11" s="143"/>
      <c r="K11" s="142"/>
      <c r="L11" s="143"/>
      <c r="M11" s="140"/>
    </row>
    <row r="12" spans="2:18" ht="13.5" customHeight="1">
      <c r="B12" s="140"/>
      <c r="C12" s="144" t="s">
        <v>922</v>
      </c>
      <c r="D12" s="142">
        <v>44845</v>
      </c>
      <c r="E12" s="142">
        <v>52243</v>
      </c>
      <c r="F12" s="143">
        <f aca="true" t="shared" si="2" ref="F12:F24">+E12-D12</f>
        <v>7398</v>
      </c>
      <c r="G12" s="142">
        <v>53595</v>
      </c>
      <c r="H12" s="143">
        <f aca="true" t="shared" si="3" ref="H12:H24">+G12-E12</f>
        <v>1352</v>
      </c>
      <c r="I12" s="142">
        <v>54919</v>
      </c>
      <c r="J12" s="143">
        <f aca="true" t="shared" si="4" ref="J12:J24">+I12-G12</f>
        <v>1324</v>
      </c>
      <c r="K12" s="142">
        <v>56426</v>
      </c>
      <c r="L12" s="143">
        <f aca="true" t="shared" si="5" ref="L12:L24">K12-I12</f>
        <v>1507</v>
      </c>
      <c r="M12" s="145"/>
      <c r="N12" s="146"/>
      <c r="O12" s="146"/>
      <c r="P12" s="146"/>
      <c r="Q12" s="146"/>
      <c r="R12" s="146"/>
    </row>
    <row r="13" spans="2:18" ht="13.5" customHeight="1">
      <c r="B13" s="140"/>
      <c r="C13" s="144" t="s">
        <v>923</v>
      </c>
      <c r="D13" s="142">
        <v>21633</v>
      </c>
      <c r="E13" s="142">
        <v>23294</v>
      </c>
      <c r="F13" s="143">
        <f t="shared" si="2"/>
        <v>1661</v>
      </c>
      <c r="G13" s="142">
        <v>23467</v>
      </c>
      <c r="H13" s="143">
        <f t="shared" si="3"/>
        <v>173</v>
      </c>
      <c r="I13" s="142">
        <v>23600</v>
      </c>
      <c r="J13" s="143">
        <f t="shared" si="4"/>
        <v>133</v>
      </c>
      <c r="K13" s="142">
        <v>23662</v>
      </c>
      <c r="L13" s="143">
        <f t="shared" si="5"/>
        <v>62</v>
      </c>
      <c r="M13" s="145"/>
      <c r="N13" s="146"/>
      <c r="O13" s="146"/>
      <c r="P13" s="146"/>
      <c r="Q13" s="146"/>
      <c r="R13" s="146"/>
    </row>
    <row r="14" spans="2:18" ht="13.5" customHeight="1">
      <c r="B14" s="140"/>
      <c r="C14" s="144" t="s">
        <v>924</v>
      </c>
      <c r="D14" s="142">
        <v>22096</v>
      </c>
      <c r="E14" s="142">
        <v>23616</v>
      </c>
      <c r="F14" s="143">
        <f t="shared" si="2"/>
        <v>1520</v>
      </c>
      <c r="G14" s="142">
        <v>24003</v>
      </c>
      <c r="H14" s="143">
        <f t="shared" si="3"/>
        <v>387</v>
      </c>
      <c r="I14" s="142">
        <v>24264</v>
      </c>
      <c r="J14" s="143">
        <f t="shared" si="4"/>
        <v>261</v>
      </c>
      <c r="K14" s="142">
        <v>24766</v>
      </c>
      <c r="L14" s="143">
        <f t="shared" si="5"/>
        <v>502</v>
      </c>
      <c r="M14" s="145"/>
      <c r="N14" s="146"/>
      <c r="O14" s="146"/>
      <c r="P14" s="146"/>
      <c r="Q14" s="146"/>
      <c r="R14" s="146"/>
    </row>
    <row r="15" spans="2:18" ht="13.5" customHeight="1">
      <c r="B15" s="140"/>
      <c r="C15" s="144" t="s">
        <v>925</v>
      </c>
      <c r="D15" s="142">
        <v>22398</v>
      </c>
      <c r="E15" s="142">
        <v>24466</v>
      </c>
      <c r="F15" s="143">
        <f t="shared" si="2"/>
        <v>2068</v>
      </c>
      <c r="G15" s="142">
        <v>24826</v>
      </c>
      <c r="H15" s="143">
        <f t="shared" si="3"/>
        <v>360</v>
      </c>
      <c r="I15" s="142">
        <v>25275</v>
      </c>
      <c r="J15" s="143">
        <f t="shared" si="4"/>
        <v>449</v>
      </c>
      <c r="K15" s="142">
        <v>25750</v>
      </c>
      <c r="L15" s="143">
        <f t="shared" si="5"/>
        <v>475</v>
      </c>
      <c r="M15" s="145"/>
      <c r="N15" s="146"/>
      <c r="O15" s="146"/>
      <c r="P15" s="146"/>
      <c r="Q15" s="146"/>
      <c r="R15" s="146"/>
    </row>
    <row r="16" spans="2:18" ht="13.5" customHeight="1">
      <c r="B16" s="140"/>
      <c r="C16" s="144" t="s">
        <v>926</v>
      </c>
      <c r="D16" s="142">
        <v>9657</v>
      </c>
      <c r="E16" s="142">
        <v>10237</v>
      </c>
      <c r="F16" s="143">
        <f t="shared" si="2"/>
        <v>580</v>
      </c>
      <c r="G16" s="142">
        <v>10336</v>
      </c>
      <c r="H16" s="143">
        <f t="shared" si="3"/>
        <v>99</v>
      </c>
      <c r="I16" s="142">
        <v>10451</v>
      </c>
      <c r="J16" s="143">
        <f t="shared" si="4"/>
        <v>115</v>
      </c>
      <c r="K16" s="142">
        <v>10531</v>
      </c>
      <c r="L16" s="143">
        <f t="shared" si="5"/>
        <v>80</v>
      </c>
      <c r="M16" s="145"/>
      <c r="N16" s="146"/>
      <c r="O16" s="146"/>
      <c r="P16" s="146"/>
      <c r="Q16" s="146"/>
      <c r="R16" s="146"/>
    </row>
    <row r="17" spans="2:18" ht="13.5" customHeight="1">
      <c r="B17" s="140"/>
      <c r="C17" s="144" t="s">
        <v>927</v>
      </c>
      <c r="D17" s="142">
        <v>7898</v>
      </c>
      <c r="E17" s="142">
        <v>8352</v>
      </c>
      <c r="F17" s="143">
        <f t="shared" si="2"/>
        <v>454</v>
      </c>
      <c r="G17" s="142">
        <v>8438</v>
      </c>
      <c r="H17" s="143">
        <f t="shared" si="3"/>
        <v>86</v>
      </c>
      <c r="I17" s="142">
        <v>8506</v>
      </c>
      <c r="J17" s="143">
        <f t="shared" si="4"/>
        <v>68</v>
      </c>
      <c r="K17" s="142">
        <v>8570</v>
      </c>
      <c r="L17" s="143">
        <f t="shared" si="5"/>
        <v>64</v>
      </c>
      <c r="M17" s="145"/>
      <c r="N17" s="146"/>
      <c r="O17" s="146"/>
      <c r="P17" s="146"/>
      <c r="Q17" s="146"/>
      <c r="R17" s="146"/>
    </row>
    <row r="18" spans="2:18" ht="13.5" customHeight="1">
      <c r="B18" s="140"/>
      <c r="C18" s="144" t="s">
        <v>928</v>
      </c>
      <c r="D18" s="142">
        <v>8083</v>
      </c>
      <c r="E18" s="142">
        <v>8725</v>
      </c>
      <c r="F18" s="143">
        <f t="shared" si="2"/>
        <v>642</v>
      </c>
      <c r="G18" s="142">
        <v>8835</v>
      </c>
      <c r="H18" s="143">
        <f t="shared" si="3"/>
        <v>110</v>
      </c>
      <c r="I18" s="142">
        <v>8942</v>
      </c>
      <c r="J18" s="143">
        <f t="shared" si="4"/>
        <v>107</v>
      </c>
      <c r="K18" s="142">
        <v>9012</v>
      </c>
      <c r="L18" s="143">
        <f t="shared" si="5"/>
        <v>70</v>
      </c>
      <c r="M18" s="145"/>
      <c r="N18" s="146"/>
      <c r="O18" s="146"/>
      <c r="P18" s="146"/>
      <c r="Q18" s="146"/>
      <c r="R18" s="146"/>
    </row>
    <row r="19" spans="2:18" ht="13.5" customHeight="1">
      <c r="B19" s="140"/>
      <c r="C19" s="144" t="s">
        <v>929</v>
      </c>
      <c r="D19" s="142">
        <v>7320</v>
      </c>
      <c r="E19" s="142">
        <v>7439</v>
      </c>
      <c r="F19" s="143">
        <f t="shared" si="2"/>
        <v>119</v>
      </c>
      <c r="G19" s="142">
        <v>7366</v>
      </c>
      <c r="H19" s="143">
        <f t="shared" si="3"/>
        <v>-73</v>
      </c>
      <c r="I19" s="142">
        <v>7334</v>
      </c>
      <c r="J19" s="143">
        <f t="shared" si="4"/>
        <v>-32</v>
      </c>
      <c r="K19" s="142">
        <v>7292</v>
      </c>
      <c r="L19" s="143">
        <f t="shared" si="5"/>
        <v>-42</v>
      </c>
      <c r="M19" s="145"/>
      <c r="N19" s="146"/>
      <c r="O19" s="146"/>
      <c r="P19" s="146"/>
      <c r="Q19" s="146"/>
      <c r="R19" s="146"/>
    </row>
    <row r="20" spans="2:18" ht="13.5" customHeight="1">
      <c r="B20" s="140"/>
      <c r="C20" s="144" t="s">
        <v>930</v>
      </c>
      <c r="D20" s="142">
        <v>7568</v>
      </c>
      <c r="E20" s="142">
        <v>7978</v>
      </c>
      <c r="F20" s="143">
        <f t="shared" si="2"/>
        <v>410</v>
      </c>
      <c r="G20" s="142">
        <v>8030</v>
      </c>
      <c r="H20" s="143">
        <f t="shared" si="3"/>
        <v>52</v>
      </c>
      <c r="I20" s="142">
        <v>8325</v>
      </c>
      <c r="J20" s="143">
        <f t="shared" si="4"/>
        <v>295</v>
      </c>
      <c r="K20" s="142">
        <v>8367</v>
      </c>
      <c r="L20" s="143">
        <f t="shared" si="5"/>
        <v>42</v>
      </c>
      <c r="M20" s="145"/>
      <c r="N20" s="146"/>
      <c r="O20" s="146"/>
      <c r="P20" s="146"/>
      <c r="Q20" s="146"/>
      <c r="R20" s="146"/>
    </row>
    <row r="21" spans="2:18" ht="13.5" customHeight="1">
      <c r="B21" s="140"/>
      <c r="C21" s="144" t="s">
        <v>931</v>
      </c>
      <c r="D21" s="142">
        <v>8945</v>
      </c>
      <c r="E21" s="142">
        <v>10016</v>
      </c>
      <c r="F21" s="143">
        <f t="shared" si="2"/>
        <v>1071</v>
      </c>
      <c r="G21" s="142">
        <v>10261</v>
      </c>
      <c r="H21" s="143">
        <f t="shared" si="3"/>
        <v>245</v>
      </c>
      <c r="I21" s="142">
        <v>10513</v>
      </c>
      <c r="J21" s="143">
        <f t="shared" si="4"/>
        <v>252</v>
      </c>
      <c r="K21" s="142">
        <v>10764</v>
      </c>
      <c r="L21" s="143">
        <f t="shared" si="5"/>
        <v>251</v>
      </c>
      <c r="M21" s="145"/>
      <c r="N21" s="146"/>
      <c r="O21" s="146"/>
      <c r="P21" s="146"/>
      <c r="Q21" s="146"/>
      <c r="R21" s="146"/>
    </row>
    <row r="22" spans="2:18" ht="13.5" customHeight="1">
      <c r="B22" s="140"/>
      <c r="C22" s="144" t="s">
        <v>932</v>
      </c>
      <c r="D22" s="142">
        <v>8150</v>
      </c>
      <c r="E22" s="142">
        <v>8648</v>
      </c>
      <c r="F22" s="143">
        <f t="shared" si="2"/>
        <v>498</v>
      </c>
      <c r="G22" s="142">
        <v>8752</v>
      </c>
      <c r="H22" s="143">
        <f t="shared" si="3"/>
        <v>104</v>
      </c>
      <c r="I22" s="142">
        <v>8859</v>
      </c>
      <c r="J22" s="143">
        <f t="shared" si="4"/>
        <v>107</v>
      </c>
      <c r="K22" s="142">
        <v>8975</v>
      </c>
      <c r="L22" s="143">
        <f t="shared" si="5"/>
        <v>116</v>
      </c>
      <c r="M22" s="145"/>
      <c r="N22" s="146"/>
      <c r="O22" s="146"/>
      <c r="P22" s="146"/>
      <c r="Q22" s="146"/>
      <c r="R22" s="146"/>
    </row>
    <row r="23" spans="2:18" ht="13.5" customHeight="1">
      <c r="B23" s="140"/>
      <c r="C23" s="144" t="s">
        <v>933</v>
      </c>
      <c r="D23" s="142">
        <v>5663</v>
      </c>
      <c r="E23" s="142">
        <v>5684</v>
      </c>
      <c r="F23" s="143">
        <f t="shared" si="2"/>
        <v>21</v>
      </c>
      <c r="G23" s="142">
        <v>5657</v>
      </c>
      <c r="H23" s="143">
        <f t="shared" si="3"/>
        <v>-27</v>
      </c>
      <c r="I23" s="142">
        <v>5623</v>
      </c>
      <c r="J23" s="143">
        <f t="shared" si="4"/>
        <v>-34</v>
      </c>
      <c r="K23" s="142">
        <v>5653</v>
      </c>
      <c r="L23" s="143">
        <f t="shared" si="5"/>
        <v>30</v>
      </c>
      <c r="M23" s="145"/>
      <c r="N23" s="146"/>
      <c r="O23" s="146"/>
      <c r="P23" s="146"/>
      <c r="Q23" s="146"/>
      <c r="R23" s="146"/>
    </row>
    <row r="24" spans="2:18" ht="13.5" customHeight="1">
      <c r="B24" s="140"/>
      <c r="C24" s="144" t="s">
        <v>934</v>
      </c>
      <c r="D24" s="142">
        <v>8500</v>
      </c>
      <c r="E24" s="142">
        <v>8659</v>
      </c>
      <c r="F24" s="143">
        <f t="shared" si="2"/>
        <v>159</v>
      </c>
      <c r="G24" s="142">
        <v>8581</v>
      </c>
      <c r="H24" s="143">
        <f t="shared" si="3"/>
        <v>-78</v>
      </c>
      <c r="I24" s="142">
        <v>8593</v>
      </c>
      <c r="J24" s="143">
        <f t="shared" si="4"/>
        <v>12</v>
      </c>
      <c r="K24" s="142">
        <v>8659</v>
      </c>
      <c r="L24" s="143">
        <f t="shared" si="5"/>
        <v>66</v>
      </c>
      <c r="M24" s="145"/>
      <c r="N24" s="146"/>
      <c r="O24" s="146"/>
      <c r="P24" s="146"/>
      <c r="Q24" s="146"/>
      <c r="R24" s="146"/>
    </row>
    <row r="25" spans="2:18" s="127" customFormat="1" ht="13.5" customHeight="1">
      <c r="B25" s="1218" t="s">
        <v>975</v>
      </c>
      <c r="C25" s="1219"/>
      <c r="D25" s="136">
        <f aca="true" t="shared" si="6" ref="D25:L25">SUM(D27,D31,D37,D40,D49,D53,D58,D67,D70)</f>
        <v>87902</v>
      </c>
      <c r="E25" s="136">
        <f t="shared" si="6"/>
        <v>87030</v>
      </c>
      <c r="F25" s="136">
        <f t="shared" si="6"/>
        <v>-872</v>
      </c>
      <c r="G25" s="136">
        <f t="shared" si="6"/>
        <v>86775</v>
      </c>
      <c r="H25" s="136">
        <f t="shared" si="6"/>
        <v>-255</v>
      </c>
      <c r="I25" s="136">
        <f t="shared" si="6"/>
        <v>86689</v>
      </c>
      <c r="J25" s="136">
        <f t="shared" si="6"/>
        <v>-86</v>
      </c>
      <c r="K25" s="136">
        <f t="shared" si="6"/>
        <v>86542</v>
      </c>
      <c r="L25" s="136">
        <f t="shared" si="6"/>
        <v>-147</v>
      </c>
      <c r="M25" s="148"/>
      <c r="N25" s="149"/>
      <c r="O25" s="149"/>
      <c r="P25" s="149"/>
      <c r="Q25" s="149"/>
      <c r="R25" s="149"/>
    </row>
    <row r="26" spans="2:18" ht="6" customHeight="1">
      <c r="B26" s="150"/>
      <c r="C26" s="151"/>
      <c r="D26" s="132"/>
      <c r="E26" s="132"/>
      <c r="F26" s="132"/>
      <c r="G26" s="132"/>
      <c r="H26" s="132"/>
      <c r="I26" s="132"/>
      <c r="J26" s="132"/>
      <c r="K26" s="132"/>
      <c r="L26" s="132"/>
      <c r="M26" s="145"/>
      <c r="N26" s="146"/>
      <c r="O26" s="146"/>
      <c r="P26" s="146"/>
      <c r="Q26" s="146"/>
      <c r="R26" s="146"/>
    </row>
    <row r="27" spans="2:18" s="127" customFormat="1" ht="13.5" customHeight="1">
      <c r="B27" s="1218" t="s">
        <v>1010</v>
      </c>
      <c r="C27" s="1219"/>
      <c r="D27" s="136">
        <f aca="true" t="shared" si="7" ref="D27:L27">SUM(D28:D29)</f>
        <v>5451</v>
      </c>
      <c r="E27" s="136">
        <f t="shared" si="7"/>
        <v>5684</v>
      </c>
      <c r="F27" s="136">
        <f t="shared" si="7"/>
        <v>233</v>
      </c>
      <c r="G27" s="136">
        <f t="shared" si="7"/>
        <v>5696</v>
      </c>
      <c r="H27" s="136">
        <f t="shared" si="7"/>
        <v>12</v>
      </c>
      <c r="I27" s="136">
        <f t="shared" si="7"/>
        <v>5688</v>
      </c>
      <c r="J27" s="136">
        <f t="shared" si="7"/>
        <v>-8</v>
      </c>
      <c r="K27" s="136">
        <f t="shared" si="7"/>
        <v>5646</v>
      </c>
      <c r="L27" s="136">
        <f t="shared" si="7"/>
        <v>-42</v>
      </c>
      <c r="M27" s="148"/>
      <c r="N27" s="149"/>
      <c r="O27" s="149"/>
      <c r="P27" s="149"/>
      <c r="Q27" s="149"/>
      <c r="R27" s="149"/>
    </row>
    <row r="28" spans="2:18" ht="13.5" customHeight="1">
      <c r="B28" s="140"/>
      <c r="C28" s="144" t="s">
        <v>935</v>
      </c>
      <c r="D28" s="142">
        <v>3069</v>
      </c>
      <c r="E28" s="142">
        <v>3210</v>
      </c>
      <c r="F28" s="143">
        <f>+E28-D28</f>
        <v>141</v>
      </c>
      <c r="G28" s="142">
        <v>3214</v>
      </c>
      <c r="H28" s="143">
        <f>+G28-E28</f>
        <v>4</v>
      </c>
      <c r="I28" s="142">
        <v>3184</v>
      </c>
      <c r="J28" s="143">
        <f>+I28-G28</f>
        <v>-30</v>
      </c>
      <c r="K28" s="142">
        <v>3151</v>
      </c>
      <c r="L28" s="143">
        <f>K28-I28</f>
        <v>-33</v>
      </c>
      <c r="M28" s="145"/>
      <c r="N28" s="146"/>
      <c r="O28" s="146"/>
      <c r="P28" s="146"/>
      <c r="Q28" s="146"/>
      <c r="R28" s="146"/>
    </row>
    <row r="29" spans="2:18" ht="13.5" customHeight="1">
      <c r="B29" s="140"/>
      <c r="C29" s="144" t="s">
        <v>936</v>
      </c>
      <c r="D29" s="142">
        <v>2382</v>
      </c>
      <c r="E29" s="142">
        <v>2474</v>
      </c>
      <c r="F29" s="143">
        <f>+E29-D29</f>
        <v>92</v>
      </c>
      <c r="G29" s="142">
        <v>2482</v>
      </c>
      <c r="H29" s="143">
        <f>+G29-E29</f>
        <v>8</v>
      </c>
      <c r="I29" s="142">
        <v>2504</v>
      </c>
      <c r="J29" s="143">
        <f>+I29-G29</f>
        <v>22</v>
      </c>
      <c r="K29" s="142">
        <v>2495</v>
      </c>
      <c r="L29" s="143">
        <f>K29-I29</f>
        <v>-9</v>
      </c>
      <c r="M29" s="145"/>
      <c r="N29" s="146"/>
      <c r="O29" s="146"/>
      <c r="P29" s="146"/>
      <c r="Q29" s="146"/>
      <c r="R29" s="146"/>
    </row>
    <row r="30" spans="2:18" ht="6" customHeight="1">
      <c r="B30" s="140"/>
      <c r="C30" s="144"/>
      <c r="D30" s="142"/>
      <c r="E30" s="142"/>
      <c r="F30" s="143"/>
      <c r="G30" s="142"/>
      <c r="H30" s="143"/>
      <c r="I30" s="142"/>
      <c r="J30" s="143"/>
      <c r="K30" s="142"/>
      <c r="L30" s="143"/>
      <c r="M30" s="145"/>
      <c r="N30" s="146"/>
      <c r="O30" s="146"/>
      <c r="P30" s="146"/>
      <c r="Q30" s="146"/>
      <c r="R30" s="146"/>
    </row>
    <row r="31" spans="2:18" s="152" customFormat="1" ht="13.5" customHeight="1">
      <c r="B31" s="1218" t="s">
        <v>1011</v>
      </c>
      <c r="C31" s="1219"/>
      <c r="D31" s="153">
        <f aca="true" t="shared" si="8" ref="D31:L31">SUM(D32:D35)</f>
        <v>13163</v>
      </c>
      <c r="E31" s="153">
        <f t="shared" si="8"/>
        <v>12942</v>
      </c>
      <c r="F31" s="153">
        <f t="shared" si="8"/>
        <v>-221</v>
      </c>
      <c r="G31" s="153">
        <f t="shared" si="8"/>
        <v>12859</v>
      </c>
      <c r="H31" s="153">
        <f t="shared" si="8"/>
        <v>-83</v>
      </c>
      <c r="I31" s="153">
        <f t="shared" si="8"/>
        <v>12780</v>
      </c>
      <c r="J31" s="153">
        <f t="shared" si="8"/>
        <v>-79</v>
      </c>
      <c r="K31" s="153">
        <f t="shared" si="8"/>
        <v>12731</v>
      </c>
      <c r="L31" s="153">
        <f t="shared" si="8"/>
        <v>-49</v>
      </c>
      <c r="M31" s="154"/>
      <c r="N31" s="155"/>
      <c r="O31" s="155"/>
      <c r="P31" s="155"/>
      <c r="Q31" s="155"/>
      <c r="R31" s="155"/>
    </row>
    <row r="32" spans="2:18" ht="13.5" customHeight="1">
      <c r="B32" s="140"/>
      <c r="C32" s="144" t="s">
        <v>937</v>
      </c>
      <c r="D32" s="142">
        <v>4850</v>
      </c>
      <c r="E32" s="142">
        <v>4871</v>
      </c>
      <c r="F32" s="143">
        <f>+E32-D32</f>
        <v>21</v>
      </c>
      <c r="G32" s="142">
        <v>4861</v>
      </c>
      <c r="H32" s="143">
        <f>+G32-E32</f>
        <v>-10</v>
      </c>
      <c r="I32" s="142">
        <v>4887</v>
      </c>
      <c r="J32" s="143">
        <f>+I32-G32</f>
        <v>26</v>
      </c>
      <c r="K32" s="142">
        <v>4892</v>
      </c>
      <c r="L32" s="143">
        <f>K32-I32</f>
        <v>5</v>
      </c>
      <c r="M32" s="145"/>
      <c r="N32" s="146"/>
      <c r="O32" s="146"/>
      <c r="P32" s="146"/>
      <c r="Q32" s="146"/>
      <c r="R32" s="146"/>
    </row>
    <row r="33" spans="2:18" ht="13.5" customHeight="1">
      <c r="B33" s="140"/>
      <c r="C33" s="144" t="s">
        <v>938</v>
      </c>
      <c r="D33" s="142">
        <v>2559</v>
      </c>
      <c r="E33" s="142">
        <v>2423</v>
      </c>
      <c r="F33" s="143">
        <f>+E33-D33</f>
        <v>-136</v>
      </c>
      <c r="G33" s="142">
        <v>2398</v>
      </c>
      <c r="H33" s="143">
        <f>+G33-E33</f>
        <v>-25</v>
      </c>
      <c r="I33" s="142">
        <v>2369</v>
      </c>
      <c r="J33" s="143">
        <f>+I33-G33</f>
        <v>-29</v>
      </c>
      <c r="K33" s="142">
        <v>2363</v>
      </c>
      <c r="L33" s="143">
        <f>K33-I33</f>
        <v>-6</v>
      </c>
      <c r="M33" s="145"/>
      <c r="N33" s="146"/>
      <c r="O33" s="146"/>
      <c r="P33" s="146"/>
      <c r="Q33" s="146"/>
      <c r="R33" s="146"/>
    </row>
    <row r="34" spans="2:18" ht="13.5" customHeight="1">
      <c r="B34" s="140"/>
      <c r="C34" s="144" t="s">
        <v>939</v>
      </c>
      <c r="D34" s="142">
        <v>2817</v>
      </c>
      <c r="E34" s="142">
        <v>2732</v>
      </c>
      <c r="F34" s="143">
        <f>+E34-D34</f>
        <v>-85</v>
      </c>
      <c r="G34" s="142">
        <v>2712</v>
      </c>
      <c r="H34" s="143">
        <f>+G34-E34</f>
        <v>-20</v>
      </c>
      <c r="I34" s="142">
        <v>2684</v>
      </c>
      <c r="J34" s="143">
        <f>+I34-G34</f>
        <v>-28</v>
      </c>
      <c r="K34" s="142">
        <v>2658</v>
      </c>
      <c r="L34" s="143">
        <f>K34-I34</f>
        <v>-26</v>
      </c>
      <c r="M34" s="145"/>
      <c r="N34" s="146"/>
      <c r="O34" s="146"/>
      <c r="P34" s="146"/>
      <c r="Q34" s="146"/>
      <c r="R34" s="146"/>
    </row>
    <row r="35" spans="2:18" ht="13.5" customHeight="1">
      <c r="B35" s="140"/>
      <c r="C35" s="144" t="s">
        <v>940</v>
      </c>
      <c r="D35" s="142">
        <v>2937</v>
      </c>
      <c r="E35" s="142">
        <v>2916</v>
      </c>
      <c r="F35" s="143">
        <f>+E35-D35</f>
        <v>-21</v>
      </c>
      <c r="G35" s="142">
        <v>2888</v>
      </c>
      <c r="H35" s="143">
        <f>+G35-E35</f>
        <v>-28</v>
      </c>
      <c r="I35" s="142">
        <v>2840</v>
      </c>
      <c r="J35" s="143">
        <f>+I35-G35</f>
        <v>-48</v>
      </c>
      <c r="K35" s="142">
        <v>2818</v>
      </c>
      <c r="L35" s="143">
        <f>K35-I35</f>
        <v>-22</v>
      </c>
      <c r="M35" s="145"/>
      <c r="N35" s="146"/>
      <c r="O35" s="146"/>
      <c r="P35" s="146"/>
      <c r="Q35" s="146"/>
      <c r="R35" s="146"/>
    </row>
    <row r="36" spans="2:18" ht="6" customHeight="1">
      <c r="B36" s="140"/>
      <c r="C36" s="144"/>
      <c r="D36" s="142"/>
      <c r="E36" s="142"/>
      <c r="F36" s="143"/>
      <c r="G36" s="142"/>
      <c r="H36" s="143"/>
      <c r="I36" s="142"/>
      <c r="J36" s="143"/>
      <c r="K36" s="142"/>
      <c r="L36" s="143"/>
      <c r="M36" s="145"/>
      <c r="N36" s="146"/>
      <c r="O36" s="146"/>
      <c r="P36" s="146"/>
      <c r="Q36" s="146"/>
      <c r="R36" s="146"/>
    </row>
    <row r="37" spans="2:18" s="152" customFormat="1" ht="13.5" customHeight="1">
      <c r="B37" s="1218" t="s">
        <v>1012</v>
      </c>
      <c r="C37" s="1219"/>
      <c r="D37" s="153">
        <f aca="true" t="shared" si="9" ref="D37:L37">SUM(D38)</f>
        <v>2569</v>
      </c>
      <c r="E37" s="153">
        <f t="shared" si="9"/>
        <v>2498</v>
      </c>
      <c r="F37" s="153">
        <f t="shared" si="9"/>
        <v>-71</v>
      </c>
      <c r="G37" s="153">
        <f t="shared" si="9"/>
        <v>2486</v>
      </c>
      <c r="H37" s="153">
        <f t="shared" si="9"/>
        <v>-12</v>
      </c>
      <c r="I37" s="153">
        <f t="shared" si="9"/>
        <v>2483</v>
      </c>
      <c r="J37" s="153">
        <f t="shared" si="9"/>
        <v>-3</v>
      </c>
      <c r="K37" s="153">
        <f t="shared" si="9"/>
        <v>2482</v>
      </c>
      <c r="L37" s="153">
        <f t="shared" si="9"/>
        <v>-1</v>
      </c>
      <c r="M37" s="154"/>
      <c r="N37" s="155"/>
      <c r="O37" s="155"/>
      <c r="P37" s="155"/>
      <c r="Q37" s="155"/>
      <c r="R37" s="155"/>
    </row>
    <row r="38" spans="2:18" ht="13.5" customHeight="1">
      <c r="B38" s="140"/>
      <c r="C38" s="144" t="s">
        <v>941</v>
      </c>
      <c r="D38" s="142">
        <v>2569</v>
      </c>
      <c r="E38" s="142">
        <v>2498</v>
      </c>
      <c r="F38" s="143">
        <f>+E38-D38</f>
        <v>-71</v>
      </c>
      <c r="G38" s="142">
        <v>2486</v>
      </c>
      <c r="H38" s="143">
        <f>+G38-E38</f>
        <v>-12</v>
      </c>
      <c r="I38" s="142">
        <v>2483</v>
      </c>
      <c r="J38" s="156">
        <f>+I38-G38</f>
        <v>-3</v>
      </c>
      <c r="K38" s="142">
        <v>2482</v>
      </c>
      <c r="L38" s="143">
        <f>K38-I38</f>
        <v>-1</v>
      </c>
      <c r="M38" s="145"/>
      <c r="N38" s="146"/>
      <c r="O38" s="146"/>
      <c r="P38" s="146"/>
      <c r="Q38" s="146"/>
      <c r="R38" s="146"/>
    </row>
    <row r="39" spans="2:18" ht="6" customHeight="1">
      <c r="B39" s="140"/>
      <c r="C39" s="144"/>
      <c r="D39" s="142"/>
      <c r="E39" s="142"/>
      <c r="F39" s="143"/>
      <c r="G39" s="142"/>
      <c r="H39" s="143"/>
      <c r="I39" s="142"/>
      <c r="J39" s="156"/>
      <c r="K39" s="142"/>
      <c r="L39" s="143"/>
      <c r="M39" s="145"/>
      <c r="N39" s="146"/>
      <c r="O39" s="146"/>
      <c r="P39" s="146"/>
      <c r="Q39" s="146"/>
      <c r="R39" s="146"/>
    </row>
    <row r="40" spans="2:18" s="152" customFormat="1" ht="13.5" customHeight="1">
      <c r="B40" s="1218" t="s">
        <v>1013</v>
      </c>
      <c r="C40" s="1219"/>
      <c r="D40" s="153">
        <f aca="true" t="shared" si="10" ref="D40:L40">SUM(D41:D47)</f>
        <v>14200</v>
      </c>
      <c r="E40" s="153">
        <f t="shared" si="10"/>
        <v>13888</v>
      </c>
      <c r="F40" s="153">
        <f t="shared" si="10"/>
        <v>-312</v>
      </c>
      <c r="G40" s="153">
        <f t="shared" si="10"/>
        <v>13862</v>
      </c>
      <c r="H40" s="153">
        <f t="shared" si="10"/>
        <v>-26</v>
      </c>
      <c r="I40" s="153">
        <f t="shared" si="10"/>
        <v>13844</v>
      </c>
      <c r="J40" s="153">
        <f t="shared" si="10"/>
        <v>-18</v>
      </c>
      <c r="K40" s="153">
        <f t="shared" si="10"/>
        <v>13846</v>
      </c>
      <c r="L40" s="153">
        <f t="shared" si="10"/>
        <v>2</v>
      </c>
      <c r="M40" s="154"/>
      <c r="N40" s="155"/>
      <c r="O40" s="155"/>
      <c r="P40" s="155"/>
      <c r="Q40" s="155"/>
      <c r="R40" s="155"/>
    </row>
    <row r="41" spans="2:18" ht="13.5" customHeight="1">
      <c r="B41" s="140"/>
      <c r="C41" s="144" t="s">
        <v>942</v>
      </c>
      <c r="D41" s="142">
        <v>1750</v>
      </c>
      <c r="E41" s="142">
        <v>1728</v>
      </c>
      <c r="F41" s="143">
        <f aca="true" t="shared" si="11" ref="F41:F47">+E41-D41</f>
        <v>-22</v>
      </c>
      <c r="G41" s="142">
        <v>1713</v>
      </c>
      <c r="H41" s="143">
        <f aca="true" t="shared" si="12" ref="H41:H47">+G41-E41</f>
        <v>-15</v>
      </c>
      <c r="I41" s="142">
        <v>1713</v>
      </c>
      <c r="J41" s="143">
        <f aca="true" t="shared" si="13" ref="J41:J47">+I41-G41</f>
        <v>0</v>
      </c>
      <c r="K41" s="142">
        <v>1694</v>
      </c>
      <c r="L41" s="143">
        <f aca="true" t="shared" si="14" ref="L41:L47">K41-I41</f>
        <v>-19</v>
      </c>
      <c r="M41" s="145"/>
      <c r="N41" s="146"/>
      <c r="O41" s="146"/>
      <c r="P41" s="146"/>
      <c r="Q41" s="146"/>
      <c r="R41" s="146"/>
    </row>
    <row r="42" spans="2:18" ht="13.5" customHeight="1">
      <c r="B42" s="140"/>
      <c r="C42" s="144" t="s">
        <v>943</v>
      </c>
      <c r="D42" s="142">
        <v>3017</v>
      </c>
      <c r="E42" s="142">
        <v>2949</v>
      </c>
      <c r="F42" s="143">
        <f t="shared" si="11"/>
        <v>-68</v>
      </c>
      <c r="G42" s="142">
        <v>2960</v>
      </c>
      <c r="H42" s="143">
        <f t="shared" si="12"/>
        <v>11</v>
      </c>
      <c r="I42" s="142">
        <v>2969</v>
      </c>
      <c r="J42" s="143">
        <f t="shared" si="13"/>
        <v>9</v>
      </c>
      <c r="K42" s="142">
        <v>2979</v>
      </c>
      <c r="L42" s="143">
        <f t="shared" si="14"/>
        <v>10</v>
      </c>
      <c r="M42" s="145"/>
      <c r="N42" s="146"/>
      <c r="O42" s="146"/>
      <c r="P42" s="146"/>
      <c r="Q42" s="146"/>
      <c r="R42" s="146"/>
    </row>
    <row r="43" spans="2:18" ht="13.5" customHeight="1">
      <c r="B43" s="140"/>
      <c r="C43" s="144" t="s">
        <v>944</v>
      </c>
      <c r="D43" s="142">
        <v>1863</v>
      </c>
      <c r="E43" s="142">
        <v>1762</v>
      </c>
      <c r="F43" s="143">
        <f t="shared" si="11"/>
        <v>-101</v>
      </c>
      <c r="G43" s="142">
        <v>1762</v>
      </c>
      <c r="H43" s="143">
        <f t="shared" si="12"/>
        <v>0</v>
      </c>
      <c r="I43" s="142">
        <v>1757</v>
      </c>
      <c r="J43" s="143">
        <f t="shared" si="13"/>
        <v>-5</v>
      </c>
      <c r="K43" s="142">
        <v>1750</v>
      </c>
      <c r="L43" s="143">
        <f t="shared" si="14"/>
        <v>-7</v>
      </c>
      <c r="M43" s="145"/>
      <c r="N43" s="146"/>
      <c r="O43" s="146"/>
      <c r="P43" s="146"/>
      <c r="Q43" s="146"/>
      <c r="R43" s="146"/>
    </row>
    <row r="44" spans="2:18" ht="13.5" customHeight="1">
      <c r="B44" s="140"/>
      <c r="C44" s="144" t="s">
        <v>945</v>
      </c>
      <c r="D44" s="142">
        <v>3094</v>
      </c>
      <c r="E44" s="142">
        <v>3084</v>
      </c>
      <c r="F44" s="143">
        <f t="shared" si="11"/>
        <v>-10</v>
      </c>
      <c r="G44" s="142">
        <v>3074</v>
      </c>
      <c r="H44" s="143">
        <f t="shared" si="12"/>
        <v>-10</v>
      </c>
      <c r="I44" s="142">
        <v>3071</v>
      </c>
      <c r="J44" s="143">
        <f t="shared" si="13"/>
        <v>-3</v>
      </c>
      <c r="K44" s="142">
        <v>3096</v>
      </c>
      <c r="L44" s="143">
        <f t="shared" si="14"/>
        <v>25</v>
      </c>
      <c r="M44" s="145"/>
      <c r="N44" s="146"/>
      <c r="O44" s="146"/>
      <c r="P44" s="146"/>
      <c r="Q44" s="146"/>
      <c r="R44" s="146"/>
    </row>
    <row r="45" spans="2:18" ht="13.5" customHeight="1">
      <c r="B45" s="140"/>
      <c r="C45" s="144" t="s">
        <v>946</v>
      </c>
      <c r="D45" s="142">
        <v>1290</v>
      </c>
      <c r="E45" s="142">
        <v>1211</v>
      </c>
      <c r="F45" s="143">
        <f t="shared" si="11"/>
        <v>-79</v>
      </c>
      <c r="G45" s="142">
        <v>1207</v>
      </c>
      <c r="H45" s="143">
        <f t="shared" si="12"/>
        <v>-4</v>
      </c>
      <c r="I45" s="142">
        <v>1189</v>
      </c>
      <c r="J45" s="143">
        <f t="shared" si="13"/>
        <v>-18</v>
      </c>
      <c r="K45" s="142">
        <v>1187</v>
      </c>
      <c r="L45" s="143">
        <f t="shared" si="14"/>
        <v>-2</v>
      </c>
      <c r="M45" s="145"/>
      <c r="N45" s="146"/>
      <c r="O45" s="146"/>
      <c r="P45" s="146"/>
      <c r="Q45" s="146"/>
      <c r="R45" s="146"/>
    </row>
    <row r="46" spans="2:18" ht="13.5" customHeight="1">
      <c r="B46" s="140"/>
      <c r="C46" s="144" t="s">
        <v>947</v>
      </c>
      <c r="D46" s="142">
        <v>1402</v>
      </c>
      <c r="E46" s="142">
        <v>1427</v>
      </c>
      <c r="F46" s="143">
        <f t="shared" si="11"/>
        <v>25</v>
      </c>
      <c r="G46" s="142">
        <v>1423</v>
      </c>
      <c r="H46" s="143">
        <f t="shared" si="12"/>
        <v>-4</v>
      </c>
      <c r="I46" s="142">
        <v>1430</v>
      </c>
      <c r="J46" s="143">
        <f t="shared" si="13"/>
        <v>7</v>
      </c>
      <c r="K46" s="142">
        <v>1435</v>
      </c>
      <c r="L46" s="143">
        <f t="shared" si="14"/>
        <v>5</v>
      </c>
      <c r="M46" s="145"/>
      <c r="N46" s="146"/>
      <c r="O46" s="146"/>
      <c r="P46" s="146"/>
      <c r="Q46" s="146"/>
      <c r="R46" s="146"/>
    </row>
    <row r="47" spans="2:18" ht="13.5" customHeight="1">
      <c r="B47" s="140"/>
      <c r="C47" s="144" t="s">
        <v>948</v>
      </c>
      <c r="D47" s="142">
        <v>1784</v>
      </c>
      <c r="E47" s="142">
        <v>1727</v>
      </c>
      <c r="F47" s="143">
        <f t="shared" si="11"/>
        <v>-57</v>
      </c>
      <c r="G47" s="142">
        <v>1723</v>
      </c>
      <c r="H47" s="143">
        <f t="shared" si="12"/>
        <v>-4</v>
      </c>
      <c r="I47" s="142">
        <v>1715</v>
      </c>
      <c r="J47" s="143">
        <f t="shared" si="13"/>
        <v>-8</v>
      </c>
      <c r="K47" s="142">
        <v>1705</v>
      </c>
      <c r="L47" s="143">
        <f t="shared" si="14"/>
        <v>-10</v>
      </c>
      <c r="M47" s="145"/>
      <c r="N47" s="146"/>
      <c r="O47" s="146"/>
      <c r="P47" s="146"/>
      <c r="Q47" s="146"/>
      <c r="R47" s="146"/>
    </row>
    <row r="48" spans="2:18" ht="6" customHeight="1">
      <c r="B48" s="140"/>
      <c r="C48" s="144"/>
      <c r="D48" s="142"/>
      <c r="E48" s="142"/>
      <c r="F48" s="143"/>
      <c r="G48" s="142"/>
      <c r="H48" s="143"/>
      <c r="I48" s="142"/>
      <c r="J48" s="143"/>
      <c r="K48" s="142"/>
      <c r="L48" s="143"/>
      <c r="M48" s="145"/>
      <c r="N48" s="146"/>
      <c r="O48" s="146"/>
      <c r="P48" s="146"/>
      <c r="Q48" s="146"/>
      <c r="R48" s="146"/>
    </row>
    <row r="49" spans="2:18" s="152" customFormat="1" ht="13.5" customHeight="1">
      <c r="B49" s="1218" t="s">
        <v>1014</v>
      </c>
      <c r="C49" s="1219"/>
      <c r="D49" s="153">
        <f aca="true" t="shared" si="15" ref="D49:L49">SUM(D50:D51)</f>
        <v>11011</v>
      </c>
      <c r="E49" s="153">
        <f t="shared" si="15"/>
        <v>11031</v>
      </c>
      <c r="F49" s="153">
        <f t="shared" si="15"/>
        <v>20</v>
      </c>
      <c r="G49" s="153">
        <f t="shared" si="15"/>
        <v>11065</v>
      </c>
      <c r="H49" s="153">
        <f t="shared" si="15"/>
        <v>34</v>
      </c>
      <c r="I49" s="153">
        <f t="shared" si="15"/>
        <v>11268</v>
      </c>
      <c r="J49" s="153">
        <f t="shared" si="15"/>
        <v>203</v>
      </c>
      <c r="K49" s="153">
        <f t="shared" si="15"/>
        <v>11342</v>
      </c>
      <c r="L49" s="153">
        <f t="shared" si="15"/>
        <v>74</v>
      </c>
      <c r="M49" s="154"/>
      <c r="N49" s="155"/>
      <c r="O49" s="155"/>
      <c r="P49" s="155"/>
      <c r="Q49" s="155"/>
      <c r="R49" s="155"/>
    </row>
    <row r="50" spans="2:18" ht="13.5" customHeight="1">
      <c r="B50" s="140"/>
      <c r="C50" s="144" t="s">
        <v>949</v>
      </c>
      <c r="D50" s="142">
        <v>5987</v>
      </c>
      <c r="E50" s="142">
        <v>6007</v>
      </c>
      <c r="F50" s="143">
        <f>+E50-D50</f>
        <v>20</v>
      </c>
      <c r="G50" s="142">
        <v>6037</v>
      </c>
      <c r="H50" s="143">
        <f>+G50-E50</f>
        <v>30</v>
      </c>
      <c r="I50" s="142">
        <v>6258</v>
      </c>
      <c r="J50" s="143">
        <f>+I50-G50</f>
        <v>221</v>
      </c>
      <c r="K50" s="142">
        <v>6326</v>
      </c>
      <c r="L50" s="143">
        <f>K50-I50</f>
        <v>68</v>
      </c>
      <c r="M50" s="145"/>
      <c r="N50" s="146"/>
      <c r="O50" s="146"/>
      <c r="P50" s="146"/>
      <c r="Q50" s="146"/>
      <c r="R50" s="146"/>
    </row>
    <row r="51" spans="2:18" ht="13.5" customHeight="1">
      <c r="B51" s="140"/>
      <c r="C51" s="144" t="s">
        <v>950</v>
      </c>
      <c r="D51" s="142">
        <v>5024</v>
      </c>
      <c r="E51" s="142">
        <v>5024</v>
      </c>
      <c r="F51" s="143">
        <f>+E51-D51</f>
        <v>0</v>
      </c>
      <c r="G51" s="142">
        <v>5028</v>
      </c>
      <c r="H51" s="143">
        <f>+G51-E51</f>
        <v>4</v>
      </c>
      <c r="I51" s="142">
        <v>5010</v>
      </c>
      <c r="J51" s="143">
        <f>+I51-G51</f>
        <v>-18</v>
      </c>
      <c r="K51" s="142">
        <v>5016</v>
      </c>
      <c r="L51" s="143">
        <f>K51-I51</f>
        <v>6</v>
      </c>
      <c r="M51" s="145"/>
      <c r="N51" s="146"/>
      <c r="O51" s="146"/>
      <c r="P51" s="146"/>
      <c r="Q51" s="146"/>
      <c r="R51" s="146"/>
    </row>
    <row r="52" spans="2:18" ht="6" customHeight="1">
      <c r="B52" s="140"/>
      <c r="C52" s="144"/>
      <c r="D52" s="142"/>
      <c r="E52" s="142"/>
      <c r="F52" s="143"/>
      <c r="G52" s="142"/>
      <c r="H52" s="143"/>
      <c r="I52" s="142"/>
      <c r="J52" s="143"/>
      <c r="K52" s="142"/>
      <c r="L52" s="143"/>
      <c r="M52" s="145"/>
      <c r="N52" s="146"/>
      <c r="O52" s="146"/>
      <c r="P52" s="146"/>
      <c r="Q52" s="146"/>
      <c r="R52" s="146"/>
    </row>
    <row r="53" spans="2:18" s="152" customFormat="1" ht="13.5" customHeight="1">
      <c r="B53" s="1218" t="s">
        <v>1015</v>
      </c>
      <c r="C53" s="1219"/>
      <c r="D53" s="153">
        <f aca="true" t="shared" si="16" ref="D53:L53">SUM(D54:D56)</f>
        <v>11002</v>
      </c>
      <c r="E53" s="153">
        <f t="shared" si="16"/>
        <v>10674</v>
      </c>
      <c r="F53" s="153">
        <f t="shared" si="16"/>
        <v>-328</v>
      </c>
      <c r="G53" s="153">
        <f t="shared" si="16"/>
        <v>10566</v>
      </c>
      <c r="H53" s="153">
        <f t="shared" si="16"/>
        <v>-108</v>
      </c>
      <c r="I53" s="153">
        <f t="shared" si="16"/>
        <v>10503</v>
      </c>
      <c r="J53" s="153">
        <f t="shared" si="16"/>
        <v>-63</v>
      </c>
      <c r="K53" s="153">
        <f t="shared" si="16"/>
        <v>10426</v>
      </c>
      <c r="L53" s="153">
        <f t="shared" si="16"/>
        <v>-77</v>
      </c>
      <c r="M53" s="154"/>
      <c r="N53" s="155"/>
      <c r="O53" s="155"/>
      <c r="P53" s="155"/>
      <c r="Q53" s="155"/>
      <c r="R53" s="155"/>
    </row>
    <row r="54" spans="2:18" ht="13.5" customHeight="1">
      <c r="B54" s="140"/>
      <c r="C54" s="144" t="s">
        <v>951</v>
      </c>
      <c r="D54" s="142">
        <v>3584</v>
      </c>
      <c r="E54" s="142">
        <v>3447</v>
      </c>
      <c r="F54" s="143">
        <f>+E54-D54</f>
        <v>-137</v>
      </c>
      <c r="G54" s="142">
        <v>3406</v>
      </c>
      <c r="H54" s="143">
        <f>+G54-E54</f>
        <v>-41</v>
      </c>
      <c r="I54" s="142">
        <v>3396</v>
      </c>
      <c r="J54" s="143">
        <f>+I54-G54</f>
        <v>-10</v>
      </c>
      <c r="K54" s="142">
        <v>3350</v>
      </c>
      <c r="L54" s="143">
        <f>K54-I54</f>
        <v>-46</v>
      </c>
      <c r="M54" s="145"/>
      <c r="N54" s="146"/>
      <c r="O54" s="146"/>
      <c r="P54" s="146"/>
      <c r="Q54" s="146"/>
      <c r="R54" s="146"/>
    </row>
    <row r="55" spans="2:18" ht="13.5" customHeight="1">
      <c r="B55" s="140"/>
      <c r="C55" s="144" t="s">
        <v>952</v>
      </c>
      <c r="D55" s="142">
        <v>4628</v>
      </c>
      <c r="E55" s="142">
        <v>4529</v>
      </c>
      <c r="F55" s="143">
        <f>+E55-D55</f>
        <v>-99</v>
      </c>
      <c r="G55" s="142">
        <v>4525</v>
      </c>
      <c r="H55" s="143">
        <f>+G55-E55</f>
        <v>-4</v>
      </c>
      <c r="I55" s="142">
        <v>4513</v>
      </c>
      <c r="J55" s="143">
        <f>+I55-G55</f>
        <v>-12</v>
      </c>
      <c r="K55" s="142">
        <v>4511</v>
      </c>
      <c r="L55" s="143">
        <f>K55-I55</f>
        <v>-2</v>
      </c>
      <c r="M55" s="145"/>
      <c r="N55" s="146"/>
      <c r="O55" s="146"/>
      <c r="P55" s="146"/>
      <c r="Q55" s="146"/>
      <c r="R55" s="146"/>
    </row>
    <row r="56" spans="2:18" ht="13.5" customHeight="1">
      <c r="B56" s="140"/>
      <c r="C56" s="144" t="s">
        <v>953</v>
      </c>
      <c r="D56" s="142">
        <v>2790</v>
      </c>
      <c r="E56" s="142">
        <v>2698</v>
      </c>
      <c r="F56" s="143">
        <f>+E56-D56</f>
        <v>-92</v>
      </c>
      <c r="G56" s="142">
        <v>2635</v>
      </c>
      <c r="H56" s="143">
        <f>+G56-E56</f>
        <v>-63</v>
      </c>
      <c r="I56" s="142">
        <v>2594</v>
      </c>
      <c r="J56" s="143">
        <f>+I56-G56</f>
        <v>-41</v>
      </c>
      <c r="K56" s="142">
        <v>2565</v>
      </c>
      <c r="L56" s="143">
        <f>K56-I56</f>
        <v>-29</v>
      </c>
      <c r="M56" s="145"/>
      <c r="N56" s="146"/>
      <c r="O56" s="146"/>
      <c r="P56" s="146"/>
      <c r="Q56" s="146"/>
      <c r="R56" s="146"/>
    </row>
    <row r="57" spans="2:18" ht="6" customHeight="1">
      <c r="B57" s="140"/>
      <c r="C57" s="144"/>
      <c r="D57" s="142"/>
      <c r="E57" s="142"/>
      <c r="F57" s="143"/>
      <c r="G57" s="142"/>
      <c r="H57" s="143"/>
      <c r="I57" s="142"/>
      <c r="J57" s="143"/>
      <c r="K57" s="142"/>
      <c r="L57" s="143"/>
      <c r="M57" s="145"/>
      <c r="N57" s="146"/>
      <c r="O57" s="146"/>
      <c r="P57" s="146"/>
      <c r="Q57" s="146"/>
      <c r="R57" s="146"/>
    </row>
    <row r="58" spans="2:18" s="152" customFormat="1" ht="13.5" customHeight="1">
      <c r="B58" s="1218" t="s">
        <v>1016</v>
      </c>
      <c r="C58" s="1219"/>
      <c r="D58" s="153">
        <f aca="true" t="shared" si="17" ref="D58:L58">SUM(D59:D65)</f>
        <v>16590</v>
      </c>
      <c r="E58" s="153">
        <f t="shared" si="17"/>
        <v>16558</v>
      </c>
      <c r="F58" s="153">
        <f t="shared" si="17"/>
        <v>-32</v>
      </c>
      <c r="G58" s="153">
        <f t="shared" si="17"/>
        <v>16579</v>
      </c>
      <c r="H58" s="153">
        <f t="shared" si="17"/>
        <v>21</v>
      </c>
      <c r="I58" s="153">
        <f t="shared" si="17"/>
        <v>16501</v>
      </c>
      <c r="J58" s="153">
        <f t="shared" si="17"/>
        <v>-78</v>
      </c>
      <c r="K58" s="153">
        <f t="shared" si="17"/>
        <v>16486</v>
      </c>
      <c r="L58" s="153">
        <f t="shared" si="17"/>
        <v>-15</v>
      </c>
      <c r="M58" s="154"/>
      <c r="N58" s="155"/>
      <c r="O58" s="155"/>
      <c r="P58" s="155"/>
      <c r="Q58" s="155"/>
      <c r="R58" s="155"/>
    </row>
    <row r="59" spans="2:18" ht="13.5" customHeight="1">
      <c r="B59" s="140"/>
      <c r="C59" s="144" t="s">
        <v>954</v>
      </c>
      <c r="D59" s="142">
        <v>2066</v>
      </c>
      <c r="E59" s="142">
        <v>1974</v>
      </c>
      <c r="F59" s="143">
        <f aca="true" t="shared" si="18" ref="F59:F65">+E59-D59</f>
        <v>-92</v>
      </c>
      <c r="G59" s="142">
        <v>1981</v>
      </c>
      <c r="H59" s="143">
        <f aca="true" t="shared" si="19" ref="H59:H65">+G59-E59</f>
        <v>7</v>
      </c>
      <c r="I59" s="142">
        <v>1966</v>
      </c>
      <c r="J59" s="143">
        <f aca="true" t="shared" si="20" ref="J59:J65">+I59-G59</f>
        <v>-15</v>
      </c>
      <c r="K59" s="142">
        <v>1965</v>
      </c>
      <c r="L59" s="143">
        <f aca="true" t="shared" si="21" ref="L59:L65">K59-I59</f>
        <v>-1</v>
      </c>
      <c r="M59" s="145"/>
      <c r="N59" s="146"/>
      <c r="O59" s="146"/>
      <c r="P59" s="146"/>
      <c r="Q59" s="146"/>
      <c r="R59" s="146"/>
    </row>
    <row r="60" spans="2:18" ht="13.5" customHeight="1">
      <c r="B60" s="140"/>
      <c r="C60" s="144" t="s">
        <v>955</v>
      </c>
      <c r="D60" s="142">
        <v>4041</v>
      </c>
      <c r="E60" s="142">
        <v>4186</v>
      </c>
      <c r="F60" s="143">
        <f t="shared" si="18"/>
        <v>145</v>
      </c>
      <c r="G60" s="142">
        <v>4217</v>
      </c>
      <c r="H60" s="143">
        <f t="shared" si="19"/>
        <v>31</v>
      </c>
      <c r="I60" s="142">
        <v>4242</v>
      </c>
      <c r="J60" s="143">
        <f t="shared" si="20"/>
        <v>25</v>
      </c>
      <c r="K60" s="142">
        <v>4275</v>
      </c>
      <c r="L60" s="143">
        <f t="shared" si="21"/>
        <v>33</v>
      </c>
      <c r="M60" s="145"/>
      <c r="N60" s="146"/>
      <c r="O60" s="146"/>
      <c r="P60" s="146"/>
      <c r="Q60" s="146"/>
      <c r="R60" s="146"/>
    </row>
    <row r="61" spans="2:18" ht="13.5" customHeight="1">
      <c r="B61" s="140"/>
      <c r="C61" s="144" t="s">
        <v>956</v>
      </c>
      <c r="D61" s="142">
        <v>2834</v>
      </c>
      <c r="E61" s="142">
        <v>2819</v>
      </c>
      <c r="F61" s="143">
        <f t="shared" si="18"/>
        <v>-15</v>
      </c>
      <c r="G61" s="142">
        <v>2826</v>
      </c>
      <c r="H61" s="143">
        <f t="shared" si="19"/>
        <v>7</v>
      </c>
      <c r="I61" s="142">
        <v>2813</v>
      </c>
      <c r="J61" s="143">
        <f t="shared" si="20"/>
        <v>-13</v>
      </c>
      <c r="K61" s="142">
        <v>2807</v>
      </c>
      <c r="L61" s="143">
        <f t="shared" si="21"/>
        <v>-6</v>
      </c>
      <c r="M61" s="145"/>
      <c r="N61" s="146"/>
      <c r="O61" s="146"/>
      <c r="P61" s="146"/>
      <c r="Q61" s="146"/>
      <c r="R61" s="146"/>
    </row>
    <row r="62" spans="2:18" ht="13.5" customHeight="1">
      <c r="B62" s="140"/>
      <c r="C62" s="144" t="s">
        <v>957</v>
      </c>
      <c r="D62" s="142">
        <v>2287</v>
      </c>
      <c r="E62" s="142">
        <v>2272</v>
      </c>
      <c r="F62" s="143">
        <f t="shared" si="18"/>
        <v>-15</v>
      </c>
      <c r="G62" s="142">
        <v>2238</v>
      </c>
      <c r="H62" s="143">
        <f t="shared" si="19"/>
        <v>-34</v>
      </c>
      <c r="I62" s="142">
        <v>2209</v>
      </c>
      <c r="J62" s="143">
        <f t="shared" si="20"/>
        <v>-29</v>
      </c>
      <c r="K62" s="142">
        <v>2185</v>
      </c>
      <c r="L62" s="143">
        <f t="shared" si="21"/>
        <v>-24</v>
      </c>
      <c r="M62" s="145"/>
      <c r="N62" s="146"/>
      <c r="O62" s="146"/>
      <c r="P62" s="146"/>
      <c r="Q62" s="146"/>
      <c r="R62" s="146"/>
    </row>
    <row r="63" spans="2:18" ht="13.5" customHeight="1">
      <c r="B63" s="140"/>
      <c r="C63" s="144" t="s">
        <v>958</v>
      </c>
      <c r="D63" s="142">
        <v>1781</v>
      </c>
      <c r="E63" s="142">
        <v>1787</v>
      </c>
      <c r="F63" s="143">
        <f t="shared" si="18"/>
        <v>6</v>
      </c>
      <c r="G63" s="142">
        <v>1790</v>
      </c>
      <c r="H63" s="143">
        <f t="shared" si="19"/>
        <v>3</v>
      </c>
      <c r="I63" s="142">
        <v>1777</v>
      </c>
      <c r="J63" s="143">
        <f t="shared" si="20"/>
        <v>-13</v>
      </c>
      <c r="K63" s="142">
        <v>1775</v>
      </c>
      <c r="L63" s="143">
        <f t="shared" si="21"/>
        <v>-2</v>
      </c>
      <c r="M63" s="145"/>
      <c r="N63" s="146"/>
      <c r="O63" s="146"/>
      <c r="P63" s="146"/>
      <c r="Q63" s="146"/>
      <c r="R63" s="146"/>
    </row>
    <row r="64" spans="2:18" ht="13.5" customHeight="1">
      <c r="B64" s="140"/>
      <c r="C64" s="144" t="s">
        <v>959</v>
      </c>
      <c r="D64" s="142">
        <v>1727</v>
      </c>
      <c r="E64" s="142">
        <v>1765</v>
      </c>
      <c r="F64" s="143">
        <f t="shared" si="18"/>
        <v>38</v>
      </c>
      <c r="G64" s="142">
        <v>1772</v>
      </c>
      <c r="H64" s="143">
        <f t="shared" si="19"/>
        <v>7</v>
      </c>
      <c r="I64" s="142">
        <v>1781</v>
      </c>
      <c r="J64" s="143">
        <f t="shared" si="20"/>
        <v>9</v>
      </c>
      <c r="K64" s="142">
        <v>1791</v>
      </c>
      <c r="L64" s="143">
        <f t="shared" si="21"/>
        <v>10</v>
      </c>
      <c r="M64" s="145"/>
      <c r="N64" s="146"/>
      <c r="O64" s="146"/>
      <c r="P64" s="146"/>
      <c r="Q64" s="146"/>
      <c r="R64" s="146"/>
    </row>
    <row r="65" spans="2:18" ht="13.5" customHeight="1">
      <c r="B65" s="140"/>
      <c r="C65" s="144" t="s">
        <v>960</v>
      </c>
      <c r="D65" s="142">
        <v>1854</v>
      </c>
      <c r="E65" s="142">
        <v>1755</v>
      </c>
      <c r="F65" s="143">
        <f t="shared" si="18"/>
        <v>-99</v>
      </c>
      <c r="G65" s="142">
        <v>1755</v>
      </c>
      <c r="H65" s="143">
        <f t="shared" si="19"/>
        <v>0</v>
      </c>
      <c r="I65" s="142">
        <v>1713</v>
      </c>
      <c r="J65" s="143">
        <f t="shared" si="20"/>
        <v>-42</v>
      </c>
      <c r="K65" s="142">
        <v>1688</v>
      </c>
      <c r="L65" s="143">
        <f t="shared" si="21"/>
        <v>-25</v>
      </c>
      <c r="M65" s="145"/>
      <c r="N65" s="146"/>
      <c r="O65" s="146"/>
      <c r="P65" s="146"/>
      <c r="Q65" s="146"/>
      <c r="R65" s="146"/>
    </row>
    <row r="66" spans="2:18" ht="6" customHeight="1">
      <c r="B66" s="140"/>
      <c r="C66" s="144"/>
      <c r="D66" s="142"/>
      <c r="E66" s="142"/>
      <c r="F66" s="143"/>
      <c r="G66" s="142"/>
      <c r="H66" s="143"/>
      <c r="I66" s="142"/>
      <c r="J66" s="143"/>
      <c r="K66" s="142"/>
      <c r="L66" s="143"/>
      <c r="M66" s="145"/>
      <c r="N66" s="146"/>
      <c r="O66" s="146"/>
      <c r="P66" s="146"/>
      <c r="Q66" s="146"/>
      <c r="R66" s="146"/>
    </row>
    <row r="67" spans="2:18" s="152" customFormat="1" ht="13.5" customHeight="1">
      <c r="B67" s="1218" t="s">
        <v>1017</v>
      </c>
      <c r="C67" s="1219"/>
      <c r="D67" s="153">
        <f aca="true" t="shared" si="22" ref="D67:L67">SUM(D68)</f>
        <v>3896</v>
      </c>
      <c r="E67" s="153">
        <f t="shared" si="22"/>
        <v>3802</v>
      </c>
      <c r="F67" s="153">
        <f t="shared" si="22"/>
        <v>-94</v>
      </c>
      <c r="G67" s="153">
        <f t="shared" si="22"/>
        <v>3746</v>
      </c>
      <c r="H67" s="153">
        <f t="shared" si="22"/>
        <v>-56</v>
      </c>
      <c r="I67" s="153">
        <f t="shared" si="22"/>
        <v>3682</v>
      </c>
      <c r="J67" s="153">
        <f t="shared" si="22"/>
        <v>-64</v>
      </c>
      <c r="K67" s="153">
        <f t="shared" si="22"/>
        <v>3638</v>
      </c>
      <c r="L67" s="153">
        <f t="shared" si="22"/>
        <v>-44</v>
      </c>
      <c r="M67" s="154"/>
      <c r="N67" s="155"/>
      <c r="O67" s="155"/>
      <c r="P67" s="155"/>
      <c r="Q67" s="155"/>
      <c r="R67" s="155"/>
    </row>
    <row r="68" spans="2:18" ht="13.5" customHeight="1">
      <c r="B68" s="140"/>
      <c r="C68" s="144" t="s">
        <v>961</v>
      </c>
      <c r="D68" s="142">
        <v>3896</v>
      </c>
      <c r="E68" s="142">
        <v>3802</v>
      </c>
      <c r="F68" s="143">
        <f>+E68-D68</f>
        <v>-94</v>
      </c>
      <c r="G68" s="142">
        <v>3746</v>
      </c>
      <c r="H68" s="143">
        <f>+G68-E68</f>
        <v>-56</v>
      </c>
      <c r="I68" s="142">
        <v>3682</v>
      </c>
      <c r="J68" s="143">
        <f>+I68-G68</f>
        <v>-64</v>
      </c>
      <c r="K68" s="142">
        <v>3638</v>
      </c>
      <c r="L68" s="143">
        <f>K68-I68</f>
        <v>-44</v>
      </c>
      <c r="M68" s="145"/>
      <c r="N68" s="146"/>
      <c r="O68" s="146"/>
      <c r="P68" s="146"/>
      <c r="Q68" s="146"/>
      <c r="R68" s="146"/>
    </row>
    <row r="69" spans="2:18" ht="6" customHeight="1">
      <c r="B69" s="140"/>
      <c r="C69" s="144"/>
      <c r="D69" s="142"/>
      <c r="E69" s="142"/>
      <c r="F69" s="143"/>
      <c r="G69" s="142"/>
      <c r="H69" s="143"/>
      <c r="I69" s="142"/>
      <c r="J69" s="143"/>
      <c r="K69" s="142"/>
      <c r="L69" s="143"/>
      <c r="M69" s="145"/>
      <c r="N69" s="146"/>
      <c r="O69" s="146"/>
      <c r="P69" s="146"/>
      <c r="Q69" s="146"/>
      <c r="R69" s="146"/>
    </row>
    <row r="70" spans="2:18" s="127" customFormat="1" ht="13.5" customHeight="1">
      <c r="B70" s="1218" t="s">
        <v>1018</v>
      </c>
      <c r="C70" s="1219"/>
      <c r="D70" s="153">
        <f aca="true" t="shared" si="23" ref="D70:L70">SUM(D71:D74)</f>
        <v>10020</v>
      </c>
      <c r="E70" s="153">
        <f t="shared" si="23"/>
        <v>9953</v>
      </c>
      <c r="F70" s="153">
        <f t="shared" si="23"/>
        <v>-67</v>
      </c>
      <c r="G70" s="153">
        <f t="shared" si="23"/>
        <v>9916</v>
      </c>
      <c r="H70" s="153">
        <f t="shared" si="23"/>
        <v>-37</v>
      </c>
      <c r="I70" s="153">
        <f t="shared" si="23"/>
        <v>9940</v>
      </c>
      <c r="J70" s="153">
        <f t="shared" si="23"/>
        <v>24</v>
      </c>
      <c r="K70" s="153">
        <f t="shared" si="23"/>
        <v>9945</v>
      </c>
      <c r="L70" s="153">
        <f t="shared" si="23"/>
        <v>5</v>
      </c>
      <c r="M70" s="148"/>
      <c r="N70" s="149"/>
      <c r="O70" s="149"/>
      <c r="P70" s="149"/>
      <c r="Q70" s="149"/>
      <c r="R70" s="149"/>
    </row>
    <row r="71" spans="2:18" ht="13.5" customHeight="1">
      <c r="B71" s="140"/>
      <c r="C71" s="144" t="s">
        <v>962</v>
      </c>
      <c r="D71" s="142">
        <v>4638</v>
      </c>
      <c r="E71" s="142">
        <v>4698</v>
      </c>
      <c r="F71" s="143">
        <f>+E71-D71</f>
        <v>60</v>
      </c>
      <c r="G71" s="142">
        <v>4680</v>
      </c>
      <c r="H71" s="143">
        <f>+G71-E71</f>
        <v>-18</v>
      </c>
      <c r="I71" s="142">
        <v>4713</v>
      </c>
      <c r="J71" s="143">
        <f>+I71-G71</f>
        <v>33</v>
      </c>
      <c r="K71" s="142">
        <v>4729</v>
      </c>
      <c r="L71" s="143">
        <f>K71-I71</f>
        <v>16</v>
      </c>
      <c r="M71" s="145"/>
      <c r="N71" s="146"/>
      <c r="O71" s="146"/>
      <c r="P71" s="146"/>
      <c r="Q71" s="146"/>
      <c r="R71" s="146"/>
    </row>
    <row r="72" spans="2:18" ht="13.5" customHeight="1">
      <c r="B72" s="140"/>
      <c r="C72" s="144" t="s">
        <v>963</v>
      </c>
      <c r="D72" s="142">
        <v>1954</v>
      </c>
      <c r="E72" s="142">
        <v>1928</v>
      </c>
      <c r="F72" s="143">
        <f>+E72-D72</f>
        <v>-26</v>
      </c>
      <c r="G72" s="142">
        <v>1910</v>
      </c>
      <c r="H72" s="143">
        <f>+G72-E72</f>
        <v>-18</v>
      </c>
      <c r="I72" s="142">
        <v>1909</v>
      </c>
      <c r="J72" s="143">
        <f>+I72-G72</f>
        <v>-1</v>
      </c>
      <c r="K72" s="142">
        <v>1904</v>
      </c>
      <c r="L72" s="143">
        <f>K72-I72</f>
        <v>-5</v>
      </c>
      <c r="M72" s="145"/>
      <c r="N72" s="146"/>
      <c r="O72" s="146"/>
      <c r="P72" s="146"/>
      <c r="Q72" s="146"/>
      <c r="R72" s="146"/>
    </row>
    <row r="73" spans="2:18" ht="13.5" customHeight="1">
      <c r="B73" s="140"/>
      <c r="C73" s="144" t="s">
        <v>964</v>
      </c>
      <c r="D73" s="142">
        <v>1584</v>
      </c>
      <c r="E73" s="142">
        <v>1527</v>
      </c>
      <c r="F73" s="143">
        <f>+E73-D73</f>
        <v>-57</v>
      </c>
      <c r="G73" s="142">
        <v>1530</v>
      </c>
      <c r="H73" s="143">
        <f>+G73-E73</f>
        <v>3</v>
      </c>
      <c r="I73" s="142">
        <v>1521</v>
      </c>
      <c r="J73" s="143">
        <f>+I73-G73</f>
        <v>-9</v>
      </c>
      <c r="K73" s="142">
        <v>1516</v>
      </c>
      <c r="L73" s="143">
        <f>K73-I73</f>
        <v>-5</v>
      </c>
      <c r="M73" s="145"/>
      <c r="N73" s="146"/>
      <c r="O73" s="146"/>
      <c r="P73" s="146"/>
      <c r="Q73" s="146"/>
      <c r="R73" s="146"/>
    </row>
    <row r="74" spans="2:18" ht="13.5" customHeight="1">
      <c r="B74" s="157"/>
      <c r="C74" s="158" t="s">
        <v>965</v>
      </c>
      <c r="D74" s="159">
        <v>1844</v>
      </c>
      <c r="E74" s="142">
        <v>1800</v>
      </c>
      <c r="F74" s="160">
        <f>+E74-D74</f>
        <v>-44</v>
      </c>
      <c r="G74" s="159">
        <v>1796</v>
      </c>
      <c r="H74" s="160">
        <f>+G74-E74</f>
        <v>-4</v>
      </c>
      <c r="I74" s="159">
        <v>1797</v>
      </c>
      <c r="J74" s="160">
        <f>+I74-G74</f>
        <v>1</v>
      </c>
      <c r="K74" s="159">
        <v>1796</v>
      </c>
      <c r="L74" s="160">
        <f>K74-I74</f>
        <v>-1</v>
      </c>
      <c r="M74" s="145"/>
      <c r="N74" s="146"/>
      <c r="O74" s="146"/>
      <c r="P74" s="146"/>
      <c r="Q74" s="146"/>
      <c r="R74" s="146"/>
    </row>
    <row r="75" spans="2:12" ht="12">
      <c r="B75" s="113" t="s">
        <v>1019</v>
      </c>
      <c r="E75" s="161"/>
      <c r="F75" s="162"/>
      <c r="I75" s="127"/>
      <c r="J75" s="117"/>
      <c r="K75" s="117"/>
      <c r="L75" s="117"/>
    </row>
    <row r="76" spans="10:12" ht="13.5">
      <c r="J76" s="117"/>
      <c r="K76" s="117"/>
      <c r="L76" s="117"/>
    </row>
    <row r="77" spans="10:12" ht="13.5">
      <c r="J77" s="117"/>
      <c r="K77" s="117"/>
      <c r="L77" s="117"/>
    </row>
    <row r="78" spans="10:12" ht="13.5">
      <c r="J78" s="117"/>
      <c r="K78" s="117"/>
      <c r="L78" s="117"/>
    </row>
  </sheetData>
  <mergeCells count="22">
    <mergeCell ref="D4:D6"/>
    <mergeCell ref="B70:C70"/>
    <mergeCell ref="B37:C37"/>
    <mergeCell ref="B40:C40"/>
    <mergeCell ref="B31:C31"/>
    <mergeCell ref="B49:C49"/>
    <mergeCell ref="B53:C53"/>
    <mergeCell ref="B67:C67"/>
    <mergeCell ref="B58:C58"/>
    <mergeCell ref="B25:C25"/>
    <mergeCell ref="B27:C27"/>
    <mergeCell ref="B4:C6"/>
    <mergeCell ref="B7:C7"/>
    <mergeCell ref="B9:C9"/>
    <mergeCell ref="E4:F5"/>
    <mergeCell ref="G4:H5"/>
    <mergeCell ref="I4:J5"/>
    <mergeCell ref="K4:L5"/>
    <mergeCell ref="M4:R4"/>
    <mergeCell ref="M5:N5"/>
    <mergeCell ref="O5:P5"/>
    <mergeCell ref="Q5:R5"/>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K63"/>
  <sheetViews>
    <sheetView workbookViewId="0" topLeftCell="A1">
      <selection activeCell="A1" sqref="A1"/>
    </sheetView>
  </sheetViews>
  <sheetFormatPr defaultColWidth="9.00390625" defaultRowHeight="13.5"/>
  <cols>
    <col min="1" max="2" width="2.625" style="163" customWidth="1"/>
    <col min="3" max="3" width="12.625" style="163" customWidth="1"/>
    <col min="4" max="4" width="8.625" style="163" customWidth="1"/>
    <col min="5" max="5" width="7.625" style="163" customWidth="1"/>
    <col min="6" max="6" width="8.625" style="163" customWidth="1"/>
    <col min="7" max="7" width="8.25390625" style="163" customWidth="1"/>
    <col min="8" max="8" width="9.75390625" style="163" customWidth="1"/>
    <col min="9" max="9" width="9.50390625" style="163" customWidth="1"/>
    <col min="10" max="10" width="8.25390625" style="163" customWidth="1"/>
    <col min="11" max="11" width="9.25390625" style="165" customWidth="1"/>
    <col min="12" max="16384" width="9.00390625" style="163" customWidth="1"/>
  </cols>
  <sheetData>
    <row r="1" ht="14.25" customHeight="1">
      <c r="B1" s="164" t="s">
        <v>1047</v>
      </c>
    </row>
    <row r="2" spans="3:11" ht="14.25" customHeight="1">
      <c r="C2" s="164"/>
      <c r="J2" s="1184" t="s">
        <v>1023</v>
      </c>
      <c r="K2" s="165" t="s">
        <v>1024</v>
      </c>
    </row>
    <row r="3" spans="6:11" ht="12.75" thickBot="1">
      <c r="F3" s="166"/>
      <c r="J3" s="1185"/>
      <c r="K3" s="165" t="s">
        <v>1025</v>
      </c>
    </row>
    <row r="4" spans="2:11" ht="14.25" customHeight="1" thickTop="1">
      <c r="B4" s="1201" t="s">
        <v>992</v>
      </c>
      <c r="C4" s="1202"/>
      <c r="D4" s="1191" t="s">
        <v>1026</v>
      </c>
      <c r="E4" s="1189"/>
      <c r="F4" s="1189"/>
      <c r="G4" s="1188"/>
      <c r="H4" s="1179" t="s">
        <v>1027</v>
      </c>
      <c r="I4" s="1180"/>
      <c r="J4" s="1180"/>
      <c r="K4" s="1181"/>
    </row>
    <row r="5" spans="2:11" ht="12" customHeight="1">
      <c r="B5" s="1203"/>
      <c r="C5" s="1204"/>
      <c r="D5" s="1195" t="s">
        <v>1028</v>
      </c>
      <c r="E5" s="1171" t="s">
        <v>1029</v>
      </c>
      <c r="F5" s="1172"/>
      <c r="G5" s="1173"/>
      <c r="H5" s="1182" t="s">
        <v>1028</v>
      </c>
      <c r="I5" s="1178" t="s">
        <v>1029</v>
      </c>
      <c r="J5" s="1175"/>
      <c r="K5" s="1176"/>
    </row>
    <row r="6" spans="2:11" ht="12" customHeight="1">
      <c r="B6" s="1203"/>
      <c r="C6" s="1204"/>
      <c r="D6" s="1196"/>
      <c r="E6" s="1193" t="s">
        <v>1030</v>
      </c>
      <c r="F6" s="1193" t="s">
        <v>1031</v>
      </c>
      <c r="G6" s="1186" t="s">
        <v>1032</v>
      </c>
      <c r="H6" s="1183"/>
      <c r="I6" s="1198" t="s">
        <v>1033</v>
      </c>
      <c r="J6" s="1198" t="s">
        <v>1031</v>
      </c>
      <c r="K6" s="1200" t="s">
        <v>1034</v>
      </c>
    </row>
    <row r="7" spans="2:11" ht="12" customHeight="1">
      <c r="B7" s="1205"/>
      <c r="C7" s="1197"/>
      <c r="D7" s="1190"/>
      <c r="E7" s="1194"/>
      <c r="F7" s="1194"/>
      <c r="G7" s="1187"/>
      <c r="H7" s="1177"/>
      <c r="I7" s="1199"/>
      <c r="J7" s="1199"/>
      <c r="K7" s="1192"/>
    </row>
    <row r="8" spans="2:11" s="168" customFormat="1" ht="16.5" customHeight="1">
      <c r="B8" s="1218" t="s">
        <v>978</v>
      </c>
      <c r="C8" s="1219"/>
      <c r="D8" s="106">
        <f>SUM(D10:D62)</f>
        <v>62357</v>
      </c>
      <c r="E8" s="106">
        <f>SUM(E10:E62)</f>
        <v>63064</v>
      </c>
      <c r="F8" s="169">
        <f>E8/$E$8*100</f>
        <v>100</v>
      </c>
      <c r="G8" s="170">
        <v>1.1</v>
      </c>
      <c r="H8" s="106">
        <f>SUM(H10:H62)</f>
        <v>386049</v>
      </c>
      <c r="I8" s="106">
        <f>SUM(I10:I62)</f>
        <v>413886</v>
      </c>
      <c r="J8" s="169">
        <f>I8/$I$8*100</f>
        <v>100</v>
      </c>
      <c r="K8" s="171">
        <v>7.2</v>
      </c>
    </row>
    <row r="9" spans="2:11" s="172" customFormat="1" ht="16.5" customHeight="1">
      <c r="B9" s="133"/>
      <c r="C9" s="151"/>
      <c r="D9" s="137"/>
      <c r="F9" s="169"/>
      <c r="G9" s="173"/>
      <c r="H9" s="106"/>
      <c r="J9" s="169"/>
      <c r="K9" s="171"/>
    </row>
    <row r="10" spans="2:11" ht="15" customHeight="1">
      <c r="B10" s="174"/>
      <c r="C10" s="99" t="s">
        <v>922</v>
      </c>
      <c r="D10" s="174">
        <v>10300</v>
      </c>
      <c r="E10" s="163">
        <v>11365</v>
      </c>
      <c r="F10" s="175">
        <f aca="true" t="shared" si="0" ref="F10:F22">E10/$E$8*100</f>
        <v>18.02137511099835</v>
      </c>
      <c r="G10" s="176">
        <v>10.3</v>
      </c>
      <c r="H10" s="103">
        <v>90439</v>
      </c>
      <c r="I10" s="163">
        <v>92050</v>
      </c>
      <c r="J10" s="177">
        <f aca="true" t="shared" si="1" ref="J10:J22">I10/$I$8*100</f>
        <v>22.240423691547914</v>
      </c>
      <c r="K10" s="178">
        <v>1.8</v>
      </c>
    </row>
    <row r="11" spans="2:11" ht="15" customHeight="1">
      <c r="B11" s="174"/>
      <c r="C11" s="99" t="s">
        <v>923</v>
      </c>
      <c r="D11" s="174">
        <v>4893</v>
      </c>
      <c r="E11" s="163">
        <v>5102</v>
      </c>
      <c r="F11" s="175">
        <f t="shared" si="0"/>
        <v>8.09019408854497</v>
      </c>
      <c r="G11" s="176">
        <v>4.3</v>
      </c>
      <c r="H11" s="103">
        <v>37667</v>
      </c>
      <c r="I11" s="163">
        <v>39283</v>
      </c>
      <c r="J11" s="177">
        <f t="shared" si="1"/>
        <v>9.491260878599421</v>
      </c>
      <c r="K11" s="178">
        <v>4.3</v>
      </c>
    </row>
    <row r="12" spans="2:11" ht="15" customHeight="1">
      <c r="B12" s="174"/>
      <c r="C12" s="99" t="s">
        <v>924</v>
      </c>
      <c r="D12" s="174">
        <v>5683</v>
      </c>
      <c r="E12" s="163">
        <v>5611</v>
      </c>
      <c r="F12" s="175">
        <f t="shared" si="0"/>
        <v>8.89731066852721</v>
      </c>
      <c r="G12" s="176">
        <v>-1.2</v>
      </c>
      <c r="H12" s="103">
        <v>35118</v>
      </c>
      <c r="I12" s="163">
        <v>37183</v>
      </c>
      <c r="J12" s="177">
        <f t="shared" si="1"/>
        <v>8.983874786777035</v>
      </c>
      <c r="K12" s="178">
        <v>5.9</v>
      </c>
    </row>
    <row r="13" spans="2:11" ht="15" customHeight="1">
      <c r="B13" s="174"/>
      <c r="C13" s="99" t="s">
        <v>925</v>
      </c>
      <c r="D13" s="174">
        <v>5460</v>
      </c>
      <c r="E13" s="163">
        <v>5844</v>
      </c>
      <c r="F13" s="175">
        <f t="shared" si="0"/>
        <v>9.266776607890396</v>
      </c>
      <c r="G13" s="176">
        <v>7</v>
      </c>
      <c r="H13" s="103">
        <v>40096</v>
      </c>
      <c r="I13" s="163">
        <v>44265</v>
      </c>
      <c r="J13" s="177">
        <f t="shared" si="1"/>
        <v>10.694973978341862</v>
      </c>
      <c r="K13" s="178">
        <v>10.4</v>
      </c>
    </row>
    <row r="14" spans="2:11" ht="15" customHeight="1">
      <c r="B14" s="174"/>
      <c r="C14" s="99" t="s">
        <v>926</v>
      </c>
      <c r="D14" s="174">
        <v>2402</v>
      </c>
      <c r="E14" s="163">
        <v>2412</v>
      </c>
      <c r="F14" s="175">
        <f t="shared" si="0"/>
        <v>3.8246860332360777</v>
      </c>
      <c r="G14" s="176">
        <v>0.4</v>
      </c>
      <c r="H14" s="103">
        <v>16067</v>
      </c>
      <c r="I14" s="163">
        <v>17699</v>
      </c>
      <c r="J14" s="177">
        <f t="shared" si="1"/>
        <v>4.276298304364003</v>
      </c>
      <c r="K14" s="178">
        <v>10.7</v>
      </c>
    </row>
    <row r="15" spans="2:11" ht="15" customHeight="1">
      <c r="B15" s="174"/>
      <c r="C15" s="99" t="s">
        <v>927</v>
      </c>
      <c r="D15" s="174">
        <v>1982</v>
      </c>
      <c r="E15" s="163">
        <v>1949</v>
      </c>
      <c r="F15" s="175">
        <f t="shared" si="0"/>
        <v>3.0905112266903463</v>
      </c>
      <c r="G15" s="176">
        <v>-1.7</v>
      </c>
      <c r="H15" s="103">
        <v>12725</v>
      </c>
      <c r="I15" s="163">
        <v>15100</v>
      </c>
      <c r="J15" s="177">
        <f t="shared" si="1"/>
        <v>3.6483476126276315</v>
      </c>
      <c r="K15" s="178">
        <v>18.7</v>
      </c>
    </row>
    <row r="16" spans="2:11" ht="15" customHeight="1">
      <c r="B16" s="174"/>
      <c r="C16" s="99" t="s">
        <v>1021</v>
      </c>
      <c r="D16" s="174">
        <v>1718</v>
      </c>
      <c r="E16" s="163">
        <v>1690</v>
      </c>
      <c r="F16" s="175">
        <f t="shared" si="0"/>
        <v>2.679817328428263</v>
      </c>
      <c r="G16" s="176">
        <v>-1.6</v>
      </c>
      <c r="H16" s="103">
        <v>11849</v>
      </c>
      <c r="I16" s="163">
        <v>11051</v>
      </c>
      <c r="J16" s="177">
        <f t="shared" si="1"/>
        <v>2.6700589051091366</v>
      </c>
      <c r="K16" s="178">
        <v>-6.7</v>
      </c>
    </row>
    <row r="17" spans="2:11" ht="15" customHeight="1">
      <c r="B17" s="174"/>
      <c r="C17" s="99" t="s">
        <v>929</v>
      </c>
      <c r="D17" s="174">
        <v>1765</v>
      </c>
      <c r="E17" s="163">
        <v>1728</v>
      </c>
      <c r="F17" s="175">
        <f t="shared" si="0"/>
        <v>2.7400735760497272</v>
      </c>
      <c r="G17" s="176">
        <v>-2.1</v>
      </c>
      <c r="H17" s="103">
        <v>8149</v>
      </c>
      <c r="I17" s="163">
        <v>9146</v>
      </c>
      <c r="J17" s="177">
        <f t="shared" si="1"/>
        <v>2.2097872360988293</v>
      </c>
      <c r="K17" s="178">
        <v>12.2</v>
      </c>
    </row>
    <row r="18" spans="2:11" ht="15" customHeight="1">
      <c r="B18" s="174"/>
      <c r="C18" s="99" t="s">
        <v>930</v>
      </c>
      <c r="D18" s="174">
        <v>1885</v>
      </c>
      <c r="E18" s="163">
        <v>1906</v>
      </c>
      <c r="F18" s="175">
        <f t="shared" si="0"/>
        <v>3.022326525434479</v>
      </c>
      <c r="G18" s="176">
        <v>1.1</v>
      </c>
      <c r="H18" s="103">
        <v>12343</v>
      </c>
      <c r="I18" s="163">
        <v>13971</v>
      </c>
      <c r="J18" s="177">
        <f t="shared" si="1"/>
        <v>3.37556718516693</v>
      </c>
      <c r="K18" s="178">
        <v>13.2</v>
      </c>
    </row>
    <row r="19" spans="2:11" ht="15" customHeight="1">
      <c r="B19" s="174"/>
      <c r="C19" s="99" t="s">
        <v>931</v>
      </c>
      <c r="D19" s="174">
        <v>2255</v>
      </c>
      <c r="E19" s="163">
        <v>2288</v>
      </c>
      <c r="F19" s="175">
        <f t="shared" si="0"/>
        <v>3.6280603831028797</v>
      </c>
      <c r="G19" s="176">
        <v>1.5</v>
      </c>
      <c r="H19" s="103">
        <v>13470</v>
      </c>
      <c r="I19" s="163">
        <v>16115</v>
      </c>
      <c r="J19" s="177">
        <f t="shared" si="1"/>
        <v>3.893584223675118</v>
      </c>
      <c r="K19" s="178">
        <v>19.6</v>
      </c>
    </row>
    <row r="20" spans="2:11" ht="15" customHeight="1">
      <c r="B20" s="174"/>
      <c r="C20" s="99" t="s">
        <v>932</v>
      </c>
      <c r="D20" s="174">
        <v>1716</v>
      </c>
      <c r="E20" s="163">
        <v>1648</v>
      </c>
      <c r="F20" s="175">
        <f t="shared" si="0"/>
        <v>2.613218317899277</v>
      </c>
      <c r="G20" s="176">
        <v>-4</v>
      </c>
      <c r="H20" s="103">
        <v>7728</v>
      </c>
      <c r="I20" s="163">
        <v>9471</v>
      </c>
      <c r="J20" s="177">
        <f t="shared" si="1"/>
        <v>2.28831127411896</v>
      </c>
      <c r="K20" s="178">
        <v>22.6</v>
      </c>
    </row>
    <row r="21" spans="2:11" ht="15" customHeight="1">
      <c r="B21" s="174"/>
      <c r="C21" s="99" t="s">
        <v>933</v>
      </c>
      <c r="D21" s="174">
        <v>1114</v>
      </c>
      <c r="E21" s="163">
        <v>1146</v>
      </c>
      <c r="F21" s="175">
        <f t="shared" si="0"/>
        <v>1.8172015730052011</v>
      </c>
      <c r="G21" s="176">
        <v>2.9</v>
      </c>
      <c r="H21" s="103">
        <v>4418</v>
      </c>
      <c r="I21" s="163">
        <v>4818</v>
      </c>
      <c r="J21" s="177">
        <f t="shared" si="1"/>
        <v>1.1640886620953594</v>
      </c>
      <c r="K21" s="178">
        <v>9.1</v>
      </c>
    </row>
    <row r="22" spans="2:11" ht="15" customHeight="1">
      <c r="B22" s="174"/>
      <c r="C22" s="99" t="s">
        <v>1035</v>
      </c>
      <c r="D22" s="174">
        <v>2258</v>
      </c>
      <c r="E22" s="163">
        <v>2162</v>
      </c>
      <c r="F22" s="175">
        <f t="shared" si="0"/>
        <v>3.4282633515159207</v>
      </c>
      <c r="G22" s="176">
        <v>-4.3</v>
      </c>
      <c r="H22" s="103">
        <v>11598</v>
      </c>
      <c r="I22" s="163">
        <v>12099</v>
      </c>
      <c r="J22" s="177">
        <f t="shared" si="1"/>
        <v>2.9232687261709747</v>
      </c>
      <c r="K22" s="178">
        <v>4.3</v>
      </c>
    </row>
    <row r="23" spans="2:11" s="168" customFormat="1" ht="15" customHeight="1">
      <c r="B23" s="1218" t="s">
        <v>1036</v>
      </c>
      <c r="C23" s="1219"/>
      <c r="D23" s="137"/>
      <c r="E23" s="106"/>
      <c r="F23" s="169"/>
      <c r="G23" s="173"/>
      <c r="H23" s="106"/>
      <c r="I23" s="106"/>
      <c r="J23" s="169"/>
      <c r="K23" s="171"/>
    </row>
    <row r="24" spans="2:11" ht="15" customHeight="1">
      <c r="B24" s="174"/>
      <c r="C24" s="99" t="s">
        <v>1037</v>
      </c>
      <c r="D24" s="174">
        <v>738</v>
      </c>
      <c r="E24" s="103">
        <v>722</v>
      </c>
      <c r="F24" s="175">
        <f>E24/$E$8*100</f>
        <v>1.1448687048078143</v>
      </c>
      <c r="G24" s="176">
        <v>-2.2</v>
      </c>
      <c r="H24" s="103">
        <v>4585</v>
      </c>
      <c r="I24" s="163">
        <v>4752</v>
      </c>
      <c r="J24" s="177">
        <f>I24/$I$8*100</f>
        <v>1.148142242066656</v>
      </c>
      <c r="K24" s="178">
        <v>3.6</v>
      </c>
    </row>
    <row r="25" spans="2:11" ht="15" customHeight="1">
      <c r="B25" s="174"/>
      <c r="C25" s="99" t="s">
        <v>1038</v>
      </c>
      <c r="D25" s="174">
        <v>572</v>
      </c>
      <c r="E25" s="103">
        <v>547</v>
      </c>
      <c r="F25" s="175">
        <f>E25/$E$8*100</f>
        <v>0.8673728276037043</v>
      </c>
      <c r="G25" s="176">
        <v>-4.4</v>
      </c>
      <c r="H25" s="103">
        <v>2490</v>
      </c>
      <c r="I25" s="163">
        <v>2338</v>
      </c>
      <c r="J25" s="177">
        <f>I25/$I$8*100</f>
        <v>0.5648898488955896</v>
      </c>
      <c r="K25" s="178">
        <v>-6.1</v>
      </c>
    </row>
    <row r="26" spans="2:11" s="168" customFormat="1" ht="15" customHeight="1">
      <c r="B26" s="1218" t="s">
        <v>1039</v>
      </c>
      <c r="C26" s="1219"/>
      <c r="D26" s="137"/>
      <c r="E26" s="106"/>
      <c r="F26" s="169"/>
      <c r="G26" s="173"/>
      <c r="H26" s="106"/>
      <c r="I26" s="106"/>
      <c r="J26" s="169"/>
      <c r="K26" s="171"/>
    </row>
    <row r="27" spans="2:11" ht="15" customHeight="1">
      <c r="B27" s="174"/>
      <c r="C27" s="99" t="s">
        <v>937</v>
      </c>
      <c r="D27" s="174">
        <v>1375</v>
      </c>
      <c r="E27" s="103">
        <v>1317</v>
      </c>
      <c r="F27" s="175">
        <f>E27/$E$8*100</f>
        <v>2.0883546873017886</v>
      </c>
      <c r="G27" s="176">
        <v>-4.2</v>
      </c>
      <c r="H27" s="103">
        <v>6309</v>
      </c>
      <c r="I27" s="163">
        <v>7414</v>
      </c>
      <c r="J27" s="177">
        <f>I27/$I$8*100</f>
        <v>1.7913145165576996</v>
      </c>
      <c r="K27" s="178">
        <v>17.5</v>
      </c>
    </row>
    <row r="28" spans="2:11" ht="15" customHeight="1">
      <c r="B28" s="174"/>
      <c r="C28" s="99" t="s">
        <v>938</v>
      </c>
      <c r="D28" s="174">
        <v>477</v>
      </c>
      <c r="E28" s="103">
        <v>471</v>
      </c>
      <c r="F28" s="175">
        <f>E28/$E$8*100</f>
        <v>0.7468603323607764</v>
      </c>
      <c r="G28" s="176">
        <v>-1.3</v>
      </c>
      <c r="H28" s="103">
        <v>2497</v>
      </c>
      <c r="I28" s="163">
        <v>2664</v>
      </c>
      <c r="J28" s="177">
        <f>I28/$I$8*100</f>
        <v>0.6436554993403981</v>
      </c>
      <c r="K28" s="178">
        <v>6.7</v>
      </c>
    </row>
    <row r="29" spans="2:11" ht="15" customHeight="1">
      <c r="B29" s="174"/>
      <c r="C29" s="99" t="s">
        <v>1022</v>
      </c>
      <c r="D29" s="174">
        <v>564</v>
      </c>
      <c r="E29" s="103">
        <v>552</v>
      </c>
      <c r="F29" s="175">
        <f>E29/$E$8*100</f>
        <v>0.8753012812381074</v>
      </c>
      <c r="G29" s="176">
        <v>-2.1</v>
      </c>
      <c r="H29" s="103">
        <v>2706</v>
      </c>
      <c r="I29" s="163">
        <v>2559</v>
      </c>
      <c r="J29" s="177">
        <f>I29/$I$8*100</f>
        <v>0.6182861947492788</v>
      </c>
      <c r="K29" s="178">
        <v>-5.4</v>
      </c>
    </row>
    <row r="30" spans="2:11" ht="15" customHeight="1">
      <c r="B30" s="174"/>
      <c r="C30" s="99" t="s">
        <v>940</v>
      </c>
      <c r="D30" s="174">
        <v>720</v>
      </c>
      <c r="E30" s="103">
        <v>711</v>
      </c>
      <c r="F30" s="175">
        <f>E30/$E$8*100</f>
        <v>1.1274261068121274</v>
      </c>
      <c r="G30" s="176">
        <v>-9.9</v>
      </c>
      <c r="H30" s="103">
        <v>3647</v>
      </c>
      <c r="I30" s="163">
        <v>3669</v>
      </c>
      <c r="J30" s="177">
        <f>I30/$I$8*100</f>
        <v>0.8864759861411112</v>
      </c>
      <c r="K30" s="178">
        <v>0.6</v>
      </c>
    </row>
    <row r="31" spans="2:11" s="168" customFormat="1" ht="15" customHeight="1">
      <c r="B31" s="1218" t="s">
        <v>1040</v>
      </c>
      <c r="C31" s="1219"/>
      <c r="D31" s="137"/>
      <c r="E31" s="106"/>
      <c r="F31" s="169"/>
      <c r="G31" s="173"/>
      <c r="H31" s="106"/>
      <c r="I31" s="106"/>
      <c r="J31" s="169"/>
      <c r="K31" s="171"/>
    </row>
    <row r="32" spans="2:11" ht="15" customHeight="1">
      <c r="B32" s="174"/>
      <c r="C32" s="99" t="s">
        <v>941</v>
      </c>
      <c r="D32" s="174">
        <v>507</v>
      </c>
      <c r="E32" s="103">
        <v>494</v>
      </c>
      <c r="F32" s="175">
        <f>E32/$E$8*100</f>
        <v>0.7833312190790307</v>
      </c>
      <c r="G32" s="176">
        <v>-2.4</v>
      </c>
      <c r="H32" s="103">
        <v>1854</v>
      </c>
      <c r="I32" s="163">
        <v>2037</v>
      </c>
      <c r="J32" s="177">
        <f>I32/$I$8*100</f>
        <v>0.49216450906771436</v>
      </c>
      <c r="K32" s="178">
        <v>9.9</v>
      </c>
    </row>
    <row r="33" spans="2:11" s="168" customFormat="1" ht="15" customHeight="1">
      <c r="B33" s="1218" t="s">
        <v>1013</v>
      </c>
      <c r="C33" s="1219"/>
      <c r="D33" s="137"/>
      <c r="E33" s="106"/>
      <c r="F33" s="169"/>
      <c r="G33" s="173"/>
      <c r="H33" s="106"/>
      <c r="I33" s="106"/>
      <c r="J33" s="169"/>
      <c r="K33" s="171"/>
    </row>
    <row r="34" spans="2:11" ht="15" customHeight="1">
      <c r="B34" s="174"/>
      <c r="C34" s="99" t="s">
        <v>942</v>
      </c>
      <c r="D34" s="174">
        <v>326</v>
      </c>
      <c r="E34" s="103">
        <v>321</v>
      </c>
      <c r="F34" s="175">
        <f aca="true" t="shared" si="2" ref="F34:F40">E34/$E$8*100</f>
        <v>0.509006723328682</v>
      </c>
      <c r="G34" s="176">
        <v>-1.5</v>
      </c>
      <c r="H34" s="103">
        <v>1261</v>
      </c>
      <c r="I34" s="163">
        <v>1635</v>
      </c>
      <c r="J34" s="177">
        <f aca="true" t="shared" si="3" ref="J34:J40">I34/$I$8*100</f>
        <v>0.395036314347429</v>
      </c>
      <c r="K34" s="178">
        <v>29.7</v>
      </c>
    </row>
    <row r="35" spans="2:11" ht="15" customHeight="1">
      <c r="B35" s="174"/>
      <c r="C35" s="99" t="s">
        <v>943</v>
      </c>
      <c r="D35" s="174">
        <v>779</v>
      </c>
      <c r="E35" s="103">
        <v>703</v>
      </c>
      <c r="F35" s="175">
        <f t="shared" si="2"/>
        <v>1.1147405809970823</v>
      </c>
      <c r="G35" s="176">
        <v>-9.8</v>
      </c>
      <c r="H35" s="103">
        <v>3008</v>
      </c>
      <c r="I35" s="163">
        <v>2917</v>
      </c>
      <c r="J35" s="177">
        <f t="shared" si="3"/>
        <v>0.7047834427837617</v>
      </c>
      <c r="K35" s="178">
        <v>-3</v>
      </c>
    </row>
    <row r="36" spans="2:11" ht="15" customHeight="1">
      <c r="B36" s="174"/>
      <c r="C36" s="99" t="s">
        <v>944</v>
      </c>
      <c r="D36" s="174">
        <v>368</v>
      </c>
      <c r="E36" s="103">
        <v>326</v>
      </c>
      <c r="F36" s="175">
        <f t="shared" si="2"/>
        <v>0.5169351769630851</v>
      </c>
      <c r="G36" s="176">
        <v>-11.4</v>
      </c>
      <c r="H36" s="103">
        <v>1540</v>
      </c>
      <c r="I36" s="163">
        <v>1578</v>
      </c>
      <c r="J36" s="177">
        <f t="shared" si="3"/>
        <v>0.3812644061408214</v>
      </c>
      <c r="K36" s="178">
        <v>2.5</v>
      </c>
    </row>
    <row r="37" spans="2:11" ht="15" customHeight="1">
      <c r="B37" s="174"/>
      <c r="C37" s="99" t="s">
        <v>945</v>
      </c>
      <c r="D37" s="174">
        <v>522</v>
      </c>
      <c r="E37" s="103">
        <v>555</v>
      </c>
      <c r="F37" s="175">
        <f t="shared" si="2"/>
        <v>0.8800583534187492</v>
      </c>
      <c r="G37" s="176">
        <v>6.3</v>
      </c>
      <c r="H37" s="103">
        <v>2309</v>
      </c>
      <c r="I37" s="163">
        <v>2409</v>
      </c>
      <c r="J37" s="177">
        <f t="shared" si="3"/>
        <v>0.5820443310476797</v>
      </c>
      <c r="K37" s="178">
        <v>4.3</v>
      </c>
    </row>
    <row r="38" spans="2:11" ht="15" customHeight="1">
      <c r="B38" s="174"/>
      <c r="C38" s="99" t="s">
        <v>946</v>
      </c>
      <c r="D38" s="174">
        <v>258</v>
      </c>
      <c r="E38" s="103">
        <v>232</v>
      </c>
      <c r="F38" s="175">
        <f t="shared" si="2"/>
        <v>0.367880248636306</v>
      </c>
      <c r="G38" s="176">
        <v>-10.1</v>
      </c>
      <c r="H38" s="103">
        <v>937</v>
      </c>
      <c r="I38" s="163">
        <v>924</v>
      </c>
      <c r="J38" s="177">
        <f t="shared" si="3"/>
        <v>0.2232498804018498</v>
      </c>
      <c r="K38" s="178">
        <v>-1.4</v>
      </c>
    </row>
    <row r="39" spans="2:11" ht="15" customHeight="1">
      <c r="B39" s="174"/>
      <c r="C39" s="99" t="s">
        <v>947</v>
      </c>
      <c r="D39" s="174">
        <v>222</v>
      </c>
      <c r="E39" s="103">
        <v>206</v>
      </c>
      <c r="F39" s="175">
        <f t="shared" si="2"/>
        <v>0.3266522897374096</v>
      </c>
      <c r="G39" s="176">
        <v>-7.2</v>
      </c>
      <c r="H39" s="103">
        <v>845</v>
      </c>
      <c r="I39" s="163">
        <v>865</v>
      </c>
      <c r="J39" s="177">
        <f t="shared" si="3"/>
        <v>0.2089947473458875</v>
      </c>
      <c r="K39" s="178">
        <v>2.4</v>
      </c>
    </row>
    <row r="40" spans="2:11" ht="15" customHeight="1">
      <c r="B40" s="174"/>
      <c r="C40" s="99" t="s">
        <v>948</v>
      </c>
      <c r="D40" s="174">
        <v>380</v>
      </c>
      <c r="E40" s="103">
        <v>368</v>
      </c>
      <c r="F40" s="175">
        <f t="shared" si="2"/>
        <v>0.5835341874920715</v>
      </c>
      <c r="G40" s="176">
        <v>-3.2</v>
      </c>
      <c r="H40" s="103">
        <v>1048</v>
      </c>
      <c r="I40" s="163">
        <v>1137</v>
      </c>
      <c r="J40" s="177">
        <f t="shared" si="3"/>
        <v>0.27471332685812033</v>
      </c>
      <c r="K40" s="178">
        <v>8.5</v>
      </c>
    </row>
    <row r="41" spans="2:11" s="168" customFormat="1" ht="15" customHeight="1">
      <c r="B41" s="1218" t="s">
        <v>1041</v>
      </c>
      <c r="C41" s="1219"/>
      <c r="D41" s="137"/>
      <c r="E41" s="106"/>
      <c r="F41" s="169"/>
      <c r="G41" s="173"/>
      <c r="H41" s="106"/>
      <c r="I41" s="106"/>
      <c r="J41" s="169"/>
      <c r="K41" s="171"/>
    </row>
    <row r="42" spans="2:11" ht="15" customHeight="1">
      <c r="B42" s="174"/>
      <c r="C42" s="99" t="s">
        <v>949</v>
      </c>
      <c r="D42" s="174">
        <v>1370</v>
      </c>
      <c r="E42" s="103">
        <v>1300</v>
      </c>
      <c r="F42" s="175">
        <f>E42/$E$8*100</f>
        <v>2.0613979449448183</v>
      </c>
      <c r="G42" s="176">
        <v>-5.1</v>
      </c>
      <c r="H42" s="103">
        <v>7063</v>
      </c>
      <c r="I42" s="163">
        <v>7750</v>
      </c>
      <c r="J42" s="177">
        <f>I42/$I$8*100</f>
        <v>1.872496291249281</v>
      </c>
      <c r="K42" s="178">
        <v>9.7</v>
      </c>
    </row>
    <row r="43" spans="2:11" ht="15" customHeight="1">
      <c r="B43" s="174"/>
      <c r="C43" s="99" t="s">
        <v>950</v>
      </c>
      <c r="D43" s="174">
        <v>1001</v>
      </c>
      <c r="E43" s="103">
        <v>972</v>
      </c>
      <c r="F43" s="175">
        <f>E43/$E$8*100</f>
        <v>1.5412913865279716</v>
      </c>
      <c r="G43" s="176">
        <v>-2.9</v>
      </c>
      <c r="H43" s="103">
        <v>4087</v>
      </c>
      <c r="I43" s="163">
        <v>4519</v>
      </c>
      <c r="J43" s="177">
        <f>I43/$I$8*100</f>
        <v>1.091846547116839</v>
      </c>
      <c r="K43" s="178">
        <v>10.6</v>
      </c>
    </row>
    <row r="44" spans="2:11" s="168" customFormat="1" ht="15" customHeight="1">
      <c r="B44" s="1218" t="s">
        <v>1042</v>
      </c>
      <c r="C44" s="1219"/>
      <c r="D44" s="137"/>
      <c r="E44" s="106"/>
      <c r="F44" s="169"/>
      <c r="G44" s="173"/>
      <c r="H44" s="106"/>
      <c r="I44" s="106"/>
      <c r="J44" s="169"/>
      <c r="K44" s="171"/>
    </row>
    <row r="45" spans="2:11" ht="15" customHeight="1">
      <c r="B45" s="174"/>
      <c r="C45" s="99" t="s">
        <v>951</v>
      </c>
      <c r="D45" s="174">
        <v>582</v>
      </c>
      <c r="E45" s="103">
        <v>595</v>
      </c>
      <c r="F45" s="175">
        <f>E45/$E$8*100</f>
        <v>0.9434859824939743</v>
      </c>
      <c r="G45" s="176">
        <v>2.2</v>
      </c>
      <c r="H45" s="103">
        <v>4495</v>
      </c>
      <c r="I45" s="163">
        <v>4565</v>
      </c>
      <c r="J45" s="177">
        <f>I45/$I$8*100</f>
        <v>1.1029607186519959</v>
      </c>
      <c r="K45" s="178">
        <v>1.6</v>
      </c>
    </row>
    <row r="46" spans="2:11" ht="15" customHeight="1">
      <c r="B46" s="174"/>
      <c r="C46" s="99" t="s">
        <v>952</v>
      </c>
      <c r="D46" s="174">
        <v>891</v>
      </c>
      <c r="E46" s="103">
        <v>892</v>
      </c>
      <c r="F46" s="175">
        <f>E46/$E$8*100</f>
        <v>1.4144361283775213</v>
      </c>
      <c r="G46" s="176">
        <v>0.1</v>
      </c>
      <c r="H46" s="103">
        <v>4053</v>
      </c>
      <c r="I46" s="163">
        <v>4676</v>
      </c>
      <c r="J46" s="177">
        <f>I46/$I$8*100</f>
        <v>1.1297796977911791</v>
      </c>
      <c r="K46" s="178">
        <v>15.4</v>
      </c>
    </row>
    <row r="47" spans="2:11" ht="15" customHeight="1">
      <c r="B47" s="174"/>
      <c r="C47" s="99" t="s">
        <v>953</v>
      </c>
      <c r="D47" s="174">
        <v>443</v>
      </c>
      <c r="E47" s="103">
        <v>418</v>
      </c>
      <c r="F47" s="175">
        <f>E47/$E$8*100</f>
        <v>0.6628187238361031</v>
      </c>
      <c r="G47" s="176">
        <v>-5.6</v>
      </c>
      <c r="H47" s="103">
        <v>1486</v>
      </c>
      <c r="I47" s="163">
        <v>2067</v>
      </c>
      <c r="J47" s="177">
        <f>I47/$I$8*100</f>
        <v>0.4994128818080341</v>
      </c>
      <c r="K47" s="178">
        <v>39.1</v>
      </c>
    </row>
    <row r="48" spans="2:11" s="168" customFormat="1" ht="15" customHeight="1">
      <c r="B48" s="1218" t="s">
        <v>1043</v>
      </c>
      <c r="C48" s="1219"/>
      <c r="D48" s="137"/>
      <c r="E48" s="106"/>
      <c r="F48" s="169"/>
      <c r="G48" s="173"/>
      <c r="H48" s="106"/>
      <c r="I48" s="106"/>
      <c r="J48" s="169"/>
      <c r="K48" s="171"/>
    </row>
    <row r="49" spans="2:11" ht="15" customHeight="1">
      <c r="B49" s="174"/>
      <c r="C49" s="99" t="s">
        <v>954</v>
      </c>
      <c r="D49" s="174">
        <v>441</v>
      </c>
      <c r="E49" s="103">
        <v>479</v>
      </c>
      <c r="F49" s="175">
        <f aca="true" t="shared" si="4" ref="F49:F55">E49/$E$8*100</f>
        <v>0.7595458581758214</v>
      </c>
      <c r="G49" s="176">
        <v>8.6</v>
      </c>
      <c r="H49" s="103">
        <v>2007</v>
      </c>
      <c r="I49" s="163">
        <v>2491</v>
      </c>
      <c r="J49" s="177">
        <f aca="true" t="shared" si="5" ref="J49:J55">I49/$I$8*100</f>
        <v>0.6018565498712206</v>
      </c>
      <c r="K49" s="178">
        <v>24.1</v>
      </c>
    </row>
    <row r="50" spans="2:11" ht="15" customHeight="1">
      <c r="B50" s="174"/>
      <c r="C50" s="99" t="s">
        <v>955</v>
      </c>
      <c r="D50" s="174">
        <v>993</v>
      </c>
      <c r="E50" s="103">
        <v>953</v>
      </c>
      <c r="F50" s="175">
        <f t="shared" si="4"/>
        <v>1.5111632627172396</v>
      </c>
      <c r="G50" s="176">
        <v>-4</v>
      </c>
      <c r="H50" s="103">
        <v>4713</v>
      </c>
      <c r="I50" s="163">
        <v>5295</v>
      </c>
      <c r="J50" s="177">
        <f t="shared" si="5"/>
        <v>1.2793377886664443</v>
      </c>
      <c r="K50" s="178">
        <v>12.3</v>
      </c>
    </row>
    <row r="51" spans="2:11" ht="15" customHeight="1">
      <c r="B51" s="174"/>
      <c r="C51" s="99" t="s">
        <v>956</v>
      </c>
      <c r="D51" s="174">
        <v>566</v>
      </c>
      <c r="E51" s="103">
        <v>556</v>
      </c>
      <c r="F51" s="175">
        <f t="shared" si="4"/>
        <v>0.8816440441456299</v>
      </c>
      <c r="G51" s="176">
        <v>-1.8</v>
      </c>
      <c r="H51" s="103">
        <v>2031</v>
      </c>
      <c r="I51" s="163">
        <v>2388</v>
      </c>
      <c r="J51" s="177">
        <f t="shared" si="5"/>
        <v>0.5769704701294559</v>
      </c>
      <c r="K51" s="178">
        <v>17.6</v>
      </c>
    </row>
    <row r="52" spans="2:11" ht="15" customHeight="1">
      <c r="B52" s="174"/>
      <c r="C52" s="99" t="s">
        <v>957</v>
      </c>
      <c r="D52" s="174">
        <v>415</v>
      </c>
      <c r="E52" s="103">
        <v>409</v>
      </c>
      <c r="F52" s="175">
        <f t="shared" si="4"/>
        <v>0.6485475072941773</v>
      </c>
      <c r="G52" s="176">
        <v>-1.4</v>
      </c>
      <c r="H52" s="103">
        <v>1834</v>
      </c>
      <c r="I52" s="163">
        <v>1764</v>
      </c>
      <c r="J52" s="177">
        <f t="shared" si="5"/>
        <v>0.42620431713080414</v>
      </c>
      <c r="K52" s="178">
        <v>-3.8</v>
      </c>
    </row>
    <row r="53" spans="2:11" ht="15" customHeight="1">
      <c r="B53" s="174"/>
      <c r="C53" s="99" t="s">
        <v>958</v>
      </c>
      <c r="D53" s="174">
        <v>454</v>
      </c>
      <c r="E53" s="103">
        <v>473</v>
      </c>
      <c r="F53" s="175">
        <f t="shared" si="4"/>
        <v>0.7500317138145376</v>
      </c>
      <c r="G53" s="176">
        <v>4.2</v>
      </c>
      <c r="H53" s="103">
        <v>1457</v>
      </c>
      <c r="I53" s="163">
        <v>1735</v>
      </c>
      <c r="J53" s="177">
        <f t="shared" si="5"/>
        <v>0.4191975568151617</v>
      </c>
      <c r="K53" s="178">
        <v>19.1</v>
      </c>
    </row>
    <row r="54" spans="2:11" ht="15" customHeight="1">
      <c r="B54" s="174"/>
      <c r="C54" s="99" t="s">
        <v>959</v>
      </c>
      <c r="D54" s="174">
        <v>369</v>
      </c>
      <c r="E54" s="103">
        <v>376</v>
      </c>
      <c r="F54" s="175">
        <f t="shared" si="4"/>
        <v>0.5962197133071165</v>
      </c>
      <c r="G54" s="176">
        <v>1.9</v>
      </c>
      <c r="H54" s="103">
        <v>1299</v>
      </c>
      <c r="I54" s="163">
        <v>1594</v>
      </c>
      <c r="J54" s="177">
        <f t="shared" si="5"/>
        <v>0.38513020493565864</v>
      </c>
      <c r="K54" s="178">
        <v>22.7</v>
      </c>
    </row>
    <row r="55" spans="2:11" ht="15" customHeight="1">
      <c r="B55" s="174"/>
      <c r="C55" s="99" t="s">
        <v>960</v>
      </c>
      <c r="D55" s="174">
        <v>372</v>
      </c>
      <c r="E55" s="103">
        <v>338</v>
      </c>
      <c r="F55" s="175">
        <f t="shared" si="4"/>
        <v>0.5359634656856527</v>
      </c>
      <c r="G55" s="176">
        <v>-9.1</v>
      </c>
      <c r="H55" s="103">
        <v>1843</v>
      </c>
      <c r="I55" s="163">
        <v>1601</v>
      </c>
      <c r="J55" s="177">
        <f t="shared" si="5"/>
        <v>0.38682149190839993</v>
      </c>
      <c r="K55" s="178">
        <v>-13.1</v>
      </c>
    </row>
    <row r="56" spans="2:11" s="168" customFormat="1" ht="15" customHeight="1">
      <c r="B56" s="1218" t="s">
        <v>1044</v>
      </c>
      <c r="C56" s="1219"/>
      <c r="D56" s="137"/>
      <c r="E56" s="106"/>
      <c r="F56" s="169"/>
      <c r="G56" s="173"/>
      <c r="H56" s="106"/>
      <c r="I56" s="106"/>
      <c r="J56" s="169"/>
      <c r="K56" s="171"/>
    </row>
    <row r="57" spans="2:11" ht="15" customHeight="1">
      <c r="B57" s="174"/>
      <c r="C57" s="99" t="s">
        <v>961</v>
      </c>
      <c r="D57" s="174">
        <v>1026</v>
      </c>
      <c r="E57" s="103">
        <v>818</v>
      </c>
      <c r="F57" s="175">
        <f>E57/$E$8*100</f>
        <v>1.2970950145883546</v>
      </c>
      <c r="G57" s="176">
        <v>-20.3</v>
      </c>
      <c r="H57" s="103">
        <v>4172</v>
      </c>
      <c r="I57" s="163">
        <v>4327</v>
      </c>
      <c r="J57" s="177">
        <f>I57/$I$8*100</f>
        <v>1.0454569615787923</v>
      </c>
      <c r="K57" s="178">
        <v>3.7</v>
      </c>
    </row>
    <row r="58" spans="2:11" s="168" customFormat="1" ht="15" customHeight="1">
      <c r="B58" s="1218" t="s">
        <v>1045</v>
      </c>
      <c r="C58" s="1219"/>
      <c r="D58" s="137"/>
      <c r="E58" s="106"/>
      <c r="F58" s="169"/>
      <c r="G58" s="173"/>
      <c r="H58" s="106"/>
      <c r="I58" s="106"/>
      <c r="J58" s="169"/>
      <c r="K58" s="171"/>
    </row>
    <row r="59" spans="2:11" ht="15" customHeight="1">
      <c r="B59" s="174"/>
      <c r="C59" s="99" t="s">
        <v>962</v>
      </c>
      <c r="D59" s="174">
        <v>1001</v>
      </c>
      <c r="E59" s="103">
        <v>942</v>
      </c>
      <c r="F59" s="175">
        <f>E59/$E$8*100</f>
        <v>1.4937206647215528</v>
      </c>
      <c r="G59" s="176">
        <v>-5.9</v>
      </c>
      <c r="H59" s="103">
        <v>4072</v>
      </c>
      <c r="I59" s="163">
        <v>4398</v>
      </c>
      <c r="J59" s="177">
        <f>I59/$I$8*100</f>
        <v>1.0626114437308825</v>
      </c>
      <c r="K59" s="178">
        <v>8</v>
      </c>
    </row>
    <row r="60" spans="2:11" ht="15" customHeight="1">
      <c r="B60" s="174"/>
      <c r="C60" s="99" t="s">
        <v>963</v>
      </c>
      <c r="D60" s="174">
        <v>457</v>
      </c>
      <c r="E60" s="163">
        <v>469</v>
      </c>
      <c r="F60" s="175">
        <f>E60/$E$8*100</f>
        <v>0.7436889509070151</v>
      </c>
      <c r="G60" s="176">
        <v>2.6</v>
      </c>
      <c r="H60" s="103">
        <v>1911</v>
      </c>
      <c r="I60" s="163">
        <v>2320</v>
      </c>
      <c r="J60" s="177">
        <f>I60/$I$8*100</f>
        <v>0.5605408252513978</v>
      </c>
      <c r="K60" s="178">
        <v>21.4</v>
      </c>
    </row>
    <row r="61" spans="2:11" ht="15" customHeight="1">
      <c r="B61" s="174"/>
      <c r="C61" s="99" t="s">
        <v>964</v>
      </c>
      <c r="D61" s="174">
        <v>455</v>
      </c>
      <c r="E61" s="163">
        <v>417</v>
      </c>
      <c r="F61" s="175">
        <f>E61/$E$8*100</f>
        <v>0.6612330331092223</v>
      </c>
      <c r="G61" s="176">
        <v>-8.4</v>
      </c>
      <c r="H61" s="103">
        <v>1607</v>
      </c>
      <c r="I61" s="163">
        <v>1873</v>
      </c>
      <c r="J61" s="177">
        <f>I61/$I$8*100</f>
        <v>0.45254007142063274</v>
      </c>
      <c r="K61" s="178">
        <v>16.6</v>
      </c>
    </row>
    <row r="62" spans="2:11" ht="15" customHeight="1">
      <c r="B62" s="179"/>
      <c r="C62" s="109" t="s">
        <v>965</v>
      </c>
      <c r="D62" s="179">
        <v>282</v>
      </c>
      <c r="E62" s="180">
        <v>281</v>
      </c>
      <c r="F62" s="181">
        <f>E62/$E$8*100</f>
        <v>0.4455790942534568</v>
      </c>
      <c r="G62" s="182">
        <v>0.4</v>
      </c>
      <c r="H62" s="180">
        <v>1216</v>
      </c>
      <c r="I62" s="180">
        <v>1374</v>
      </c>
      <c r="J62" s="183">
        <f>I62/$I$8*100</f>
        <v>0.33197547150664675</v>
      </c>
      <c r="K62" s="184">
        <v>13</v>
      </c>
    </row>
    <row r="63" ht="12">
      <c r="C63" s="163" t="s">
        <v>1046</v>
      </c>
    </row>
  </sheetData>
  <mergeCells count="24">
    <mergeCell ref="D4:G4"/>
    <mergeCell ref="E6:E7"/>
    <mergeCell ref="J2:J3"/>
    <mergeCell ref="G6:G7"/>
    <mergeCell ref="H4:K4"/>
    <mergeCell ref="H5:H7"/>
    <mergeCell ref="I5:K5"/>
    <mergeCell ref="E5:G5"/>
    <mergeCell ref="I6:I7"/>
    <mergeCell ref="J6:J7"/>
    <mergeCell ref="K6:K7"/>
    <mergeCell ref="F6:F7"/>
    <mergeCell ref="B31:C31"/>
    <mergeCell ref="D5:D7"/>
    <mergeCell ref="B33:C33"/>
    <mergeCell ref="B41:C41"/>
    <mergeCell ref="B4:C7"/>
    <mergeCell ref="B8:C8"/>
    <mergeCell ref="B23:C23"/>
    <mergeCell ref="B26:C26"/>
    <mergeCell ref="B48:C48"/>
    <mergeCell ref="B56:C56"/>
    <mergeCell ref="B58:C58"/>
    <mergeCell ref="B44:C44"/>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O120"/>
  <sheetViews>
    <sheetView workbookViewId="0" topLeftCell="A1">
      <selection activeCell="A1" sqref="A1"/>
    </sheetView>
  </sheetViews>
  <sheetFormatPr defaultColWidth="9.00390625" defaultRowHeight="13.5"/>
  <cols>
    <col min="1" max="1" width="9.875" style="186" customWidth="1"/>
    <col min="2" max="2" width="10.125" style="186" bestFit="1" customWidth="1"/>
    <col min="3" max="5" width="8.125" style="186" bestFit="1" customWidth="1"/>
    <col min="6" max="6" width="5.75390625" style="186" customWidth="1"/>
    <col min="7" max="12" width="8.125" style="186" customWidth="1"/>
    <col min="13" max="14" width="7.25390625" style="186" customWidth="1"/>
    <col min="15" max="15" width="7.125" style="186" customWidth="1"/>
    <col min="16" max="16384" width="9.00390625" style="186" customWidth="1"/>
  </cols>
  <sheetData>
    <row r="1" ht="14.25">
      <c r="A1" s="185" t="s">
        <v>1078</v>
      </c>
    </row>
    <row r="2" ht="12.75" thickBot="1">
      <c r="O2" s="187" t="s">
        <v>1053</v>
      </c>
    </row>
    <row r="3" spans="1:15" ht="14.25" customHeight="1" thickTop="1">
      <c r="A3" s="866" t="s">
        <v>1048</v>
      </c>
      <c r="B3" s="1246" t="s">
        <v>1054</v>
      </c>
      <c r="C3" s="1249" t="s">
        <v>1055</v>
      </c>
      <c r="D3" s="1174" t="s">
        <v>1056</v>
      </c>
      <c r="E3" s="1248"/>
      <c r="F3" s="1174" t="s">
        <v>1057</v>
      </c>
      <c r="G3" s="1140"/>
      <c r="H3" s="1140"/>
      <c r="I3" s="1140"/>
      <c r="J3" s="1140"/>
      <c r="K3" s="1140"/>
      <c r="L3" s="1140"/>
      <c r="M3" s="1140"/>
      <c r="N3" s="1140"/>
      <c r="O3" s="1141"/>
    </row>
    <row r="4" spans="1:15" ht="48">
      <c r="A4" s="867"/>
      <c r="B4" s="1247"/>
      <c r="C4" s="1250"/>
      <c r="D4" s="188" t="s">
        <v>1058</v>
      </c>
      <c r="E4" s="188" t="s">
        <v>1059</v>
      </c>
      <c r="F4" s="189" t="s">
        <v>1060</v>
      </c>
      <c r="G4" s="189" t="s">
        <v>1061</v>
      </c>
      <c r="H4" s="189" t="s">
        <v>1062</v>
      </c>
      <c r="I4" s="189" t="s">
        <v>1063</v>
      </c>
      <c r="J4" s="189" t="s">
        <v>1064</v>
      </c>
      <c r="K4" s="189" t="s">
        <v>1065</v>
      </c>
      <c r="L4" s="189" t="s">
        <v>1066</v>
      </c>
      <c r="M4" s="189" t="s">
        <v>1067</v>
      </c>
      <c r="N4" s="189" t="s">
        <v>1068</v>
      </c>
      <c r="O4" s="190" t="s">
        <v>1069</v>
      </c>
    </row>
    <row r="5" spans="1:15" ht="6.75" customHeight="1">
      <c r="A5" s="191"/>
      <c r="B5" s="192"/>
      <c r="C5" s="193"/>
      <c r="D5" s="194"/>
      <c r="E5" s="194"/>
      <c r="F5" s="194"/>
      <c r="G5" s="195"/>
      <c r="H5" s="194"/>
      <c r="I5" s="194"/>
      <c r="J5" s="194"/>
      <c r="K5" s="194"/>
      <c r="L5" s="194"/>
      <c r="M5" s="194"/>
      <c r="N5" s="195"/>
      <c r="O5" s="195"/>
    </row>
    <row r="6" spans="1:15" ht="12">
      <c r="A6" s="191" t="s">
        <v>1070</v>
      </c>
      <c r="B6" s="196">
        <v>113669</v>
      </c>
      <c r="C6" s="197">
        <v>17162</v>
      </c>
      <c r="D6" s="198">
        <v>59249</v>
      </c>
      <c r="E6" s="198">
        <v>37258</v>
      </c>
      <c r="F6" s="198">
        <v>178</v>
      </c>
      <c r="G6" s="199">
        <v>13279</v>
      </c>
      <c r="H6" s="198">
        <v>14000</v>
      </c>
      <c r="I6" s="198">
        <v>12838</v>
      </c>
      <c r="J6" s="198">
        <v>17947</v>
      </c>
      <c r="K6" s="198">
        <v>24271</v>
      </c>
      <c r="L6" s="198">
        <v>14545</v>
      </c>
      <c r="M6" s="198">
        <v>7260</v>
      </c>
      <c r="N6" s="199">
        <v>4085</v>
      </c>
      <c r="O6" s="199">
        <v>5266</v>
      </c>
    </row>
    <row r="7" spans="1:15" ht="12">
      <c r="A7" s="200" t="s">
        <v>1071</v>
      </c>
      <c r="B7" s="196">
        <v>113143</v>
      </c>
      <c r="C7" s="197">
        <v>14917</v>
      </c>
      <c r="D7" s="198">
        <v>59686</v>
      </c>
      <c r="E7" s="198">
        <v>38540</v>
      </c>
      <c r="F7" s="198">
        <v>160</v>
      </c>
      <c r="G7" s="199">
        <v>13264</v>
      </c>
      <c r="H7" s="198">
        <v>13985</v>
      </c>
      <c r="I7" s="198">
        <v>12669</v>
      </c>
      <c r="J7" s="198">
        <v>17604</v>
      </c>
      <c r="K7" s="198">
        <v>23943</v>
      </c>
      <c r="L7" s="198">
        <v>14562</v>
      </c>
      <c r="M7" s="198">
        <v>7361</v>
      </c>
      <c r="N7" s="199">
        <v>4137</v>
      </c>
      <c r="O7" s="199">
        <v>5458</v>
      </c>
    </row>
    <row r="8" spans="1:15" ht="12">
      <c r="A8" s="200" t="s">
        <v>1072</v>
      </c>
      <c r="B8" s="196">
        <f>SUM(C8:E8)</f>
        <v>112347</v>
      </c>
      <c r="C8" s="197">
        <v>11705</v>
      </c>
      <c r="D8" s="198">
        <v>58303</v>
      </c>
      <c r="E8" s="198">
        <v>42339</v>
      </c>
      <c r="F8" s="198">
        <v>212</v>
      </c>
      <c r="G8" s="199">
        <v>13236</v>
      </c>
      <c r="H8" s="198">
        <v>13639</v>
      </c>
      <c r="I8" s="198">
        <v>12237</v>
      </c>
      <c r="J8" s="198">
        <v>16911</v>
      </c>
      <c r="K8" s="198">
        <v>23384</v>
      </c>
      <c r="L8" s="198">
        <v>14646</v>
      </c>
      <c r="M8" s="198">
        <v>7684</v>
      </c>
      <c r="N8" s="199">
        <v>4464</v>
      </c>
      <c r="O8" s="199">
        <v>5934</v>
      </c>
    </row>
    <row r="9" spans="1:15" ht="12">
      <c r="A9" s="200" t="s">
        <v>1073</v>
      </c>
      <c r="B9" s="196">
        <v>111338</v>
      </c>
      <c r="C9" s="197">
        <v>10161</v>
      </c>
      <c r="D9" s="198">
        <v>56977</v>
      </c>
      <c r="E9" s="198">
        <v>44200</v>
      </c>
      <c r="F9" s="198">
        <v>245</v>
      </c>
      <c r="G9" s="199">
        <v>13191</v>
      </c>
      <c r="H9" s="198">
        <v>13511</v>
      </c>
      <c r="I9" s="198">
        <v>12121</v>
      </c>
      <c r="J9" s="198">
        <v>16576</v>
      </c>
      <c r="K9" s="198">
        <v>22927</v>
      </c>
      <c r="L9" s="198">
        <v>14431</v>
      </c>
      <c r="M9" s="198">
        <v>7761</v>
      </c>
      <c r="N9" s="199">
        <v>4547</v>
      </c>
      <c r="O9" s="199">
        <v>6028</v>
      </c>
    </row>
    <row r="10" spans="1:15" ht="12">
      <c r="A10" s="200" t="s">
        <v>1074</v>
      </c>
      <c r="B10" s="196">
        <v>110191</v>
      </c>
      <c r="C10" s="197">
        <v>9196</v>
      </c>
      <c r="D10" s="198">
        <v>53920</v>
      </c>
      <c r="E10" s="198">
        <v>47075</v>
      </c>
      <c r="F10" s="198">
        <v>197</v>
      </c>
      <c r="G10" s="199">
        <v>13187</v>
      </c>
      <c r="H10" s="198">
        <v>13403</v>
      </c>
      <c r="I10" s="198">
        <v>12046</v>
      </c>
      <c r="J10" s="198">
        <v>16204</v>
      </c>
      <c r="K10" s="198">
        <v>22380</v>
      </c>
      <c r="L10" s="198">
        <v>14184</v>
      </c>
      <c r="M10" s="198">
        <v>7711</v>
      </c>
      <c r="N10" s="199">
        <v>4627</v>
      </c>
      <c r="O10" s="199">
        <v>6252</v>
      </c>
    </row>
    <row r="11" spans="1:15" ht="6.75" customHeight="1">
      <c r="A11" s="200"/>
      <c r="B11" s="196"/>
      <c r="C11" s="197"/>
      <c r="D11" s="197"/>
      <c r="E11" s="198"/>
      <c r="F11" s="198"/>
      <c r="G11" s="198"/>
      <c r="H11" s="198"/>
      <c r="I11" s="197"/>
      <c r="J11" s="198"/>
      <c r="K11" s="198"/>
      <c r="L11" s="198"/>
      <c r="M11" s="198"/>
      <c r="N11" s="198"/>
      <c r="O11" s="196"/>
    </row>
    <row r="12" spans="1:15" s="203" customFormat="1" ht="15" customHeight="1">
      <c r="A12" s="201" t="s">
        <v>1075</v>
      </c>
      <c r="B12" s="202">
        <f aca="true" t="shared" si="0" ref="B12:O12">SUM(B14:B17)</f>
        <v>109044</v>
      </c>
      <c r="C12" s="202">
        <f t="shared" si="0"/>
        <v>7231</v>
      </c>
      <c r="D12" s="202">
        <f t="shared" si="0"/>
        <v>51703</v>
      </c>
      <c r="E12" s="202">
        <f t="shared" si="0"/>
        <v>50110</v>
      </c>
      <c r="F12" s="202">
        <f t="shared" si="0"/>
        <v>223</v>
      </c>
      <c r="G12" s="202">
        <f t="shared" si="0"/>
        <v>13222</v>
      </c>
      <c r="H12" s="202">
        <f t="shared" si="0"/>
        <v>13345</v>
      </c>
      <c r="I12" s="202">
        <f t="shared" si="0"/>
        <v>12132</v>
      </c>
      <c r="J12" s="202">
        <f t="shared" si="0"/>
        <v>15623</v>
      </c>
      <c r="K12" s="202">
        <f t="shared" si="0"/>
        <v>21662</v>
      </c>
      <c r="L12" s="202">
        <f t="shared" si="0"/>
        <v>13980</v>
      </c>
      <c r="M12" s="202">
        <f t="shared" si="0"/>
        <v>7730</v>
      </c>
      <c r="N12" s="202">
        <f t="shared" si="0"/>
        <v>4687</v>
      </c>
      <c r="O12" s="202">
        <f t="shared" si="0"/>
        <v>6440</v>
      </c>
    </row>
    <row r="13" spans="1:15" s="203" customFormat="1" ht="6.75" customHeight="1">
      <c r="A13" s="204"/>
      <c r="B13" s="202"/>
      <c r="C13" s="202"/>
      <c r="D13" s="202"/>
      <c r="E13" s="202"/>
      <c r="F13" s="202"/>
      <c r="G13" s="202"/>
      <c r="H13" s="202"/>
      <c r="I13" s="202"/>
      <c r="J13" s="202"/>
      <c r="K13" s="202"/>
      <c r="L13" s="202"/>
      <c r="M13" s="202"/>
      <c r="N13" s="202"/>
      <c r="O13" s="202"/>
    </row>
    <row r="14" spans="1:15" s="208" customFormat="1" ht="15" customHeight="1">
      <c r="A14" s="205" t="s">
        <v>1049</v>
      </c>
      <c r="B14" s="206">
        <f>+B19+B25+B26+B27+B29+B31+B32+B35+B36+B37+B38+B39+B41+B42</f>
        <v>45567</v>
      </c>
      <c r="C14" s="207">
        <f aca="true" t="shared" si="1" ref="C14:O14">C19+C25+C26+C27+C29+C31+C32+C35+C36+C37+C38+C39+C41+C42</f>
        <v>3518</v>
      </c>
      <c r="D14" s="207">
        <f t="shared" si="1"/>
        <v>21252</v>
      </c>
      <c r="E14" s="207">
        <f t="shared" si="1"/>
        <v>20797</v>
      </c>
      <c r="F14" s="207">
        <f t="shared" si="1"/>
        <v>87</v>
      </c>
      <c r="G14" s="207">
        <f t="shared" si="1"/>
        <v>5569</v>
      </c>
      <c r="H14" s="207">
        <f t="shared" si="1"/>
        <v>6116</v>
      </c>
      <c r="I14" s="207">
        <f t="shared" si="1"/>
        <v>6051</v>
      </c>
      <c r="J14" s="207">
        <f t="shared" si="1"/>
        <v>8176</v>
      </c>
      <c r="K14" s="207">
        <f t="shared" si="1"/>
        <v>11235</v>
      </c>
      <c r="L14" s="207">
        <f t="shared" si="1"/>
        <v>5833</v>
      </c>
      <c r="M14" s="207">
        <f t="shared" si="1"/>
        <v>1777</v>
      </c>
      <c r="N14" s="207">
        <f t="shared" si="1"/>
        <v>496</v>
      </c>
      <c r="O14" s="207">
        <f t="shared" si="1"/>
        <v>227</v>
      </c>
    </row>
    <row r="15" spans="1:15" s="208" customFormat="1" ht="15" customHeight="1">
      <c r="A15" s="205" t="s">
        <v>1050</v>
      </c>
      <c r="B15" s="206">
        <f>+B23+B43+B44+B45+B47+B48+B49+B50</f>
        <v>11579</v>
      </c>
      <c r="C15" s="207">
        <f aca="true" t="shared" si="2" ref="C15:O15">C23+C43+C44+C45+C47+C48+C49+C50</f>
        <v>362</v>
      </c>
      <c r="D15" s="207">
        <f t="shared" si="2"/>
        <v>6115</v>
      </c>
      <c r="E15" s="207">
        <f t="shared" si="2"/>
        <v>5102</v>
      </c>
      <c r="F15" s="207">
        <f t="shared" si="2"/>
        <v>8</v>
      </c>
      <c r="G15" s="207">
        <f t="shared" si="2"/>
        <v>1229</v>
      </c>
      <c r="H15" s="207">
        <f t="shared" si="2"/>
        <v>1148</v>
      </c>
      <c r="I15" s="207">
        <f t="shared" si="2"/>
        <v>1044</v>
      </c>
      <c r="J15" s="207">
        <f t="shared" si="2"/>
        <v>1437</v>
      </c>
      <c r="K15" s="207">
        <f t="shared" si="2"/>
        <v>2180</v>
      </c>
      <c r="L15" s="207">
        <f t="shared" si="2"/>
        <v>1859</v>
      </c>
      <c r="M15" s="207">
        <f t="shared" si="2"/>
        <v>1222</v>
      </c>
      <c r="N15" s="207">
        <f t="shared" si="2"/>
        <v>698</v>
      </c>
      <c r="O15" s="207">
        <f t="shared" si="2"/>
        <v>754</v>
      </c>
    </row>
    <row r="16" spans="1:15" s="208" customFormat="1" ht="15" customHeight="1">
      <c r="A16" s="205" t="s">
        <v>1051</v>
      </c>
      <c r="B16" s="206">
        <f>+B20+B28+B33+B51+B53+B54+B55+B56</f>
        <v>24485</v>
      </c>
      <c r="C16" s="207">
        <f aca="true" t="shared" si="3" ref="C16:O16">C20+C28+C33+C51+C53+C54+C55+C56</f>
        <v>1775</v>
      </c>
      <c r="D16" s="207">
        <f t="shared" si="3"/>
        <v>11742</v>
      </c>
      <c r="E16" s="207">
        <f t="shared" si="3"/>
        <v>10968</v>
      </c>
      <c r="F16" s="207">
        <f t="shared" si="3"/>
        <v>33</v>
      </c>
      <c r="G16" s="207">
        <f t="shared" si="3"/>
        <v>3121</v>
      </c>
      <c r="H16" s="207">
        <f t="shared" si="3"/>
        <v>3067</v>
      </c>
      <c r="I16" s="207">
        <f t="shared" si="3"/>
        <v>2710</v>
      </c>
      <c r="J16" s="207">
        <f t="shared" si="3"/>
        <v>3447</v>
      </c>
      <c r="K16" s="207">
        <f t="shared" si="3"/>
        <v>4855</v>
      </c>
      <c r="L16" s="207">
        <f t="shared" si="3"/>
        <v>3316</v>
      </c>
      <c r="M16" s="207">
        <f t="shared" si="3"/>
        <v>2072</v>
      </c>
      <c r="N16" s="207">
        <f t="shared" si="3"/>
        <v>1083</v>
      </c>
      <c r="O16" s="207">
        <f t="shared" si="3"/>
        <v>781</v>
      </c>
    </row>
    <row r="17" spans="1:15" s="208" customFormat="1" ht="15" customHeight="1">
      <c r="A17" s="205" t="s">
        <v>1052</v>
      </c>
      <c r="B17" s="207">
        <f aca="true" t="shared" si="4" ref="B17:O17">+B21+B22+B57+B59+B60+B61+B62+B63+B65+B66+B67+B68+B69+B70</f>
        <v>27413</v>
      </c>
      <c r="C17" s="207">
        <f t="shared" si="4"/>
        <v>1576</v>
      </c>
      <c r="D17" s="207">
        <f t="shared" si="4"/>
        <v>12594</v>
      </c>
      <c r="E17" s="207">
        <f t="shared" si="4"/>
        <v>13243</v>
      </c>
      <c r="F17" s="207">
        <f t="shared" si="4"/>
        <v>95</v>
      </c>
      <c r="G17" s="207">
        <f t="shared" si="4"/>
        <v>3303</v>
      </c>
      <c r="H17" s="207">
        <f t="shared" si="4"/>
        <v>3014</v>
      </c>
      <c r="I17" s="207">
        <f t="shared" si="4"/>
        <v>2327</v>
      </c>
      <c r="J17" s="207">
        <f t="shared" si="4"/>
        <v>2563</v>
      </c>
      <c r="K17" s="207">
        <f t="shared" si="4"/>
        <v>3392</v>
      </c>
      <c r="L17" s="207">
        <f t="shared" si="4"/>
        <v>2972</v>
      </c>
      <c r="M17" s="207">
        <f t="shared" si="4"/>
        <v>2659</v>
      </c>
      <c r="N17" s="207">
        <f t="shared" si="4"/>
        <v>2410</v>
      </c>
      <c r="O17" s="207">
        <f t="shared" si="4"/>
        <v>4678</v>
      </c>
    </row>
    <row r="18" spans="1:15" ht="8.25" customHeight="1">
      <c r="A18" s="191"/>
      <c r="B18" s="209"/>
      <c r="C18" s="209"/>
      <c r="D18" s="209"/>
      <c r="E18" s="209"/>
      <c r="F18" s="209"/>
      <c r="G18" s="209"/>
      <c r="H18" s="209"/>
      <c r="I18" s="209"/>
      <c r="J18" s="209"/>
      <c r="K18" s="209"/>
      <c r="L18" s="209"/>
      <c r="M18" s="209"/>
      <c r="N18" s="209"/>
      <c r="O18" s="209"/>
    </row>
    <row r="19" spans="1:15" ht="12">
      <c r="A19" s="191" t="s">
        <v>922</v>
      </c>
      <c r="B19" s="209">
        <v>9110</v>
      </c>
      <c r="C19" s="210">
        <v>935</v>
      </c>
      <c r="D19" s="209">
        <v>3580</v>
      </c>
      <c r="E19" s="209">
        <v>4595</v>
      </c>
      <c r="F19" s="209">
        <v>17</v>
      </c>
      <c r="G19" s="209">
        <v>1209</v>
      </c>
      <c r="H19" s="211">
        <v>1428</v>
      </c>
      <c r="I19" s="209">
        <v>1313</v>
      </c>
      <c r="J19" s="209">
        <v>1695</v>
      </c>
      <c r="K19" s="209">
        <v>2192</v>
      </c>
      <c r="L19" s="209">
        <v>944</v>
      </c>
      <c r="M19" s="209">
        <v>243</v>
      </c>
      <c r="N19" s="209">
        <v>51</v>
      </c>
      <c r="O19" s="209">
        <v>18</v>
      </c>
    </row>
    <row r="20" spans="1:15" ht="12">
      <c r="A20" s="191" t="s">
        <v>923</v>
      </c>
      <c r="B20" s="209">
        <v>4594</v>
      </c>
      <c r="C20" s="210">
        <v>328</v>
      </c>
      <c r="D20" s="209">
        <v>1932</v>
      </c>
      <c r="E20" s="209">
        <v>2334</v>
      </c>
      <c r="F20" s="209">
        <v>6</v>
      </c>
      <c r="G20" s="209">
        <v>621</v>
      </c>
      <c r="H20" s="209">
        <v>630</v>
      </c>
      <c r="I20" s="209">
        <v>502</v>
      </c>
      <c r="J20" s="209">
        <v>600</v>
      </c>
      <c r="K20" s="209">
        <v>827</v>
      </c>
      <c r="L20" s="209">
        <v>614</v>
      </c>
      <c r="M20" s="209">
        <v>370</v>
      </c>
      <c r="N20" s="209">
        <v>234</v>
      </c>
      <c r="O20" s="209">
        <v>190</v>
      </c>
    </row>
    <row r="21" spans="1:15" ht="12">
      <c r="A21" s="191" t="s">
        <v>924</v>
      </c>
      <c r="B21" s="209">
        <v>4116</v>
      </c>
      <c r="C21" s="210">
        <v>209</v>
      </c>
      <c r="D21" s="209">
        <v>2106</v>
      </c>
      <c r="E21" s="209">
        <v>1801</v>
      </c>
      <c r="F21" s="209">
        <v>34</v>
      </c>
      <c r="G21" s="209">
        <v>487</v>
      </c>
      <c r="H21" s="209">
        <v>405</v>
      </c>
      <c r="I21" s="209">
        <v>325</v>
      </c>
      <c r="J21" s="209">
        <v>328</v>
      </c>
      <c r="K21" s="209">
        <v>434</v>
      </c>
      <c r="L21" s="209">
        <v>429</v>
      </c>
      <c r="M21" s="209">
        <v>417</v>
      </c>
      <c r="N21" s="209">
        <v>386</v>
      </c>
      <c r="O21" s="209">
        <v>871</v>
      </c>
    </row>
    <row r="22" spans="1:15" ht="12">
      <c r="A22" s="191" t="s">
        <v>925</v>
      </c>
      <c r="B22" s="209">
        <v>5455</v>
      </c>
      <c r="C22" s="210">
        <v>626</v>
      </c>
      <c r="D22" s="209">
        <v>2474</v>
      </c>
      <c r="E22" s="209">
        <v>2355</v>
      </c>
      <c r="F22" s="209">
        <v>19</v>
      </c>
      <c r="G22" s="209">
        <v>648</v>
      </c>
      <c r="H22" s="209">
        <v>594</v>
      </c>
      <c r="I22" s="209">
        <v>446</v>
      </c>
      <c r="J22" s="209">
        <v>494</v>
      </c>
      <c r="K22" s="209">
        <v>584</v>
      </c>
      <c r="L22" s="209">
        <v>527</v>
      </c>
      <c r="M22" s="209">
        <v>503</v>
      </c>
      <c r="N22" s="209">
        <v>509</v>
      </c>
      <c r="O22" s="209">
        <v>1131</v>
      </c>
    </row>
    <row r="23" spans="1:15" ht="12">
      <c r="A23" s="191" t="s">
        <v>926</v>
      </c>
      <c r="B23" s="209">
        <v>2789</v>
      </c>
      <c r="C23" s="210">
        <v>159</v>
      </c>
      <c r="D23" s="209">
        <v>1700</v>
      </c>
      <c r="E23" s="209">
        <v>930</v>
      </c>
      <c r="F23" s="209">
        <v>0</v>
      </c>
      <c r="G23" s="209">
        <v>200</v>
      </c>
      <c r="H23" s="209">
        <v>253</v>
      </c>
      <c r="I23" s="209">
        <v>215</v>
      </c>
      <c r="J23" s="209">
        <v>251</v>
      </c>
      <c r="K23" s="209">
        <v>429</v>
      </c>
      <c r="L23" s="209">
        <v>453</v>
      </c>
      <c r="M23" s="209">
        <v>387</v>
      </c>
      <c r="N23" s="209">
        <v>242</v>
      </c>
      <c r="O23" s="209">
        <v>359</v>
      </c>
    </row>
    <row r="24" spans="1:15" ht="9" customHeight="1">
      <c r="A24" s="191"/>
      <c r="B24" s="209"/>
      <c r="C24" s="210"/>
      <c r="D24" s="209"/>
      <c r="E24" s="209"/>
      <c r="F24" s="209"/>
      <c r="G24" s="209"/>
      <c r="H24" s="209"/>
      <c r="I24" s="209"/>
      <c r="J24" s="209"/>
      <c r="K24" s="209"/>
      <c r="L24" s="209"/>
      <c r="M24" s="209"/>
      <c r="N24" s="209"/>
      <c r="O24" s="209"/>
    </row>
    <row r="25" spans="1:15" ht="12">
      <c r="A25" s="191" t="s">
        <v>927</v>
      </c>
      <c r="B25" s="209">
        <v>4168</v>
      </c>
      <c r="C25" s="210">
        <v>220</v>
      </c>
      <c r="D25" s="209">
        <v>2056</v>
      </c>
      <c r="E25" s="209">
        <v>1892</v>
      </c>
      <c r="F25" s="209">
        <v>4</v>
      </c>
      <c r="G25" s="209">
        <v>576</v>
      </c>
      <c r="H25" s="209">
        <v>548</v>
      </c>
      <c r="I25" s="209">
        <v>557</v>
      </c>
      <c r="J25" s="209">
        <v>789</v>
      </c>
      <c r="K25" s="209">
        <v>1083</v>
      </c>
      <c r="L25" s="209">
        <v>473</v>
      </c>
      <c r="M25" s="209">
        <v>110</v>
      </c>
      <c r="N25" s="209">
        <v>21</v>
      </c>
      <c r="O25" s="209">
        <v>7</v>
      </c>
    </row>
    <row r="26" spans="1:15" ht="12">
      <c r="A26" s="191" t="s">
        <v>928</v>
      </c>
      <c r="B26" s="209">
        <v>3201</v>
      </c>
      <c r="C26" s="210">
        <v>458</v>
      </c>
      <c r="D26" s="209">
        <v>1334</v>
      </c>
      <c r="E26" s="209">
        <v>1409</v>
      </c>
      <c r="F26" s="209">
        <v>7</v>
      </c>
      <c r="G26" s="209">
        <v>345</v>
      </c>
      <c r="H26" s="209">
        <v>425</v>
      </c>
      <c r="I26" s="209">
        <v>460</v>
      </c>
      <c r="J26" s="209">
        <v>631</v>
      </c>
      <c r="K26" s="209">
        <v>845</v>
      </c>
      <c r="L26" s="209">
        <v>370</v>
      </c>
      <c r="M26" s="209">
        <v>93</v>
      </c>
      <c r="N26" s="209">
        <v>17</v>
      </c>
      <c r="O26" s="209">
        <v>8</v>
      </c>
    </row>
    <row r="27" spans="1:15" ht="12">
      <c r="A27" s="191" t="s">
        <v>929</v>
      </c>
      <c r="B27" s="209">
        <v>4641</v>
      </c>
      <c r="C27" s="210">
        <v>218</v>
      </c>
      <c r="D27" s="209">
        <v>2362</v>
      </c>
      <c r="E27" s="209">
        <v>2061</v>
      </c>
      <c r="F27" s="209">
        <v>2</v>
      </c>
      <c r="G27" s="209">
        <v>570</v>
      </c>
      <c r="H27" s="209">
        <v>555</v>
      </c>
      <c r="I27" s="209">
        <v>581</v>
      </c>
      <c r="J27" s="209">
        <v>805</v>
      </c>
      <c r="K27" s="209">
        <v>1146</v>
      </c>
      <c r="L27" s="209">
        <v>669</v>
      </c>
      <c r="M27" s="209">
        <v>228</v>
      </c>
      <c r="N27" s="209">
        <v>63</v>
      </c>
      <c r="O27" s="209">
        <v>22</v>
      </c>
    </row>
    <row r="28" spans="1:15" ht="12">
      <c r="A28" s="191" t="s">
        <v>930</v>
      </c>
      <c r="B28" s="209">
        <v>3342</v>
      </c>
      <c r="C28" s="210">
        <v>138</v>
      </c>
      <c r="D28" s="209">
        <v>1582</v>
      </c>
      <c r="E28" s="209">
        <v>1622</v>
      </c>
      <c r="F28" s="209">
        <v>2</v>
      </c>
      <c r="G28" s="209">
        <v>484</v>
      </c>
      <c r="H28" s="209">
        <v>442</v>
      </c>
      <c r="I28" s="209">
        <v>391</v>
      </c>
      <c r="J28" s="209">
        <v>480</v>
      </c>
      <c r="K28" s="209">
        <v>652</v>
      </c>
      <c r="L28" s="209">
        <v>438</v>
      </c>
      <c r="M28" s="209">
        <v>271</v>
      </c>
      <c r="N28" s="209">
        <v>124</v>
      </c>
      <c r="O28" s="209">
        <v>58</v>
      </c>
    </row>
    <row r="29" spans="1:15" ht="12">
      <c r="A29" s="191" t="s">
        <v>931</v>
      </c>
      <c r="B29" s="209">
        <v>4392</v>
      </c>
      <c r="C29" s="210">
        <v>327</v>
      </c>
      <c r="D29" s="209">
        <v>2085</v>
      </c>
      <c r="E29" s="209">
        <v>1980</v>
      </c>
      <c r="F29" s="209">
        <v>15</v>
      </c>
      <c r="G29" s="209">
        <v>530</v>
      </c>
      <c r="H29" s="209">
        <v>574</v>
      </c>
      <c r="I29" s="209">
        <v>520</v>
      </c>
      <c r="J29" s="209">
        <v>681</v>
      </c>
      <c r="K29" s="209">
        <v>1092</v>
      </c>
      <c r="L29" s="209">
        <v>701</v>
      </c>
      <c r="M29" s="209">
        <v>217</v>
      </c>
      <c r="N29" s="209">
        <v>49</v>
      </c>
      <c r="O29" s="209">
        <v>13</v>
      </c>
    </row>
    <row r="30" spans="1:15" ht="9" customHeight="1">
      <c r="A30" s="191"/>
      <c r="B30" s="209"/>
      <c r="C30" s="210"/>
      <c r="D30" s="209"/>
      <c r="E30" s="209"/>
      <c r="F30" s="209"/>
      <c r="G30" s="209"/>
      <c r="H30" s="209"/>
      <c r="I30" s="209"/>
      <c r="J30" s="209"/>
      <c r="K30" s="209"/>
      <c r="L30" s="209"/>
      <c r="M30" s="209"/>
      <c r="N30" s="209"/>
      <c r="O30" s="209"/>
    </row>
    <row r="31" spans="1:15" ht="12">
      <c r="A31" s="191" t="s">
        <v>932</v>
      </c>
      <c r="B31" s="209">
        <v>3971</v>
      </c>
      <c r="C31" s="210">
        <v>545</v>
      </c>
      <c r="D31" s="209">
        <v>1802</v>
      </c>
      <c r="E31" s="209">
        <v>1624</v>
      </c>
      <c r="F31" s="209">
        <v>5</v>
      </c>
      <c r="G31" s="209">
        <v>540</v>
      </c>
      <c r="H31" s="209">
        <v>481</v>
      </c>
      <c r="I31" s="209">
        <v>464</v>
      </c>
      <c r="J31" s="209">
        <v>634</v>
      </c>
      <c r="K31" s="209">
        <v>1043</v>
      </c>
      <c r="L31" s="209">
        <v>596</v>
      </c>
      <c r="M31" s="209">
        <v>165</v>
      </c>
      <c r="N31" s="209">
        <v>33</v>
      </c>
      <c r="O31" s="209">
        <v>10</v>
      </c>
    </row>
    <row r="32" spans="1:15" ht="12">
      <c r="A32" s="191" t="s">
        <v>933</v>
      </c>
      <c r="B32" s="209">
        <v>3826</v>
      </c>
      <c r="C32" s="210">
        <v>131</v>
      </c>
      <c r="D32" s="209">
        <v>2412</v>
      </c>
      <c r="E32" s="209">
        <v>1283</v>
      </c>
      <c r="F32" s="209">
        <v>2</v>
      </c>
      <c r="G32" s="209">
        <v>239</v>
      </c>
      <c r="H32" s="209">
        <v>293</v>
      </c>
      <c r="I32" s="209">
        <v>329</v>
      </c>
      <c r="J32" s="209">
        <v>480</v>
      </c>
      <c r="K32" s="209">
        <v>944</v>
      </c>
      <c r="L32" s="209">
        <v>871</v>
      </c>
      <c r="M32" s="209">
        <v>396</v>
      </c>
      <c r="N32" s="209">
        <v>171</v>
      </c>
      <c r="O32" s="209">
        <v>101</v>
      </c>
    </row>
    <row r="33" spans="1:15" ht="12">
      <c r="A33" s="191" t="s">
        <v>934</v>
      </c>
      <c r="B33" s="209">
        <v>3470</v>
      </c>
      <c r="C33" s="210">
        <v>418</v>
      </c>
      <c r="D33" s="209">
        <v>1688</v>
      </c>
      <c r="E33" s="209">
        <v>1364</v>
      </c>
      <c r="F33" s="209">
        <v>7</v>
      </c>
      <c r="G33" s="209">
        <v>491</v>
      </c>
      <c r="H33" s="209">
        <v>484</v>
      </c>
      <c r="I33" s="209">
        <v>366</v>
      </c>
      <c r="J33" s="209">
        <v>481</v>
      </c>
      <c r="K33" s="209">
        <v>756</v>
      </c>
      <c r="L33" s="209">
        <v>482</v>
      </c>
      <c r="M33" s="209">
        <v>260</v>
      </c>
      <c r="N33" s="209">
        <v>98</v>
      </c>
      <c r="O33" s="209">
        <v>45</v>
      </c>
    </row>
    <row r="34" spans="1:15" ht="9" customHeight="1">
      <c r="A34" s="191"/>
      <c r="B34" s="209"/>
      <c r="C34" s="210"/>
      <c r="D34" s="209"/>
      <c r="E34" s="209"/>
      <c r="F34" s="209"/>
      <c r="G34" s="209"/>
      <c r="H34" s="209"/>
      <c r="I34" s="209"/>
      <c r="J34" s="209"/>
      <c r="K34" s="209"/>
      <c r="L34" s="209"/>
      <c r="M34" s="209"/>
      <c r="N34" s="209"/>
      <c r="O34" s="209"/>
    </row>
    <row r="35" spans="1:15" ht="12">
      <c r="A35" s="191" t="s">
        <v>935</v>
      </c>
      <c r="B35" s="209">
        <v>1528</v>
      </c>
      <c r="C35" s="210">
        <v>120</v>
      </c>
      <c r="D35" s="209">
        <v>702</v>
      </c>
      <c r="E35" s="209">
        <v>706</v>
      </c>
      <c r="F35" s="209">
        <v>0</v>
      </c>
      <c r="G35" s="209">
        <v>185</v>
      </c>
      <c r="H35" s="209">
        <v>251</v>
      </c>
      <c r="I35" s="209">
        <v>253</v>
      </c>
      <c r="J35" s="209">
        <v>373</v>
      </c>
      <c r="K35" s="209">
        <v>350</v>
      </c>
      <c r="L35" s="209">
        <v>94</v>
      </c>
      <c r="M35" s="209">
        <v>15</v>
      </c>
      <c r="N35" s="209">
        <v>6</v>
      </c>
      <c r="O35" s="209">
        <v>1</v>
      </c>
    </row>
    <row r="36" spans="1:15" ht="12">
      <c r="A36" s="191" t="s">
        <v>936</v>
      </c>
      <c r="B36" s="209">
        <v>1375</v>
      </c>
      <c r="C36" s="210">
        <v>115</v>
      </c>
      <c r="D36" s="209">
        <v>611</v>
      </c>
      <c r="E36" s="209">
        <v>649</v>
      </c>
      <c r="F36" s="209">
        <v>4</v>
      </c>
      <c r="G36" s="209">
        <v>180</v>
      </c>
      <c r="H36" s="209">
        <v>207</v>
      </c>
      <c r="I36" s="209">
        <v>234</v>
      </c>
      <c r="J36" s="209">
        <v>253</v>
      </c>
      <c r="K36" s="209">
        <v>347</v>
      </c>
      <c r="L36" s="209">
        <v>118</v>
      </c>
      <c r="M36" s="209">
        <v>28</v>
      </c>
      <c r="N36" s="209">
        <v>4</v>
      </c>
      <c r="O36" s="209">
        <v>0</v>
      </c>
    </row>
    <row r="37" spans="1:15" ht="12">
      <c r="A37" s="191" t="s">
        <v>937</v>
      </c>
      <c r="B37" s="209">
        <v>2638</v>
      </c>
      <c r="C37" s="210">
        <v>100</v>
      </c>
      <c r="D37" s="209">
        <v>1148</v>
      </c>
      <c r="E37" s="209">
        <v>1390</v>
      </c>
      <c r="F37" s="209">
        <v>7</v>
      </c>
      <c r="G37" s="209">
        <v>365</v>
      </c>
      <c r="H37" s="209">
        <v>405</v>
      </c>
      <c r="I37" s="209">
        <v>342</v>
      </c>
      <c r="J37" s="209">
        <v>453</v>
      </c>
      <c r="K37" s="209">
        <v>665</v>
      </c>
      <c r="L37" s="209">
        <v>331</v>
      </c>
      <c r="M37" s="209">
        <v>57</v>
      </c>
      <c r="N37" s="209">
        <v>12</v>
      </c>
      <c r="O37" s="209">
        <v>1</v>
      </c>
    </row>
    <row r="38" spans="1:15" ht="12">
      <c r="A38" s="191" t="s">
        <v>938</v>
      </c>
      <c r="B38" s="209">
        <v>1537</v>
      </c>
      <c r="C38" s="210">
        <v>39</v>
      </c>
      <c r="D38" s="209">
        <v>378</v>
      </c>
      <c r="E38" s="209">
        <v>1120</v>
      </c>
      <c r="F38" s="209">
        <v>7</v>
      </c>
      <c r="G38" s="209">
        <v>281</v>
      </c>
      <c r="H38" s="209">
        <v>311</v>
      </c>
      <c r="I38" s="209">
        <v>356</v>
      </c>
      <c r="J38" s="209">
        <v>333</v>
      </c>
      <c r="K38" s="209">
        <v>220</v>
      </c>
      <c r="L38" s="209">
        <v>27</v>
      </c>
      <c r="M38" s="209">
        <v>2</v>
      </c>
      <c r="N38" s="209">
        <v>0</v>
      </c>
      <c r="O38" s="209">
        <v>0</v>
      </c>
    </row>
    <row r="39" spans="1:15" ht="12">
      <c r="A39" s="191" t="s">
        <v>939</v>
      </c>
      <c r="B39" s="209">
        <v>2012</v>
      </c>
      <c r="C39" s="210">
        <v>159</v>
      </c>
      <c r="D39" s="209">
        <v>1057</v>
      </c>
      <c r="E39" s="209">
        <v>796</v>
      </c>
      <c r="F39" s="209">
        <v>13</v>
      </c>
      <c r="G39" s="209">
        <v>204</v>
      </c>
      <c r="H39" s="209">
        <v>250</v>
      </c>
      <c r="I39" s="209">
        <v>256</v>
      </c>
      <c r="J39" s="209">
        <v>474</v>
      </c>
      <c r="K39" s="209">
        <v>564</v>
      </c>
      <c r="L39" s="209">
        <v>179</v>
      </c>
      <c r="M39" s="209">
        <v>45</v>
      </c>
      <c r="N39" s="209">
        <v>19</v>
      </c>
      <c r="O39" s="209">
        <v>8</v>
      </c>
    </row>
    <row r="40" spans="1:15" ht="9" customHeight="1">
      <c r="A40" s="191"/>
      <c r="B40" s="209"/>
      <c r="C40" s="210"/>
      <c r="D40" s="209"/>
      <c r="E40" s="209"/>
      <c r="F40" s="209"/>
      <c r="G40" s="209"/>
      <c r="H40" s="209"/>
      <c r="I40" s="209"/>
      <c r="J40" s="209"/>
      <c r="K40" s="209"/>
      <c r="L40" s="209"/>
      <c r="M40" s="209"/>
      <c r="N40" s="209"/>
      <c r="O40" s="209"/>
    </row>
    <row r="41" spans="1:15" ht="12">
      <c r="A41" s="191" t="s">
        <v>940</v>
      </c>
      <c r="B41" s="209">
        <v>1551</v>
      </c>
      <c r="C41" s="210">
        <v>78</v>
      </c>
      <c r="D41" s="209">
        <v>772</v>
      </c>
      <c r="E41" s="209">
        <v>701</v>
      </c>
      <c r="F41" s="209">
        <v>3</v>
      </c>
      <c r="G41" s="209">
        <v>205</v>
      </c>
      <c r="H41" s="209">
        <v>201</v>
      </c>
      <c r="I41" s="209">
        <v>236</v>
      </c>
      <c r="J41" s="209">
        <v>343</v>
      </c>
      <c r="K41" s="209">
        <v>381</v>
      </c>
      <c r="L41" s="209">
        <v>131</v>
      </c>
      <c r="M41" s="209">
        <v>35</v>
      </c>
      <c r="N41" s="209">
        <v>11</v>
      </c>
      <c r="O41" s="209">
        <v>5</v>
      </c>
    </row>
    <row r="42" spans="1:15" ht="12">
      <c r="A42" s="191" t="s">
        <v>941</v>
      </c>
      <c r="B42" s="209">
        <v>1617</v>
      </c>
      <c r="C42" s="210">
        <v>73</v>
      </c>
      <c r="D42" s="209">
        <v>953</v>
      </c>
      <c r="E42" s="209">
        <v>591</v>
      </c>
      <c r="F42" s="209">
        <v>1</v>
      </c>
      <c r="G42" s="209">
        <v>140</v>
      </c>
      <c r="H42" s="209">
        <v>187</v>
      </c>
      <c r="I42" s="209">
        <v>150</v>
      </c>
      <c r="J42" s="209">
        <v>232</v>
      </c>
      <c r="K42" s="209">
        <v>363</v>
      </c>
      <c r="L42" s="209">
        <v>329</v>
      </c>
      <c r="M42" s="209">
        <v>143</v>
      </c>
      <c r="N42" s="209">
        <v>39</v>
      </c>
      <c r="O42" s="209">
        <v>33</v>
      </c>
    </row>
    <row r="43" spans="1:15" ht="12">
      <c r="A43" s="191" t="s">
        <v>942</v>
      </c>
      <c r="B43" s="209">
        <v>1080</v>
      </c>
      <c r="C43" s="210">
        <v>35</v>
      </c>
      <c r="D43" s="209">
        <v>638</v>
      </c>
      <c r="E43" s="209">
        <v>407</v>
      </c>
      <c r="F43" s="209">
        <v>0</v>
      </c>
      <c r="G43" s="209">
        <v>67</v>
      </c>
      <c r="H43" s="209">
        <v>94</v>
      </c>
      <c r="I43" s="209">
        <v>85</v>
      </c>
      <c r="J43" s="209">
        <v>137</v>
      </c>
      <c r="K43" s="209">
        <v>220</v>
      </c>
      <c r="L43" s="209">
        <v>177</v>
      </c>
      <c r="M43" s="209">
        <v>130</v>
      </c>
      <c r="N43" s="209">
        <v>95</v>
      </c>
      <c r="O43" s="209">
        <v>75</v>
      </c>
    </row>
    <row r="44" spans="1:15" ht="12">
      <c r="A44" s="191" t="s">
        <v>943</v>
      </c>
      <c r="B44" s="209">
        <v>1645</v>
      </c>
      <c r="C44" s="210">
        <v>33</v>
      </c>
      <c r="D44" s="209">
        <v>922</v>
      </c>
      <c r="E44" s="209">
        <v>690</v>
      </c>
      <c r="F44" s="209">
        <v>2</v>
      </c>
      <c r="G44" s="209">
        <v>161</v>
      </c>
      <c r="H44" s="209">
        <v>165</v>
      </c>
      <c r="I44" s="209">
        <v>159</v>
      </c>
      <c r="J44" s="209">
        <v>218</v>
      </c>
      <c r="K44" s="209">
        <v>328</v>
      </c>
      <c r="L44" s="209">
        <v>294</v>
      </c>
      <c r="M44" s="209">
        <v>188</v>
      </c>
      <c r="N44" s="209">
        <v>77</v>
      </c>
      <c r="O44" s="209">
        <v>53</v>
      </c>
    </row>
    <row r="45" spans="1:15" ht="12">
      <c r="A45" s="191" t="s">
        <v>944</v>
      </c>
      <c r="B45" s="209">
        <v>1190</v>
      </c>
      <c r="C45" s="210">
        <v>18</v>
      </c>
      <c r="D45" s="209">
        <v>628</v>
      </c>
      <c r="E45" s="209">
        <v>544</v>
      </c>
      <c r="F45" s="209">
        <v>1</v>
      </c>
      <c r="G45" s="209">
        <v>115</v>
      </c>
      <c r="H45" s="209">
        <v>140</v>
      </c>
      <c r="I45" s="209">
        <v>124</v>
      </c>
      <c r="J45" s="209">
        <v>163</v>
      </c>
      <c r="K45" s="209">
        <v>231</v>
      </c>
      <c r="L45" s="209">
        <v>189</v>
      </c>
      <c r="M45" s="209">
        <v>113</v>
      </c>
      <c r="N45" s="209">
        <v>69</v>
      </c>
      <c r="O45" s="209">
        <v>45</v>
      </c>
    </row>
    <row r="46" spans="1:15" ht="9" customHeight="1">
      <c r="A46" s="191"/>
      <c r="B46" s="209"/>
      <c r="C46" s="210"/>
      <c r="D46" s="209"/>
      <c r="E46" s="209"/>
      <c r="F46" s="209"/>
      <c r="G46" s="209"/>
      <c r="H46" s="209"/>
      <c r="I46" s="209"/>
      <c r="J46" s="209"/>
      <c r="K46" s="209"/>
      <c r="L46" s="209"/>
      <c r="M46" s="209"/>
      <c r="N46" s="209"/>
      <c r="O46" s="209"/>
    </row>
    <row r="47" spans="1:15" ht="12">
      <c r="A47" s="191" t="s">
        <v>945</v>
      </c>
      <c r="B47" s="209">
        <v>1726</v>
      </c>
      <c r="C47" s="210">
        <v>26</v>
      </c>
      <c r="D47" s="209">
        <v>602</v>
      </c>
      <c r="E47" s="209">
        <v>1098</v>
      </c>
      <c r="F47" s="209">
        <v>4</v>
      </c>
      <c r="G47" s="209">
        <v>364</v>
      </c>
      <c r="H47" s="209">
        <v>193</v>
      </c>
      <c r="I47" s="209">
        <v>165</v>
      </c>
      <c r="J47" s="209">
        <v>207</v>
      </c>
      <c r="K47" s="209">
        <v>302</v>
      </c>
      <c r="L47" s="209">
        <v>209</v>
      </c>
      <c r="M47" s="209">
        <v>119</v>
      </c>
      <c r="N47" s="209">
        <v>52</v>
      </c>
      <c r="O47" s="209">
        <v>111</v>
      </c>
    </row>
    <row r="48" spans="1:15" ht="12">
      <c r="A48" s="191" t="s">
        <v>946</v>
      </c>
      <c r="B48" s="209">
        <v>801</v>
      </c>
      <c r="C48" s="210">
        <v>9</v>
      </c>
      <c r="D48" s="209">
        <v>400</v>
      </c>
      <c r="E48" s="209">
        <v>392</v>
      </c>
      <c r="F48" s="209">
        <v>0</v>
      </c>
      <c r="G48" s="209">
        <v>68</v>
      </c>
      <c r="H48" s="209">
        <v>88</v>
      </c>
      <c r="I48" s="209">
        <v>77</v>
      </c>
      <c r="J48" s="209">
        <v>92</v>
      </c>
      <c r="K48" s="209">
        <v>189</v>
      </c>
      <c r="L48" s="209">
        <v>164</v>
      </c>
      <c r="M48" s="209">
        <v>59</v>
      </c>
      <c r="N48" s="209">
        <v>36</v>
      </c>
      <c r="O48" s="209">
        <v>28</v>
      </c>
    </row>
    <row r="49" spans="1:15" ht="12">
      <c r="A49" s="191" t="s">
        <v>947</v>
      </c>
      <c r="B49" s="209">
        <v>1113</v>
      </c>
      <c r="C49" s="210">
        <v>57</v>
      </c>
      <c r="D49" s="209">
        <v>625</v>
      </c>
      <c r="E49" s="209">
        <v>431</v>
      </c>
      <c r="F49" s="209">
        <v>0</v>
      </c>
      <c r="G49" s="209">
        <v>86</v>
      </c>
      <c r="H49" s="209">
        <v>95</v>
      </c>
      <c r="I49" s="209">
        <v>79</v>
      </c>
      <c r="J49" s="209">
        <v>144</v>
      </c>
      <c r="K49" s="209">
        <v>211</v>
      </c>
      <c r="L49" s="209">
        <v>211</v>
      </c>
      <c r="M49" s="209">
        <v>131</v>
      </c>
      <c r="N49" s="209">
        <v>90</v>
      </c>
      <c r="O49" s="209">
        <v>66</v>
      </c>
    </row>
    <row r="50" spans="1:15" ht="12">
      <c r="A50" s="191" t="s">
        <v>948</v>
      </c>
      <c r="B50" s="209">
        <v>1235</v>
      </c>
      <c r="C50" s="210">
        <v>25</v>
      </c>
      <c r="D50" s="209">
        <v>600</v>
      </c>
      <c r="E50" s="209">
        <v>610</v>
      </c>
      <c r="F50" s="209">
        <v>1</v>
      </c>
      <c r="G50" s="209">
        <v>168</v>
      </c>
      <c r="H50" s="209">
        <v>120</v>
      </c>
      <c r="I50" s="209">
        <v>140</v>
      </c>
      <c r="J50" s="209">
        <v>225</v>
      </c>
      <c r="K50" s="209">
        <v>270</v>
      </c>
      <c r="L50" s="209">
        <v>162</v>
      </c>
      <c r="M50" s="209">
        <v>95</v>
      </c>
      <c r="N50" s="209">
        <v>37</v>
      </c>
      <c r="O50" s="209">
        <v>17</v>
      </c>
    </row>
    <row r="51" spans="1:15" ht="12">
      <c r="A51" s="191" t="s">
        <v>949</v>
      </c>
      <c r="B51" s="209">
        <v>3506</v>
      </c>
      <c r="C51" s="210">
        <v>430</v>
      </c>
      <c r="D51" s="209">
        <v>1881</v>
      </c>
      <c r="E51" s="209">
        <v>1195</v>
      </c>
      <c r="F51" s="209">
        <v>6</v>
      </c>
      <c r="G51" s="209">
        <v>362</v>
      </c>
      <c r="H51" s="209">
        <v>385</v>
      </c>
      <c r="I51" s="209">
        <v>348</v>
      </c>
      <c r="J51" s="209">
        <v>441</v>
      </c>
      <c r="K51" s="209">
        <v>761</v>
      </c>
      <c r="L51" s="209">
        <v>586</v>
      </c>
      <c r="M51" s="209">
        <v>365</v>
      </c>
      <c r="N51" s="209">
        <v>168</v>
      </c>
      <c r="O51" s="209">
        <v>84</v>
      </c>
    </row>
    <row r="52" spans="1:15" ht="9" customHeight="1">
      <c r="A52" s="191"/>
      <c r="B52" s="209"/>
      <c r="C52" s="210"/>
      <c r="D52" s="209"/>
      <c r="E52" s="209"/>
      <c r="F52" s="209"/>
      <c r="G52" s="209"/>
      <c r="H52" s="209"/>
      <c r="I52" s="209"/>
      <c r="J52" s="209"/>
      <c r="K52" s="209"/>
      <c r="L52" s="209"/>
      <c r="M52" s="209"/>
      <c r="N52" s="209"/>
      <c r="O52" s="209"/>
    </row>
    <row r="53" spans="1:15" ht="12">
      <c r="A53" s="191" t="s">
        <v>1076</v>
      </c>
      <c r="B53" s="209">
        <v>3308</v>
      </c>
      <c r="C53" s="210">
        <v>195</v>
      </c>
      <c r="D53" s="209">
        <v>1987</v>
      </c>
      <c r="E53" s="209">
        <v>1126</v>
      </c>
      <c r="F53" s="209">
        <v>2</v>
      </c>
      <c r="G53" s="209">
        <v>293</v>
      </c>
      <c r="H53" s="209">
        <v>306</v>
      </c>
      <c r="I53" s="209">
        <v>290</v>
      </c>
      <c r="J53" s="209">
        <v>365</v>
      </c>
      <c r="K53" s="209">
        <v>533</v>
      </c>
      <c r="L53" s="209">
        <v>465</v>
      </c>
      <c r="M53" s="209">
        <v>443</v>
      </c>
      <c r="N53" s="209">
        <v>287</v>
      </c>
      <c r="O53" s="209">
        <v>324</v>
      </c>
    </row>
    <row r="54" spans="1:15" ht="12">
      <c r="A54" s="191" t="s">
        <v>951</v>
      </c>
      <c r="B54" s="209">
        <v>1343</v>
      </c>
      <c r="C54" s="210">
        <v>43</v>
      </c>
      <c r="D54" s="209">
        <v>355</v>
      </c>
      <c r="E54" s="209">
        <v>945</v>
      </c>
      <c r="F54" s="209">
        <v>0</v>
      </c>
      <c r="G54" s="209">
        <v>136</v>
      </c>
      <c r="H54" s="209">
        <v>154</v>
      </c>
      <c r="I54" s="209">
        <v>177</v>
      </c>
      <c r="J54" s="209">
        <v>265</v>
      </c>
      <c r="K54" s="209">
        <v>324</v>
      </c>
      <c r="L54" s="209">
        <v>177</v>
      </c>
      <c r="M54" s="209">
        <v>72</v>
      </c>
      <c r="N54" s="209">
        <v>25</v>
      </c>
      <c r="O54" s="209">
        <v>13</v>
      </c>
    </row>
    <row r="55" spans="1:15" ht="12">
      <c r="A55" s="191" t="s">
        <v>952</v>
      </c>
      <c r="B55" s="209">
        <v>3121</v>
      </c>
      <c r="C55" s="210">
        <v>146</v>
      </c>
      <c r="D55" s="209">
        <v>1421</v>
      </c>
      <c r="E55" s="209">
        <v>1554</v>
      </c>
      <c r="F55" s="209">
        <v>5</v>
      </c>
      <c r="G55" s="209">
        <v>539</v>
      </c>
      <c r="H55" s="209">
        <v>447</v>
      </c>
      <c r="I55" s="209">
        <v>451</v>
      </c>
      <c r="J55" s="209">
        <v>592</v>
      </c>
      <c r="K55" s="209">
        <v>640</v>
      </c>
      <c r="L55" s="209">
        <v>312</v>
      </c>
      <c r="M55" s="209">
        <v>94</v>
      </c>
      <c r="N55" s="209">
        <v>30</v>
      </c>
      <c r="O55" s="209">
        <v>11</v>
      </c>
    </row>
    <row r="56" spans="1:15" ht="12">
      <c r="A56" s="191" t="s">
        <v>953</v>
      </c>
      <c r="B56" s="209">
        <v>1801</v>
      </c>
      <c r="C56" s="210">
        <v>77</v>
      </c>
      <c r="D56" s="209">
        <v>896</v>
      </c>
      <c r="E56" s="209">
        <v>828</v>
      </c>
      <c r="F56" s="209">
        <v>5</v>
      </c>
      <c r="G56" s="209">
        <v>195</v>
      </c>
      <c r="H56" s="209">
        <v>219</v>
      </c>
      <c r="I56" s="209">
        <v>185</v>
      </c>
      <c r="J56" s="209">
        <v>223</v>
      </c>
      <c r="K56" s="209">
        <v>362</v>
      </c>
      <c r="L56" s="209">
        <v>242</v>
      </c>
      <c r="M56" s="209">
        <v>197</v>
      </c>
      <c r="N56" s="209">
        <v>117</v>
      </c>
      <c r="O56" s="209">
        <v>56</v>
      </c>
    </row>
    <row r="57" spans="1:15" ht="12">
      <c r="A57" s="191" t="s">
        <v>954</v>
      </c>
      <c r="B57" s="209">
        <v>1174</v>
      </c>
      <c r="C57" s="210">
        <v>15</v>
      </c>
      <c r="D57" s="209">
        <v>464</v>
      </c>
      <c r="E57" s="209">
        <v>695</v>
      </c>
      <c r="F57" s="209">
        <v>0</v>
      </c>
      <c r="G57" s="209">
        <v>137</v>
      </c>
      <c r="H57" s="209">
        <v>151</v>
      </c>
      <c r="I57" s="209">
        <v>112</v>
      </c>
      <c r="J57" s="209">
        <v>125</v>
      </c>
      <c r="K57" s="212">
        <v>162</v>
      </c>
      <c r="L57" s="209">
        <v>138</v>
      </c>
      <c r="M57" s="209">
        <v>112</v>
      </c>
      <c r="N57" s="209">
        <v>106</v>
      </c>
      <c r="O57" s="209">
        <v>131</v>
      </c>
    </row>
    <row r="58" spans="1:15" ht="9" customHeight="1">
      <c r="A58" s="191"/>
      <c r="B58" s="209"/>
      <c r="C58" s="210"/>
      <c r="D58" s="209"/>
      <c r="E58" s="209"/>
      <c r="F58" s="209"/>
      <c r="G58" s="209"/>
      <c r="H58" s="209"/>
      <c r="I58" s="209"/>
      <c r="J58" s="209"/>
      <c r="K58" s="212"/>
      <c r="L58" s="209"/>
      <c r="M58" s="209"/>
      <c r="N58" s="209"/>
      <c r="O58" s="209"/>
    </row>
    <row r="59" spans="1:15" ht="12">
      <c r="A59" s="191" t="s">
        <v>955</v>
      </c>
      <c r="B59" s="209">
        <v>2419</v>
      </c>
      <c r="C59" s="210">
        <v>119</v>
      </c>
      <c r="D59" s="209">
        <v>1291</v>
      </c>
      <c r="E59" s="209">
        <v>1009</v>
      </c>
      <c r="F59" s="209">
        <v>8</v>
      </c>
      <c r="G59" s="209">
        <v>274</v>
      </c>
      <c r="H59" s="209">
        <v>267</v>
      </c>
      <c r="I59" s="209">
        <v>192</v>
      </c>
      <c r="J59" s="209">
        <v>181</v>
      </c>
      <c r="K59" s="209">
        <v>247</v>
      </c>
      <c r="L59" s="209">
        <v>230</v>
      </c>
      <c r="M59" s="209">
        <v>267</v>
      </c>
      <c r="N59" s="209">
        <v>281</v>
      </c>
      <c r="O59" s="209">
        <v>472</v>
      </c>
    </row>
    <row r="60" spans="1:15" ht="12">
      <c r="A60" s="191" t="s">
        <v>956</v>
      </c>
      <c r="B60" s="209">
        <v>1811</v>
      </c>
      <c r="C60" s="210">
        <v>111</v>
      </c>
      <c r="D60" s="209">
        <v>946</v>
      </c>
      <c r="E60" s="209">
        <v>754</v>
      </c>
      <c r="F60" s="209">
        <v>2</v>
      </c>
      <c r="G60" s="209">
        <v>118</v>
      </c>
      <c r="H60" s="209">
        <v>154</v>
      </c>
      <c r="I60" s="209">
        <v>108</v>
      </c>
      <c r="J60" s="209">
        <v>118</v>
      </c>
      <c r="K60" s="209">
        <v>159</v>
      </c>
      <c r="L60" s="209">
        <v>191</v>
      </c>
      <c r="M60" s="209">
        <v>180</v>
      </c>
      <c r="N60" s="209">
        <v>220</v>
      </c>
      <c r="O60" s="209">
        <v>561</v>
      </c>
    </row>
    <row r="61" spans="1:15" ht="12">
      <c r="A61" s="191" t="s">
        <v>957</v>
      </c>
      <c r="B61" s="209">
        <v>1686</v>
      </c>
      <c r="C61" s="210">
        <v>66</v>
      </c>
      <c r="D61" s="209">
        <v>901</v>
      </c>
      <c r="E61" s="209">
        <v>719</v>
      </c>
      <c r="F61" s="209">
        <v>1</v>
      </c>
      <c r="G61" s="209">
        <v>162</v>
      </c>
      <c r="H61" s="209">
        <v>126</v>
      </c>
      <c r="I61" s="209">
        <v>113</v>
      </c>
      <c r="J61" s="209">
        <v>132</v>
      </c>
      <c r="K61" s="209">
        <v>188</v>
      </c>
      <c r="L61" s="209">
        <v>205</v>
      </c>
      <c r="M61" s="209">
        <v>210</v>
      </c>
      <c r="N61" s="209">
        <v>178</v>
      </c>
      <c r="O61" s="209">
        <v>371</v>
      </c>
    </row>
    <row r="62" spans="1:15" ht="12">
      <c r="A62" s="191" t="s">
        <v>958</v>
      </c>
      <c r="B62" s="209">
        <v>1297</v>
      </c>
      <c r="C62" s="210">
        <v>29</v>
      </c>
      <c r="D62" s="209">
        <v>797</v>
      </c>
      <c r="E62" s="209">
        <v>471</v>
      </c>
      <c r="F62" s="209">
        <v>2</v>
      </c>
      <c r="G62" s="209">
        <v>89</v>
      </c>
      <c r="H62" s="209">
        <v>95</v>
      </c>
      <c r="I62" s="209">
        <v>81</v>
      </c>
      <c r="J62" s="209">
        <v>110</v>
      </c>
      <c r="K62" s="209">
        <v>211</v>
      </c>
      <c r="L62" s="209">
        <v>235</v>
      </c>
      <c r="M62" s="209">
        <v>177</v>
      </c>
      <c r="N62" s="209">
        <v>163</v>
      </c>
      <c r="O62" s="209">
        <v>134</v>
      </c>
    </row>
    <row r="63" spans="1:15" ht="12">
      <c r="A63" s="191" t="s">
        <v>959</v>
      </c>
      <c r="B63" s="209">
        <v>1136</v>
      </c>
      <c r="C63" s="210">
        <v>35</v>
      </c>
      <c r="D63" s="209">
        <v>726</v>
      </c>
      <c r="E63" s="209">
        <v>375</v>
      </c>
      <c r="F63" s="209">
        <v>1</v>
      </c>
      <c r="G63" s="209">
        <v>113</v>
      </c>
      <c r="H63" s="209">
        <v>89</v>
      </c>
      <c r="I63" s="209">
        <v>67</v>
      </c>
      <c r="J63" s="209">
        <v>62</v>
      </c>
      <c r="K63" s="209">
        <v>89</v>
      </c>
      <c r="L63" s="209">
        <v>87</v>
      </c>
      <c r="M63" s="209">
        <v>98</v>
      </c>
      <c r="N63" s="209">
        <v>127</v>
      </c>
      <c r="O63" s="209">
        <v>403</v>
      </c>
    </row>
    <row r="64" spans="1:15" ht="9" customHeight="1">
      <c r="A64" s="191"/>
      <c r="B64" s="209"/>
      <c r="C64" s="210"/>
      <c r="D64" s="209"/>
      <c r="E64" s="209"/>
      <c r="F64" s="209"/>
      <c r="G64" s="209"/>
      <c r="H64" s="209"/>
      <c r="I64" s="209"/>
      <c r="J64" s="209"/>
      <c r="K64" s="209"/>
      <c r="L64" s="209"/>
      <c r="M64" s="209"/>
      <c r="N64" s="209"/>
      <c r="O64" s="209"/>
    </row>
    <row r="65" spans="1:15" ht="12">
      <c r="A65" s="191" t="s">
        <v>960</v>
      </c>
      <c r="B65" s="209">
        <v>1065</v>
      </c>
      <c r="C65" s="210">
        <v>9</v>
      </c>
      <c r="D65" s="209">
        <v>377</v>
      </c>
      <c r="E65" s="209">
        <v>679</v>
      </c>
      <c r="F65" s="209">
        <v>4</v>
      </c>
      <c r="G65" s="209">
        <v>133</v>
      </c>
      <c r="H65" s="209">
        <v>121</v>
      </c>
      <c r="I65" s="209">
        <v>104</v>
      </c>
      <c r="J65" s="209">
        <v>150</v>
      </c>
      <c r="K65" s="209">
        <v>242</v>
      </c>
      <c r="L65" s="209">
        <v>163</v>
      </c>
      <c r="M65" s="209">
        <v>99</v>
      </c>
      <c r="N65" s="209">
        <v>28</v>
      </c>
      <c r="O65" s="209">
        <v>21</v>
      </c>
    </row>
    <row r="66" spans="1:15" ht="12">
      <c r="A66" s="191" t="s">
        <v>961</v>
      </c>
      <c r="B66" s="209">
        <v>1353</v>
      </c>
      <c r="C66" s="210">
        <v>21</v>
      </c>
      <c r="D66" s="209">
        <v>230</v>
      </c>
      <c r="E66" s="209">
        <v>1102</v>
      </c>
      <c r="F66" s="209">
        <v>2</v>
      </c>
      <c r="G66" s="209">
        <v>304</v>
      </c>
      <c r="H66" s="209">
        <v>283</v>
      </c>
      <c r="I66" s="209">
        <v>210</v>
      </c>
      <c r="J66" s="209">
        <v>230</v>
      </c>
      <c r="K66" s="209">
        <v>216</v>
      </c>
      <c r="L66" s="209">
        <v>82</v>
      </c>
      <c r="M66" s="209">
        <v>20</v>
      </c>
      <c r="N66" s="209">
        <v>6</v>
      </c>
      <c r="O66" s="209">
        <v>0</v>
      </c>
    </row>
    <row r="67" spans="1:15" ht="12">
      <c r="A67" s="191" t="s">
        <v>962</v>
      </c>
      <c r="B67" s="209">
        <v>2763</v>
      </c>
      <c r="C67" s="210">
        <v>152</v>
      </c>
      <c r="D67" s="209">
        <v>1057</v>
      </c>
      <c r="E67" s="209">
        <v>1554</v>
      </c>
      <c r="F67" s="209">
        <v>17</v>
      </c>
      <c r="G67" s="209">
        <v>409</v>
      </c>
      <c r="H67" s="209">
        <v>315</v>
      </c>
      <c r="I67" s="209">
        <v>259</v>
      </c>
      <c r="J67" s="209">
        <v>293</v>
      </c>
      <c r="K67" s="209">
        <v>378</v>
      </c>
      <c r="L67" s="209">
        <v>316</v>
      </c>
      <c r="M67" s="209">
        <v>255</v>
      </c>
      <c r="N67" s="209">
        <v>188</v>
      </c>
      <c r="O67" s="209">
        <v>333</v>
      </c>
    </row>
    <row r="68" spans="1:15" ht="12">
      <c r="A68" s="191" t="s">
        <v>963</v>
      </c>
      <c r="B68" s="209">
        <v>1082</v>
      </c>
      <c r="C68" s="210">
        <v>34</v>
      </c>
      <c r="D68" s="209">
        <v>387</v>
      </c>
      <c r="E68" s="209">
        <v>661</v>
      </c>
      <c r="F68" s="209">
        <v>2</v>
      </c>
      <c r="G68" s="209">
        <v>147</v>
      </c>
      <c r="H68" s="209">
        <v>131</v>
      </c>
      <c r="I68" s="209">
        <v>109</v>
      </c>
      <c r="J68" s="209">
        <v>125</v>
      </c>
      <c r="K68" s="209">
        <v>167</v>
      </c>
      <c r="L68" s="209">
        <v>117</v>
      </c>
      <c r="M68" s="209">
        <v>115</v>
      </c>
      <c r="N68" s="209">
        <v>76</v>
      </c>
      <c r="O68" s="209">
        <v>93</v>
      </c>
    </row>
    <row r="69" spans="1:15" ht="12">
      <c r="A69" s="191" t="s">
        <v>964</v>
      </c>
      <c r="B69" s="209">
        <v>874</v>
      </c>
      <c r="C69" s="210">
        <v>50</v>
      </c>
      <c r="D69" s="209">
        <v>392</v>
      </c>
      <c r="E69" s="209">
        <v>432</v>
      </c>
      <c r="F69" s="209">
        <v>2</v>
      </c>
      <c r="G69" s="209">
        <v>120</v>
      </c>
      <c r="H69" s="209">
        <v>125</v>
      </c>
      <c r="I69" s="209">
        <v>79</v>
      </c>
      <c r="J69" s="209">
        <v>73</v>
      </c>
      <c r="K69" s="209">
        <v>129</v>
      </c>
      <c r="L69" s="209">
        <v>104</v>
      </c>
      <c r="M69" s="209">
        <v>96</v>
      </c>
      <c r="N69" s="209">
        <v>75</v>
      </c>
      <c r="O69" s="209">
        <v>71</v>
      </c>
    </row>
    <row r="70" spans="1:15" ht="12">
      <c r="A70" s="213" t="s">
        <v>965</v>
      </c>
      <c r="B70" s="214">
        <v>1182</v>
      </c>
      <c r="C70" s="215">
        <v>100</v>
      </c>
      <c r="D70" s="214">
        <v>446</v>
      </c>
      <c r="E70" s="214">
        <v>636</v>
      </c>
      <c r="F70" s="214">
        <v>1</v>
      </c>
      <c r="G70" s="214">
        <v>162</v>
      </c>
      <c r="H70" s="214">
        <v>158</v>
      </c>
      <c r="I70" s="214">
        <v>122</v>
      </c>
      <c r="J70" s="214">
        <v>142</v>
      </c>
      <c r="K70" s="214">
        <v>186</v>
      </c>
      <c r="L70" s="214">
        <v>148</v>
      </c>
      <c r="M70" s="214">
        <v>110</v>
      </c>
      <c r="N70" s="214">
        <v>67</v>
      </c>
      <c r="O70" s="214">
        <v>86</v>
      </c>
    </row>
    <row r="71" spans="1:15" ht="12">
      <c r="A71" s="216" t="s">
        <v>1077</v>
      </c>
      <c r="B71" s="216"/>
      <c r="C71" s="216"/>
      <c r="D71" s="216"/>
      <c r="E71" s="216"/>
      <c r="F71" s="216"/>
      <c r="G71" s="216"/>
      <c r="H71" s="216"/>
      <c r="I71" s="216"/>
      <c r="J71" s="216"/>
      <c r="K71" s="216"/>
      <c r="L71" s="216"/>
      <c r="M71" s="216"/>
      <c r="N71" s="216"/>
      <c r="O71" s="216"/>
    </row>
    <row r="72" spans="1:15" ht="12">
      <c r="A72" s="216"/>
      <c r="B72" s="216"/>
      <c r="C72" s="216"/>
      <c r="D72" s="216"/>
      <c r="E72" s="216"/>
      <c r="F72" s="216"/>
      <c r="G72" s="216"/>
      <c r="H72" s="216"/>
      <c r="I72" s="216"/>
      <c r="J72" s="216"/>
      <c r="K72" s="216"/>
      <c r="L72" s="216"/>
      <c r="M72" s="216"/>
      <c r="N72" s="216"/>
      <c r="O72" s="216"/>
    </row>
    <row r="73" spans="1:15" ht="12">
      <c r="A73" s="216"/>
      <c r="B73" s="216"/>
      <c r="C73" s="216"/>
      <c r="D73" s="216"/>
      <c r="E73" s="216"/>
      <c r="F73" s="216"/>
      <c r="G73" s="216"/>
      <c r="H73" s="216"/>
      <c r="I73" s="216"/>
      <c r="J73" s="216"/>
      <c r="K73" s="216"/>
      <c r="L73" s="216"/>
      <c r="M73" s="216"/>
      <c r="N73" s="216"/>
      <c r="O73" s="216"/>
    </row>
    <row r="74" spans="1:15" ht="12">
      <c r="A74" s="216"/>
      <c r="B74" s="216"/>
      <c r="C74" s="216"/>
      <c r="D74" s="216"/>
      <c r="E74" s="216"/>
      <c r="F74" s="216"/>
      <c r="G74" s="216"/>
      <c r="H74" s="216"/>
      <c r="I74" s="216"/>
      <c r="J74" s="216"/>
      <c r="K74" s="216"/>
      <c r="L74" s="216"/>
      <c r="M74" s="216"/>
      <c r="N74" s="216"/>
      <c r="O74" s="216"/>
    </row>
    <row r="75" spans="1:15" ht="12">
      <c r="A75" s="216"/>
      <c r="B75" s="216"/>
      <c r="C75" s="216"/>
      <c r="D75" s="216"/>
      <c r="E75" s="216"/>
      <c r="F75" s="216"/>
      <c r="G75" s="216"/>
      <c r="H75" s="216"/>
      <c r="I75" s="216"/>
      <c r="J75" s="216"/>
      <c r="K75" s="216"/>
      <c r="L75" s="216"/>
      <c r="M75" s="216"/>
      <c r="N75" s="216"/>
      <c r="O75" s="216"/>
    </row>
    <row r="76" spans="1:15" ht="12">
      <c r="A76" s="216"/>
      <c r="B76" s="216"/>
      <c r="C76" s="216"/>
      <c r="D76" s="216"/>
      <c r="E76" s="216"/>
      <c r="F76" s="216"/>
      <c r="G76" s="216"/>
      <c r="H76" s="216"/>
      <c r="I76" s="216"/>
      <c r="J76" s="216"/>
      <c r="K76" s="216"/>
      <c r="L76" s="216"/>
      <c r="M76" s="216"/>
      <c r="N76" s="216"/>
      <c r="O76" s="216"/>
    </row>
    <row r="77" spans="1:15" ht="12">
      <c r="A77" s="216"/>
      <c r="B77" s="216"/>
      <c r="C77" s="216"/>
      <c r="D77" s="216"/>
      <c r="E77" s="216"/>
      <c r="F77" s="216"/>
      <c r="G77" s="216"/>
      <c r="H77" s="216"/>
      <c r="I77" s="216"/>
      <c r="J77" s="216"/>
      <c r="K77" s="216"/>
      <c r="L77" s="216"/>
      <c r="M77" s="216"/>
      <c r="N77" s="216"/>
      <c r="O77" s="216"/>
    </row>
    <row r="78" spans="1:15" ht="12">
      <c r="A78" s="216"/>
      <c r="B78" s="216"/>
      <c r="C78" s="216"/>
      <c r="D78" s="216"/>
      <c r="E78" s="216"/>
      <c r="F78" s="216"/>
      <c r="G78" s="216"/>
      <c r="H78" s="216"/>
      <c r="I78" s="216"/>
      <c r="J78" s="216"/>
      <c r="K78" s="216"/>
      <c r="L78" s="216"/>
      <c r="M78" s="216"/>
      <c r="N78" s="216"/>
      <c r="O78" s="216"/>
    </row>
    <row r="79" spans="1:15" ht="12">
      <c r="A79" s="216"/>
      <c r="B79" s="216"/>
      <c r="C79" s="216"/>
      <c r="D79" s="216"/>
      <c r="E79" s="216"/>
      <c r="F79" s="216"/>
      <c r="G79" s="216"/>
      <c r="H79" s="216"/>
      <c r="I79" s="216"/>
      <c r="J79" s="216"/>
      <c r="K79" s="216"/>
      <c r="L79" s="216"/>
      <c r="M79" s="216"/>
      <c r="N79" s="216"/>
      <c r="O79" s="216"/>
    </row>
    <row r="80" spans="1:15" ht="12">
      <c r="A80" s="216"/>
      <c r="B80" s="216"/>
      <c r="C80" s="216"/>
      <c r="D80" s="216"/>
      <c r="E80" s="216"/>
      <c r="F80" s="216"/>
      <c r="G80" s="216"/>
      <c r="H80" s="216"/>
      <c r="I80" s="216"/>
      <c r="J80" s="216"/>
      <c r="K80" s="216"/>
      <c r="L80" s="216"/>
      <c r="M80" s="216"/>
      <c r="N80" s="216"/>
      <c r="O80" s="216"/>
    </row>
    <row r="81" spans="1:15" ht="12">
      <c r="A81" s="216"/>
      <c r="B81" s="216"/>
      <c r="C81" s="216"/>
      <c r="D81" s="216"/>
      <c r="E81" s="216"/>
      <c r="F81" s="216"/>
      <c r="G81" s="216"/>
      <c r="H81" s="216"/>
      <c r="I81" s="216"/>
      <c r="J81" s="216"/>
      <c r="K81" s="216"/>
      <c r="L81" s="216"/>
      <c r="M81" s="216"/>
      <c r="N81" s="216"/>
      <c r="O81" s="216"/>
    </row>
    <row r="82" spans="1:15" ht="12">
      <c r="A82" s="216"/>
      <c r="B82" s="216"/>
      <c r="C82" s="216"/>
      <c r="D82" s="216"/>
      <c r="E82" s="216"/>
      <c r="F82" s="216"/>
      <c r="G82" s="216"/>
      <c r="H82" s="216"/>
      <c r="I82" s="216"/>
      <c r="J82" s="216"/>
      <c r="K82" s="216"/>
      <c r="L82" s="216"/>
      <c r="M82" s="216"/>
      <c r="N82" s="216"/>
      <c r="O82" s="216"/>
    </row>
    <row r="83" spans="1:15" ht="12">
      <c r="A83" s="216"/>
      <c r="B83" s="216"/>
      <c r="C83" s="216"/>
      <c r="D83" s="216"/>
      <c r="E83" s="216"/>
      <c r="F83" s="216"/>
      <c r="G83" s="216"/>
      <c r="H83" s="216"/>
      <c r="I83" s="216"/>
      <c r="J83" s="216"/>
      <c r="K83" s="216"/>
      <c r="L83" s="216"/>
      <c r="M83" s="216"/>
      <c r="N83" s="216"/>
      <c r="O83" s="216"/>
    </row>
    <row r="84" spans="1:15" ht="12">
      <c r="A84" s="216"/>
      <c r="B84" s="216"/>
      <c r="C84" s="216"/>
      <c r="D84" s="216"/>
      <c r="E84" s="216"/>
      <c r="F84" s="216"/>
      <c r="G84" s="216"/>
      <c r="H84" s="216"/>
      <c r="I84" s="216"/>
      <c r="J84" s="216"/>
      <c r="K84" s="216"/>
      <c r="L84" s="216"/>
      <c r="M84" s="216"/>
      <c r="N84" s="216"/>
      <c r="O84" s="216"/>
    </row>
    <row r="85" spans="1:15" ht="12">
      <c r="A85" s="216"/>
      <c r="B85" s="216"/>
      <c r="C85" s="216"/>
      <c r="D85" s="216"/>
      <c r="E85" s="216"/>
      <c r="F85" s="216"/>
      <c r="G85" s="216"/>
      <c r="H85" s="216"/>
      <c r="I85" s="216"/>
      <c r="J85" s="216"/>
      <c r="K85" s="216"/>
      <c r="L85" s="216"/>
      <c r="M85" s="216"/>
      <c r="N85" s="216"/>
      <c r="O85" s="216"/>
    </row>
    <row r="86" spans="1:15" ht="12">
      <c r="A86" s="216"/>
      <c r="B86" s="216"/>
      <c r="C86" s="216"/>
      <c r="D86" s="216"/>
      <c r="E86" s="216"/>
      <c r="F86" s="216"/>
      <c r="G86" s="216"/>
      <c r="H86" s="216"/>
      <c r="I86" s="216"/>
      <c r="J86" s="216"/>
      <c r="K86" s="216"/>
      <c r="L86" s="216"/>
      <c r="M86" s="216"/>
      <c r="N86" s="216"/>
      <c r="O86" s="216"/>
    </row>
    <row r="87" spans="1:15" ht="12">
      <c r="A87" s="216"/>
      <c r="B87" s="216"/>
      <c r="C87" s="216"/>
      <c r="D87" s="216"/>
      <c r="E87" s="216"/>
      <c r="F87" s="216"/>
      <c r="G87" s="216"/>
      <c r="H87" s="216"/>
      <c r="I87" s="216"/>
      <c r="J87" s="216"/>
      <c r="K87" s="216"/>
      <c r="L87" s="216"/>
      <c r="M87" s="216"/>
      <c r="N87" s="216"/>
      <c r="O87" s="216"/>
    </row>
    <row r="88" spans="1:15" ht="12">
      <c r="A88" s="216"/>
      <c r="B88" s="216"/>
      <c r="C88" s="216"/>
      <c r="D88" s="216"/>
      <c r="E88" s="216"/>
      <c r="F88" s="216"/>
      <c r="G88" s="216"/>
      <c r="H88" s="216"/>
      <c r="I88" s="216"/>
      <c r="J88" s="216"/>
      <c r="K88" s="216"/>
      <c r="L88" s="216"/>
      <c r="M88" s="216"/>
      <c r="N88" s="216"/>
      <c r="O88" s="216"/>
    </row>
    <row r="89" spans="1:15" ht="12">
      <c r="A89" s="216"/>
      <c r="B89" s="216"/>
      <c r="C89" s="216"/>
      <c r="D89" s="216"/>
      <c r="E89" s="216"/>
      <c r="F89" s="216"/>
      <c r="G89" s="216"/>
      <c r="H89" s="216"/>
      <c r="I89" s="216"/>
      <c r="J89" s="216"/>
      <c r="K89" s="216"/>
      <c r="L89" s="216"/>
      <c r="M89" s="216"/>
      <c r="N89" s="216"/>
      <c r="O89" s="216"/>
    </row>
    <row r="90" spans="1:15" ht="12">
      <c r="A90" s="216"/>
      <c r="B90" s="216"/>
      <c r="C90" s="216"/>
      <c r="D90" s="216"/>
      <c r="E90" s="216"/>
      <c r="F90" s="216"/>
      <c r="G90" s="216"/>
      <c r="H90" s="216"/>
      <c r="I90" s="216"/>
      <c r="J90" s="216"/>
      <c r="K90" s="216"/>
      <c r="L90" s="216"/>
      <c r="M90" s="216"/>
      <c r="N90" s="216"/>
      <c r="O90" s="216"/>
    </row>
    <row r="91" spans="1:15" ht="12">
      <c r="A91" s="216"/>
      <c r="B91" s="216"/>
      <c r="C91" s="216"/>
      <c r="D91" s="216"/>
      <c r="E91" s="216"/>
      <c r="F91" s="216"/>
      <c r="G91" s="216"/>
      <c r="H91" s="216"/>
      <c r="I91" s="216"/>
      <c r="J91" s="216"/>
      <c r="K91" s="216"/>
      <c r="L91" s="216"/>
      <c r="M91" s="216"/>
      <c r="N91" s="216"/>
      <c r="O91" s="216"/>
    </row>
    <row r="92" spans="1:15" ht="12">
      <c r="A92" s="216"/>
      <c r="B92" s="216"/>
      <c r="C92" s="216"/>
      <c r="D92" s="216"/>
      <c r="E92" s="216"/>
      <c r="F92" s="216"/>
      <c r="G92" s="216"/>
      <c r="H92" s="216"/>
      <c r="I92" s="216"/>
      <c r="J92" s="216"/>
      <c r="K92" s="216"/>
      <c r="L92" s="216"/>
      <c r="M92" s="216"/>
      <c r="N92" s="216"/>
      <c r="O92" s="216"/>
    </row>
    <row r="93" spans="1:15" ht="12">
      <c r="A93" s="216"/>
      <c r="B93" s="216"/>
      <c r="C93" s="216"/>
      <c r="D93" s="216"/>
      <c r="E93" s="216"/>
      <c r="F93" s="216"/>
      <c r="G93" s="216"/>
      <c r="H93" s="216"/>
      <c r="I93" s="216"/>
      <c r="J93" s="216"/>
      <c r="K93" s="216"/>
      <c r="L93" s="216"/>
      <c r="M93" s="216"/>
      <c r="N93" s="216"/>
      <c r="O93" s="216"/>
    </row>
    <row r="94" spans="1:15" ht="12">
      <c r="A94" s="216"/>
      <c r="B94" s="216"/>
      <c r="C94" s="216"/>
      <c r="D94" s="216"/>
      <c r="E94" s="216"/>
      <c r="F94" s="216"/>
      <c r="G94" s="216"/>
      <c r="H94" s="216"/>
      <c r="I94" s="216"/>
      <c r="J94" s="216"/>
      <c r="K94" s="216"/>
      <c r="L94" s="216"/>
      <c r="M94" s="216"/>
      <c r="N94" s="216"/>
      <c r="O94" s="216"/>
    </row>
    <row r="95" spans="1:15" ht="12">
      <c r="A95" s="216"/>
      <c r="B95" s="216"/>
      <c r="C95" s="216"/>
      <c r="D95" s="216"/>
      <c r="E95" s="216"/>
      <c r="F95" s="216"/>
      <c r="G95" s="216"/>
      <c r="H95" s="216"/>
      <c r="I95" s="216"/>
      <c r="J95" s="216"/>
      <c r="K95" s="216"/>
      <c r="L95" s="216"/>
      <c r="M95" s="216"/>
      <c r="N95" s="216"/>
      <c r="O95" s="216"/>
    </row>
    <row r="96" spans="1:15" ht="12">
      <c r="A96" s="216"/>
      <c r="B96" s="216"/>
      <c r="C96" s="216"/>
      <c r="D96" s="216"/>
      <c r="E96" s="216"/>
      <c r="F96" s="216"/>
      <c r="G96" s="216"/>
      <c r="H96" s="216"/>
      <c r="I96" s="216"/>
      <c r="J96" s="216"/>
      <c r="K96" s="216"/>
      <c r="L96" s="216"/>
      <c r="M96" s="216"/>
      <c r="N96" s="216"/>
      <c r="O96" s="216"/>
    </row>
    <row r="97" spans="1:15" ht="12">
      <c r="A97" s="216"/>
      <c r="B97" s="216"/>
      <c r="C97" s="216"/>
      <c r="D97" s="216"/>
      <c r="E97" s="216"/>
      <c r="F97" s="216"/>
      <c r="G97" s="216"/>
      <c r="H97" s="216"/>
      <c r="I97" s="216"/>
      <c r="J97" s="216"/>
      <c r="K97" s="216"/>
      <c r="L97" s="216"/>
      <c r="M97" s="216"/>
      <c r="N97" s="216"/>
      <c r="O97" s="216"/>
    </row>
    <row r="98" spans="1:15" ht="12">
      <c r="A98" s="216"/>
      <c r="B98" s="216"/>
      <c r="C98" s="216"/>
      <c r="D98" s="216"/>
      <c r="E98" s="216"/>
      <c r="F98" s="216"/>
      <c r="G98" s="216"/>
      <c r="H98" s="216"/>
      <c r="I98" s="216"/>
      <c r="J98" s="216"/>
      <c r="K98" s="216"/>
      <c r="L98" s="216"/>
      <c r="M98" s="216"/>
      <c r="N98" s="216"/>
      <c r="O98" s="216"/>
    </row>
    <row r="99" spans="1:15" ht="12">
      <c r="A99" s="216"/>
      <c r="B99" s="216"/>
      <c r="C99" s="216"/>
      <c r="D99" s="216"/>
      <c r="E99" s="216"/>
      <c r="F99" s="216"/>
      <c r="G99" s="216"/>
      <c r="H99" s="216"/>
      <c r="I99" s="216"/>
      <c r="J99" s="216"/>
      <c r="K99" s="216"/>
      <c r="L99" s="216"/>
      <c r="M99" s="216"/>
      <c r="N99" s="216"/>
      <c r="O99" s="216"/>
    </row>
    <row r="100" spans="1:15" ht="12">
      <c r="A100" s="216"/>
      <c r="B100" s="216"/>
      <c r="C100" s="216"/>
      <c r="D100" s="216"/>
      <c r="E100" s="216"/>
      <c r="F100" s="216"/>
      <c r="G100" s="216"/>
      <c r="H100" s="216"/>
      <c r="I100" s="216"/>
      <c r="J100" s="216"/>
      <c r="K100" s="216"/>
      <c r="L100" s="216"/>
      <c r="M100" s="216"/>
      <c r="N100" s="216"/>
      <c r="O100" s="216"/>
    </row>
    <row r="101" spans="1:15" ht="12">
      <c r="A101" s="216"/>
      <c r="B101" s="216"/>
      <c r="C101" s="216"/>
      <c r="D101" s="216"/>
      <c r="E101" s="216"/>
      <c r="F101" s="216"/>
      <c r="G101" s="216"/>
      <c r="H101" s="216"/>
      <c r="I101" s="216"/>
      <c r="J101" s="216"/>
      <c r="K101" s="216"/>
      <c r="L101" s="216"/>
      <c r="M101" s="216"/>
      <c r="N101" s="216"/>
      <c r="O101" s="216"/>
    </row>
    <row r="102" spans="1:15" ht="12">
      <c r="A102" s="216"/>
      <c r="B102" s="216"/>
      <c r="C102" s="216"/>
      <c r="D102" s="216"/>
      <c r="E102" s="216"/>
      <c r="F102" s="216"/>
      <c r="G102" s="216"/>
      <c r="H102" s="216"/>
      <c r="I102" s="216"/>
      <c r="J102" s="216"/>
      <c r="K102" s="216"/>
      <c r="L102" s="216"/>
      <c r="M102" s="216"/>
      <c r="N102" s="216"/>
      <c r="O102" s="216"/>
    </row>
    <row r="103" spans="1:15" ht="12">
      <c r="A103" s="216"/>
      <c r="B103" s="216"/>
      <c r="C103" s="216"/>
      <c r="D103" s="216"/>
      <c r="E103" s="216"/>
      <c r="F103" s="216"/>
      <c r="G103" s="216"/>
      <c r="H103" s="216"/>
      <c r="I103" s="216"/>
      <c r="J103" s="216"/>
      <c r="K103" s="216"/>
      <c r="L103" s="216"/>
      <c r="M103" s="216"/>
      <c r="N103" s="216"/>
      <c r="O103" s="216"/>
    </row>
    <row r="104" spans="1:15" ht="12">
      <c r="A104" s="216"/>
      <c r="B104" s="216"/>
      <c r="C104" s="216"/>
      <c r="D104" s="216"/>
      <c r="E104" s="216"/>
      <c r="F104" s="216"/>
      <c r="G104" s="216"/>
      <c r="H104" s="216"/>
      <c r="I104" s="216"/>
      <c r="J104" s="216"/>
      <c r="K104" s="216"/>
      <c r="L104" s="216"/>
      <c r="M104" s="216"/>
      <c r="N104" s="216"/>
      <c r="O104" s="216"/>
    </row>
    <row r="105" spans="1:15" ht="12">
      <c r="A105" s="216"/>
      <c r="B105" s="216"/>
      <c r="C105" s="216"/>
      <c r="D105" s="216"/>
      <c r="E105" s="216"/>
      <c r="F105" s="216"/>
      <c r="G105" s="216"/>
      <c r="H105" s="216"/>
      <c r="I105" s="216"/>
      <c r="J105" s="216"/>
      <c r="K105" s="216"/>
      <c r="L105" s="216"/>
      <c r="M105" s="216"/>
      <c r="N105" s="216"/>
      <c r="O105" s="216"/>
    </row>
    <row r="106" spans="1:15" ht="12">
      <c r="A106" s="216"/>
      <c r="B106" s="216"/>
      <c r="C106" s="216"/>
      <c r="D106" s="216"/>
      <c r="E106" s="216"/>
      <c r="F106" s="216"/>
      <c r="G106" s="216"/>
      <c r="H106" s="216"/>
      <c r="I106" s="216"/>
      <c r="J106" s="216"/>
      <c r="K106" s="216"/>
      <c r="L106" s="216"/>
      <c r="M106" s="216"/>
      <c r="N106" s="216"/>
      <c r="O106" s="216"/>
    </row>
    <row r="107" spans="1:15" ht="12">
      <c r="A107" s="216"/>
      <c r="B107" s="216"/>
      <c r="C107" s="216"/>
      <c r="D107" s="216"/>
      <c r="E107" s="216"/>
      <c r="F107" s="216"/>
      <c r="G107" s="216"/>
      <c r="H107" s="216"/>
      <c r="I107" s="216"/>
      <c r="J107" s="216"/>
      <c r="K107" s="216"/>
      <c r="L107" s="216"/>
      <c r="M107" s="216"/>
      <c r="N107" s="216"/>
      <c r="O107" s="216"/>
    </row>
    <row r="108" spans="1:15" ht="12">
      <c r="A108" s="216"/>
      <c r="B108" s="216"/>
      <c r="C108" s="216"/>
      <c r="D108" s="216"/>
      <c r="E108" s="216"/>
      <c r="F108" s="216"/>
      <c r="G108" s="216"/>
      <c r="H108" s="216"/>
      <c r="I108" s="216"/>
      <c r="J108" s="216"/>
      <c r="K108" s="216"/>
      <c r="L108" s="216"/>
      <c r="M108" s="216"/>
      <c r="N108" s="216"/>
      <c r="O108" s="216"/>
    </row>
    <row r="109" spans="1:15" ht="12">
      <c r="A109" s="216"/>
      <c r="B109" s="216"/>
      <c r="C109" s="216"/>
      <c r="D109" s="216"/>
      <c r="E109" s="216"/>
      <c r="F109" s="216"/>
      <c r="G109" s="216"/>
      <c r="H109" s="216"/>
      <c r="I109" s="216"/>
      <c r="J109" s="216"/>
      <c r="K109" s="216"/>
      <c r="L109" s="216"/>
      <c r="M109" s="216"/>
      <c r="N109" s="216"/>
      <c r="O109" s="216"/>
    </row>
    <row r="110" spans="1:15" ht="12">
      <c r="A110" s="216"/>
      <c r="B110" s="216"/>
      <c r="C110" s="216"/>
      <c r="D110" s="216"/>
      <c r="E110" s="216"/>
      <c r="F110" s="216"/>
      <c r="G110" s="216"/>
      <c r="H110" s="216"/>
      <c r="I110" s="216"/>
      <c r="J110" s="216"/>
      <c r="K110" s="216"/>
      <c r="L110" s="216"/>
      <c r="M110" s="216"/>
      <c r="N110" s="216"/>
      <c r="O110" s="216"/>
    </row>
    <row r="111" spans="1:15" ht="12">
      <c r="A111" s="216"/>
      <c r="B111" s="216"/>
      <c r="C111" s="216"/>
      <c r="D111" s="216"/>
      <c r="E111" s="216"/>
      <c r="F111" s="216"/>
      <c r="G111" s="216"/>
      <c r="H111" s="216"/>
      <c r="I111" s="216"/>
      <c r="J111" s="216"/>
      <c r="K111" s="216"/>
      <c r="L111" s="216"/>
      <c r="M111" s="216"/>
      <c r="N111" s="216"/>
      <c r="O111" s="216"/>
    </row>
    <row r="112" spans="1:15" ht="12">
      <c r="A112" s="216"/>
      <c r="B112" s="216"/>
      <c r="C112" s="216"/>
      <c r="D112" s="216"/>
      <c r="E112" s="216"/>
      <c r="F112" s="216"/>
      <c r="G112" s="216"/>
      <c r="H112" s="216"/>
      <c r="I112" s="216"/>
      <c r="J112" s="216"/>
      <c r="K112" s="216"/>
      <c r="L112" s="216"/>
      <c r="M112" s="216"/>
      <c r="N112" s="216"/>
      <c r="O112" s="216"/>
    </row>
    <row r="113" spans="1:15" ht="12">
      <c r="A113" s="216"/>
      <c r="B113" s="216"/>
      <c r="C113" s="216"/>
      <c r="D113" s="216"/>
      <c r="E113" s="216"/>
      <c r="F113" s="216"/>
      <c r="G113" s="216"/>
      <c r="H113" s="216"/>
      <c r="I113" s="216"/>
      <c r="J113" s="216"/>
      <c r="K113" s="216"/>
      <c r="L113" s="216"/>
      <c r="M113" s="216"/>
      <c r="N113" s="216"/>
      <c r="O113" s="216"/>
    </row>
    <row r="114" spans="1:15" ht="12">
      <c r="A114" s="216"/>
      <c r="B114" s="216"/>
      <c r="C114" s="216"/>
      <c r="D114" s="216"/>
      <c r="E114" s="216"/>
      <c r="F114" s="216"/>
      <c r="G114" s="216"/>
      <c r="H114" s="216"/>
      <c r="I114" s="216"/>
      <c r="J114" s="216"/>
      <c r="K114" s="216"/>
      <c r="L114" s="216"/>
      <c r="M114" s="216"/>
      <c r="N114" s="216"/>
      <c r="O114" s="216"/>
    </row>
    <row r="115" spans="1:15" ht="12">
      <c r="A115" s="216"/>
      <c r="B115" s="216"/>
      <c r="C115" s="216"/>
      <c r="D115" s="216"/>
      <c r="E115" s="216"/>
      <c r="F115" s="216"/>
      <c r="G115" s="216"/>
      <c r="H115" s="216"/>
      <c r="I115" s="216"/>
      <c r="J115" s="216"/>
      <c r="K115" s="216"/>
      <c r="L115" s="216"/>
      <c r="M115" s="216"/>
      <c r="N115" s="216"/>
      <c r="O115" s="216"/>
    </row>
    <row r="116" spans="1:15" ht="12">
      <c r="A116" s="216"/>
      <c r="B116" s="216"/>
      <c r="C116" s="216"/>
      <c r="D116" s="216"/>
      <c r="E116" s="216"/>
      <c r="F116" s="216"/>
      <c r="G116" s="216"/>
      <c r="H116" s="216"/>
      <c r="I116" s="216"/>
      <c r="J116" s="216"/>
      <c r="K116" s="216"/>
      <c r="L116" s="216"/>
      <c r="M116" s="216"/>
      <c r="N116" s="216"/>
      <c r="O116" s="216"/>
    </row>
    <row r="117" spans="1:15" ht="12">
      <c r="A117" s="216"/>
      <c r="B117" s="216"/>
      <c r="C117" s="216"/>
      <c r="D117" s="216"/>
      <c r="E117" s="216"/>
      <c r="F117" s="216"/>
      <c r="G117" s="216"/>
      <c r="H117" s="216"/>
      <c r="I117" s="216"/>
      <c r="J117" s="216"/>
      <c r="K117" s="216"/>
      <c r="L117" s="216"/>
      <c r="M117" s="216"/>
      <c r="N117" s="216"/>
      <c r="O117" s="216"/>
    </row>
    <row r="118" spans="1:15" ht="12">
      <c r="A118" s="216"/>
      <c r="B118" s="216"/>
      <c r="C118" s="216"/>
      <c r="D118" s="216"/>
      <c r="E118" s="216"/>
      <c r="F118" s="216"/>
      <c r="G118" s="216"/>
      <c r="H118" s="216"/>
      <c r="I118" s="216"/>
      <c r="J118" s="216"/>
      <c r="K118" s="216"/>
      <c r="L118" s="216"/>
      <c r="M118" s="216"/>
      <c r="N118" s="216"/>
      <c r="O118" s="216"/>
    </row>
    <row r="119" spans="1:15" ht="12">
      <c r="A119" s="216"/>
      <c r="B119" s="216"/>
      <c r="C119" s="216"/>
      <c r="D119" s="216"/>
      <c r="E119" s="216"/>
      <c r="F119" s="216"/>
      <c r="G119" s="216"/>
      <c r="H119" s="216"/>
      <c r="I119" s="216"/>
      <c r="J119" s="216"/>
      <c r="K119" s="216"/>
      <c r="L119" s="216"/>
      <c r="M119" s="216"/>
      <c r="N119" s="216"/>
      <c r="O119" s="216"/>
    </row>
    <row r="120" spans="1:15" ht="12">
      <c r="A120" s="216"/>
      <c r="B120" s="216"/>
      <c r="C120" s="216"/>
      <c r="D120" s="216"/>
      <c r="E120" s="216"/>
      <c r="F120" s="216"/>
      <c r="G120" s="216"/>
      <c r="H120" s="216"/>
      <c r="I120" s="216"/>
      <c r="J120" s="216"/>
      <c r="K120" s="216"/>
      <c r="L120" s="216"/>
      <c r="M120" s="216"/>
      <c r="N120" s="216"/>
      <c r="O120" s="216"/>
    </row>
  </sheetData>
  <mergeCells count="5">
    <mergeCell ref="F3:O3"/>
    <mergeCell ref="A3:A4"/>
    <mergeCell ref="B3:B4"/>
    <mergeCell ref="D3:E3"/>
    <mergeCell ref="C3:C4"/>
  </mergeCells>
  <printOptions/>
  <pageMargins left="0.75" right="0.75" top="1" bottom="1" header="0.512" footer="0.512"/>
  <pageSetup horizontalDpi="300" verticalDpi="300" orientation="portrait" paperSize="8" r:id="rId1"/>
</worksheet>
</file>

<file path=xl/worksheets/sheet7.xml><?xml version="1.0" encoding="utf-8"?>
<worksheet xmlns="http://schemas.openxmlformats.org/spreadsheetml/2006/main" xmlns:r="http://schemas.openxmlformats.org/officeDocument/2006/relationships">
  <dimension ref="B1:BS359"/>
  <sheetViews>
    <sheetView workbookViewId="0" topLeftCell="A1">
      <selection activeCell="A1" sqref="A1"/>
    </sheetView>
  </sheetViews>
  <sheetFormatPr defaultColWidth="9.00390625" defaultRowHeight="13.5"/>
  <cols>
    <col min="1" max="2" width="2.625" style="217" customWidth="1"/>
    <col min="3" max="3" width="10.625" style="217" customWidth="1"/>
    <col min="4" max="4" width="9.25390625" style="219" bestFit="1" customWidth="1"/>
    <col min="5" max="5" width="11.875" style="217" bestFit="1" customWidth="1"/>
    <col min="6" max="6" width="9.25390625" style="217" bestFit="1" customWidth="1"/>
    <col min="7" max="7" width="12.75390625" style="217" bestFit="1" customWidth="1"/>
    <col min="8" max="8" width="9.00390625" style="217" customWidth="1"/>
    <col min="9" max="9" width="10.75390625" style="217" bestFit="1" customWidth="1"/>
    <col min="10" max="10" width="8.50390625" style="217" bestFit="1" customWidth="1"/>
    <col min="11" max="11" width="9.00390625" style="217" bestFit="1" customWidth="1"/>
    <col min="12" max="12" width="8.125" style="217" bestFit="1" customWidth="1"/>
    <col min="13" max="13" width="9.00390625" style="217" bestFit="1" customWidth="1"/>
    <col min="14" max="14" width="7.25390625" style="217" bestFit="1" customWidth="1"/>
    <col min="15" max="15" width="8.125" style="217" bestFit="1" customWidth="1"/>
    <col min="16" max="16" width="9.00390625" style="217" bestFit="1" customWidth="1"/>
    <col min="17" max="17" width="10.75390625" style="217" bestFit="1" customWidth="1"/>
    <col min="18" max="18" width="9.00390625" style="217" bestFit="1" customWidth="1"/>
    <col min="19" max="19" width="10.75390625" style="217" bestFit="1" customWidth="1"/>
    <col min="20" max="25" width="9.625" style="217" customWidth="1"/>
    <col min="26" max="26" width="8.375" style="217" customWidth="1"/>
    <col min="27" max="27" width="10.625" style="217" customWidth="1"/>
    <col min="28" max="16384" width="9.00390625" style="217" customWidth="1"/>
  </cols>
  <sheetData>
    <row r="1" spans="2:4" ht="14.25">
      <c r="B1" s="218" t="s">
        <v>1124</v>
      </c>
      <c r="C1" s="219"/>
      <c r="D1" s="217"/>
    </row>
    <row r="2" spans="6:27" ht="12">
      <c r="F2" s="220"/>
      <c r="G2" s="220"/>
      <c r="Z2" s="1284" t="s">
        <v>1086</v>
      </c>
      <c r="AA2" s="217" t="s">
        <v>1087</v>
      </c>
    </row>
    <row r="3" spans="2:27" ht="12.75" thickBot="1">
      <c r="B3" s="221"/>
      <c r="C3" s="221"/>
      <c r="X3" s="219"/>
      <c r="Z3" s="1285"/>
      <c r="AA3" s="222" t="s">
        <v>1088</v>
      </c>
    </row>
    <row r="4" spans="2:27" ht="14.25" customHeight="1" thickTop="1">
      <c r="B4" s="1286" t="s">
        <v>1089</v>
      </c>
      <c r="C4" s="1287"/>
      <c r="D4" s="1294" t="s">
        <v>1000</v>
      </c>
      <c r="E4" s="1295"/>
      <c r="F4" s="1273" t="s">
        <v>1090</v>
      </c>
      <c r="G4" s="1274"/>
      <c r="H4" s="1273" t="s">
        <v>1091</v>
      </c>
      <c r="I4" s="1275"/>
      <c r="J4" s="1275"/>
      <c r="K4" s="1275"/>
      <c r="L4" s="1275"/>
      <c r="M4" s="1275"/>
      <c r="N4" s="1275"/>
      <c r="O4" s="1274"/>
      <c r="P4" s="1251" t="s">
        <v>1092</v>
      </c>
      <c r="Q4" s="1252"/>
      <c r="R4" s="1252"/>
      <c r="S4" s="1252"/>
      <c r="T4" s="1252"/>
      <c r="U4" s="1252"/>
      <c r="V4" s="1252"/>
      <c r="W4" s="1252"/>
      <c r="X4" s="1253" t="s">
        <v>1093</v>
      </c>
      <c r="Y4" s="1254"/>
      <c r="Z4" s="1254"/>
      <c r="AA4" s="1255"/>
    </row>
    <row r="5" spans="2:27" ht="13.5">
      <c r="B5" s="1288"/>
      <c r="C5" s="1287"/>
      <c r="D5" s="1278" t="s">
        <v>1094</v>
      </c>
      <c r="E5" s="1270" t="s">
        <v>1095</v>
      </c>
      <c r="F5" s="1278" t="s">
        <v>1094</v>
      </c>
      <c r="G5" s="1276" t="s">
        <v>1096</v>
      </c>
      <c r="H5" s="1282" t="s">
        <v>1097</v>
      </c>
      <c r="I5" s="1283"/>
      <c r="J5" s="1266" t="s">
        <v>1098</v>
      </c>
      <c r="K5" s="1281"/>
      <c r="L5" s="1266" t="s">
        <v>1099</v>
      </c>
      <c r="M5" s="1281"/>
      <c r="N5" s="1266" t="s">
        <v>1100</v>
      </c>
      <c r="O5" s="1281"/>
      <c r="P5" s="1266" t="s">
        <v>1101</v>
      </c>
      <c r="Q5" s="1281"/>
      <c r="R5" s="1266" t="s">
        <v>1102</v>
      </c>
      <c r="S5" s="1267"/>
      <c r="T5" s="1268"/>
      <c r="U5" s="1269"/>
      <c r="V5" s="1262" t="s">
        <v>1103</v>
      </c>
      <c r="W5" s="1263"/>
      <c r="X5" s="1256"/>
      <c r="Y5" s="1257"/>
      <c r="Z5" s="1257"/>
      <c r="AA5" s="1258"/>
    </row>
    <row r="6" spans="2:27" ht="21" customHeight="1">
      <c r="B6" s="1288"/>
      <c r="C6" s="1287"/>
      <c r="D6" s="1279"/>
      <c r="E6" s="1296"/>
      <c r="F6" s="1279"/>
      <c r="G6" s="1277"/>
      <c r="H6" s="1270" t="s">
        <v>1079</v>
      </c>
      <c r="I6" s="1270" t="s">
        <v>1104</v>
      </c>
      <c r="J6" s="1270" t="s">
        <v>1079</v>
      </c>
      <c r="K6" s="1270" t="s">
        <v>1104</v>
      </c>
      <c r="L6" s="1270" t="s">
        <v>1079</v>
      </c>
      <c r="M6" s="1270" t="s">
        <v>1104</v>
      </c>
      <c r="N6" s="1270" t="s">
        <v>1079</v>
      </c>
      <c r="O6" s="1270" t="s">
        <v>1104</v>
      </c>
      <c r="P6" s="1270" t="s">
        <v>1079</v>
      </c>
      <c r="Q6" s="1270" t="s">
        <v>1104</v>
      </c>
      <c r="R6" s="1272" t="s">
        <v>1079</v>
      </c>
      <c r="S6" s="1272" t="s">
        <v>1104</v>
      </c>
      <c r="T6" s="1259" t="s">
        <v>1105</v>
      </c>
      <c r="U6" s="1260"/>
      <c r="V6" s="1264"/>
      <c r="W6" s="1265"/>
      <c r="X6" s="1259" t="s">
        <v>1106</v>
      </c>
      <c r="Y6" s="1260"/>
      <c r="Z6" s="1259" t="s">
        <v>1092</v>
      </c>
      <c r="AA6" s="1261"/>
    </row>
    <row r="7" spans="2:27" ht="14.25" customHeight="1">
      <c r="B7" s="1289"/>
      <c r="C7" s="1290"/>
      <c r="D7" s="1280"/>
      <c r="E7" s="1271"/>
      <c r="F7" s="1280"/>
      <c r="G7" s="1277"/>
      <c r="H7" s="1271"/>
      <c r="I7" s="1271"/>
      <c r="J7" s="1271"/>
      <c r="K7" s="1271"/>
      <c r="L7" s="1271"/>
      <c r="M7" s="1271"/>
      <c r="N7" s="1271"/>
      <c r="O7" s="1271"/>
      <c r="P7" s="1271"/>
      <c r="Q7" s="1271"/>
      <c r="R7" s="1271"/>
      <c r="S7" s="1271"/>
      <c r="T7" s="223" t="s">
        <v>1079</v>
      </c>
      <c r="U7" s="223" t="s">
        <v>1107</v>
      </c>
      <c r="V7" s="225" t="s">
        <v>1079</v>
      </c>
      <c r="W7" s="224" t="s">
        <v>1080</v>
      </c>
      <c r="X7" s="223" t="s">
        <v>1094</v>
      </c>
      <c r="Y7" s="223" t="s">
        <v>1108</v>
      </c>
      <c r="Z7" s="223" t="s">
        <v>1094</v>
      </c>
      <c r="AA7" s="223" t="s">
        <v>1108</v>
      </c>
    </row>
    <row r="8" spans="2:31" s="226" customFormat="1" ht="14.25" customHeight="1">
      <c r="B8" s="1291" t="s">
        <v>1109</v>
      </c>
      <c r="C8" s="1292"/>
      <c r="D8" s="227">
        <v>114291</v>
      </c>
      <c r="E8" s="227">
        <v>13216332</v>
      </c>
      <c r="F8" s="227">
        <v>105534</v>
      </c>
      <c r="G8" s="227">
        <v>9803051</v>
      </c>
      <c r="H8" s="227">
        <v>46437</v>
      </c>
      <c r="I8" s="227">
        <v>1264367</v>
      </c>
      <c r="J8" s="227">
        <v>29113</v>
      </c>
      <c r="K8" s="227">
        <v>738100</v>
      </c>
      <c r="L8" s="227">
        <v>22669</v>
      </c>
      <c r="M8" s="227">
        <v>515770</v>
      </c>
      <c r="N8" s="227">
        <v>717</v>
      </c>
      <c r="O8" s="227">
        <v>10497</v>
      </c>
      <c r="P8" s="227">
        <v>105380</v>
      </c>
      <c r="Q8" s="227">
        <v>2148914</v>
      </c>
      <c r="R8" s="227" t="s">
        <v>1110</v>
      </c>
      <c r="S8" s="227">
        <v>2082583</v>
      </c>
      <c r="T8" s="227">
        <v>3148</v>
      </c>
      <c r="U8" s="227">
        <v>67725</v>
      </c>
      <c r="V8" s="227">
        <v>2600</v>
      </c>
      <c r="W8" s="227">
        <v>72564</v>
      </c>
      <c r="X8" s="227" t="s">
        <v>1110</v>
      </c>
      <c r="Y8" s="227">
        <v>8291</v>
      </c>
      <c r="Z8" s="228" t="s">
        <v>1110</v>
      </c>
      <c r="AA8" s="228">
        <v>41715</v>
      </c>
      <c r="AB8" s="229"/>
      <c r="AC8" s="229"/>
      <c r="AD8" s="229"/>
      <c r="AE8" s="229"/>
    </row>
    <row r="9" spans="2:31" ht="14.25" customHeight="1">
      <c r="B9" s="1293" t="s">
        <v>1111</v>
      </c>
      <c r="C9" s="1287"/>
      <c r="D9" s="230">
        <v>113599</v>
      </c>
      <c r="E9" s="230">
        <v>13175431</v>
      </c>
      <c r="F9" s="230">
        <v>105433</v>
      </c>
      <c r="G9" s="230">
        <v>9867744</v>
      </c>
      <c r="H9" s="230">
        <v>44854</v>
      </c>
      <c r="I9" s="230">
        <v>1239516</v>
      </c>
      <c r="J9" s="230">
        <v>28005</v>
      </c>
      <c r="K9" s="230">
        <v>722916</v>
      </c>
      <c r="L9" s="230">
        <v>21267</v>
      </c>
      <c r="M9" s="230">
        <v>500032</v>
      </c>
      <c r="N9" s="230">
        <v>1120</v>
      </c>
      <c r="O9" s="230">
        <v>16568</v>
      </c>
      <c r="P9" s="230">
        <v>104157</v>
      </c>
      <c r="Q9" s="230">
        <v>2068171</v>
      </c>
      <c r="R9" s="230" t="s">
        <v>1110</v>
      </c>
      <c r="S9" s="230">
        <v>1996217</v>
      </c>
      <c r="T9" s="230">
        <v>2939</v>
      </c>
      <c r="U9" s="230">
        <v>71289</v>
      </c>
      <c r="V9" s="230" t="s">
        <v>1110</v>
      </c>
      <c r="W9" s="230" t="s">
        <v>1110</v>
      </c>
      <c r="X9" s="230">
        <v>1691</v>
      </c>
      <c r="Y9" s="230">
        <v>20239</v>
      </c>
      <c r="Z9" s="228">
        <v>5526</v>
      </c>
      <c r="AA9" s="228">
        <v>73183</v>
      </c>
      <c r="AB9" s="231"/>
      <c r="AC9" s="231"/>
      <c r="AD9" s="231"/>
      <c r="AE9" s="231"/>
    </row>
    <row r="10" spans="2:31" ht="14.25" customHeight="1">
      <c r="B10" s="1293" t="s">
        <v>1081</v>
      </c>
      <c r="C10" s="1287"/>
      <c r="D10" s="230">
        <v>113073</v>
      </c>
      <c r="E10" s="230">
        <v>13199078</v>
      </c>
      <c r="F10" s="230">
        <v>105385</v>
      </c>
      <c r="G10" s="230">
        <v>10010510</v>
      </c>
      <c r="H10" s="230">
        <v>43891</v>
      </c>
      <c r="I10" s="230">
        <v>1225146</v>
      </c>
      <c r="J10" s="230">
        <v>27642</v>
      </c>
      <c r="K10" s="230">
        <v>720363</v>
      </c>
      <c r="L10" s="230">
        <v>20395</v>
      </c>
      <c r="M10" s="230">
        <v>490270</v>
      </c>
      <c r="N10" s="230">
        <v>949</v>
      </c>
      <c r="O10" s="230">
        <v>14513</v>
      </c>
      <c r="P10" s="230">
        <v>102840</v>
      </c>
      <c r="Q10" s="230">
        <v>1963422</v>
      </c>
      <c r="R10" s="230" t="s">
        <v>1110</v>
      </c>
      <c r="S10" s="230">
        <v>1892651</v>
      </c>
      <c r="T10" s="230">
        <v>2994</v>
      </c>
      <c r="U10" s="230">
        <v>75103</v>
      </c>
      <c r="V10" s="230" t="s">
        <v>1110</v>
      </c>
      <c r="W10" s="230" t="s">
        <v>1110</v>
      </c>
      <c r="X10" s="230">
        <v>1683</v>
      </c>
      <c r="Y10" s="230">
        <v>23989</v>
      </c>
      <c r="Z10" s="228">
        <v>6183</v>
      </c>
      <c r="AA10" s="228">
        <v>90704</v>
      </c>
      <c r="AB10" s="231"/>
      <c r="AC10" s="231"/>
      <c r="AD10" s="231"/>
      <c r="AE10" s="231"/>
    </row>
    <row r="11" spans="2:31" ht="14.25" customHeight="1">
      <c r="B11" s="1293" t="s">
        <v>1082</v>
      </c>
      <c r="C11" s="1287"/>
      <c r="D11" s="230">
        <v>112347</v>
      </c>
      <c r="E11" s="230">
        <v>13396401</v>
      </c>
      <c r="F11" s="230">
        <v>104851</v>
      </c>
      <c r="G11" s="230">
        <v>10294511</v>
      </c>
      <c r="H11" s="230">
        <v>45208</v>
      </c>
      <c r="I11" s="230">
        <v>1316971</v>
      </c>
      <c r="J11" s="230">
        <v>29191</v>
      </c>
      <c r="K11" s="230">
        <v>770774</v>
      </c>
      <c r="L11" s="230">
        <v>19079</v>
      </c>
      <c r="M11" s="230">
        <v>484181</v>
      </c>
      <c r="N11" s="230">
        <v>3162</v>
      </c>
      <c r="O11" s="230">
        <v>62016</v>
      </c>
      <c r="P11" s="230">
        <v>101992</v>
      </c>
      <c r="Q11" s="230">
        <v>1784919</v>
      </c>
      <c r="R11" s="230">
        <v>101375</v>
      </c>
      <c r="S11" s="230">
        <v>1558951</v>
      </c>
      <c r="T11" s="230">
        <v>3053</v>
      </c>
      <c r="U11" s="230">
        <v>48793</v>
      </c>
      <c r="V11" s="230">
        <v>2178</v>
      </c>
      <c r="W11" s="230">
        <v>72111</v>
      </c>
      <c r="X11" s="230">
        <v>1250</v>
      </c>
      <c r="Y11" s="230">
        <v>20072</v>
      </c>
      <c r="Z11" s="228">
        <v>10451</v>
      </c>
      <c r="AA11" s="228">
        <v>153857</v>
      </c>
      <c r="AB11" s="231"/>
      <c r="AC11" s="231"/>
      <c r="AD11" s="231"/>
      <c r="AE11" s="231"/>
    </row>
    <row r="12" spans="2:31" ht="14.25" customHeight="1">
      <c r="B12" s="1293" t="s">
        <v>1083</v>
      </c>
      <c r="C12" s="1287"/>
      <c r="D12" s="230">
        <v>111338</v>
      </c>
      <c r="E12" s="230">
        <v>13342739</v>
      </c>
      <c r="F12" s="230">
        <v>104187</v>
      </c>
      <c r="G12" s="230">
        <v>10341500</v>
      </c>
      <c r="H12" s="230">
        <v>44315</v>
      </c>
      <c r="I12" s="230">
        <v>1311832</v>
      </c>
      <c r="J12" s="230">
        <v>29083</v>
      </c>
      <c r="K12" s="230">
        <v>776855</v>
      </c>
      <c r="L12" s="230">
        <v>18183</v>
      </c>
      <c r="M12" s="230">
        <v>475336</v>
      </c>
      <c r="N12" s="230">
        <v>2953</v>
      </c>
      <c r="O12" s="230">
        <v>59641</v>
      </c>
      <c r="P12" s="230">
        <v>100158</v>
      </c>
      <c r="Q12" s="230">
        <v>1689407</v>
      </c>
      <c r="R12" s="230">
        <v>99080</v>
      </c>
      <c r="S12" s="230">
        <v>1424013</v>
      </c>
      <c r="T12" s="230">
        <v>3789</v>
      </c>
      <c r="U12" s="230">
        <v>65361</v>
      </c>
      <c r="V12" s="230">
        <v>2932</v>
      </c>
      <c r="W12" s="230">
        <v>89627</v>
      </c>
      <c r="X12" s="230">
        <v>57402</v>
      </c>
      <c r="Y12" s="230">
        <v>703819</v>
      </c>
      <c r="Z12" s="228">
        <v>12911</v>
      </c>
      <c r="AA12" s="228">
        <v>175767</v>
      </c>
      <c r="AB12" s="231"/>
      <c r="AC12" s="231"/>
      <c r="AD12" s="231"/>
      <c r="AE12" s="231"/>
    </row>
    <row r="13" spans="2:27" ht="12.75" customHeight="1">
      <c r="B13" s="1293" t="s">
        <v>1084</v>
      </c>
      <c r="C13" s="1287"/>
      <c r="D13" s="230">
        <v>110116</v>
      </c>
      <c r="E13" s="230">
        <v>13301408</v>
      </c>
      <c r="F13" s="230">
        <v>103235</v>
      </c>
      <c r="G13" s="230">
        <v>10307941</v>
      </c>
      <c r="H13" s="230">
        <v>44585</v>
      </c>
      <c r="I13" s="230">
        <v>1356618</v>
      </c>
      <c r="J13" s="230">
        <v>29963</v>
      </c>
      <c r="K13" s="230">
        <v>827876</v>
      </c>
      <c r="L13" s="230">
        <v>17314</v>
      </c>
      <c r="M13" s="230">
        <v>466389</v>
      </c>
      <c r="N13" s="230">
        <v>2891</v>
      </c>
      <c r="O13" s="230">
        <v>62353</v>
      </c>
      <c r="P13" s="230">
        <v>99026</v>
      </c>
      <c r="Q13" s="230">
        <v>1636849</v>
      </c>
      <c r="R13" s="230">
        <v>97771</v>
      </c>
      <c r="S13" s="230">
        <v>1356106</v>
      </c>
      <c r="T13" s="230">
        <v>2683</v>
      </c>
      <c r="U13" s="230">
        <v>49410</v>
      </c>
      <c r="V13" s="230">
        <v>3043</v>
      </c>
      <c r="W13" s="230">
        <v>101309</v>
      </c>
      <c r="X13" s="230">
        <v>48952</v>
      </c>
      <c r="Y13" s="230">
        <v>791079</v>
      </c>
      <c r="Z13" s="228">
        <v>13314</v>
      </c>
      <c r="AA13" s="228">
        <v>179434</v>
      </c>
    </row>
    <row r="14" spans="2:71" s="232" customFormat="1" ht="15" customHeight="1">
      <c r="B14" s="1293" t="s">
        <v>1112</v>
      </c>
      <c r="C14" s="1297"/>
      <c r="D14" s="230">
        <v>108972</v>
      </c>
      <c r="E14" s="230">
        <v>13243324</v>
      </c>
      <c r="F14" s="230">
        <v>102164</v>
      </c>
      <c r="G14" s="230">
        <v>10261057</v>
      </c>
      <c r="H14" s="230">
        <v>44259</v>
      </c>
      <c r="I14" s="230">
        <v>1403354</v>
      </c>
      <c r="J14" s="230">
        <v>30306</v>
      </c>
      <c r="K14" s="230">
        <v>873309</v>
      </c>
      <c r="L14" s="230">
        <v>16589</v>
      </c>
      <c r="M14" s="230">
        <v>467242</v>
      </c>
      <c r="N14" s="230">
        <v>2726</v>
      </c>
      <c r="O14" s="230">
        <v>62803</v>
      </c>
      <c r="P14" s="230">
        <v>96830</v>
      </c>
      <c r="Q14" s="230">
        <v>1578913</v>
      </c>
      <c r="R14" s="230">
        <v>95208</v>
      </c>
      <c r="S14" s="230">
        <v>1281419</v>
      </c>
      <c r="T14" s="230">
        <v>1802</v>
      </c>
      <c r="U14" s="230">
        <v>29629</v>
      </c>
      <c r="V14" s="230">
        <v>1006</v>
      </c>
      <c r="W14" s="230">
        <v>218428</v>
      </c>
      <c r="X14" s="230">
        <v>35729</v>
      </c>
      <c r="Y14" s="230">
        <v>691783</v>
      </c>
      <c r="Z14" s="230">
        <v>14462</v>
      </c>
      <c r="AA14" s="230">
        <v>195142</v>
      </c>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row>
    <row r="15" spans="2:71" ht="8.25" customHeight="1">
      <c r="B15" s="234"/>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row>
    <row r="16" spans="2:71" s="237" customFormat="1" ht="15" customHeight="1">
      <c r="B16" s="1298" t="s">
        <v>1000</v>
      </c>
      <c r="C16" s="1287"/>
      <c r="D16" s="238">
        <f aca="true" t="shared" si="0" ref="D16:I21">SUM(D23,D30,D37,D44)</f>
        <v>108972</v>
      </c>
      <c r="E16" s="238">
        <f t="shared" si="0"/>
        <v>13243324</v>
      </c>
      <c r="F16" s="238">
        <f t="shared" si="0"/>
        <v>102164</v>
      </c>
      <c r="G16" s="238">
        <f t="shared" si="0"/>
        <v>10261057</v>
      </c>
      <c r="H16" s="238">
        <f t="shared" si="0"/>
        <v>44259</v>
      </c>
      <c r="I16" s="238">
        <f t="shared" si="0"/>
        <v>1403354</v>
      </c>
      <c r="J16" s="238">
        <v>30306</v>
      </c>
      <c r="K16" s="238">
        <f aca="true" t="shared" si="1" ref="K16:AA16">SUM(K23,K30,K37,K44)</f>
        <v>873309</v>
      </c>
      <c r="L16" s="238">
        <f t="shared" si="1"/>
        <v>16589</v>
      </c>
      <c r="M16" s="238">
        <f t="shared" si="1"/>
        <v>467242</v>
      </c>
      <c r="N16" s="238">
        <f t="shared" si="1"/>
        <v>2726</v>
      </c>
      <c r="O16" s="238">
        <f t="shared" si="1"/>
        <v>62803</v>
      </c>
      <c r="P16" s="238">
        <f t="shared" si="1"/>
        <v>96830</v>
      </c>
      <c r="Q16" s="238">
        <f t="shared" si="1"/>
        <v>1578913</v>
      </c>
      <c r="R16" s="238">
        <f t="shared" si="1"/>
        <v>95208</v>
      </c>
      <c r="S16" s="238">
        <f t="shared" si="1"/>
        <v>1281419</v>
      </c>
      <c r="T16" s="238">
        <f t="shared" si="1"/>
        <v>1802</v>
      </c>
      <c r="U16" s="238">
        <f t="shared" si="1"/>
        <v>29629</v>
      </c>
      <c r="V16" s="238">
        <f t="shared" si="1"/>
        <v>1006</v>
      </c>
      <c r="W16" s="238">
        <f t="shared" si="1"/>
        <v>218428</v>
      </c>
      <c r="X16" s="238">
        <f t="shared" si="1"/>
        <v>35729</v>
      </c>
      <c r="Y16" s="238">
        <f t="shared" si="1"/>
        <v>691783</v>
      </c>
      <c r="Z16" s="238">
        <f t="shared" si="1"/>
        <v>14462</v>
      </c>
      <c r="AA16" s="238">
        <f t="shared" si="1"/>
        <v>195142</v>
      </c>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row>
    <row r="17" spans="2:71" s="232" customFormat="1" ht="15" customHeight="1">
      <c r="B17" s="240"/>
      <c r="C17" s="241" t="s">
        <v>1113</v>
      </c>
      <c r="D17" s="230">
        <f t="shared" si="0"/>
        <v>26567</v>
      </c>
      <c r="E17" s="230">
        <f t="shared" si="0"/>
        <v>770364</v>
      </c>
      <c r="F17" s="230">
        <f t="shared" si="0"/>
        <v>21527</v>
      </c>
      <c r="G17" s="230">
        <f t="shared" si="0"/>
        <v>510064</v>
      </c>
      <c r="H17" s="230">
        <f t="shared" si="0"/>
        <v>5585</v>
      </c>
      <c r="I17" s="230">
        <f t="shared" si="0"/>
        <v>73831</v>
      </c>
      <c r="J17" s="230">
        <f>SUM(J24,J31,J38,J45)</f>
        <v>4226</v>
      </c>
      <c r="K17" s="230">
        <f aca="true" t="shared" si="2" ref="K17:AA17">SUM(K24,K31,K38,K45)</f>
        <v>55093</v>
      </c>
      <c r="L17" s="230">
        <f t="shared" si="2"/>
        <v>1409</v>
      </c>
      <c r="M17" s="230">
        <f t="shared" si="2"/>
        <v>17549</v>
      </c>
      <c r="N17" s="230">
        <f t="shared" si="2"/>
        <v>109</v>
      </c>
      <c r="O17" s="230">
        <f t="shared" si="2"/>
        <v>1189</v>
      </c>
      <c r="P17" s="230">
        <f t="shared" si="2"/>
        <v>21142</v>
      </c>
      <c r="Q17" s="230">
        <f t="shared" si="2"/>
        <v>186469</v>
      </c>
      <c r="R17" s="230">
        <f t="shared" si="2"/>
        <v>20527</v>
      </c>
      <c r="S17" s="230">
        <f t="shared" si="2"/>
        <v>153767</v>
      </c>
      <c r="T17" s="230">
        <f t="shared" si="2"/>
        <v>50</v>
      </c>
      <c r="U17" s="230">
        <f t="shared" si="2"/>
        <v>407</v>
      </c>
      <c r="V17" s="230">
        <f t="shared" si="2"/>
        <v>45</v>
      </c>
      <c r="W17" s="230">
        <f t="shared" si="2"/>
        <v>1538</v>
      </c>
      <c r="X17" s="230">
        <f t="shared" si="2"/>
        <v>4230</v>
      </c>
      <c r="Y17" s="230">
        <f t="shared" si="2"/>
        <v>32754</v>
      </c>
      <c r="Z17" s="230">
        <f t="shared" si="2"/>
        <v>3612</v>
      </c>
      <c r="AA17" s="230">
        <f t="shared" si="2"/>
        <v>32036</v>
      </c>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row>
    <row r="18" spans="2:71" s="232" customFormat="1" ht="15" customHeight="1">
      <c r="B18" s="240"/>
      <c r="C18" s="241" t="s">
        <v>1114</v>
      </c>
      <c r="D18" s="230">
        <f t="shared" si="0"/>
        <v>27755</v>
      </c>
      <c r="E18" s="230">
        <f t="shared" si="0"/>
        <v>2024716</v>
      </c>
      <c r="F18" s="230">
        <f t="shared" si="0"/>
        <v>26820</v>
      </c>
      <c r="G18" s="230">
        <f t="shared" si="0"/>
        <v>1412938</v>
      </c>
      <c r="H18" s="230">
        <f t="shared" si="0"/>
        <v>12629</v>
      </c>
      <c r="I18" s="230">
        <f t="shared" si="0"/>
        <v>292701</v>
      </c>
      <c r="J18" s="230">
        <f>SUM(J25,J32,J39,J46)</f>
        <v>8236</v>
      </c>
      <c r="K18" s="230">
        <f aca="true" t="shared" si="3" ref="K18:AA18">SUM(K25,K32,K39,K46)</f>
        <v>178799</v>
      </c>
      <c r="L18" s="230">
        <f t="shared" si="3"/>
        <v>5034</v>
      </c>
      <c r="M18" s="230">
        <f t="shared" si="3"/>
        <v>103663</v>
      </c>
      <c r="N18" s="230">
        <f t="shared" si="3"/>
        <v>539</v>
      </c>
      <c r="O18" s="230">
        <f t="shared" si="3"/>
        <v>10239</v>
      </c>
      <c r="P18" s="230">
        <f t="shared" si="3"/>
        <v>24554</v>
      </c>
      <c r="Q18" s="230">
        <f t="shared" si="3"/>
        <v>319077</v>
      </c>
      <c r="R18" s="230">
        <f t="shared" si="3"/>
        <v>24068</v>
      </c>
      <c r="S18" s="230">
        <f t="shared" si="3"/>
        <v>267282</v>
      </c>
      <c r="T18" s="230">
        <f t="shared" si="3"/>
        <v>258</v>
      </c>
      <c r="U18" s="230">
        <f t="shared" si="3"/>
        <v>2729</v>
      </c>
      <c r="V18" s="230">
        <f t="shared" si="3"/>
        <v>140</v>
      </c>
      <c r="W18" s="230">
        <f t="shared" si="3"/>
        <v>19564</v>
      </c>
      <c r="X18" s="230">
        <f t="shared" si="3"/>
        <v>9182</v>
      </c>
      <c r="Y18" s="230">
        <f t="shared" si="3"/>
        <v>112713</v>
      </c>
      <c r="Z18" s="230">
        <f t="shared" si="3"/>
        <v>3347</v>
      </c>
      <c r="AA18" s="230">
        <f t="shared" si="3"/>
        <v>46286</v>
      </c>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row>
    <row r="19" spans="2:71" s="232" customFormat="1" ht="15" customHeight="1">
      <c r="B19" s="240"/>
      <c r="C19" s="241" t="s">
        <v>1115</v>
      </c>
      <c r="D19" s="230">
        <f t="shared" si="0"/>
        <v>35642</v>
      </c>
      <c r="E19" s="230">
        <f t="shared" si="0"/>
        <v>5062170</v>
      </c>
      <c r="F19" s="230">
        <f t="shared" si="0"/>
        <v>35058</v>
      </c>
      <c r="G19" s="230">
        <f t="shared" si="0"/>
        <v>3676627</v>
      </c>
      <c r="H19" s="230">
        <f t="shared" si="0"/>
        <v>19759</v>
      </c>
      <c r="I19" s="230">
        <f t="shared" si="0"/>
        <v>762559</v>
      </c>
      <c r="J19" s="230">
        <f>SUM(J26,J33,J40,J47)</f>
        <v>13230</v>
      </c>
      <c r="K19" s="230">
        <f aca="true" t="shared" si="4" ref="K19:P21">SUM(K26,K33,K40,K47)</f>
        <v>464614</v>
      </c>
      <c r="L19" s="230">
        <f t="shared" si="4"/>
        <v>8209</v>
      </c>
      <c r="M19" s="230">
        <f t="shared" si="4"/>
        <v>258764</v>
      </c>
      <c r="N19" s="230">
        <f t="shared" si="4"/>
        <v>1604</v>
      </c>
      <c r="O19" s="230">
        <f t="shared" si="4"/>
        <v>39181</v>
      </c>
      <c r="P19" s="230">
        <f t="shared" si="4"/>
        <v>32824</v>
      </c>
      <c r="Q19" s="230">
        <v>622984</v>
      </c>
      <c r="R19" s="230">
        <f aca="true" t="shared" si="5" ref="R19:AA19">SUM(R26,R33,R40,R47)</f>
        <v>32433</v>
      </c>
      <c r="S19" s="230">
        <f t="shared" si="5"/>
        <v>523549</v>
      </c>
      <c r="T19" s="230">
        <f t="shared" si="5"/>
        <v>901</v>
      </c>
      <c r="U19" s="230">
        <f t="shared" si="5"/>
        <v>12697</v>
      </c>
      <c r="V19" s="230">
        <f t="shared" si="5"/>
        <v>474</v>
      </c>
      <c r="W19" s="230">
        <f t="shared" si="5"/>
        <v>127905</v>
      </c>
      <c r="X19" s="230">
        <f t="shared" si="5"/>
        <v>14113</v>
      </c>
      <c r="Y19" s="230">
        <f t="shared" si="5"/>
        <v>264580</v>
      </c>
      <c r="Z19" s="230">
        <f t="shared" si="5"/>
        <v>4306</v>
      </c>
      <c r="AA19" s="230">
        <f t="shared" si="5"/>
        <v>64741</v>
      </c>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row>
    <row r="20" spans="2:71" s="232" customFormat="1" ht="15" customHeight="1">
      <c r="B20" s="240"/>
      <c r="C20" s="241" t="s">
        <v>1116</v>
      </c>
      <c r="D20" s="230">
        <f t="shared" si="0"/>
        <v>12417</v>
      </c>
      <c r="E20" s="230">
        <f t="shared" si="0"/>
        <v>2989685</v>
      </c>
      <c r="F20" s="230">
        <f t="shared" si="0"/>
        <v>12320</v>
      </c>
      <c r="G20" s="230">
        <f t="shared" si="0"/>
        <v>2499840</v>
      </c>
      <c r="H20" s="230">
        <f t="shared" si="0"/>
        <v>4730</v>
      </c>
      <c r="I20" s="230">
        <f t="shared" si="0"/>
        <v>216995</v>
      </c>
      <c r="J20" s="230">
        <f>SUM(J27,J34,J41,J48)</f>
        <v>3287</v>
      </c>
      <c r="K20" s="230">
        <f t="shared" si="4"/>
        <v>132539</v>
      </c>
      <c r="L20" s="230">
        <f t="shared" si="4"/>
        <v>1703</v>
      </c>
      <c r="M20" s="230">
        <f t="shared" si="4"/>
        <v>73762</v>
      </c>
      <c r="N20" s="230">
        <f t="shared" si="4"/>
        <v>404</v>
      </c>
      <c r="O20" s="230">
        <f t="shared" si="4"/>
        <v>10694</v>
      </c>
      <c r="P20" s="230">
        <f t="shared" si="4"/>
        <v>11915</v>
      </c>
      <c r="Q20" s="230">
        <f>SUM(Q27,Q34,Q41,Q48)</f>
        <v>272850</v>
      </c>
      <c r="R20" s="230">
        <f aca="true" t="shared" si="6" ref="R20:AA20">SUM(R27,R34,R41,R48)</f>
        <v>11835</v>
      </c>
      <c r="S20" s="230">
        <f t="shared" si="6"/>
        <v>215173</v>
      </c>
      <c r="T20" s="230">
        <f t="shared" si="6"/>
        <v>445</v>
      </c>
      <c r="U20" s="230">
        <f t="shared" si="6"/>
        <v>8732</v>
      </c>
      <c r="V20" s="230">
        <f t="shared" si="6"/>
        <v>198</v>
      </c>
      <c r="W20" s="230">
        <f t="shared" si="6"/>
        <v>41064</v>
      </c>
      <c r="X20" s="230">
        <f t="shared" si="6"/>
        <v>5423</v>
      </c>
      <c r="Y20" s="230">
        <f t="shared" si="6"/>
        <v>168556</v>
      </c>
      <c r="Z20" s="230">
        <f t="shared" si="6"/>
        <v>1625</v>
      </c>
      <c r="AA20" s="230">
        <f t="shared" si="6"/>
        <v>28285</v>
      </c>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row>
    <row r="21" spans="2:71" s="232" customFormat="1" ht="15" customHeight="1">
      <c r="B21" s="240"/>
      <c r="C21" s="241" t="s">
        <v>1117</v>
      </c>
      <c r="D21" s="230">
        <f t="shared" si="0"/>
        <v>6440</v>
      </c>
      <c r="E21" s="230">
        <f t="shared" si="0"/>
        <v>2395612</v>
      </c>
      <c r="F21" s="230">
        <f t="shared" si="0"/>
        <v>6415</v>
      </c>
      <c r="G21" s="230">
        <f t="shared" si="0"/>
        <v>2161458</v>
      </c>
      <c r="H21" s="230">
        <f t="shared" si="0"/>
        <v>1533</v>
      </c>
      <c r="I21" s="230">
        <f t="shared" si="0"/>
        <v>57143</v>
      </c>
      <c r="J21" s="230">
        <f>SUM(J28,J35,J42,J49)</f>
        <v>1305</v>
      </c>
      <c r="K21" s="230">
        <f t="shared" si="4"/>
        <v>42143</v>
      </c>
      <c r="L21" s="230">
        <f t="shared" si="4"/>
        <v>233</v>
      </c>
      <c r="M21" s="230">
        <f t="shared" si="4"/>
        <v>13500</v>
      </c>
      <c r="N21" s="230">
        <f t="shared" si="4"/>
        <v>70</v>
      </c>
      <c r="O21" s="230">
        <f t="shared" si="4"/>
        <v>1500</v>
      </c>
      <c r="P21" s="230">
        <f t="shared" si="4"/>
        <v>6268</v>
      </c>
      <c r="Q21" s="230">
        <f>SUM(Q28,Q35,Q42,Q49)</f>
        <v>177011</v>
      </c>
      <c r="R21" s="230">
        <f aca="true" t="shared" si="7" ref="R21:AA21">SUM(R28,R35,R42,R49)</f>
        <v>6222</v>
      </c>
      <c r="S21" s="230">
        <f t="shared" si="7"/>
        <v>121159</v>
      </c>
      <c r="T21" s="230">
        <f t="shared" si="7"/>
        <v>148</v>
      </c>
      <c r="U21" s="230">
        <f t="shared" si="7"/>
        <v>5064</v>
      </c>
      <c r="V21" s="230">
        <f t="shared" si="7"/>
        <v>149</v>
      </c>
      <c r="W21" s="230">
        <f t="shared" si="7"/>
        <v>28357</v>
      </c>
      <c r="X21" s="230">
        <f t="shared" si="7"/>
        <v>2779</v>
      </c>
      <c r="Y21" s="230">
        <f t="shared" si="7"/>
        <v>108167</v>
      </c>
      <c r="Z21" s="230">
        <f t="shared" si="7"/>
        <v>1064</v>
      </c>
      <c r="AA21" s="230">
        <f t="shared" si="7"/>
        <v>23761</v>
      </c>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row>
    <row r="22" spans="2:71" s="232" customFormat="1" ht="8.25" customHeight="1">
      <c r="B22" s="240"/>
      <c r="C22" s="241"/>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row>
    <row r="23" spans="2:71" s="237" customFormat="1" ht="15" customHeight="1">
      <c r="B23" s="1298" t="s">
        <v>1049</v>
      </c>
      <c r="C23" s="1287"/>
      <c r="D23" s="238">
        <f aca="true" t="shared" si="8" ref="D23:AA23">SUM(D51,D86,D93,D100,D114,D121,D128,D142,D149,D156,D163,D170,D177,D184)</f>
        <v>45530</v>
      </c>
      <c r="E23" s="238">
        <f t="shared" si="8"/>
        <v>4359196</v>
      </c>
      <c r="F23" s="238">
        <f t="shared" si="8"/>
        <v>42321</v>
      </c>
      <c r="G23" s="238">
        <f t="shared" si="8"/>
        <v>2713345</v>
      </c>
      <c r="H23" s="238">
        <f t="shared" si="8"/>
        <v>29251</v>
      </c>
      <c r="I23" s="238">
        <f t="shared" si="8"/>
        <v>1004297</v>
      </c>
      <c r="J23" s="238">
        <f t="shared" si="8"/>
        <v>20106</v>
      </c>
      <c r="K23" s="238">
        <f t="shared" si="8"/>
        <v>631855</v>
      </c>
      <c r="L23" s="238">
        <f t="shared" si="8"/>
        <v>11693</v>
      </c>
      <c r="M23" s="238">
        <f t="shared" si="8"/>
        <v>331112</v>
      </c>
      <c r="N23" s="238">
        <f t="shared" si="8"/>
        <v>1788</v>
      </c>
      <c r="O23" s="238">
        <f t="shared" si="8"/>
        <v>41330</v>
      </c>
      <c r="P23" s="238">
        <f t="shared" si="8"/>
        <v>38631</v>
      </c>
      <c r="Q23" s="238">
        <f t="shared" si="8"/>
        <v>641554</v>
      </c>
      <c r="R23" s="238">
        <f t="shared" si="8"/>
        <v>37853</v>
      </c>
      <c r="S23" s="238">
        <f t="shared" si="8"/>
        <v>545288</v>
      </c>
      <c r="T23" s="238">
        <f t="shared" si="8"/>
        <v>618</v>
      </c>
      <c r="U23" s="238">
        <f t="shared" si="8"/>
        <v>11209</v>
      </c>
      <c r="V23" s="238">
        <f t="shared" si="8"/>
        <v>421</v>
      </c>
      <c r="W23" s="238">
        <f t="shared" si="8"/>
        <v>101614</v>
      </c>
      <c r="X23" s="238">
        <f t="shared" si="8"/>
        <v>13658</v>
      </c>
      <c r="Y23" s="238">
        <f t="shared" si="8"/>
        <v>174101</v>
      </c>
      <c r="Z23" s="238">
        <f t="shared" si="8"/>
        <v>5328</v>
      </c>
      <c r="AA23" s="238">
        <f t="shared" si="8"/>
        <v>71496</v>
      </c>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row>
    <row r="24" spans="2:71" s="232" customFormat="1" ht="15" customHeight="1">
      <c r="B24" s="240"/>
      <c r="C24" s="241" t="s">
        <v>1113</v>
      </c>
      <c r="D24" s="230">
        <f aca="true" t="shared" si="9" ref="D24:F28">SUM(D52,D87,D94,D101,D115,D122,D129,D143,D150,D157,D164,D171,D178,D185)</f>
        <v>11685</v>
      </c>
      <c r="E24" s="230">
        <f t="shared" si="9"/>
        <v>345772</v>
      </c>
      <c r="F24" s="230">
        <f t="shared" si="9"/>
        <v>9584</v>
      </c>
      <c r="G24" s="230">
        <v>217180</v>
      </c>
      <c r="H24" s="230">
        <f aca="true" t="shared" si="10" ref="H24:U24">SUM(H52,H87,H94,H101,H115,H122,H129,H143,H150,H157,H164,H171,H178,H185)</f>
        <v>3902</v>
      </c>
      <c r="I24" s="230">
        <f t="shared" si="10"/>
        <v>52607</v>
      </c>
      <c r="J24" s="230">
        <f t="shared" si="10"/>
        <v>3068</v>
      </c>
      <c r="K24" s="230">
        <f t="shared" si="10"/>
        <v>40345</v>
      </c>
      <c r="L24" s="230">
        <f t="shared" si="10"/>
        <v>894</v>
      </c>
      <c r="M24" s="230">
        <f t="shared" si="10"/>
        <v>11394</v>
      </c>
      <c r="N24" s="230">
        <f t="shared" si="10"/>
        <v>72</v>
      </c>
      <c r="O24" s="230">
        <f t="shared" si="10"/>
        <v>868</v>
      </c>
      <c r="P24" s="230">
        <f t="shared" si="10"/>
        <v>9008</v>
      </c>
      <c r="Q24" s="230">
        <f t="shared" si="10"/>
        <v>75985</v>
      </c>
      <c r="R24" s="230">
        <f t="shared" si="10"/>
        <v>8721</v>
      </c>
      <c r="S24" s="230">
        <f t="shared" si="10"/>
        <v>62537</v>
      </c>
      <c r="T24" s="230">
        <f t="shared" si="10"/>
        <v>18</v>
      </c>
      <c r="U24" s="230">
        <f t="shared" si="10"/>
        <v>100</v>
      </c>
      <c r="V24" s="230">
        <v>22</v>
      </c>
      <c r="W24" s="230">
        <f aca="true" t="shared" si="11" ref="W24:AA28">SUM(W52,W87,W94,W101,W115,W122,W129,W143,W150,W157,W164,W171,W178,W185)</f>
        <v>871</v>
      </c>
      <c r="X24" s="230">
        <f t="shared" si="11"/>
        <v>1854</v>
      </c>
      <c r="Y24" s="230">
        <f t="shared" si="11"/>
        <v>16038</v>
      </c>
      <c r="Z24" s="230">
        <f t="shared" si="11"/>
        <v>1478</v>
      </c>
      <c r="AA24" s="230">
        <f t="shared" si="11"/>
        <v>13207</v>
      </c>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row>
    <row r="25" spans="2:71" s="232" customFormat="1" ht="15" customHeight="1">
      <c r="B25" s="240"/>
      <c r="C25" s="241" t="s">
        <v>1118</v>
      </c>
      <c r="D25" s="230">
        <f t="shared" si="9"/>
        <v>14227</v>
      </c>
      <c r="E25" s="230">
        <f t="shared" si="9"/>
        <v>1043941</v>
      </c>
      <c r="F25" s="230">
        <f t="shared" si="9"/>
        <v>13639</v>
      </c>
      <c r="G25" s="230">
        <f>SUM(G53,G88,G95,G102,G116,G123,G130,G144,G151,G158,G165,G172,G179,G186)</f>
        <v>652202</v>
      </c>
      <c r="H25" s="230">
        <f aca="true" t="shared" si="12" ref="H25:U25">SUM(H53,H88,H95,H102,H116,H123,H130,H144,H151,H158,H165,H172,H179,H186)</f>
        <v>9451</v>
      </c>
      <c r="I25" s="230">
        <f t="shared" si="12"/>
        <v>225670</v>
      </c>
      <c r="J25" s="230">
        <f t="shared" si="12"/>
        <v>6402</v>
      </c>
      <c r="K25" s="230">
        <f t="shared" si="12"/>
        <v>143611</v>
      </c>
      <c r="L25" s="230">
        <f t="shared" si="12"/>
        <v>3678</v>
      </c>
      <c r="M25" s="230">
        <f t="shared" si="12"/>
        <v>74993</v>
      </c>
      <c r="N25" s="230">
        <f t="shared" si="12"/>
        <v>392</v>
      </c>
      <c r="O25" s="230">
        <f t="shared" si="12"/>
        <v>7066</v>
      </c>
      <c r="P25" s="230">
        <f t="shared" si="12"/>
        <v>12234</v>
      </c>
      <c r="Q25" s="230">
        <f t="shared" si="12"/>
        <v>166069</v>
      </c>
      <c r="R25" s="230">
        <f t="shared" si="12"/>
        <v>11965</v>
      </c>
      <c r="S25" s="230">
        <f t="shared" si="12"/>
        <v>140818</v>
      </c>
      <c r="T25" s="230">
        <f t="shared" si="12"/>
        <v>136</v>
      </c>
      <c r="U25" s="230">
        <f t="shared" si="12"/>
        <v>1575</v>
      </c>
      <c r="V25" s="230">
        <v>70</v>
      </c>
      <c r="W25" s="230">
        <f t="shared" si="11"/>
        <v>11138</v>
      </c>
      <c r="X25" s="230">
        <f t="shared" si="11"/>
        <v>4501</v>
      </c>
      <c r="Y25" s="230">
        <f t="shared" si="11"/>
        <v>45863</v>
      </c>
      <c r="Z25" s="230">
        <f t="shared" si="11"/>
        <v>1858</v>
      </c>
      <c r="AA25" s="230">
        <f t="shared" si="11"/>
        <v>22930</v>
      </c>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row>
    <row r="26" spans="2:71" s="232" customFormat="1" ht="15" customHeight="1">
      <c r="B26" s="240"/>
      <c r="C26" s="241" t="s">
        <v>1119</v>
      </c>
      <c r="D26" s="230">
        <f t="shared" si="9"/>
        <v>17068</v>
      </c>
      <c r="E26" s="230">
        <f t="shared" si="9"/>
        <v>2366167</v>
      </c>
      <c r="F26" s="230">
        <f t="shared" si="9"/>
        <v>16657</v>
      </c>
      <c r="G26" s="230">
        <f>SUM(G54,G89,G96,G103,G117,G124,G131,G145,G152,G159,G166,G173,G180,G187)</f>
        <v>1472617</v>
      </c>
      <c r="H26" s="230">
        <f aca="true" t="shared" si="13" ref="H26:P26">SUM(H54,H89,H96,H103,H117,H124,H131,H145,H152,H159,H166,H173,H180,H187)</f>
        <v>13928</v>
      </c>
      <c r="I26" s="230">
        <f t="shared" si="13"/>
        <v>586221</v>
      </c>
      <c r="J26" s="230">
        <f t="shared" si="13"/>
        <v>9458</v>
      </c>
      <c r="K26" s="230">
        <f t="shared" si="13"/>
        <v>366119</v>
      </c>
      <c r="L26" s="230">
        <f t="shared" si="13"/>
        <v>6076</v>
      </c>
      <c r="M26" s="230">
        <f t="shared" si="13"/>
        <v>192473</v>
      </c>
      <c r="N26" s="230">
        <f t="shared" si="13"/>
        <v>1133</v>
      </c>
      <c r="O26" s="230">
        <f t="shared" si="13"/>
        <v>27629</v>
      </c>
      <c r="P26" s="230">
        <f t="shared" si="13"/>
        <v>15056</v>
      </c>
      <c r="Q26" s="230">
        <v>307329</v>
      </c>
      <c r="R26" s="230">
        <f aca="true" t="shared" si="14" ref="R26:U28">SUM(R54,R89,R96,R103,R117,R124,R131,R145,R152,R159,R166,R173,R180,R187)</f>
        <v>14863</v>
      </c>
      <c r="S26" s="230">
        <f t="shared" si="14"/>
        <v>270408</v>
      </c>
      <c r="T26" s="230">
        <f t="shared" si="14"/>
        <v>361</v>
      </c>
      <c r="U26" s="230">
        <f t="shared" si="14"/>
        <v>5963</v>
      </c>
      <c r="V26" s="230">
        <v>263</v>
      </c>
      <c r="W26" s="230">
        <f t="shared" si="11"/>
        <v>79636</v>
      </c>
      <c r="X26" s="230">
        <f t="shared" si="11"/>
        <v>6178</v>
      </c>
      <c r="Y26" s="230">
        <f t="shared" si="11"/>
        <v>88111</v>
      </c>
      <c r="Z26" s="230">
        <f t="shared" si="11"/>
        <v>1708</v>
      </c>
      <c r="AA26" s="230">
        <f t="shared" si="11"/>
        <v>27035</v>
      </c>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row>
    <row r="27" spans="2:71" s="232" customFormat="1" ht="15" customHeight="1">
      <c r="B27" s="240"/>
      <c r="C27" s="241" t="s">
        <v>1120</v>
      </c>
      <c r="D27" s="230">
        <f t="shared" si="9"/>
        <v>2273</v>
      </c>
      <c r="E27" s="230">
        <f t="shared" si="9"/>
        <v>521014</v>
      </c>
      <c r="F27" s="230">
        <f t="shared" si="9"/>
        <v>2216</v>
      </c>
      <c r="G27" s="230">
        <f>SUM(G55,G90,G97,G104,G118,G125,G132,G146,G153,G160,G167,G174,G181,G188)</f>
        <v>324978</v>
      </c>
      <c r="H27" s="230">
        <f aca="true" t="shared" si="15" ref="H27:P27">SUM(H55,H90,H97,H104,H118,H125,H132,H146,H153,H160,H167,H174,H181,H188)</f>
        <v>1819</v>
      </c>
      <c r="I27" s="230">
        <f t="shared" si="15"/>
        <v>124000</v>
      </c>
      <c r="J27" s="230">
        <f t="shared" si="15"/>
        <v>1102</v>
      </c>
      <c r="K27" s="230">
        <f t="shared" si="15"/>
        <v>72312</v>
      </c>
      <c r="L27" s="230">
        <f t="shared" si="15"/>
        <v>967</v>
      </c>
      <c r="M27" s="230">
        <f t="shared" si="15"/>
        <v>46194</v>
      </c>
      <c r="N27" s="230">
        <f t="shared" si="15"/>
        <v>182</v>
      </c>
      <c r="O27" s="230">
        <f t="shared" si="15"/>
        <v>5494</v>
      </c>
      <c r="P27" s="230">
        <f t="shared" si="15"/>
        <v>2082</v>
      </c>
      <c r="Q27" s="230">
        <f>SUM(Q55,Q90,Q97,Q104,Q118,Q125,Q132,Q146,Q153,Q160,Q167,Q174,Q181,Q188)</f>
        <v>72036</v>
      </c>
      <c r="R27" s="230">
        <f t="shared" si="14"/>
        <v>2059</v>
      </c>
      <c r="S27" s="230">
        <f t="shared" si="14"/>
        <v>58818</v>
      </c>
      <c r="T27" s="230">
        <f t="shared" si="14"/>
        <v>91</v>
      </c>
      <c r="U27" s="230">
        <f t="shared" si="14"/>
        <v>2113</v>
      </c>
      <c r="V27" s="230">
        <v>56</v>
      </c>
      <c r="W27" s="230">
        <f t="shared" si="11"/>
        <v>8901</v>
      </c>
      <c r="X27" s="230">
        <f t="shared" si="11"/>
        <v>993</v>
      </c>
      <c r="Y27" s="230">
        <f t="shared" si="11"/>
        <v>19569</v>
      </c>
      <c r="Z27" s="230">
        <f t="shared" si="11"/>
        <v>241</v>
      </c>
      <c r="AA27" s="230">
        <f t="shared" si="11"/>
        <v>6144</v>
      </c>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row>
    <row r="28" spans="2:71" s="232" customFormat="1" ht="15" customHeight="1">
      <c r="B28" s="240"/>
      <c r="C28" s="241" t="s">
        <v>1117</v>
      </c>
      <c r="D28" s="230">
        <f t="shared" si="9"/>
        <v>227</v>
      </c>
      <c r="E28" s="230">
        <f t="shared" si="9"/>
        <v>82009</v>
      </c>
      <c r="F28" s="230">
        <f t="shared" si="9"/>
        <v>214</v>
      </c>
      <c r="G28" s="230">
        <f>SUM(G56,G91,G98,G105,G119,G126,G133,G147,G154,G161,G168,G175,G182,G189)</f>
        <v>46303</v>
      </c>
      <c r="H28" s="230">
        <f aca="true" t="shared" si="16" ref="H28:P28">SUM(H56,H91,H98,H105,H119,H126,H133,H147,H154,H161,H168,H175,H182,H189)</f>
        <v>135</v>
      </c>
      <c r="I28" s="230">
        <f t="shared" si="16"/>
        <v>15701</v>
      </c>
      <c r="J28" s="230">
        <f t="shared" si="16"/>
        <v>70</v>
      </c>
      <c r="K28" s="230">
        <f t="shared" si="16"/>
        <v>9370</v>
      </c>
      <c r="L28" s="230">
        <f t="shared" si="16"/>
        <v>78</v>
      </c>
      <c r="M28" s="230">
        <f t="shared" si="16"/>
        <v>6058</v>
      </c>
      <c r="N28" s="230">
        <f t="shared" si="16"/>
        <v>9</v>
      </c>
      <c r="O28" s="230">
        <f t="shared" si="16"/>
        <v>273</v>
      </c>
      <c r="P28" s="230">
        <f t="shared" si="16"/>
        <v>216</v>
      </c>
      <c r="Q28" s="230">
        <f>SUM(Q56,Q91,Q98,Q105,Q119,Q126,Q133,Q147,Q154,Q161,Q168,Q175,Q182,Q189)</f>
        <v>20005</v>
      </c>
      <c r="R28" s="230">
        <f t="shared" si="14"/>
        <v>212</v>
      </c>
      <c r="S28" s="230">
        <f t="shared" si="14"/>
        <v>12583</v>
      </c>
      <c r="T28" s="230">
        <f t="shared" si="14"/>
        <v>12</v>
      </c>
      <c r="U28" s="230">
        <f t="shared" si="14"/>
        <v>1458</v>
      </c>
      <c r="V28" s="230">
        <v>10</v>
      </c>
      <c r="W28" s="230">
        <f t="shared" si="11"/>
        <v>1068</v>
      </c>
      <c r="X28" s="230">
        <f t="shared" si="11"/>
        <v>131</v>
      </c>
      <c r="Y28" s="230">
        <f t="shared" si="11"/>
        <v>4515</v>
      </c>
      <c r="Z28" s="230">
        <f t="shared" si="11"/>
        <v>41</v>
      </c>
      <c r="AA28" s="230">
        <f t="shared" si="11"/>
        <v>2174</v>
      </c>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row>
    <row r="29" spans="2:71" s="232" customFormat="1" ht="8.25" customHeight="1">
      <c r="B29" s="240"/>
      <c r="C29" s="241"/>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row>
    <row r="30" spans="2:71" s="237" customFormat="1" ht="15" customHeight="1">
      <c r="B30" s="1298" t="s">
        <v>1050</v>
      </c>
      <c r="C30" s="1287"/>
      <c r="D30" s="238">
        <f aca="true" t="shared" si="17" ref="D30:AA30">SUM(D79,D191,D198,D205,D212,D219,D226,D233)</f>
        <v>11579</v>
      </c>
      <c r="E30" s="238">
        <f t="shared" si="17"/>
        <v>1597323</v>
      </c>
      <c r="F30" s="238">
        <f t="shared" si="17"/>
        <v>11019</v>
      </c>
      <c r="G30" s="238">
        <f t="shared" si="17"/>
        <v>1399629</v>
      </c>
      <c r="H30" s="238">
        <f t="shared" si="17"/>
        <v>738</v>
      </c>
      <c r="I30" s="238">
        <f t="shared" si="17"/>
        <v>21124</v>
      </c>
      <c r="J30" s="238">
        <f t="shared" si="17"/>
        <v>219</v>
      </c>
      <c r="K30" s="238">
        <f t="shared" si="17"/>
        <v>5354</v>
      </c>
      <c r="L30" s="238">
        <f t="shared" si="17"/>
        <v>486</v>
      </c>
      <c r="M30" s="238">
        <f t="shared" si="17"/>
        <v>14765</v>
      </c>
      <c r="N30" s="238">
        <f t="shared" si="17"/>
        <v>47</v>
      </c>
      <c r="O30" s="238">
        <f t="shared" si="17"/>
        <v>1005</v>
      </c>
      <c r="P30" s="238">
        <f t="shared" si="17"/>
        <v>10839</v>
      </c>
      <c r="Q30" s="238">
        <f t="shared" si="17"/>
        <v>176570</v>
      </c>
      <c r="R30" s="238">
        <f t="shared" si="17"/>
        <v>10707</v>
      </c>
      <c r="S30" s="238">
        <f t="shared" si="17"/>
        <v>136364</v>
      </c>
      <c r="T30" s="238">
        <f t="shared" si="17"/>
        <v>293</v>
      </c>
      <c r="U30" s="238">
        <f t="shared" si="17"/>
        <v>3792</v>
      </c>
      <c r="V30" s="238">
        <f t="shared" si="17"/>
        <v>53</v>
      </c>
      <c r="W30" s="238">
        <f t="shared" si="17"/>
        <v>4050</v>
      </c>
      <c r="X30" s="238">
        <f t="shared" si="17"/>
        <v>6608</v>
      </c>
      <c r="Y30" s="238">
        <f t="shared" si="17"/>
        <v>114504</v>
      </c>
      <c r="Z30" s="238">
        <f t="shared" si="17"/>
        <v>1453</v>
      </c>
      <c r="AA30" s="238">
        <f t="shared" si="17"/>
        <v>19592</v>
      </c>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row>
    <row r="31" spans="2:71" s="232" customFormat="1" ht="15" customHeight="1">
      <c r="B31" s="240"/>
      <c r="C31" s="241" t="s">
        <v>1113</v>
      </c>
      <c r="D31" s="230">
        <f aca="true" t="shared" si="18" ref="D31:AA31">SUM(D80,D192,D199,D206,D213,D220,D227,D234)</f>
        <v>2377</v>
      </c>
      <c r="E31" s="230">
        <f t="shared" si="18"/>
        <v>66743</v>
      </c>
      <c r="F31" s="230">
        <f t="shared" si="18"/>
        <v>1855</v>
      </c>
      <c r="G31" s="230">
        <f t="shared" si="18"/>
        <v>47557</v>
      </c>
      <c r="H31" s="230">
        <f t="shared" si="18"/>
        <v>37</v>
      </c>
      <c r="I31" s="230">
        <f t="shared" si="18"/>
        <v>443</v>
      </c>
      <c r="J31" s="230">
        <f t="shared" si="18"/>
        <v>18</v>
      </c>
      <c r="K31" s="230">
        <f t="shared" si="18"/>
        <v>191</v>
      </c>
      <c r="L31" s="230">
        <f t="shared" si="18"/>
        <v>15</v>
      </c>
      <c r="M31" s="230">
        <f t="shared" si="18"/>
        <v>237</v>
      </c>
      <c r="N31" s="230">
        <f t="shared" si="18"/>
        <v>4</v>
      </c>
      <c r="O31" s="230">
        <f t="shared" si="18"/>
        <v>15</v>
      </c>
      <c r="P31" s="230">
        <f t="shared" si="18"/>
        <v>1972</v>
      </c>
      <c r="Q31" s="230">
        <f t="shared" si="18"/>
        <v>18743</v>
      </c>
      <c r="R31" s="230">
        <f t="shared" si="18"/>
        <v>1913</v>
      </c>
      <c r="S31" s="230">
        <f t="shared" si="18"/>
        <v>15391</v>
      </c>
      <c r="T31" s="230">
        <f t="shared" si="18"/>
        <v>11</v>
      </c>
      <c r="U31" s="230">
        <f t="shared" si="18"/>
        <v>111</v>
      </c>
      <c r="V31" s="230">
        <f t="shared" si="18"/>
        <v>2</v>
      </c>
      <c r="W31" s="230">
        <f t="shared" si="18"/>
        <v>104</v>
      </c>
      <c r="X31" s="230">
        <f t="shared" si="18"/>
        <v>513</v>
      </c>
      <c r="Y31" s="230">
        <f t="shared" si="18"/>
        <v>4099</v>
      </c>
      <c r="Z31" s="230">
        <f t="shared" si="18"/>
        <v>347</v>
      </c>
      <c r="AA31" s="230">
        <f t="shared" si="18"/>
        <v>3337</v>
      </c>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row>
    <row r="32" spans="2:71" s="232" customFormat="1" ht="15" customHeight="1">
      <c r="B32" s="240"/>
      <c r="C32" s="241" t="s">
        <v>1118</v>
      </c>
      <c r="D32" s="230">
        <f aca="true" t="shared" si="19" ref="D32:H34">SUM(D81,D193,D200,D207,D214,D221,D228,D235)</f>
        <v>2481</v>
      </c>
      <c r="E32" s="230">
        <f t="shared" si="19"/>
        <v>181348</v>
      </c>
      <c r="F32" s="230">
        <f t="shared" si="19"/>
        <v>2470</v>
      </c>
      <c r="G32" s="230">
        <f t="shared" si="19"/>
        <v>151812</v>
      </c>
      <c r="H32" s="230">
        <f t="shared" si="19"/>
        <v>114</v>
      </c>
      <c r="I32" s="230">
        <v>1721</v>
      </c>
      <c r="J32" s="230">
        <f aca="true" t="shared" si="20" ref="J32:L35">SUM(J81,J193,J200,J207,J214,J221,J228,J235)</f>
        <v>44</v>
      </c>
      <c r="K32" s="230">
        <f t="shared" si="20"/>
        <v>513</v>
      </c>
      <c r="L32" s="230">
        <f t="shared" si="20"/>
        <v>69</v>
      </c>
      <c r="M32" s="230">
        <v>1161</v>
      </c>
      <c r="N32" s="230">
        <f aca="true" t="shared" si="21" ref="N32:R35">SUM(N81,N193,N200,N207,N214,N221,N228,N235)</f>
        <v>3</v>
      </c>
      <c r="O32" s="230">
        <f t="shared" si="21"/>
        <v>47</v>
      </c>
      <c r="P32" s="230">
        <f t="shared" si="21"/>
        <v>2311</v>
      </c>
      <c r="Q32" s="230">
        <f t="shared" si="21"/>
        <v>27815</v>
      </c>
      <c r="R32" s="230">
        <f t="shared" si="21"/>
        <v>2288</v>
      </c>
      <c r="S32" s="230">
        <v>23258</v>
      </c>
      <c r="T32" s="230">
        <f aca="true" t="shared" si="22" ref="T32:AA32">SUM(T81,T193,T200,T207,T214,T221,T228,T235)</f>
        <v>38</v>
      </c>
      <c r="U32" s="230">
        <f t="shared" si="22"/>
        <v>245</v>
      </c>
      <c r="V32" s="230">
        <f t="shared" si="22"/>
        <v>7</v>
      </c>
      <c r="W32" s="230">
        <f t="shared" si="22"/>
        <v>333</v>
      </c>
      <c r="X32" s="230">
        <f t="shared" si="22"/>
        <v>1385</v>
      </c>
      <c r="Y32" s="230">
        <f t="shared" si="22"/>
        <v>13828</v>
      </c>
      <c r="Z32" s="230">
        <f t="shared" si="22"/>
        <v>315</v>
      </c>
      <c r="AA32" s="230">
        <f t="shared" si="22"/>
        <v>3521</v>
      </c>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row>
    <row r="33" spans="2:71" s="232" customFormat="1" ht="15" customHeight="1">
      <c r="B33" s="240"/>
      <c r="C33" s="241" t="s">
        <v>1119</v>
      </c>
      <c r="D33" s="230">
        <f t="shared" si="19"/>
        <v>4039</v>
      </c>
      <c r="E33" s="230">
        <f t="shared" si="19"/>
        <v>589209</v>
      </c>
      <c r="F33" s="230">
        <f t="shared" si="19"/>
        <v>4031</v>
      </c>
      <c r="G33" s="230">
        <f t="shared" si="19"/>
        <v>514216</v>
      </c>
      <c r="H33" s="230">
        <f t="shared" si="19"/>
        <v>300</v>
      </c>
      <c r="I33" s="230">
        <f>SUM(I82,I194,I201,I208,I215,I222,I229,I236)</f>
        <v>7159</v>
      </c>
      <c r="J33" s="230">
        <f t="shared" si="20"/>
        <v>77</v>
      </c>
      <c r="K33" s="230">
        <f t="shared" si="20"/>
        <v>1368</v>
      </c>
      <c r="L33" s="230">
        <f t="shared" si="20"/>
        <v>207</v>
      </c>
      <c r="M33" s="230">
        <f>SUM(M82,M194,M201,M208,M215,M222,M229,M236)</f>
        <v>5363</v>
      </c>
      <c r="N33" s="230">
        <f t="shared" si="21"/>
        <v>18</v>
      </c>
      <c r="O33" s="230">
        <f t="shared" si="21"/>
        <v>428</v>
      </c>
      <c r="P33" s="230">
        <f t="shared" si="21"/>
        <v>3922</v>
      </c>
      <c r="Q33" s="230">
        <f t="shared" si="21"/>
        <v>67834</v>
      </c>
      <c r="R33" s="230">
        <f t="shared" si="21"/>
        <v>3895</v>
      </c>
      <c r="S33" s="230">
        <f aca="true" t="shared" si="23" ref="S33:T35">SUM(S82,S194,S201,S208,S215,S222,S229,S236)</f>
        <v>53044</v>
      </c>
      <c r="T33" s="230">
        <f t="shared" si="23"/>
        <v>121</v>
      </c>
      <c r="U33" s="230">
        <v>1281</v>
      </c>
      <c r="V33" s="230">
        <f aca="true" t="shared" si="24" ref="V33:AA35">SUM(V82,V194,V201,V208,V215,V222,V229,V236)</f>
        <v>19</v>
      </c>
      <c r="W33" s="230">
        <f t="shared" si="24"/>
        <v>1991</v>
      </c>
      <c r="X33" s="230">
        <f t="shared" si="24"/>
        <v>2832</v>
      </c>
      <c r="Y33" s="230">
        <f t="shared" si="24"/>
        <v>44659</v>
      </c>
      <c r="Z33" s="230">
        <f t="shared" si="24"/>
        <v>442</v>
      </c>
      <c r="AA33" s="230">
        <f t="shared" si="24"/>
        <v>5897</v>
      </c>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row>
    <row r="34" spans="2:71" s="232" customFormat="1" ht="15" customHeight="1">
      <c r="B34" s="240"/>
      <c r="C34" s="241" t="s">
        <v>1120</v>
      </c>
      <c r="D34" s="230">
        <f t="shared" si="19"/>
        <v>1920</v>
      </c>
      <c r="E34" s="230">
        <f t="shared" si="19"/>
        <v>458606</v>
      </c>
      <c r="F34" s="230">
        <f t="shared" si="19"/>
        <v>1911</v>
      </c>
      <c r="G34" s="230">
        <f t="shared" si="19"/>
        <v>412451</v>
      </c>
      <c r="H34" s="230">
        <f t="shared" si="19"/>
        <v>217</v>
      </c>
      <c r="I34" s="230">
        <f>SUM(I83,I195,I202,I209,I216,I223,I230,I237)</f>
        <v>7216</v>
      </c>
      <c r="J34" s="230">
        <f t="shared" si="20"/>
        <v>53</v>
      </c>
      <c r="K34" s="230">
        <f t="shared" si="20"/>
        <v>1385</v>
      </c>
      <c r="L34" s="230">
        <f t="shared" si="20"/>
        <v>158</v>
      </c>
      <c r="M34" s="230">
        <f>SUM(M83,M195,M202,M209,M216,M223,M230,M237)</f>
        <v>5554</v>
      </c>
      <c r="N34" s="230">
        <f t="shared" si="21"/>
        <v>12</v>
      </c>
      <c r="O34" s="230">
        <f t="shared" si="21"/>
        <v>277</v>
      </c>
      <c r="P34" s="230">
        <f t="shared" si="21"/>
        <v>1883</v>
      </c>
      <c r="Q34" s="230">
        <f t="shared" si="21"/>
        <v>38939</v>
      </c>
      <c r="R34" s="230">
        <f t="shared" si="21"/>
        <v>1875</v>
      </c>
      <c r="S34" s="230">
        <f t="shared" si="23"/>
        <v>30283</v>
      </c>
      <c r="T34" s="230">
        <f t="shared" si="23"/>
        <v>93</v>
      </c>
      <c r="U34" s="230">
        <f>SUM(U83,U195,U202,U209,U216,U223,U230,U237)</f>
        <v>1796</v>
      </c>
      <c r="V34" s="230">
        <f t="shared" si="24"/>
        <v>13</v>
      </c>
      <c r="W34" s="230">
        <f t="shared" si="24"/>
        <v>1065</v>
      </c>
      <c r="X34" s="230">
        <f t="shared" si="24"/>
        <v>1374</v>
      </c>
      <c r="Y34" s="230">
        <f t="shared" si="24"/>
        <v>32781</v>
      </c>
      <c r="Z34" s="230">
        <f t="shared" si="24"/>
        <v>219</v>
      </c>
      <c r="AA34" s="230">
        <f t="shared" si="24"/>
        <v>4102</v>
      </c>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row>
    <row r="35" spans="2:71" s="232" customFormat="1" ht="15" customHeight="1">
      <c r="B35" s="240"/>
      <c r="C35" s="241" t="s">
        <v>1117</v>
      </c>
      <c r="D35" s="230">
        <f>SUM(D84,D196,D203,D210,D217,D224,D231,D238)</f>
        <v>754</v>
      </c>
      <c r="E35" s="230">
        <f>SUM(E84,E196,E203,E210,E217,E224,E231,E238)</f>
        <v>301374</v>
      </c>
      <c r="F35" s="230">
        <f>SUM(F84,F196,F203,F210,F217,F224,F231,F238)</f>
        <v>750</v>
      </c>
      <c r="G35" s="230">
        <v>273583</v>
      </c>
      <c r="H35" s="230">
        <f>SUM(H84,H196,H203,H210,H217,H224,H231,H238)</f>
        <v>70</v>
      </c>
      <c r="I35" s="230">
        <f>SUM(I84,I196,I203,I210,I217,I224,I231,I238)</f>
        <v>4585</v>
      </c>
      <c r="J35" s="230">
        <f t="shared" si="20"/>
        <v>27</v>
      </c>
      <c r="K35" s="230">
        <f t="shared" si="20"/>
        <v>1897</v>
      </c>
      <c r="L35" s="230">
        <f t="shared" si="20"/>
        <v>37</v>
      </c>
      <c r="M35" s="230">
        <f>SUM(M84,M196,M203,M210,M217,M224,M231,M238)</f>
        <v>2450</v>
      </c>
      <c r="N35" s="230">
        <f t="shared" si="21"/>
        <v>10</v>
      </c>
      <c r="O35" s="230">
        <f t="shared" si="21"/>
        <v>238</v>
      </c>
      <c r="P35" s="230">
        <f t="shared" si="21"/>
        <v>743</v>
      </c>
      <c r="Q35" s="230">
        <f t="shared" si="21"/>
        <v>23206</v>
      </c>
      <c r="R35" s="230">
        <f t="shared" si="21"/>
        <v>728</v>
      </c>
      <c r="S35" s="230">
        <f t="shared" si="23"/>
        <v>14360</v>
      </c>
      <c r="T35" s="230">
        <f t="shared" si="23"/>
        <v>30</v>
      </c>
      <c r="U35" s="230">
        <f>SUM(U84,U196,U203,U210,U217,U224,U231,U238)</f>
        <v>359</v>
      </c>
      <c r="V35" s="230">
        <f t="shared" si="24"/>
        <v>12</v>
      </c>
      <c r="W35" s="230">
        <f t="shared" si="24"/>
        <v>557</v>
      </c>
      <c r="X35" s="230">
        <f t="shared" si="24"/>
        <v>504</v>
      </c>
      <c r="Y35" s="230">
        <f t="shared" si="24"/>
        <v>19137</v>
      </c>
      <c r="Z35" s="230">
        <f t="shared" si="24"/>
        <v>129</v>
      </c>
      <c r="AA35" s="230">
        <f t="shared" si="24"/>
        <v>2730</v>
      </c>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3"/>
      <c r="BQ35" s="233"/>
      <c r="BR35" s="233"/>
      <c r="BS35" s="233"/>
    </row>
    <row r="36" spans="2:71" s="232" customFormat="1" ht="8.25" customHeight="1">
      <c r="B36" s="240"/>
      <c r="C36" s="241"/>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row>
    <row r="37" spans="2:71" s="237" customFormat="1" ht="15" customHeight="1">
      <c r="B37" s="1298" t="s">
        <v>1051</v>
      </c>
      <c r="C37" s="1287"/>
      <c r="D37" s="238">
        <f aca="true" t="shared" si="25" ref="D37:AA37">SUM(D58,D107,D135,D240,D247,D254,D261,D268)</f>
        <v>24475</v>
      </c>
      <c r="E37" s="238">
        <f t="shared" si="25"/>
        <v>2825569</v>
      </c>
      <c r="F37" s="238">
        <f t="shared" si="25"/>
        <v>23013</v>
      </c>
      <c r="G37" s="238">
        <f t="shared" si="25"/>
        <v>2196522</v>
      </c>
      <c r="H37" s="238">
        <f t="shared" si="25"/>
        <v>8964</v>
      </c>
      <c r="I37" s="238">
        <f t="shared" si="25"/>
        <v>270202</v>
      </c>
      <c r="J37" s="238">
        <f t="shared" si="25"/>
        <v>5158</v>
      </c>
      <c r="K37" s="238">
        <f t="shared" si="25"/>
        <v>144943</v>
      </c>
      <c r="L37" s="238">
        <f t="shared" si="25"/>
        <v>3837</v>
      </c>
      <c r="M37" s="238">
        <f t="shared" si="25"/>
        <v>105619</v>
      </c>
      <c r="N37" s="238">
        <f t="shared" si="25"/>
        <v>762</v>
      </c>
      <c r="O37" s="238">
        <f t="shared" si="25"/>
        <v>19640</v>
      </c>
      <c r="P37" s="238">
        <f t="shared" si="25"/>
        <v>22608</v>
      </c>
      <c r="Q37" s="238">
        <f t="shared" si="25"/>
        <v>358845</v>
      </c>
      <c r="R37" s="238">
        <f t="shared" si="25"/>
        <v>22316</v>
      </c>
      <c r="S37" s="238">
        <f t="shared" si="25"/>
        <v>283755</v>
      </c>
      <c r="T37" s="238">
        <f t="shared" si="25"/>
        <v>662</v>
      </c>
      <c r="U37" s="238">
        <f t="shared" si="25"/>
        <v>9958</v>
      </c>
      <c r="V37" s="238">
        <f t="shared" si="25"/>
        <v>198</v>
      </c>
      <c r="W37" s="238">
        <f t="shared" si="25"/>
        <v>39669</v>
      </c>
      <c r="X37" s="238">
        <f t="shared" si="25"/>
        <v>5966</v>
      </c>
      <c r="Y37" s="238">
        <f t="shared" si="25"/>
        <v>136806</v>
      </c>
      <c r="Z37" s="238">
        <f t="shared" si="25"/>
        <v>3372</v>
      </c>
      <c r="AA37" s="238">
        <f t="shared" si="25"/>
        <v>43919</v>
      </c>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row>
    <row r="38" spans="2:71" s="232" customFormat="1" ht="15" customHeight="1">
      <c r="B38" s="240"/>
      <c r="C38" s="241" t="s">
        <v>1113</v>
      </c>
      <c r="D38" s="230">
        <f aca="true" t="shared" si="26" ref="D38:AA38">SUM(D59,D108,D136,D241,D248,D255,D262,D269)</f>
        <v>6188</v>
      </c>
      <c r="E38" s="230">
        <f t="shared" si="26"/>
        <v>178392</v>
      </c>
      <c r="F38" s="230">
        <f t="shared" si="26"/>
        <v>5009</v>
      </c>
      <c r="G38" s="230">
        <f t="shared" si="26"/>
        <v>117312</v>
      </c>
      <c r="H38" s="230">
        <f t="shared" si="26"/>
        <v>1166</v>
      </c>
      <c r="I38" s="230">
        <f t="shared" si="26"/>
        <v>15836</v>
      </c>
      <c r="J38" s="230">
        <f t="shared" si="26"/>
        <v>689</v>
      </c>
      <c r="K38" s="230">
        <f t="shared" si="26"/>
        <v>10007</v>
      </c>
      <c r="L38" s="230">
        <f t="shared" si="26"/>
        <v>466</v>
      </c>
      <c r="M38" s="230">
        <f t="shared" si="26"/>
        <v>5552</v>
      </c>
      <c r="N38" s="230">
        <f t="shared" si="26"/>
        <v>24</v>
      </c>
      <c r="O38" s="230">
        <f t="shared" si="26"/>
        <v>277</v>
      </c>
      <c r="P38" s="230">
        <f t="shared" si="26"/>
        <v>5187</v>
      </c>
      <c r="Q38" s="230">
        <f t="shared" si="26"/>
        <v>45244</v>
      </c>
      <c r="R38" s="230">
        <f t="shared" si="26"/>
        <v>5074</v>
      </c>
      <c r="S38" s="230">
        <f t="shared" si="26"/>
        <v>37656</v>
      </c>
      <c r="T38" s="230">
        <f t="shared" si="26"/>
        <v>16</v>
      </c>
      <c r="U38" s="230">
        <f t="shared" si="26"/>
        <v>124</v>
      </c>
      <c r="V38" s="230">
        <f t="shared" si="26"/>
        <v>11</v>
      </c>
      <c r="W38" s="230">
        <f t="shared" si="26"/>
        <v>339</v>
      </c>
      <c r="X38" s="230">
        <f t="shared" si="26"/>
        <v>769</v>
      </c>
      <c r="Y38" s="230">
        <f t="shared" si="26"/>
        <v>8807</v>
      </c>
      <c r="Z38" s="230">
        <f t="shared" si="26"/>
        <v>825</v>
      </c>
      <c r="AA38" s="230">
        <f t="shared" si="26"/>
        <v>7383</v>
      </c>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row>
    <row r="39" spans="2:71" s="232" customFormat="1" ht="15" customHeight="1">
      <c r="B39" s="240"/>
      <c r="C39" s="241" t="s">
        <v>1118</v>
      </c>
      <c r="D39" s="230">
        <f aca="true" t="shared" si="27" ref="D39:Y39">SUM(D60,D109,D137,D242,D249,D256,D263,D270)</f>
        <v>6157</v>
      </c>
      <c r="E39" s="230">
        <f t="shared" si="27"/>
        <v>447744</v>
      </c>
      <c r="F39" s="230">
        <f t="shared" si="27"/>
        <v>5958</v>
      </c>
      <c r="G39" s="230">
        <f t="shared" si="27"/>
        <v>322860</v>
      </c>
      <c r="H39" s="230">
        <f t="shared" si="27"/>
        <v>2324</v>
      </c>
      <c r="I39" s="230">
        <f t="shared" si="27"/>
        <v>53999</v>
      </c>
      <c r="J39" s="230">
        <f t="shared" si="27"/>
        <v>1143</v>
      </c>
      <c r="K39" s="230">
        <f t="shared" si="27"/>
        <v>24948</v>
      </c>
      <c r="L39" s="230">
        <f t="shared" si="27"/>
        <v>1184</v>
      </c>
      <c r="M39" s="230">
        <f t="shared" si="27"/>
        <v>25959</v>
      </c>
      <c r="N39" s="230">
        <f t="shared" si="27"/>
        <v>136</v>
      </c>
      <c r="O39" s="230">
        <f t="shared" si="27"/>
        <v>3092</v>
      </c>
      <c r="P39" s="230">
        <f t="shared" si="27"/>
        <v>5675</v>
      </c>
      <c r="Q39" s="230">
        <f t="shared" si="27"/>
        <v>70885</v>
      </c>
      <c r="R39" s="230">
        <f t="shared" si="27"/>
        <v>5587</v>
      </c>
      <c r="S39" s="230">
        <f t="shared" si="27"/>
        <v>58701</v>
      </c>
      <c r="T39" s="230">
        <f t="shared" si="27"/>
        <v>75</v>
      </c>
      <c r="U39" s="230">
        <f t="shared" si="27"/>
        <v>840</v>
      </c>
      <c r="V39" s="230">
        <f t="shared" si="27"/>
        <v>48</v>
      </c>
      <c r="W39" s="230">
        <f t="shared" si="27"/>
        <v>7219</v>
      </c>
      <c r="X39" s="230">
        <f t="shared" si="27"/>
        <v>1608</v>
      </c>
      <c r="Y39" s="230">
        <f t="shared" si="27"/>
        <v>27515</v>
      </c>
      <c r="Z39" s="230">
        <v>396</v>
      </c>
      <c r="AA39" s="230">
        <f>SUM(AA60,AA109,AA137,AA242,AA249,AA256,AA263,AA270)</f>
        <v>10472</v>
      </c>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3"/>
      <c r="BQ39" s="233"/>
      <c r="BR39" s="233"/>
      <c r="BS39" s="233"/>
    </row>
    <row r="40" spans="2:71" s="232" customFormat="1" ht="15" customHeight="1">
      <c r="B40" s="240"/>
      <c r="C40" s="241" t="s">
        <v>1119</v>
      </c>
      <c r="D40" s="230">
        <f aca="true" t="shared" si="28" ref="D40:K42">SUM(D61,D110,D138,D243,D250,D257,D264,D271)</f>
        <v>8171</v>
      </c>
      <c r="E40" s="230">
        <f t="shared" si="28"/>
        <v>1168903</v>
      </c>
      <c r="F40" s="230">
        <f t="shared" si="28"/>
        <v>8118</v>
      </c>
      <c r="G40" s="230">
        <f t="shared" si="28"/>
        <v>888940</v>
      </c>
      <c r="H40" s="230">
        <f t="shared" si="28"/>
        <v>3915</v>
      </c>
      <c r="I40" s="230">
        <f t="shared" si="28"/>
        <v>135818</v>
      </c>
      <c r="J40" s="230">
        <f t="shared" si="28"/>
        <v>2317</v>
      </c>
      <c r="K40" s="230">
        <f t="shared" si="28"/>
        <v>71287</v>
      </c>
      <c r="L40" s="230">
        <v>1652</v>
      </c>
      <c r="M40" s="230">
        <f aca="true" t="shared" si="29" ref="M40:R42">SUM(M61,M110,M138,M243,M250,M257,M264,M271)</f>
        <v>53618</v>
      </c>
      <c r="N40" s="230">
        <f t="shared" si="29"/>
        <v>413</v>
      </c>
      <c r="O40" s="230">
        <f t="shared" si="29"/>
        <v>10913</v>
      </c>
      <c r="P40" s="230">
        <f t="shared" si="29"/>
        <v>7851</v>
      </c>
      <c r="Q40" s="230">
        <f t="shared" si="29"/>
        <v>144145</v>
      </c>
      <c r="R40" s="230">
        <f t="shared" si="29"/>
        <v>7776</v>
      </c>
      <c r="S40" s="230">
        <v>117618</v>
      </c>
      <c r="T40" s="230">
        <f aca="true" t="shared" si="30" ref="T40:Z41">SUM(T61,T110,T138,T243,T250,T257,T264,T271)</f>
        <v>353</v>
      </c>
      <c r="U40" s="230">
        <f t="shared" si="30"/>
        <v>4642</v>
      </c>
      <c r="V40" s="230">
        <f t="shared" si="30"/>
        <v>97</v>
      </c>
      <c r="W40" s="230">
        <f t="shared" si="30"/>
        <v>23539</v>
      </c>
      <c r="X40" s="230">
        <f t="shared" si="30"/>
        <v>2463</v>
      </c>
      <c r="Y40" s="230">
        <f t="shared" si="30"/>
        <v>60297</v>
      </c>
      <c r="Z40" s="230">
        <f t="shared" si="30"/>
        <v>1142</v>
      </c>
      <c r="AA40" s="230">
        <v>16097</v>
      </c>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row>
    <row r="41" spans="2:71" s="232" customFormat="1" ht="15" customHeight="1">
      <c r="B41" s="240"/>
      <c r="C41" s="241" t="s">
        <v>1120</v>
      </c>
      <c r="D41" s="230">
        <f t="shared" si="28"/>
        <v>3155</v>
      </c>
      <c r="E41" s="230">
        <f t="shared" si="28"/>
        <v>754045</v>
      </c>
      <c r="F41" s="230">
        <f t="shared" si="28"/>
        <v>3144</v>
      </c>
      <c r="G41" s="230">
        <f t="shared" si="28"/>
        <v>626118</v>
      </c>
      <c r="H41" s="230">
        <f t="shared" si="28"/>
        <v>1342</v>
      </c>
      <c r="I41" s="230">
        <f t="shared" si="28"/>
        <v>55843</v>
      </c>
      <c r="J41" s="230">
        <f t="shared" si="28"/>
        <v>864</v>
      </c>
      <c r="K41" s="230">
        <f t="shared" si="28"/>
        <v>32734</v>
      </c>
      <c r="L41" s="230">
        <f>SUM(L62,L111,L139,L244,L251,L258,L265,L272)</f>
        <v>476</v>
      </c>
      <c r="M41" s="230">
        <f t="shared" si="29"/>
        <v>18529</v>
      </c>
      <c r="N41" s="230">
        <f t="shared" si="29"/>
        <v>158</v>
      </c>
      <c r="O41" s="230">
        <f t="shared" si="29"/>
        <v>4580</v>
      </c>
      <c r="P41" s="230">
        <f t="shared" si="29"/>
        <v>3108</v>
      </c>
      <c r="Q41" s="230">
        <f t="shared" si="29"/>
        <v>72084</v>
      </c>
      <c r="R41" s="230">
        <f t="shared" si="29"/>
        <v>3096</v>
      </c>
      <c r="S41" s="230">
        <f>SUM(S62,S111,S139,S244,S251,S258,S265,S272)</f>
        <v>54016</v>
      </c>
      <c r="T41" s="230">
        <f t="shared" si="30"/>
        <v>181</v>
      </c>
      <c r="U41" s="230">
        <f t="shared" si="30"/>
        <v>3082</v>
      </c>
      <c r="V41" s="230">
        <f t="shared" si="30"/>
        <v>28</v>
      </c>
      <c r="W41" s="230">
        <f t="shared" si="30"/>
        <v>7497</v>
      </c>
      <c r="X41" s="230">
        <f t="shared" si="30"/>
        <v>893</v>
      </c>
      <c r="Y41" s="230">
        <f t="shared" si="30"/>
        <v>30494</v>
      </c>
      <c r="Z41" s="230">
        <f t="shared" si="30"/>
        <v>405</v>
      </c>
      <c r="AA41" s="230">
        <f>SUM(AA62,AA111,AA139,AA244,AA251,AA258,AA265,AA272)</f>
        <v>7218</v>
      </c>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3"/>
      <c r="BQ41" s="233"/>
      <c r="BR41" s="233"/>
      <c r="BS41" s="233"/>
    </row>
    <row r="42" spans="2:71" s="232" customFormat="1" ht="15" customHeight="1">
      <c r="B42" s="240"/>
      <c r="C42" s="241" t="s">
        <v>1117</v>
      </c>
      <c r="D42" s="230">
        <f t="shared" si="28"/>
        <v>781</v>
      </c>
      <c r="E42" s="230">
        <f t="shared" si="28"/>
        <v>276348</v>
      </c>
      <c r="F42" s="230">
        <f t="shared" si="28"/>
        <v>779</v>
      </c>
      <c r="G42" s="230">
        <f t="shared" si="28"/>
        <v>241264</v>
      </c>
      <c r="H42" s="230">
        <f t="shared" si="28"/>
        <v>211</v>
      </c>
      <c r="I42" s="230">
        <f t="shared" si="28"/>
        <v>8683</v>
      </c>
      <c r="J42" s="230">
        <f t="shared" si="28"/>
        <v>139</v>
      </c>
      <c r="K42" s="230">
        <f t="shared" si="28"/>
        <v>5944</v>
      </c>
      <c r="L42" s="230">
        <f>SUM(L63,L112,L140,L245,L252,L259,L266,L273)</f>
        <v>59</v>
      </c>
      <c r="M42" s="230">
        <f t="shared" si="29"/>
        <v>1961</v>
      </c>
      <c r="N42" s="230">
        <f t="shared" si="29"/>
        <v>31</v>
      </c>
      <c r="O42" s="230">
        <f t="shared" si="29"/>
        <v>778</v>
      </c>
      <c r="P42" s="230">
        <f t="shared" si="29"/>
        <v>770</v>
      </c>
      <c r="Q42" s="230">
        <f t="shared" si="29"/>
        <v>26401</v>
      </c>
      <c r="R42" s="230">
        <f t="shared" si="29"/>
        <v>767</v>
      </c>
      <c r="S42" s="230">
        <f>SUM(S63,S112,S140,S245,S252,S259,S266,S273)</f>
        <v>15689</v>
      </c>
      <c r="T42" s="230">
        <f>SUM(T63,T112,T140,T245,T252,T259,T266,T273)</f>
        <v>37</v>
      </c>
      <c r="U42" s="230">
        <f>SUM(U63,U112,U140,U245,U252,U259,U266,U273)</f>
        <v>1270</v>
      </c>
      <c r="V42" s="230">
        <f>SUM(V63,V112,V140,V245,V252,V259,V266,V273)</f>
        <v>14</v>
      </c>
      <c r="W42" s="230">
        <f>SUM(W63,W112,W140,W245,W252,W259,W266,W273)</f>
        <v>1075</v>
      </c>
      <c r="X42" s="230">
        <f>SUM(X63,X112,X140,X245,X252,X259,X266,X273)</f>
        <v>232</v>
      </c>
      <c r="Y42" s="230">
        <v>9685</v>
      </c>
      <c r="Z42" s="230">
        <f>SUM(Z63,Z112,Z140,Z245,Z252,Z259,Z266,Z273)</f>
        <v>102</v>
      </c>
      <c r="AA42" s="230">
        <f>SUM(AA63,AA112,AA140,AA245,AA252,AA259,AA266,AA273)</f>
        <v>2738</v>
      </c>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3"/>
      <c r="BO42" s="233"/>
      <c r="BP42" s="233"/>
      <c r="BQ42" s="233"/>
      <c r="BR42" s="233"/>
      <c r="BS42" s="233"/>
    </row>
    <row r="43" spans="2:71" s="232" customFormat="1" ht="8.25" customHeight="1">
      <c r="B43" s="240"/>
      <c r="C43" s="241"/>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row>
    <row r="44" spans="2:71" s="237" customFormat="1" ht="15" customHeight="1">
      <c r="B44" s="1298" t="s">
        <v>1052</v>
      </c>
      <c r="C44" s="1287"/>
      <c r="D44" s="238">
        <f aca="true" t="shared" si="31" ref="D44:X44">SUM(D65,D72,D275,D282,D289,D296,D303,D310,D317,D324,D331,D338,D345,D352)</f>
        <v>27388</v>
      </c>
      <c r="E44" s="238">
        <f t="shared" si="31"/>
        <v>4461236</v>
      </c>
      <c r="F44" s="238">
        <f t="shared" si="31"/>
        <v>25811</v>
      </c>
      <c r="G44" s="238">
        <f t="shared" si="31"/>
        <v>3951561</v>
      </c>
      <c r="H44" s="238">
        <f t="shared" si="31"/>
        <v>5306</v>
      </c>
      <c r="I44" s="238">
        <f t="shared" si="31"/>
        <v>107731</v>
      </c>
      <c r="J44" s="238">
        <f t="shared" si="31"/>
        <v>4813</v>
      </c>
      <c r="K44" s="238">
        <f t="shared" si="31"/>
        <v>91157</v>
      </c>
      <c r="L44" s="238">
        <f t="shared" si="31"/>
        <v>573</v>
      </c>
      <c r="M44" s="238">
        <f t="shared" si="31"/>
        <v>15746</v>
      </c>
      <c r="N44" s="238">
        <f t="shared" si="31"/>
        <v>129</v>
      </c>
      <c r="O44" s="238">
        <f t="shared" si="31"/>
        <v>828</v>
      </c>
      <c r="P44" s="238">
        <f t="shared" si="31"/>
        <v>24752</v>
      </c>
      <c r="Q44" s="238">
        <f t="shared" si="31"/>
        <v>401944</v>
      </c>
      <c r="R44" s="238">
        <f t="shared" si="31"/>
        <v>24332</v>
      </c>
      <c r="S44" s="238">
        <f t="shared" si="31"/>
        <v>316012</v>
      </c>
      <c r="T44" s="238">
        <f t="shared" si="31"/>
        <v>229</v>
      </c>
      <c r="U44" s="238">
        <f t="shared" si="31"/>
        <v>4670</v>
      </c>
      <c r="V44" s="238">
        <f t="shared" si="31"/>
        <v>334</v>
      </c>
      <c r="W44" s="238">
        <f t="shared" si="31"/>
        <v>73095</v>
      </c>
      <c r="X44" s="238">
        <f t="shared" si="31"/>
        <v>9497</v>
      </c>
      <c r="Y44" s="238">
        <v>266372</v>
      </c>
      <c r="Z44" s="238">
        <f>SUM(Z65,Z72,Z275,Z282,Z289,Z296,Z303,Z310,Z317,Z324,Z331,Z338,Z345,Z352)</f>
        <v>4309</v>
      </c>
      <c r="AA44" s="238">
        <f>SUM(AA65,AA72,AA275,AA282,AA289,AA296,AA303,AA310,AA317,AA324,AA331,AA338,AA345,AA352)</f>
        <v>60135</v>
      </c>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row>
    <row r="45" spans="2:71" s="232" customFormat="1" ht="15" customHeight="1">
      <c r="B45" s="240"/>
      <c r="C45" s="241" t="s">
        <v>1113</v>
      </c>
      <c r="D45" s="230">
        <f aca="true" t="shared" si="32" ref="D45:O45">SUM(D66,D73,D276,D283,D290,D297,D304,D311,D318,D325,D332,D339,D346,D353)</f>
        <v>6317</v>
      </c>
      <c r="E45" s="230">
        <f t="shared" si="32"/>
        <v>179457</v>
      </c>
      <c r="F45" s="230">
        <f t="shared" si="32"/>
        <v>5079</v>
      </c>
      <c r="G45" s="230">
        <f t="shared" si="32"/>
        <v>128015</v>
      </c>
      <c r="H45" s="230">
        <f t="shared" si="32"/>
        <v>480</v>
      </c>
      <c r="I45" s="230">
        <f t="shared" si="32"/>
        <v>4945</v>
      </c>
      <c r="J45" s="230">
        <f t="shared" si="32"/>
        <v>451</v>
      </c>
      <c r="K45" s="230">
        <f t="shared" si="32"/>
        <v>4550</v>
      </c>
      <c r="L45" s="230">
        <f t="shared" si="32"/>
        <v>34</v>
      </c>
      <c r="M45" s="230">
        <f t="shared" si="32"/>
        <v>366</v>
      </c>
      <c r="N45" s="230">
        <f t="shared" si="32"/>
        <v>9</v>
      </c>
      <c r="O45" s="230">
        <f t="shared" si="32"/>
        <v>29</v>
      </c>
      <c r="P45" s="230">
        <v>4975</v>
      </c>
      <c r="Q45" s="230">
        <f aca="true" t="shared" si="33" ref="Q45:V46">SUM(Q66,Q73,Q276,Q283,Q290,Q297,Q304,Q311,Q318,Q325,Q332,Q339,Q346,Q353)</f>
        <v>46497</v>
      </c>
      <c r="R45" s="230">
        <f t="shared" si="33"/>
        <v>4819</v>
      </c>
      <c r="S45" s="230">
        <f t="shared" si="33"/>
        <v>38183</v>
      </c>
      <c r="T45" s="230">
        <f t="shared" si="33"/>
        <v>5</v>
      </c>
      <c r="U45" s="230">
        <f t="shared" si="33"/>
        <v>72</v>
      </c>
      <c r="V45" s="230">
        <f t="shared" si="33"/>
        <v>10</v>
      </c>
      <c r="W45" s="230">
        <v>224</v>
      </c>
      <c r="X45" s="230">
        <f>SUM(X66,X73,X276,X283,X290,X297,X304,X311,X318,X325,X332,X339,X346,X353)</f>
        <v>1094</v>
      </c>
      <c r="Y45" s="230">
        <v>3810</v>
      </c>
      <c r="Z45" s="230">
        <v>962</v>
      </c>
      <c r="AA45" s="230">
        <f>SUM(AA66,AA73,AA276,AA283,AA290,AA297,AA304,AA311,AA318,AA325,AA332,AA339,AA346,AA353)</f>
        <v>8109</v>
      </c>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3"/>
      <c r="BQ45" s="233"/>
      <c r="BR45" s="233"/>
      <c r="BS45" s="233"/>
    </row>
    <row r="46" spans="2:71" s="232" customFormat="1" ht="15" customHeight="1">
      <c r="B46" s="240"/>
      <c r="C46" s="241" t="s">
        <v>1118</v>
      </c>
      <c r="D46" s="230">
        <f aca="true" t="shared" si="34" ref="D46:O46">SUM(D67,D74,D277,D284,D291,D298,D305,D312,D319,D326,D333,D340,D347,D354)</f>
        <v>4890</v>
      </c>
      <c r="E46" s="230">
        <f t="shared" si="34"/>
        <v>351683</v>
      </c>
      <c r="F46" s="230">
        <f t="shared" si="34"/>
        <v>4753</v>
      </c>
      <c r="G46" s="230">
        <f t="shared" si="34"/>
        <v>286064</v>
      </c>
      <c r="H46" s="230">
        <f t="shared" si="34"/>
        <v>740</v>
      </c>
      <c r="I46" s="230">
        <f t="shared" si="34"/>
        <v>11311</v>
      </c>
      <c r="J46" s="230">
        <f t="shared" si="34"/>
        <v>647</v>
      </c>
      <c r="K46" s="230">
        <f t="shared" si="34"/>
        <v>9727</v>
      </c>
      <c r="L46" s="230">
        <f t="shared" si="34"/>
        <v>103</v>
      </c>
      <c r="M46" s="230">
        <f t="shared" si="34"/>
        <v>1550</v>
      </c>
      <c r="N46" s="230">
        <f t="shared" si="34"/>
        <v>8</v>
      </c>
      <c r="O46" s="230">
        <f t="shared" si="34"/>
        <v>34</v>
      </c>
      <c r="P46" s="230">
        <f>SUM(P67,P74,P277,P284,P291,P298,P305,P312,P319,P326,P333,P340,P347,P354)</f>
        <v>4334</v>
      </c>
      <c r="Q46" s="230">
        <f t="shared" si="33"/>
        <v>54308</v>
      </c>
      <c r="R46" s="230">
        <f t="shared" si="33"/>
        <v>4228</v>
      </c>
      <c r="S46" s="230">
        <f t="shared" si="33"/>
        <v>44505</v>
      </c>
      <c r="T46" s="230">
        <f t="shared" si="33"/>
        <v>9</v>
      </c>
      <c r="U46" s="230">
        <f t="shared" si="33"/>
        <v>69</v>
      </c>
      <c r="V46" s="230">
        <f t="shared" si="33"/>
        <v>15</v>
      </c>
      <c r="W46" s="230">
        <f>SUM(W67,W74,W277,W284,W291,W298,W305,W312,W319,W326,W333,W340,W347,W354)</f>
        <v>874</v>
      </c>
      <c r="X46" s="230">
        <f>SUM(X67,X74,X277,X284,X291,X298,X305,X312,X319,X326,X333,X340,X347,X354)</f>
        <v>1688</v>
      </c>
      <c r="Y46" s="230">
        <f aca="true" t="shared" si="35" ref="Y46:Z49">SUM(Y67,Y74,Y277,Y284,Y291,Y298,Y305,Y312,Y319,Y326,Y333,Y340,Y347,Y354)</f>
        <v>25507</v>
      </c>
      <c r="Z46" s="230">
        <f t="shared" si="35"/>
        <v>778</v>
      </c>
      <c r="AA46" s="230">
        <f>SUM(AA67,AA74,AA277,AA284,AA291,AA298,AA305,AA312,AA319,AA326,AA333,AA340,AA347,AA354)</f>
        <v>9363</v>
      </c>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3"/>
      <c r="BQ46" s="233"/>
      <c r="BR46" s="233"/>
      <c r="BS46" s="233"/>
    </row>
    <row r="47" spans="2:71" s="232" customFormat="1" ht="15" customHeight="1">
      <c r="B47" s="240"/>
      <c r="C47" s="241" t="s">
        <v>1119</v>
      </c>
      <c r="D47" s="230">
        <f aca="true" t="shared" si="36" ref="D47:O47">SUM(D68,D75,D278,D285,D292,D299,D306,D313,D320,D327,D334,D341,D348,D355)</f>
        <v>6364</v>
      </c>
      <c r="E47" s="230">
        <f t="shared" si="36"/>
        <v>937891</v>
      </c>
      <c r="F47" s="230">
        <f t="shared" si="36"/>
        <v>6252</v>
      </c>
      <c r="G47" s="230">
        <f t="shared" si="36"/>
        <v>800854</v>
      </c>
      <c r="H47" s="230">
        <f t="shared" si="36"/>
        <v>1616</v>
      </c>
      <c r="I47" s="230">
        <f t="shared" si="36"/>
        <v>33361</v>
      </c>
      <c r="J47" s="230">
        <f t="shared" si="36"/>
        <v>1378</v>
      </c>
      <c r="K47" s="230">
        <f t="shared" si="36"/>
        <v>25840</v>
      </c>
      <c r="L47" s="230">
        <f t="shared" si="36"/>
        <v>274</v>
      </c>
      <c r="M47" s="230">
        <f t="shared" si="36"/>
        <v>7310</v>
      </c>
      <c r="N47" s="230">
        <f t="shared" si="36"/>
        <v>40</v>
      </c>
      <c r="O47" s="230">
        <f t="shared" si="36"/>
        <v>211</v>
      </c>
      <c r="P47" s="230">
        <f>SUM(P68,P75,P278,P285,P292,P299,P306,P313,P320,P327,P334,P341,P348,P355)</f>
        <v>5995</v>
      </c>
      <c r="Q47" s="230">
        <f>SUM(Q68,Q75,Q278,Q285,Q292,Q299,Q306,Q313,Q320,Q327,Q334,Q341,Q348,Q355)</f>
        <v>103676</v>
      </c>
      <c r="R47" s="230">
        <v>5899</v>
      </c>
      <c r="S47" s="230">
        <f aca="true" t="shared" si="37" ref="S47:V49">SUM(S68,S75,S278,S285,S292,S299,S306,S313,S320,S327,S334,S341,S348,S355)</f>
        <v>82479</v>
      </c>
      <c r="T47" s="230">
        <f t="shared" si="37"/>
        <v>66</v>
      </c>
      <c r="U47" s="230">
        <f t="shared" si="37"/>
        <v>811</v>
      </c>
      <c r="V47" s="230">
        <f t="shared" si="37"/>
        <v>95</v>
      </c>
      <c r="W47" s="230">
        <f>SUM(W68,W75,W278,W285,W292,W299,W306,W313,W320,W327,W334,W341,W348,W355)</f>
        <v>22739</v>
      </c>
      <c r="X47" s="230">
        <f>SUM(X68,X75,X278,X285,X292,X299,X306,X313,X320,X327,X334,X341,X348,X355)</f>
        <v>2640</v>
      </c>
      <c r="Y47" s="230">
        <f t="shared" si="35"/>
        <v>71513</v>
      </c>
      <c r="Z47" s="230">
        <f t="shared" si="35"/>
        <v>1014</v>
      </c>
      <c r="AA47" s="230">
        <f>SUM(AA68,AA75,AA278,AA285,AA292,AA299,AA306,AA313,AA320,AA327,AA334,AA341,AA348,AA355)</f>
        <v>15712</v>
      </c>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row>
    <row r="48" spans="2:71" s="232" customFormat="1" ht="15" customHeight="1">
      <c r="B48" s="240"/>
      <c r="C48" s="241" t="s">
        <v>1120</v>
      </c>
      <c r="D48" s="230">
        <f aca="true" t="shared" si="38" ref="D48:O48">SUM(D69,D76,D279,D286,D293,D300,D307,D314,D321,D328,D335,D342,D349,D356)</f>
        <v>5069</v>
      </c>
      <c r="E48" s="230">
        <f t="shared" si="38"/>
        <v>1256020</v>
      </c>
      <c r="F48" s="230">
        <f t="shared" si="38"/>
        <v>5049</v>
      </c>
      <c r="G48" s="230">
        <f t="shared" si="38"/>
        <v>1136293</v>
      </c>
      <c r="H48" s="230">
        <f t="shared" si="38"/>
        <v>1352</v>
      </c>
      <c r="I48" s="230">
        <f t="shared" si="38"/>
        <v>29936</v>
      </c>
      <c r="J48" s="230">
        <f t="shared" si="38"/>
        <v>1268</v>
      </c>
      <c r="K48" s="230">
        <f t="shared" si="38"/>
        <v>26108</v>
      </c>
      <c r="L48" s="230">
        <f t="shared" si="38"/>
        <v>102</v>
      </c>
      <c r="M48" s="230">
        <f t="shared" si="38"/>
        <v>3485</v>
      </c>
      <c r="N48" s="230">
        <f t="shared" si="38"/>
        <v>52</v>
      </c>
      <c r="O48" s="230">
        <f t="shared" si="38"/>
        <v>343</v>
      </c>
      <c r="P48" s="230">
        <f>SUM(P69,P76,P279,P286,P293,P300,P307,P314,P321,P328,P335,P342,P349,P356)</f>
        <v>4842</v>
      </c>
      <c r="Q48" s="230">
        <f>SUM(Q69,Q76,Q279,Q286,Q293,Q300,Q307,Q314,Q321,Q328,Q335,Q342,Q349,Q356)</f>
        <v>89791</v>
      </c>
      <c r="R48" s="230">
        <f>SUM(R69,R76,R279,R286,R293,R300,R307,R314,R321,R328,R335,R342,R349,R356)</f>
        <v>4805</v>
      </c>
      <c r="S48" s="230">
        <f t="shared" si="37"/>
        <v>72056</v>
      </c>
      <c r="T48" s="230">
        <f t="shared" si="37"/>
        <v>80</v>
      </c>
      <c r="U48" s="230">
        <f t="shared" si="37"/>
        <v>1741</v>
      </c>
      <c r="V48" s="230">
        <f t="shared" si="37"/>
        <v>101</v>
      </c>
      <c r="W48" s="230">
        <f>SUM(W69,W76,W279,W286,W293,W300,W307,W314,W321,W328,W335,W342,W349,W356)</f>
        <v>23601</v>
      </c>
      <c r="X48" s="230">
        <f>SUM(X69,X76,X279,X286,X293,X300,X307,X314,X321,X328,X335,X342,X349,X356)</f>
        <v>2163</v>
      </c>
      <c r="Y48" s="230">
        <f t="shared" si="35"/>
        <v>85712</v>
      </c>
      <c r="Z48" s="230">
        <f t="shared" si="35"/>
        <v>760</v>
      </c>
      <c r="AA48" s="230">
        <v>10821</v>
      </c>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row>
    <row r="49" spans="2:71" s="232" customFormat="1" ht="15" customHeight="1">
      <c r="B49" s="240"/>
      <c r="C49" s="241" t="s">
        <v>1117</v>
      </c>
      <c r="D49" s="230">
        <f aca="true" t="shared" si="39" ref="D49:O49">SUM(D70,D77,D280,D287,D294,D301,D308,D315,D322,D329,D336,D343,D350,D357)</f>
        <v>4678</v>
      </c>
      <c r="E49" s="230">
        <f t="shared" si="39"/>
        <v>1735881</v>
      </c>
      <c r="F49" s="230">
        <f t="shared" si="39"/>
        <v>4672</v>
      </c>
      <c r="G49" s="230">
        <f t="shared" si="39"/>
        <v>1600308</v>
      </c>
      <c r="H49" s="230">
        <f t="shared" si="39"/>
        <v>1117</v>
      </c>
      <c r="I49" s="230">
        <f t="shared" si="39"/>
        <v>28174</v>
      </c>
      <c r="J49" s="230">
        <f t="shared" si="39"/>
        <v>1069</v>
      </c>
      <c r="K49" s="230">
        <f t="shared" si="39"/>
        <v>24932</v>
      </c>
      <c r="L49" s="230">
        <f t="shared" si="39"/>
        <v>59</v>
      </c>
      <c r="M49" s="230">
        <f t="shared" si="39"/>
        <v>3031</v>
      </c>
      <c r="N49" s="230">
        <f t="shared" si="39"/>
        <v>20</v>
      </c>
      <c r="O49" s="230">
        <f t="shared" si="39"/>
        <v>211</v>
      </c>
      <c r="P49" s="230">
        <f>SUM(P70,P77,P280,P287,P294,P301,P308,P315,P322,P329,P336,P343,P350,P357)</f>
        <v>4539</v>
      </c>
      <c r="Q49" s="230">
        <v>107399</v>
      </c>
      <c r="R49" s="230">
        <f>SUM(R70,R77,R280,R287,R294,R301,R308,R315,R322,R329,R336,R343,R350,R357)</f>
        <v>4515</v>
      </c>
      <c r="S49" s="230">
        <f t="shared" si="37"/>
        <v>78527</v>
      </c>
      <c r="T49" s="230">
        <f t="shared" si="37"/>
        <v>69</v>
      </c>
      <c r="U49" s="230">
        <f t="shared" si="37"/>
        <v>1977</v>
      </c>
      <c r="V49" s="230">
        <f t="shared" si="37"/>
        <v>113</v>
      </c>
      <c r="W49" s="230">
        <f>SUM(W70,W77,W280,W287,W294,W301,W308,W315,W322,W329,W336,W343,W350,W357)</f>
        <v>25657</v>
      </c>
      <c r="X49" s="230">
        <f>SUM(X70,X77,X280,X287,X294,X301,X308,X315,X322,X329,X336,X343,X350,X357)</f>
        <v>1912</v>
      </c>
      <c r="Y49" s="230">
        <f t="shared" si="35"/>
        <v>74830</v>
      </c>
      <c r="Z49" s="230">
        <f t="shared" si="35"/>
        <v>792</v>
      </c>
      <c r="AA49" s="230">
        <f>SUM(AA70,AA77,AA280,AA287,AA294,AA301,AA308,AA315,AA322,AA329,AA336,AA343,AA350,AA357)</f>
        <v>16119</v>
      </c>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row>
    <row r="50" spans="2:71" ht="8.25" customHeight="1">
      <c r="B50" s="234"/>
      <c r="C50" s="241"/>
      <c r="D50" s="228"/>
      <c r="E50" s="230"/>
      <c r="F50" s="228"/>
      <c r="G50" s="228"/>
      <c r="H50" s="228"/>
      <c r="I50" s="228"/>
      <c r="J50" s="228"/>
      <c r="K50" s="228"/>
      <c r="L50" s="228"/>
      <c r="M50" s="228"/>
      <c r="N50" s="228"/>
      <c r="O50" s="228"/>
      <c r="P50" s="228"/>
      <c r="Q50" s="230"/>
      <c r="R50" s="228"/>
      <c r="S50" s="228"/>
      <c r="T50" s="228"/>
      <c r="U50" s="228"/>
      <c r="V50" s="228"/>
      <c r="W50" s="228"/>
      <c r="X50" s="228"/>
      <c r="Y50" s="228"/>
      <c r="Z50" s="228"/>
      <c r="AA50" s="228"/>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row>
    <row r="51" spans="2:71" s="242" customFormat="1" ht="15" customHeight="1">
      <c r="B51" s="1298" t="s">
        <v>922</v>
      </c>
      <c r="C51" s="1299"/>
      <c r="D51" s="243">
        <v>9099</v>
      </c>
      <c r="E51" s="238">
        <v>799313</v>
      </c>
      <c r="F51" s="244">
        <v>8506</v>
      </c>
      <c r="G51" s="244">
        <v>545574</v>
      </c>
      <c r="H51" s="244">
        <v>4829</v>
      </c>
      <c r="I51" s="238">
        <v>126597</v>
      </c>
      <c r="J51" s="244">
        <v>3560</v>
      </c>
      <c r="K51" s="244">
        <v>85712</v>
      </c>
      <c r="L51" s="244">
        <v>1551</v>
      </c>
      <c r="M51" s="244">
        <v>33966</v>
      </c>
      <c r="N51" s="244">
        <v>362</v>
      </c>
      <c r="O51" s="244">
        <v>6919</v>
      </c>
      <c r="P51" s="244">
        <v>8288</v>
      </c>
      <c r="Q51" s="238">
        <v>127142</v>
      </c>
      <c r="R51" s="244">
        <v>8131</v>
      </c>
      <c r="S51" s="244">
        <v>108779</v>
      </c>
      <c r="T51" s="244">
        <v>59</v>
      </c>
      <c r="U51" s="244">
        <v>1508</v>
      </c>
      <c r="V51" s="244">
        <v>199</v>
      </c>
      <c r="W51" s="244">
        <v>64253</v>
      </c>
      <c r="X51" s="244">
        <v>1810</v>
      </c>
      <c r="Y51" s="244">
        <v>31163</v>
      </c>
      <c r="Z51" s="243">
        <v>1174</v>
      </c>
      <c r="AA51" s="243">
        <v>14447</v>
      </c>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5"/>
      <c r="BR51" s="245"/>
      <c r="BS51" s="245"/>
    </row>
    <row r="52" spans="2:71" s="232" customFormat="1" ht="15" customHeight="1">
      <c r="B52" s="240"/>
      <c r="C52" s="241" t="s">
        <v>1113</v>
      </c>
      <c r="D52" s="230">
        <v>2637</v>
      </c>
      <c r="E52" s="230">
        <v>79240</v>
      </c>
      <c r="F52" s="230">
        <v>2158</v>
      </c>
      <c r="G52" s="230">
        <v>49459</v>
      </c>
      <c r="H52" s="230">
        <v>747</v>
      </c>
      <c r="I52" s="230">
        <v>9283</v>
      </c>
      <c r="J52" s="230">
        <v>547</v>
      </c>
      <c r="K52" s="230">
        <v>6190</v>
      </c>
      <c r="L52" s="230">
        <v>203</v>
      </c>
      <c r="M52" s="230">
        <v>2893</v>
      </c>
      <c r="N52" s="230">
        <v>18</v>
      </c>
      <c r="O52" s="230">
        <v>200</v>
      </c>
      <c r="P52" s="230">
        <v>2265</v>
      </c>
      <c r="Q52" s="230">
        <v>20498</v>
      </c>
      <c r="R52" s="230">
        <v>2191</v>
      </c>
      <c r="S52" s="230">
        <v>16944</v>
      </c>
      <c r="T52" s="230" t="s">
        <v>1121</v>
      </c>
      <c r="U52" s="230" t="s">
        <v>1121</v>
      </c>
      <c r="V52" s="230">
        <v>5</v>
      </c>
      <c r="W52" s="230">
        <v>147</v>
      </c>
      <c r="X52" s="230">
        <v>309</v>
      </c>
      <c r="Y52" s="230">
        <v>3388</v>
      </c>
      <c r="Z52" s="230">
        <v>387</v>
      </c>
      <c r="AA52" s="230">
        <v>3481</v>
      </c>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row>
    <row r="53" spans="2:71" s="232" customFormat="1" ht="15" customHeight="1">
      <c r="B53" s="240"/>
      <c r="C53" s="241" t="s">
        <v>1118</v>
      </c>
      <c r="D53" s="230">
        <v>3008</v>
      </c>
      <c r="E53" s="230">
        <v>219533</v>
      </c>
      <c r="F53" s="230">
        <v>2941</v>
      </c>
      <c r="G53" s="230">
        <v>146943</v>
      </c>
      <c r="H53" s="230">
        <v>1748</v>
      </c>
      <c r="I53" s="230">
        <v>34853</v>
      </c>
      <c r="J53" s="230">
        <v>1187</v>
      </c>
      <c r="K53" s="230">
        <v>21659</v>
      </c>
      <c r="L53" s="230">
        <v>617</v>
      </c>
      <c r="M53" s="230">
        <v>11557</v>
      </c>
      <c r="N53" s="230">
        <v>103</v>
      </c>
      <c r="O53" s="230">
        <v>1637</v>
      </c>
      <c r="P53" s="230">
        <v>2789</v>
      </c>
      <c r="Q53" s="230">
        <v>37737</v>
      </c>
      <c r="R53" s="230">
        <v>2738</v>
      </c>
      <c r="S53" s="230">
        <v>32190</v>
      </c>
      <c r="T53" s="230">
        <v>13</v>
      </c>
      <c r="U53" s="230">
        <v>242</v>
      </c>
      <c r="V53" s="230">
        <v>33</v>
      </c>
      <c r="W53" s="230">
        <v>7762</v>
      </c>
      <c r="X53" s="230">
        <v>629</v>
      </c>
      <c r="Y53" s="230">
        <v>8779</v>
      </c>
      <c r="Z53" s="230">
        <v>415</v>
      </c>
      <c r="AA53" s="230">
        <v>5083</v>
      </c>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row>
    <row r="54" spans="2:71" s="232" customFormat="1" ht="15" customHeight="1">
      <c r="B54" s="240"/>
      <c r="C54" s="241" t="s">
        <v>1119</v>
      </c>
      <c r="D54" s="230">
        <v>3136</v>
      </c>
      <c r="E54" s="230">
        <v>427145</v>
      </c>
      <c r="F54" s="230">
        <v>3101</v>
      </c>
      <c r="G54" s="230">
        <v>298754</v>
      </c>
      <c r="H54" s="230">
        <v>2130</v>
      </c>
      <c r="I54" s="230">
        <v>71588</v>
      </c>
      <c r="J54" s="230">
        <v>1641</v>
      </c>
      <c r="K54" s="230">
        <v>48969</v>
      </c>
      <c r="L54" s="230">
        <v>690</v>
      </c>
      <c r="M54" s="230">
        <v>17988</v>
      </c>
      <c r="N54" s="230">
        <v>217</v>
      </c>
      <c r="O54" s="230">
        <v>4631</v>
      </c>
      <c r="P54" s="230">
        <v>2930</v>
      </c>
      <c r="Q54" s="230">
        <v>56803</v>
      </c>
      <c r="R54" s="230">
        <v>2900</v>
      </c>
      <c r="S54" s="230">
        <v>50517</v>
      </c>
      <c r="T54" s="230">
        <v>33</v>
      </c>
      <c r="U54" s="230">
        <v>659</v>
      </c>
      <c r="V54" s="230">
        <v>140</v>
      </c>
      <c r="W54" s="230">
        <v>51111</v>
      </c>
      <c r="X54" s="230">
        <v>786</v>
      </c>
      <c r="Y54" s="230">
        <v>16153</v>
      </c>
      <c r="Z54" s="230">
        <v>347</v>
      </c>
      <c r="AA54" s="230">
        <v>5202</v>
      </c>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row>
    <row r="55" spans="2:71" s="232" customFormat="1" ht="15" customHeight="1">
      <c r="B55" s="240"/>
      <c r="C55" s="241" t="s">
        <v>1120</v>
      </c>
      <c r="D55" s="230">
        <v>294</v>
      </c>
      <c r="E55" s="230">
        <v>66372</v>
      </c>
      <c r="F55" s="230">
        <v>288</v>
      </c>
      <c r="G55" s="230">
        <v>47093</v>
      </c>
      <c r="H55" s="230">
        <v>195</v>
      </c>
      <c r="I55" s="230">
        <v>10391</v>
      </c>
      <c r="J55" s="230">
        <v>176</v>
      </c>
      <c r="K55" s="230">
        <v>8642</v>
      </c>
      <c r="L55" s="230">
        <v>40</v>
      </c>
      <c r="M55" s="230">
        <v>1298</v>
      </c>
      <c r="N55" s="230">
        <v>24</v>
      </c>
      <c r="O55" s="230">
        <v>451</v>
      </c>
      <c r="P55" s="230">
        <v>281</v>
      </c>
      <c r="Q55" s="230">
        <v>8888</v>
      </c>
      <c r="R55" s="230">
        <v>279</v>
      </c>
      <c r="S55" s="230">
        <v>7562</v>
      </c>
      <c r="T55" s="230">
        <v>11</v>
      </c>
      <c r="U55" s="230">
        <v>445</v>
      </c>
      <c r="V55" s="230">
        <v>20</v>
      </c>
      <c r="W55" s="230">
        <v>5033</v>
      </c>
      <c r="X55" s="230">
        <v>79</v>
      </c>
      <c r="Y55" s="230">
        <v>2530</v>
      </c>
      <c r="Z55" s="230">
        <v>24</v>
      </c>
      <c r="AA55" s="230">
        <v>671</v>
      </c>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row>
    <row r="56" spans="2:71" s="232" customFormat="1" ht="15" customHeight="1">
      <c r="B56" s="240"/>
      <c r="C56" s="241" t="s">
        <v>1117</v>
      </c>
      <c r="D56" s="230">
        <v>18</v>
      </c>
      <c r="E56" s="230">
        <v>6980</v>
      </c>
      <c r="F56" s="230">
        <v>17</v>
      </c>
      <c r="G56" s="230">
        <v>3316</v>
      </c>
      <c r="H56" s="230">
        <v>8</v>
      </c>
      <c r="I56" s="230">
        <v>476</v>
      </c>
      <c r="J56" s="230">
        <v>8</v>
      </c>
      <c r="K56" s="230">
        <v>246</v>
      </c>
      <c r="L56" s="230">
        <v>1</v>
      </c>
      <c r="M56" s="230">
        <v>230</v>
      </c>
      <c r="N56" s="230" t="s">
        <v>1121</v>
      </c>
      <c r="O56" s="230" t="s">
        <v>1085</v>
      </c>
      <c r="P56" s="230">
        <v>18</v>
      </c>
      <c r="Q56" s="230">
        <v>3188</v>
      </c>
      <c r="R56" s="230">
        <v>18</v>
      </c>
      <c r="S56" s="230">
        <v>1538</v>
      </c>
      <c r="T56" s="230">
        <v>2</v>
      </c>
      <c r="U56" s="230">
        <v>162</v>
      </c>
      <c r="V56" s="230">
        <v>1</v>
      </c>
      <c r="W56" s="230">
        <v>200</v>
      </c>
      <c r="X56" s="230">
        <v>7</v>
      </c>
      <c r="Y56" s="230">
        <v>313</v>
      </c>
      <c r="Z56" s="230">
        <v>1</v>
      </c>
      <c r="AA56" s="230">
        <v>10</v>
      </c>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row>
    <row r="57" spans="2:71" s="232" customFormat="1" ht="8.25" customHeight="1">
      <c r="B57" s="240"/>
      <c r="C57" s="241"/>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row>
    <row r="58" spans="2:27" s="242" customFormat="1" ht="15" customHeight="1">
      <c r="B58" s="1298" t="s">
        <v>923</v>
      </c>
      <c r="C58" s="1299"/>
      <c r="D58" s="243">
        <v>4592</v>
      </c>
      <c r="E58" s="238">
        <v>536470</v>
      </c>
      <c r="F58" s="244">
        <v>4055</v>
      </c>
      <c r="G58" s="244">
        <v>427815</v>
      </c>
      <c r="H58" s="244">
        <v>793</v>
      </c>
      <c r="I58" s="238">
        <v>18215</v>
      </c>
      <c r="J58" s="244">
        <v>491</v>
      </c>
      <c r="K58" s="244">
        <v>10733</v>
      </c>
      <c r="L58" s="244">
        <v>250</v>
      </c>
      <c r="M58" s="244">
        <v>4815</v>
      </c>
      <c r="N58" s="244">
        <v>86</v>
      </c>
      <c r="O58" s="244">
        <v>2667</v>
      </c>
      <c r="P58" s="244">
        <v>4371</v>
      </c>
      <c r="Q58" s="238">
        <v>90440</v>
      </c>
      <c r="R58" s="244">
        <v>4336</v>
      </c>
      <c r="S58" s="244">
        <v>77198</v>
      </c>
      <c r="T58" s="244">
        <v>54</v>
      </c>
      <c r="U58" s="244">
        <v>705</v>
      </c>
      <c r="V58" s="244">
        <v>55</v>
      </c>
      <c r="W58" s="244">
        <v>19043</v>
      </c>
      <c r="X58" s="244">
        <v>923</v>
      </c>
      <c r="Y58" s="244">
        <v>17898</v>
      </c>
      <c r="Z58" s="243">
        <v>716</v>
      </c>
      <c r="AA58" s="243">
        <v>10714</v>
      </c>
    </row>
    <row r="59" spans="2:71" s="232" customFormat="1" ht="15" customHeight="1">
      <c r="B59" s="240"/>
      <c r="C59" s="241" t="s">
        <v>1113</v>
      </c>
      <c r="D59" s="230">
        <v>1251</v>
      </c>
      <c r="E59" s="230">
        <v>35782</v>
      </c>
      <c r="F59" s="230">
        <v>833</v>
      </c>
      <c r="G59" s="230">
        <v>20634</v>
      </c>
      <c r="H59" s="230">
        <v>100</v>
      </c>
      <c r="I59" s="230">
        <v>1258</v>
      </c>
      <c r="J59" s="230">
        <v>75</v>
      </c>
      <c r="K59" s="230">
        <v>932</v>
      </c>
      <c r="L59" s="230">
        <v>24</v>
      </c>
      <c r="M59" s="230">
        <v>309</v>
      </c>
      <c r="N59" s="230">
        <v>2</v>
      </c>
      <c r="O59" s="230">
        <v>17</v>
      </c>
      <c r="P59" s="230">
        <v>1108</v>
      </c>
      <c r="Q59" s="230">
        <v>13890</v>
      </c>
      <c r="R59" s="230">
        <v>1094</v>
      </c>
      <c r="S59" s="230">
        <v>12113</v>
      </c>
      <c r="T59" s="230">
        <v>2</v>
      </c>
      <c r="U59" s="230">
        <v>25</v>
      </c>
      <c r="V59" s="230" t="s">
        <v>1121</v>
      </c>
      <c r="W59" s="230" t="s">
        <v>1121</v>
      </c>
      <c r="X59" s="230">
        <v>106</v>
      </c>
      <c r="Y59" s="230">
        <v>1291</v>
      </c>
      <c r="Z59" s="230">
        <v>167</v>
      </c>
      <c r="AA59" s="230">
        <v>1752</v>
      </c>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row>
    <row r="60" spans="2:71" s="232" customFormat="1" ht="15" customHeight="1">
      <c r="B60" s="240"/>
      <c r="C60" s="241" t="s">
        <v>1118</v>
      </c>
      <c r="D60" s="230">
        <v>1102</v>
      </c>
      <c r="E60" s="230">
        <v>79508</v>
      </c>
      <c r="F60" s="230">
        <v>1016</v>
      </c>
      <c r="G60" s="230">
        <v>57924</v>
      </c>
      <c r="H60" s="230">
        <v>158</v>
      </c>
      <c r="I60" s="230">
        <v>2430</v>
      </c>
      <c r="J60" s="230">
        <v>89</v>
      </c>
      <c r="K60" s="230">
        <v>1371</v>
      </c>
      <c r="L60" s="230">
        <v>61</v>
      </c>
      <c r="M60" s="230">
        <v>885</v>
      </c>
      <c r="N60" s="230">
        <v>9</v>
      </c>
      <c r="O60" s="230">
        <v>174</v>
      </c>
      <c r="P60" s="230">
        <v>1059</v>
      </c>
      <c r="Q60" s="230">
        <v>19154</v>
      </c>
      <c r="R60" s="230">
        <v>1051</v>
      </c>
      <c r="S60" s="230">
        <v>16050</v>
      </c>
      <c r="T60" s="230">
        <v>2</v>
      </c>
      <c r="U60" s="230">
        <v>35</v>
      </c>
      <c r="V60" s="230">
        <v>10</v>
      </c>
      <c r="W60" s="230">
        <v>3365</v>
      </c>
      <c r="X60" s="230">
        <v>255</v>
      </c>
      <c r="Y60" s="230">
        <v>3725</v>
      </c>
      <c r="Z60" s="230">
        <v>197</v>
      </c>
      <c r="AA60" s="230">
        <v>3005</v>
      </c>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row>
    <row r="61" spans="2:71" s="232" customFormat="1" ht="15" customHeight="1">
      <c r="B61" s="240"/>
      <c r="C61" s="241" t="s">
        <v>1119</v>
      </c>
      <c r="D61" s="230">
        <v>1441</v>
      </c>
      <c r="E61" s="230">
        <v>208332</v>
      </c>
      <c r="F61" s="230">
        <v>1419</v>
      </c>
      <c r="G61" s="230">
        <v>166145</v>
      </c>
      <c r="H61" s="230">
        <v>339</v>
      </c>
      <c r="I61" s="230">
        <v>8635</v>
      </c>
      <c r="J61" s="230">
        <v>194</v>
      </c>
      <c r="K61" s="230">
        <v>4935</v>
      </c>
      <c r="L61" s="230">
        <v>120</v>
      </c>
      <c r="M61" s="230">
        <v>2411</v>
      </c>
      <c r="N61" s="230">
        <v>46</v>
      </c>
      <c r="O61" s="230">
        <v>1289</v>
      </c>
      <c r="P61" s="230">
        <v>1415</v>
      </c>
      <c r="Q61" s="230">
        <v>33552</v>
      </c>
      <c r="R61" s="230">
        <v>1407</v>
      </c>
      <c r="S61" s="230">
        <v>29268</v>
      </c>
      <c r="T61" s="230">
        <v>23</v>
      </c>
      <c r="U61" s="230">
        <v>314</v>
      </c>
      <c r="V61" s="230">
        <v>29</v>
      </c>
      <c r="W61" s="230">
        <v>10513</v>
      </c>
      <c r="X61" s="230">
        <v>363</v>
      </c>
      <c r="Y61" s="230">
        <v>6808</v>
      </c>
      <c r="Z61" s="230">
        <v>235</v>
      </c>
      <c r="AA61" s="230">
        <v>3703</v>
      </c>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row>
    <row r="62" spans="2:71" s="232" customFormat="1" ht="15" customHeight="1">
      <c r="B62" s="240"/>
      <c r="C62" s="241" t="s">
        <v>1120</v>
      </c>
      <c r="D62" s="230">
        <v>604</v>
      </c>
      <c r="E62" s="230">
        <v>145196</v>
      </c>
      <c r="F62" s="230">
        <v>597</v>
      </c>
      <c r="G62" s="230">
        <v>123042</v>
      </c>
      <c r="H62" s="230">
        <v>161</v>
      </c>
      <c r="I62" s="230">
        <v>4992</v>
      </c>
      <c r="J62" s="230">
        <v>104</v>
      </c>
      <c r="K62" s="230">
        <v>2778</v>
      </c>
      <c r="L62" s="230">
        <v>40</v>
      </c>
      <c r="M62" s="230">
        <v>1089</v>
      </c>
      <c r="N62" s="230">
        <v>27</v>
      </c>
      <c r="O62" s="230">
        <v>1125</v>
      </c>
      <c r="P62" s="230">
        <v>597</v>
      </c>
      <c r="Q62" s="230">
        <v>17162</v>
      </c>
      <c r="R62" s="230">
        <v>594</v>
      </c>
      <c r="S62" s="230">
        <v>14654</v>
      </c>
      <c r="T62" s="230">
        <v>18</v>
      </c>
      <c r="U62" s="230">
        <v>196</v>
      </c>
      <c r="V62" s="230">
        <v>12</v>
      </c>
      <c r="W62" s="230">
        <v>4794</v>
      </c>
      <c r="X62" s="230">
        <v>147</v>
      </c>
      <c r="Y62" s="230">
        <v>3723</v>
      </c>
      <c r="Z62" s="230">
        <v>89</v>
      </c>
      <c r="AA62" s="230">
        <v>1603</v>
      </c>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row>
    <row r="63" spans="2:71" s="232" customFormat="1" ht="15" customHeight="1">
      <c r="B63" s="240"/>
      <c r="C63" s="241" t="s">
        <v>1117</v>
      </c>
      <c r="D63" s="230">
        <v>190</v>
      </c>
      <c r="E63" s="230">
        <v>67628</v>
      </c>
      <c r="F63" s="230">
        <v>190</v>
      </c>
      <c r="G63" s="230">
        <v>60070</v>
      </c>
      <c r="H63" s="230">
        <v>34</v>
      </c>
      <c r="I63" s="230">
        <v>899</v>
      </c>
      <c r="J63" s="230">
        <v>28</v>
      </c>
      <c r="K63" s="230">
        <v>716</v>
      </c>
      <c r="L63" s="230">
        <v>5</v>
      </c>
      <c r="M63" s="230">
        <v>121</v>
      </c>
      <c r="N63" s="230">
        <v>2</v>
      </c>
      <c r="O63" s="230">
        <v>62</v>
      </c>
      <c r="P63" s="230">
        <v>188</v>
      </c>
      <c r="Q63" s="230">
        <v>6659</v>
      </c>
      <c r="R63" s="230">
        <v>186</v>
      </c>
      <c r="S63" s="230">
        <v>5090</v>
      </c>
      <c r="T63" s="230">
        <v>9</v>
      </c>
      <c r="U63" s="230">
        <v>135</v>
      </c>
      <c r="V63" s="230">
        <v>4</v>
      </c>
      <c r="W63" s="230">
        <v>371</v>
      </c>
      <c r="X63" s="230">
        <v>52</v>
      </c>
      <c r="Y63" s="230">
        <v>2351</v>
      </c>
      <c r="Z63" s="230">
        <v>28</v>
      </c>
      <c r="AA63" s="230">
        <v>651</v>
      </c>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row>
    <row r="64" spans="2:71" s="232" customFormat="1" ht="8.25" customHeight="1">
      <c r="B64" s="240"/>
      <c r="C64" s="241"/>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row>
    <row r="65" spans="2:27" s="242" customFormat="1" ht="15" customHeight="1">
      <c r="B65" s="1298" t="s">
        <v>924</v>
      </c>
      <c r="C65" s="1299"/>
      <c r="D65" s="243">
        <v>4111</v>
      </c>
      <c r="E65" s="238">
        <v>734188</v>
      </c>
      <c r="F65" s="244">
        <v>3846</v>
      </c>
      <c r="G65" s="244">
        <v>668537</v>
      </c>
      <c r="H65" s="244">
        <v>791</v>
      </c>
      <c r="I65" s="238">
        <v>9679</v>
      </c>
      <c r="J65" s="244">
        <v>745</v>
      </c>
      <c r="K65" s="244">
        <v>8823</v>
      </c>
      <c r="L65" s="244">
        <v>18</v>
      </c>
      <c r="M65" s="244">
        <v>406</v>
      </c>
      <c r="N65" s="244">
        <v>106</v>
      </c>
      <c r="O65" s="244">
        <v>450</v>
      </c>
      <c r="P65" s="244">
        <v>3906</v>
      </c>
      <c r="Q65" s="238">
        <v>55972</v>
      </c>
      <c r="R65" s="244">
        <v>3834</v>
      </c>
      <c r="S65" s="244">
        <v>48185</v>
      </c>
      <c r="T65" s="244">
        <v>2</v>
      </c>
      <c r="U65" s="244">
        <v>37</v>
      </c>
      <c r="V65" s="244">
        <v>67</v>
      </c>
      <c r="W65" s="244">
        <v>6333</v>
      </c>
      <c r="X65" s="244">
        <v>1056</v>
      </c>
      <c r="Y65" s="244">
        <v>32651</v>
      </c>
      <c r="Z65" s="243">
        <v>716</v>
      </c>
      <c r="AA65" s="243">
        <v>7742</v>
      </c>
    </row>
    <row r="66" spans="2:71" s="232" customFormat="1" ht="15" customHeight="1">
      <c r="B66" s="240"/>
      <c r="C66" s="241" t="s">
        <v>1113</v>
      </c>
      <c r="D66" s="230">
        <v>892</v>
      </c>
      <c r="E66" s="230">
        <v>24755</v>
      </c>
      <c r="F66" s="230">
        <v>670</v>
      </c>
      <c r="G66" s="230">
        <v>17120</v>
      </c>
      <c r="H66" s="230">
        <v>67</v>
      </c>
      <c r="I66" s="230">
        <v>608</v>
      </c>
      <c r="J66" s="230">
        <v>64</v>
      </c>
      <c r="K66" s="230">
        <v>569</v>
      </c>
      <c r="L66" s="230">
        <v>1</v>
      </c>
      <c r="M66" s="230">
        <v>20</v>
      </c>
      <c r="N66" s="230">
        <v>8</v>
      </c>
      <c r="O66" s="230">
        <v>19</v>
      </c>
      <c r="P66" s="230">
        <v>783</v>
      </c>
      <c r="Q66" s="230">
        <v>7027</v>
      </c>
      <c r="R66" s="230">
        <v>749</v>
      </c>
      <c r="S66" s="230">
        <v>5104</v>
      </c>
      <c r="T66" s="230" t="s">
        <v>1121</v>
      </c>
      <c r="U66" s="230" t="s">
        <v>1121</v>
      </c>
      <c r="V66" s="230">
        <v>1</v>
      </c>
      <c r="W66" s="230">
        <v>50</v>
      </c>
      <c r="X66" s="230">
        <v>101</v>
      </c>
      <c r="Y66" s="230">
        <v>942</v>
      </c>
      <c r="Z66" s="230">
        <v>226</v>
      </c>
      <c r="AA66" s="230">
        <v>1883</v>
      </c>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row>
    <row r="67" spans="2:71" s="232" customFormat="1" ht="15" customHeight="1">
      <c r="B67" s="240"/>
      <c r="C67" s="241" t="s">
        <v>1118</v>
      </c>
      <c r="D67" s="230">
        <v>653</v>
      </c>
      <c r="E67" s="230">
        <v>46569</v>
      </c>
      <c r="F67" s="230">
        <v>640</v>
      </c>
      <c r="G67" s="230">
        <v>39024</v>
      </c>
      <c r="H67" s="230">
        <v>84</v>
      </c>
      <c r="I67" s="230">
        <v>862</v>
      </c>
      <c r="J67" s="230">
        <v>77</v>
      </c>
      <c r="K67" s="230">
        <v>803</v>
      </c>
      <c r="L67" s="230">
        <v>3</v>
      </c>
      <c r="M67" s="230">
        <v>40</v>
      </c>
      <c r="N67" s="230">
        <v>6</v>
      </c>
      <c r="O67" s="230">
        <v>19</v>
      </c>
      <c r="P67" s="230">
        <v>606</v>
      </c>
      <c r="Q67" s="230">
        <v>6683</v>
      </c>
      <c r="R67" s="230">
        <v>590</v>
      </c>
      <c r="S67" s="230">
        <v>5098</v>
      </c>
      <c r="T67" s="230" t="s">
        <v>1121</v>
      </c>
      <c r="U67" s="230" t="s">
        <v>1121</v>
      </c>
      <c r="V67" s="230">
        <v>2</v>
      </c>
      <c r="W67" s="230">
        <v>150</v>
      </c>
      <c r="X67" s="230">
        <v>181</v>
      </c>
      <c r="Y67" s="230">
        <v>2897</v>
      </c>
      <c r="Z67" s="230">
        <v>132</v>
      </c>
      <c r="AA67" s="230">
        <v>1585</v>
      </c>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c r="BN67" s="233"/>
      <c r="BO67" s="233"/>
      <c r="BP67" s="233"/>
      <c r="BQ67" s="233"/>
      <c r="BR67" s="233"/>
      <c r="BS67" s="233"/>
    </row>
    <row r="68" spans="2:71" s="232" customFormat="1" ht="15" customHeight="1">
      <c r="B68" s="240"/>
      <c r="C68" s="241" t="s">
        <v>1119</v>
      </c>
      <c r="D68" s="230">
        <v>863</v>
      </c>
      <c r="E68" s="230">
        <v>128847</v>
      </c>
      <c r="F68" s="230">
        <v>861</v>
      </c>
      <c r="G68" s="230">
        <v>116145</v>
      </c>
      <c r="H68" s="230">
        <v>201</v>
      </c>
      <c r="I68" s="230">
        <v>2380</v>
      </c>
      <c r="J68" s="230">
        <v>179</v>
      </c>
      <c r="K68" s="230">
        <v>2043</v>
      </c>
      <c r="L68" s="230">
        <v>7</v>
      </c>
      <c r="M68" s="230">
        <v>228</v>
      </c>
      <c r="N68" s="230">
        <v>36</v>
      </c>
      <c r="O68" s="230">
        <v>109</v>
      </c>
      <c r="P68" s="230">
        <v>835</v>
      </c>
      <c r="Q68" s="230">
        <v>10322</v>
      </c>
      <c r="R68" s="230">
        <v>821</v>
      </c>
      <c r="S68" s="230">
        <v>8950</v>
      </c>
      <c r="T68" s="230" t="s">
        <v>1121</v>
      </c>
      <c r="U68" s="230" t="s">
        <v>1121</v>
      </c>
      <c r="V68" s="230">
        <v>20</v>
      </c>
      <c r="W68" s="230">
        <v>2891</v>
      </c>
      <c r="X68" s="230">
        <v>288</v>
      </c>
      <c r="Y68" s="230">
        <v>9146</v>
      </c>
      <c r="Z68" s="230">
        <v>118</v>
      </c>
      <c r="AA68" s="230">
        <v>1372</v>
      </c>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row>
    <row r="69" spans="2:71" s="232" customFormat="1" ht="15" customHeight="1">
      <c r="B69" s="240"/>
      <c r="C69" s="241" t="s">
        <v>1120</v>
      </c>
      <c r="D69" s="230">
        <v>803</v>
      </c>
      <c r="E69" s="230">
        <v>200331</v>
      </c>
      <c r="F69" s="230">
        <v>803</v>
      </c>
      <c r="G69" s="230">
        <v>185781</v>
      </c>
      <c r="H69" s="230">
        <v>215</v>
      </c>
      <c r="I69" s="230">
        <v>2298</v>
      </c>
      <c r="J69" s="230">
        <v>205</v>
      </c>
      <c r="K69" s="230">
        <v>2020</v>
      </c>
      <c r="L69" s="230">
        <v>3</v>
      </c>
      <c r="M69" s="230">
        <v>55</v>
      </c>
      <c r="N69" s="230">
        <v>46</v>
      </c>
      <c r="O69" s="230">
        <v>223</v>
      </c>
      <c r="P69" s="230">
        <v>787</v>
      </c>
      <c r="Q69" s="230">
        <v>12252</v>
      </c>
      <c r="R69" s="230">
        <v>782</v>
      </c>
      <c r="S69" s="230">
        <v>11132</v>
      </c>
      <c r="T69" s="230">
        <v>1</v>
      </c>
      <c r="U69" s="230">
        <v>5</v>
      </c>
      <c r="V69" s="230">
        <v>20</v>
      </c>
      <c r="W69" s="230">
        <v>1397</v>
      </c>
      <c r="X69" s="230">
        <v>263</v>
      </c>
      <c r="Y69" s="230">
        <v>12735</v>
      </c>
      <c r="Z69" s="230">
        <v>121</v>
      </c>
      <c r="AA69" s="230">
        <v>1115</v>
      </c>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row>
    <row r="70" spans="2:71" s="232" customFormat="1" ht="15" customHeight="1">
      <c r="B70" s="240"/>
      <c r="C70" s="241" t="s">
        <v>1117</v>
      </c>
      <c r="D70" s="230">
        <v>871</v>
      </c>
      <c r="E70" s="230">
        <v>333583</v>
      </c>
      <c r="F70" s="230">
        <v>871</v>
      </c>
      <c r="G70" s="230">
        <v>310462</v>
      </c>
      <c r="H70" s="230">
        <v>224</v>
      </c>
      <c r="I70" s="230">
        <v>3531</v>
      </c>
      <c r="J70" s="230">
        <v>220</v>
      </c>
      <c r="K70" s="230">
        <v>3388</v>
      </c>
      <c r="L70" s="230">
        <v>4</v>
      </c>
      <c r="M70" s="230">
        <v>63</v>
      </c>
      <c r="N70" s="230">
        <v>10</v>
      </c>
      <c r="O70" s="230">
        <v>80</v>
      </c>
      <c r="P70" s="230">
        <v>867</v>
      </c>
      <c r="Q70" s="230">
        <v>19590</v>
      </c>
      <c r="R70" s="230">
        <v>864</v>
      </c>
      <c r="S70" s="230">
        <v>17803</v>
      </c>
      <c r="T70" s="230">
        <v>1</v>
      </c>
      <c r="U70" s="230">
        <v>32</v>
      </c>
      <c r="V70" s="230">
        <v>24</v>
      </c>
      <c r="W70" s="230">
        <v>1845</v>
      </c>
      <c r="X70" s="230">
        <v>223</v>
      </c>
      <c r="Y70" s="230">
        <v>6931</v>
      </c>
      <c r="Z70" s="230">
        <v>119</v>
      </c>
      <c r="AA70" s="230">
        <v>1787</v>
      </c>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row>
    <row r="71" spans="2:71" s="232" customFormat="1" ht="8.25" customHeight="1">
      <c r="B71" s="240"/>
      <c r="C71" s="241"/>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row>
    <row r="72" spans="2:27" s="242" customFormat="1" ht="15" customHeight="1">
      <c r="B72" s="1298" t="s">
        <v>925</v>
      </c>
      <c r="C72" s="1299"/>
      <c r="D72" s="243">
        <v>5446</v>
      </c>
      <c r="E72" s="238">
        <v>933006</v>
      </c>
      <c r="F72" s="244">
        <v>5006</v>
      </c>
      <c r="G72" s="244">
        <v>792120</v>
      </c>
      <c r="H72" s="244">
        <v>876</v>
      </c>
      <c r="I72" s="238">
        <v>24110</v>
      </c>
      <c r="J72" s="244">
        <v>837</v>
      </c>
      <c r="K72" s="244">
        <v>22991</v>
      </c>
      <c r="L72" s="244">
        <v>46</v>
      </c>
      <c r="M72" s="244">
        <v>1066</v>
      </c>
      <c r="N72" s="244">
        <v>4</v>
      </c>
      <c r="O72" s="244">
        <v>53</v>
      </c>
      <c r="P72" s="244">
        <v>4734</v>
      </c>
      <c r="Q72" s="238">
        <v>116776</v>
      </c>
      <c r="R72" s="244">
        <v>4671</v>
      </c>
      <c r="S72" s="244">
        <v>99554</v>
      </c>
      <c r="T72" s="244">
        <v>34</v>
      </c>
      <c r="U72" s="244">
        <v>491</v>
      </c>
      <c r="V72" s="244">
        <v>174</v>
      </c>
      <c r="W72" s="244">
        <v>24397</v>
      </c>
      <c r="X72" s="244">
        <v>1139</v>
      </c>
      <c r="Y72" s="244">
        <v>3838</v>
      </c>
      <c r="Z72" s="243">
        <v>700</v>
      </c>
      <c r="AA72" s="243">
        <v>15362</v>
      </c>
    </row>
    <row r="73" spans="2:71" s="232" customFormat="1" ht="15" customHeight="1">
      <c r="B73" s="240"/>
      <c r="C73" s="241" t="s">
        <v>1113</v>
      </c>
      <c r="D73" s="230">
        <v>1242</v>
      </c>
      <c r="E73" s="230">
        <v>34909</v>
      </c>
      <c r="F73" s="230">
        <v>880</v>
      </c>
      <c r="G73" s="230">
        <v>21224</v>
      </c>
      <c r="H73" s="230">
        <v>55</v>
      </c>
      <c r="I73" s="230">
        <v>582</v>
      </c>
      <c r="J73" s="230">
        <v>50</v>
      </c>
      <c r="K73" s="230">
        <v>507</v>
      </c>
      <c r="L73" s="230">
        <v>6</v>
      </c>
      <c r="M73" s="230">
        <v>75</v>
      </c>
      <c r="N73" s="230" t="s">
        <v>1121</v>
      </c>
      <c r="O73" s="230" t="s">
        <v>1085</v>
      </c>
      <c r="P73" s="230">
        <v>918</v>
      </c>
      <c r="Q73" s="230">
        <v>13103</v>
      </c>
      <c r="R73" s="230">
        <v>895</v>
      </c>
      <c r="S73" s="230">
        <v>11339</v>
      </c>
      <c r="T73" s="230" t="s">
        <v>1121</v>
      </c>
      <c r="U73" s="230" t="s">
        <v>1121</v>
      </c>
      <c r="V73" s="230">
        <v>4</v>
      </c>
      <c r="W73" s="230">
        <v>73</v>
      </c>
      <c r="X73" s="230">
        <v>53</v>
      </c>
      <c r="Y73" s="230">
        <v>284</v>
      </c>
      <c r="Z73" s="230">
        <v>155</v>
      </c>
      <c r="AA73" s="230">
        <v>1733</v>
      </c>
      <c r="AB73" s="233"/>
      <c r="AC73" s="233"/>
      <c r="AD73" s="233"/>
      <c r="AE73" s="233"/>
      <c r="AF73" s="233"/>
      <c r="AG73" s="233"/>
      <c r="AH73" s="233"/>
      <c r="AI73" s="233"/>
      <c r="AJ73" s="233"/>
      <c r="AK73" s="233"/>
      <c r="AL73" s="233"/>
      <c r="AM73" s="233"/>
      <c r="AN73" s="233"/>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row>
    <row r="74" spans="2:71" s="232" customFormat="1" ht="15" customHeight="1">
      <c r="B74" s="240"/>
      <c r="C74" s="241" t="s">
        <v>1118</v>
      </c>
      <c r="D74" s="230">
        <v>940</v>
      </c>
      <c r="E74" s="230">
        <v>67450</v>
      </c>
      <c r="F74" s="230">
        <v>888</v>
      </c>
      <c r="G74" s="230">
        <v>48924</v>
      </c>
      <c r="H74" s="230">
        <v>134</v>
      </c>
      <c r="I74" s="230">
        <v>2145</v>
      </c>
      <c r="J74" s="230">
        <v>124</v>
      </c>
      <c r="K74" s="230">
        <v>1875</v>
      </c>
      <c r="L74" s="230">
        <v>14</v>
      </c>
      <c r="M74" s="230">
        <v>260</v>
      </c>
      <c r="N74" s="230">
        <v>1</v>
      </c>
      <c r="O74" s="230">
        <v>10</v>
      </c>
      <c r="P74" s="230">
        <v>787</v>
      </c>
      <c r="Q74" s="230">
        <v>16381</v>
      </c>
      <c r="R74" s="230">
        <v>766</v>
      </c>
      <c r="S74" s="230">
        <v>14444</v>
      </c>
      <c r="T74" s="230">
        <v>1</v>
      </c>
      <c r="U74" s="230">
        <v>15</v>
      </c>
      <c r="V74" s="230">
        <v>5</v>
      </c>
      <c r="W74" s="230">
        <v>402</v>
      </c>
      <c r="X74" s="230">
        <v>135</v>
      </c>
      <c r="Y74" s="230">
        <v>961</v>
      </c>
      <c r="Z74" s="230">
        <v>109</v>
      </c>
      <c r="AA74" s="230">
        <v>1909</v>
      </c>
      <c r="AB74" s="233"/>
      <c r="AC74" s="233"/>
      <c r="AD74" s="233"/>
      <c r="AE74" s="233"/>
      <c r="AF74" s="233"/>
      <c r="AG74" s="233"/>
      <c r="AH74" s="233"/>
      <c r="AI74" s="233"/>
      <c r="AJ74" s="233"/>
      <c r="AK74" s="233"/>
      <c r="AL74" s="233"/>
      <c r="AM74" s="233"/>
      <c r="AN74" s="233"/>
      <c r="AO74" s="233"/>
      <c r="AP74" s="233"/>
      <c r="AQ74" s="233"/>
      <c r="AR74" s="233"/>
      <c r="AS74" s="233"/>
      <c r="AT74" s="233"/>
      <c r="AU74" s="233"/>
      <c r="AV74" s="233"/>
      <c r="AW74" s="233"/>
      <c r="AX74" s="233"/>
      <c r="AY74" s="233"/>
      <c r="AZ74" s="233"/>
      <c r="BA74" s="233"/>
      <c r="BB74" s="233"/>
      <c r="BC74" s="233"/>
      <c r="BD74" s="233"/>
      <c r="BE74" s="233"/>
      <c r="BF74" s="233"/>
      <c r="BG74" s="233"/>
      <c r="BH74" s="233"/>
      <c r="BI74" s="233"/>
      <c r="BJ74" s="233"/>
      <c r="BK74" s="233"/>
      <c r="BL74" s="233"/>
      <c r="BM74" s="233"/>
      <c r="BN74" s="233"/>
      <c r="BO74" s="233"/>
      <c r="BP74" s="233"/>
      <c r="BQ74" s="233"/>
      <c r="BR74" s="233"/>
      <c r="BS74" s="233"/>
    </row>
    <row r="75" spans="2:71" s="232" customFormat="1" ht="15" customHeight="1">
      <c r="B75" s="240"/>
      <c r="C75" s="241" t="s">
        <v>1119</v>
      </c>
      <c r="D75" s="230">
        <v>1111</v>
      </c>
      <c r="E75" s="230">
        <v>164040</v>
      </c>
      <c r="F75" s="230">
        <v>1093</v>
      </c>
      <c r="G75" s="230">
        <v>130752</v>
      </c>
      <c r="H75" s="230">
        <v>228</v>
      </c>
      <c r="I75" s="230">
        <v>5338</v>
      </c>
      <c r="J75" s="230">
        <v>216</v>
      </c>
      <c r="K75" s="230">
        <v>5050</v>
      </c>
      <c r="L75" s="230">
        <v>12</v>
      </c>
      <c r="M75" s="230">
        <v>288</v>
      </c>
      <c r="N75" s="230" t="s">
        <v>1121</v>
      </c>
      <c r="O75" s="230" t="s">
        <v>1085</v>
      </c>
      <c r="P75" s="230">
        <v>1003</v>
      </c>
      <c r="Q75" s="230">
        <v>27950</v>
      </c>
      <c r="R75" s="230">
        <v>994</v>
      </c>
      <c r="S75" s="230">
        <v>24456</v>
      </c>
      <c r="T75" s="230">
        <v>14</v>
      </c>
      <c r="U75" s="230">
        <v>208</v>
      </c>
      <c r="V75" s="230">
        <v>44</v>
      </c>
      <c r="W75" s="230">
        <v>6552</v>
      </c>
      <c r="X75" s="230">
        <v>264</v>
      </c>
      <c r="Y75" s="230">
        <v>1635</v>
      </c>
      <c r="Z75" s="230">
        <v>129</v>
      </c>
      <c r="AA75" s="230">
        <v>2651</v>
      </c>
      <c r="AB75" s="233"/>
      <c r="AC75" s="233"/>
      <c r="AD75" s="233"/>
      <c r="AE75" s="233"/>
      <c r="AF75" s="233"/>
      <c r="AG75" s="233"/>
      <c r="AH75" s="233"/>
      <c r="AI75" s="233"/>
      <c r="AJ75" s="233"/>
      <c r="AK75" s="233"/>
      <c r="AL75" s="233"/>
      <c r="AM75" s="233"/>
      <c r="AN75" s="233"/>
      <c r="AO75" s="233"/>
      <c r="AP75" s="233"/>
      <c r="AQ75" s="233"/>
      <c r="AR75" s="233"/>
      <c r="AS75" s="233"/>
      <c r="AT75" s="233"/>
      <c r="AU75" s="233"/>
      <c r="AV75" s="233"/>
      <c r="AW75" s="233"/>
      <c r="AX75" s="233"/>
      <c r="AY75" s="233"/>
      <c r="AZ75" s="233"/>
      <c r="BA75" s="233"/>
      <c r="BB75" s="233"/>
      <c r="BC75" s="233"/>
      <c r="BD75" s="233"/>
      <c r="BE75" s="233"/>
      <c r="BF75" s="233"/>
      <c r="BG75" s="233"/>
      <c r="BH75" s="233"/>
      <c r="BI75" s="233"/>
      <c r="BJ75" s="233"/>
      <c r="BK75" s="233"/>
      <c r="BL75" s="233"/>
      <c r="BM75" s="233"/>
      <c r="BN75" s="233"/>
      <c r="BO75" s="233"/>
      <c r="BP75" s="233"/>
      <c r="BQ75" s="233"/>
      <c r="BR75" s="233"/>
      <c r="BS75" s="233"/>
    </row>
    <row r="76" spans="2:71" s="232" customFormat="1" ht="15" customHeight="1">
      <c r="B76" s="240"/>
      <c r="C76" s="241" t="s">
        <v>1120</v>
      </c>
      <c r="D76" s="230">
        <v>1012</v>
      </c>
      <c r="E76" s="230">
        <v>252201</v>
      </c>
      <c r="F76" s="230">
        <v>1012</v>
      </c>
      <c r="G76" s="230">
        <v>221374</v>
      </c>
      <c r="H76" s="230">
        <v>223</v>
      </c>
      <c r="I76" s="230">
        <v>6193</v>
      </c>
      <c r="J76" s="230">
        <v>218</v>
      </c>
      <c r="K76" s="230">
        <v>5963</v>
      </c>
      <c r="L76" s="230">
        <v>6</v>
      </c>
      <c r="M76" s="230">
        <v>210</v>
      </c>
      <c r="N76" s="230">
        <v>1</v>
      </c>
      <c r="O76" s="230">
        <v>20</v>
      </c>
      <c r="P76" s="230">
        <v>939</v>
      </c>
      <c r="Q76" s="230">
        <v>24634</v>
      </c>
      <c r="R76" s="230">
        <v>935</v>
      </c>
      <c r="S76" s="230">
        <v>22020</v>
      </c>
      <c r="T76" s="230">
        <v>8</v>
      </c>
      <c r="U76" s="230">
        <v>132</v>
      </c>
      <c r="V76" s="230">
        <v>57</v>
      </c>
      <c r="W76" s="230">
        <v>9881</v>
      </c>
      <c r="X76" s="230">
        <v>279</v>
      </c>
      <c r="Y76" s="230">
        <v>1953</v>
      </c>
      <c r="Z76" s="230">
        <v>132</v>
      </c>
      <c r="AA76" s="230">
        <v>2541</v>
      </c>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row>
    <row r="77" spans="2:71" s="232" customFormat="1" ht="15" customHeight="1">
      <c r="B77" s="240"/>
      <c r="C77" s="241" t="s">
        <v>1117</v>
      </c>
      <c r="D77" s="230">
        <v>1131</v>
      </c>
      <c r="E77" s="230">
        <v>414358</v>
      </c>
      <c r="F77" s="230">
        <v>1131</v>
      </c>
      <c r="G77" s="230">
        <v>369839</v>
      </c>
      <c r="H77" s="230">
        <v>236</v>
      </c>
      <c r="I77" s="230">
        <v>9852</v>
      </c>
      <c r="J77" s="230">
        <v>229</v>
      </c>
      <c r="K77" s="230">
        <v>9596</v>
      </c>
      <c r="L77" s="230">
        <v>8</v>
      </c>
      <c r="M77" s="230">
        <v>233</v>
      </c>
      <c r="N77" s="230">
        <v>2</v>
      </c>
      <c r="O77" s="230">
        <v>23</v>
      </c>
      <c r="P77" s="230">
        <v>1077</v>
      </c>
      <c r="Q77" s="230">
        <v>34667</v>
      </c>
      <c r="R77" s="230">
        <v>1071</v>
      </c>
      <c r="S77" s="230">
        <v>27256</v>
      </c>
      <c r="T77" s="230">
        <v>11</v>
      </c>
      <c r="U77" s="230">
        <v>136</v>
      </c>
      <c r="V77" s="230">
        <v>64</v>
      </c>
      <c r="W77" s="230">
        <v>7489</v>
      </c>
      <c r="X77" s="230">
        <v>408</v>
      </c>
      <c r="Y77" s="230">
        <v>4005</v>
      </c>
      <c r="Z77" s="230">
        <v>174</v>
      </c>
      <c r="AA77" s="230">
        <v>6526</v>
      </c>
      <c r="AB77" s="233"/>
      <c r="AC77" s="233"/>
      <c r="AD77" s="233"/>
      <c r="AE77" s="233"/>
      <c r="AF77" s="233"/>
      <c r="AG77" s="233"/>
      <c r="AH77" s="233"/>
      <c r="AI77" s="233"/>
      <c r="AJ77" s="233"/>
      <c r="AK77" s="233"/>
      <c r="AL77" s="233"/>
      <c r="AM77" s="233"/>
      <c r="AN77" s="233"/>
      <c r="AO77" s="233"/>
      <c r="AP77" s="233"/>
      <c r="AQ77" s="233"/>
      <c r="AR77" s="233"/>
      <c r="AS77" s="233"/>
      <c r="AT77" s="233"/>
      <c r="AU77" s="233"/>
      <c r="AV77" s="233"/>
      <c r="AW77" s="233"/>
      <c r="AX77" s="233"/>
      <c r="AY77" s="233"/>
      <c r="AZ77" s="233"/>
      <c r="BA77" s="233"/>
      <c r="BB77" s="233"/>
      <c r="BC77" s="233"/>
      <c r="BD77" s="233"/>
      <c r="BE77" s="233"/>
      <c r="BF77" s="233"/>
      <c r="BG77" s="233"/>
      <c r="BH77" s="233"/>
      <c r="BI77" s="233"/>
      <c r="BJ77" s="233"/>
      <c r="BK77" s="233"/>
      <c r="BL77" s="233"/>
      <c r="BM77" s="233"/>
      <c r="BN77" s="233"/>
      <c r="BO77" s="233"/>
      <c r="BP77" s="233"/>
      <c r="BQ77" s="233"/>
      <c r="BR77" s="233"/>
      <c r="BS77" s="233"/>
    </row>
    <row r="78" spans="2:71" s="232" customFormat="1" ht="8.25" customHeight="1">
      <c r="B78" s="240"/>
      <c r="C78" s="241"/>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33"/>
      <c r="BH78" s="233"/>
      <c r="BI78" s="233"/>
      <c r="BJ78" s="233"/>
      <c r="BK78" s="233"/>
      <c r="BL78" s="233"/>
      <c r="BM78" s="233"/>
      <c r="BN78" s="233"/>
      <c r="BO78" s="233"/>
      <c r="BP78" s="233"/>
      <c r="BQ78" s="233"/>
      <c r="BR78" s="233"/>
      <c r="BS78" s="233"/>
    </row>
    <row r="79" spans="2:27" s="242" customFormat="1" ht="15" customHeight="1">
      <c r="B79" s="1298" t="s">
        <v>926</v>
      </c>
      <c r="C79" s="1299"/>
      <c r="D79" s="243">
        <v>2789</v>
      </c>
      <c r="E79" s="238">
        <v>487533</v>
      </c>
      <c r="F79" s="244">
        <v>2737</v>
      </c>
      <c r="G79" s="244">
        <v>440520</v>
      </c>
      <c r="H79" s="244">
        <v>76</v>
      </c>
      <c r="I79" s="238">
        <v>2753</v>
      </c>
      <c r="J79" s="244">
        <v>26</v>
      </c>
      <c r="K79" s="244">
        <v>1226</v>
      </c>
      <c r="L79" s="244">
        <v>44</v>
      </c>
      <c r="M79" s="244">
        <v>1289</v>
      </c>
      <c r="N79" s="244">
        <v>11</v>
      </c>
      <c r="O79" s="246">
        <v>238</v>
      </c>
      <c r="P79" s="244">
        <v>2527</v>
      </c>
      <c r="Q79" s="238">
        <v>44260</v>
      </c>
      <c r="R79" s="244">
        <v>2482</v>
      </c>
      <c r="S79" s="244">
        <v>36250</v>
      </c>
      <c r="T79" s="244">
        <v>44</v>
      </c>
      <c r="U79" s="244">
        <v>513</v>
      </c>
      <c r="V79" s="244">
        <v>11</v>
      </c>
      <c r="W79" s="244">
        <v>572</v>
      </c>
      <c r="X79" s="244">
        <v>1504</v>
      </c>
      <c r="Y79" s="244">
        <v>32705</v>
      </c>
      <c r="Z79" s="243">
        <v>320</v>
      </c>
      <c r="AA79" s="243">
        <v>4551</v>
      </c>
    </row>
    <row r="80" spans="2:71" s="232" customFormat="1" ht="15" customHeight="1">
      <c r="B80" s="240"/>
      <c r="C80" s="241" t="s">
        <v>1113</v>
      </c>
      <c r="D80" s="230">
        <v>453</v>
      </c>
      <c r="E80" s="230">
        <v>13684</v>
      </c>
      <c r="F80" s="230">
        <v>408</v>
      </c>
      <c r="G80" s="230">
        <v>10768</v>
      </c>
      <c r="H80" s="230">
        <v>1</v>
      </c>
      <c r="I80" s="230">
        <v>2</v>
      </c>
      <c r="J80" s="230" t="s">
        <v>1121</v>
      </c>
      <c r="K80" s="230" t="s">
        <v>1121</v>
      </c>
      <c r="L80" s="230" t="s">
        <v>1121</v>
      </c>
      <c r="M80" s="230" t="s">
        <v>1121</v>
      </c>
      <c r="N80" s="230">
        <v>1</v>
      </c>
      <c r="O80" s="230">
        <v>2</v>
      </c>
      <c r="P80" s="230">
        <v>314</v>
      </c>
      <c r="Q80" s="230">
        <v>2914</v>
      </c>
      <c r="R80" s="230">
        <v>304</v>
      </c>
      <c r="S80" s="230">
        <v>2590</v>
      </c>
      <c r="T80" s="230" t="s">
        <v>1121</v>
      </c>
      <c r="U80" s="230" t="s">
        <v>1121</v>
      </c>
      <c r="V80" s="230" t="s">
        <v>1121</v>
      </c>
      <c r="W80" s="230" t="s">
        <v>1121</v>
      </c>
      <c r="X80" s="230">
        <v>68</v>
      </c>
      <c r="Y80" s="230">
        <v>1008</v>
      </c>
      <c r="Z80" s="230">
        <v>32</v>
      </c>
      <c r="AA80" s="230">
        <v>324</v>
      </c>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row>
    <row r="81" spans="2:71" s="232" customFormat="1" ht="15" customHeight="1">
      <c r="B81" s="240"/>
      <c r="C81" s="241" t="s">
        <v>1118</v>
      </c>
      <c r="D81" s="230">
        <v>466</v>
      </c>
      <c r="E81" s="230">
        <v>33329</v>
      </c>
      <c r="F81" s="230">
        <v>462</v>
      </c>
      <c r="G81" s="230">
        <v>28542</v>
      </c>
      <c r="H81" s="230">
        <v>3</v>
      </c>
      <c r="I81" s="230">
        <v>87</v>
      </c>
      <c r="J81" s="230" t="s">
        <v>1121</v>
      </c>
      <c r="K81" s="230" t="s">
        <v>1121</v>
      </c>
      <c r="L81" s="230">
        <v>3</v>
      </c>
      <c r="M81" s="230">
        <v>87</v>
      </c>
      <c r="N81" s="230" t="s">
        <v>1121</v>
      </c>
      <c r="O81" s="230" t="s">
        <v>1121</v>
      </c>
      <c r="P81" s="230">
        <v>403</v>
      </c>
      <c r="Q81" s="230">
        <v>4700</v>
      </c>
      <c r="R81" s="230">
        <v>392</v>
      </c>
      <c r="S81" s="230">
        <v>4172</v>
      </c>
      <c r="T81" s="230">
        <v>3</v>
      </c>
      <c r="U81" s="230">
        <v>11</v>
      </c>
      <c r="V81" s="230">
        <v>1</v>
      </c>
      <c r="W81" s="230">
        <v>5</v>
      </c>
      <c r="X81" s="230">
        <v>219</v>
      </c>
      <c r="Y81" s="230">
        <v>2851</v>
      </c>
      <c r="Z81" s="230">
        <v>41</v>
      </c>
      <c r="AA81" s="230">
        <v>503</v>
      </c>
      <c r="AB81" s="233"/>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3"/>
      <c r="AY81" s="233"/>
      <c r="AZ81" s="233"/>
      <c r="BA81" s="233"/>
      <c r="BB81" s="233"/>
      <c r="BC81" s="233"/>
      <c r="BD81" s="233"/>
      <c r="BE81" s="233"/>
      <c r="BF81" s="233"/>
      <c r="BG81" s="233"/>
      <c r="BH81" s="233"/>
      <c r="BI81" s="233"/>
      <c r="BJ81" s="233"/>
      <c r="BK81" s="233"/>
      <c r="BL81" s="233"/>
      <c r="BM81" s="233"/>
      <c r="BN81" s="233"/>
      <c r="BO81" s="233"/>
      <c r="BP81" s="233"/>
      <c r="BQ81" s="233"/>
      <c r="BR81" s="233"/>
      <c r="BS81" s="233"/>
    </row>
    <row r="82" spans="2:71" s="232" customFormat="1" ht="15" customHeight="1">
      <c r="B82" s="240"/>
      <c r="C82" s="241" t="s">
        <v>1119</v>
      </c>
      <c r="D82" s="230">
        <v>882</v>
      </c>
      <c r="E82" s="230">
        <v>132054</v>
      </c>
      <c r="F82" s="230">
        <v>882</v>
      </c>
      <c r="G82" s="230">
        <v>117584</v>
      </c>
      <c r="H82" s="230">
        <v>20</v>
      </c>
      <c r="I82" s="230">
        <v>572</v>
      </c>
      <c r="J82" s="230">
        <v>2</v>
      </c>
      <c r="K82" s="230">
        <v>27</v>
      </c>
      <c r="L82" s="230">
        <v>16</v>
      </c>
      <c r="M82" s="230">
        <v>475</v>
      </c>
      <c r="N82" s="230">
        <v>3</v>
      </c>
      <c r="O82" s="230">
        <v>70</v>
      </c>
      <c r="P82" s="230">
        <v>844</v>
      </c>
      <c r="Q82" s="230">
        <v>13898</v>
      </c>
      <c r="R82" s="230">
        <v>836</v>
      </c>
      <c r="S82" s="230">
        <v>12307</v>
      </c>
      <c r="T82" s="230">
        <v>8</v>
      </c>
      <c r="U82" s="230">
        <v>67</v>
      </c>
      <c r="V82" s="230">
        <v>2</v>
      </c>
      <c r="W82" s="230">
        <v>153</v>
      </c>
      <c r="X82" s="230">
        <v>552</v>
      </c>
      <c r="Y82" s="230">
        <v>10132</v>
      </c>
      <c r="Z82" s="230">
        <v>89</v>
      </c>
      <c r="AA82" s="230">
        <v>1439</v>
      </c>
      <c r="AB82" s="233"/>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233"/>
      <c r="AY82" s="233"/>
      <c r="AZ82" s="233"/>
      <c r="BA82" s="233"/>
      <c r="BB82" s="233"/>
      <c r="BC82" s="233"/>
      <c r="BD82" s="233"/>
      <c r="BE82" s="233"/>
      <c r="BF82" s="233"/>
      <c r="BG82" s="233"/>
      <c r="BH82" s="233"/>
      <c r="BI82" s="233"/>
      <c r="BJ82" s="233"/>
      <c r="BK82" s="233"/>
      <c r="BL82" s="233"/>
      <c r="BM82" s="233"/>
      <c r="BN82" s="233"/>
      <c r="BO82" s="233"/>
      <c r="BP82" s="233"/>
      <c r="BQ82" s="233"/>
      <c r="BR82" s="233"/>
      <c r="BS82" s="233"/>
    </row>
    <row r="83" spans="2:71" s="232" customFormat="1" ht="15" customHeight="1">
      <c r="B83" s="240"/>
      <c r="C83" s="241" t="s">
        <v>1120</v>
      </c>
      <c r="D83" s="230">
        <v>629</v>
      </c>
      <c r="E83" s="230">
        <v>150633</v>
      </c>
      <c r="F83" s="230">
        <v>628</v>
      </c>
      <c r="G83" s="230">
        <v>137474</v>
      </c>
      <c r="H83" s="230">
        <v>34</v>
      </c>
      <c r="I83" s="230">
        <v>782</v>
      </c>
      <c r="J83" s="230">
        <v>11</v>
      </c>
      <c r="K83" s="230">
        <v>179</v>
      </c>
      <c r="L83" s="230">
        <v>21</v>
      </c>
      <c r="M83" s="230">
        <v>527</v>
      </c>
      <c r="N83" s="230">
        <v>4</v>
      </c>
      <c r="O83" s="230">
        <v>76</v>
      </c>
      <c r="P83" s="230">
        <v>610</v>
      </c>
      <c r="Q83" s="230">
        <v>12377</v>
      </c>
      <c r="R83" s="230">
        <v>608</v>
      </c>
      <c r="S83" s="230">
        <v>10800</v>
      </c>
      <c r="T83" s="230">
        <v>15</v>
      </c>
      <c r="U83" s="230">
        <v>287</v>
      </c>
      <c r="V83" s="230">
        <v>1</v>
      </c>
      <c r="W83" s="230">
        <v>41</v>
      </c>
      <c r="X83" s="230">
        <v>434</v>
      </c>
      <c r="Y83" s="230">
        <v>10833</v>
      </c>
      <c r="Z83" s="230">
        <v>77</v>
      </c>
      <c r="AA83" s="230">
        <v>1174</v>
      </c>
      <c r="AB83" s="233"/>
      <c r="AC83" s="233"/>
      <c r="AD83" s="233"/>
      <c r="AE83" s="233"/>
      <c r="AF83" s="233"/>
      <c r="AG83" s="233"/>
      <c r="AH83" s="233"/>
      <c r="AI83" s="233"/>
      <c r="AJ83" s="233"/>
      <c r="AK83" s="233"/>
      <c r="AL83" s="233"/>
      <c r="AM83" s="233"/>
      <c r="AN83" s="233"/>
      <c r="AO83" s="233"/>
      <c r="AP83" s="233"/>
      <c r="AQ83" s="233"/>
      <c r="AR83" s="233"/>
      <c r="AS83" s="233"/>
      <c r="AT83" s="233"/>
      <c r="AU83" s="233"/>
      <c r="AV83" s="233"/>
      <c r="AW83" s="233"/>
      <c r="AX83" s="233"/>
      <c r="AY83" s="233"/>
      <c r="AZ83" s="233"/>
      <c r="BA83" s="233"/>
      <c r="BB83" s="233"/>
      <c r="BC83" s="233"/>
      <c r="BD83" s="233"/>
      <c r="BE83" s="233"/>
      <c r="BF83" s="233"/>
      <c r="BG83" s="233"/>
      <c r="BH83" s="233"/>
      <c r="BI83" s="233"/>
      <c r="BJ83" s="233"/>
      <c r="BK83" s="233"/>
      <c r="BL83" s="233"/>
      <c r="BM83" s="233"/>
      <c r="BN83" s="233"/>
      <c r="BO83" s="233"/>
      <c r="BP83" s="233"/>
      <c r="BQ83" s="233"/>
      <c r="BR83" s="233"/>
      <c r="BS83" s="233"/>
    </row>
    <row r="84" spans="2:71" s="232" customFormat="1" ht="15" customHeight="1">
      <c r="B84" s="240"/>
      <c r="C84" s="241" t="s">
        <v>1117</v>
      </c>
      <c r="D84" s="230">
        <v>359</v>
      </c>
      <c r="E84" s="230">
        <v>157833</v>
      </c>
      <c r="F84" s="230">
        <v>357</v>
      </c>
      <c r="G84" s="230">
        <v>146152</v>
      </c>
      <c r="H84" s="230">
        <v>18</v>
      </c>
      <c r="I84" s="230">
        <v>1310</v>
      </c>
      <c r="J84" s="230">
        <v>13</v>
      </c>
      <c r="K84" s="230">
        <v>1020</v>
      </c>
      <c r="L84" s="230">
        <v>4</v>
      </c>
      <c r="M84" s="230">
        <v>200</v>
      </c>
      <c r="N84" s="230">
        <v>3</v>
      </c>
      <c r="O84" s="230">
        <v>90</v>
      </c>
      <c r="P84" s="230">
        <v>356</v>
      </c>
      <c r="Q84" s="230">
        <v>10371</v>
      </c>
      <c r="R84" s="230">
        <v>342</v>
      </c>
      <c r="S84" s="230">
        <v>6381</v>
      </c>
      <c r="T84" s="230">
        <v>18</v>
      </c>
      <c r="U84" s="230">
        <v>148</v>
      </c>
      <c r="V84" s="230">
        <v>7</v>
      </c>
      <c r="W84" s="230">
        <v>373</v>
      </c>
      <c r="X84" s="230">
        <v>231</v>
      </c>
      <c r="Y84" s="230">
        <v>7881</v>
      </c>
      <c r="Z84" s="230">
        <v>81</v>
      </c>
      <c r="AA84" s="230">
        <v>1111</v>
      </c>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33"/>
      <c r="BI84" s="233"/>
      <c r="BJ84" s="233"/>
      <c r="BK84" s="233"/>
      <c r="BL84" s="233"/>
      <c r="BM84" s="233"/>
      <c r="BN84" s="233"/>
      <c r="BO84" s="233"/>
      <c r="BP84" s="233"/>
      <c r="BQ84" s="233"/>
      <c r="BR84" s="233"/>
      <c r="BS84" s="233"/>
    </row>
    <row r="85" spans="2:27" ht="8.25" customHeight="1">
      <c r="B85" s="234"/>
      <c r="C85" s="241"/>
      <c r="D85" s="228"/>
      <c r="E85" s="230"/>
      <c r="F85" s="247"/>
      <c r="G85" s="247"/>
      <c r="H85" s="247"/>
      <c r="I85" s="230"/>
      <c r="J85" s="247"/>
      <c r="K85" s="247"/>
      <c r="L85" s="247"/>
      <c r="M85" s="247"/>
      <c r="N85" s="247"/>
      <c r="O85" s="248"/>
      <c r="P85" s="247"/>
      <c r="Q85" s="230"/>
      <c r="R85" s="247"/>
      <c r="S85" s="247"/>
      <c r="T85" s="247"/>
      <c r="U85" s="247"/>
      <c r="V85" s="247"/>
      <c r="W85" s="247"/>
      <c r="X85" s="247"/>
      <c r="Y85" s="247"/>
      <c r="Z85" s="228"/>
      <c r="AA85" s="228"/>
    </row>
    <row r="86" spans="2:27" s="242" customFormat="1" ht="15" customHeight="1">
      <c r="B86" s="1298" t="s">
        <v>927</v>
      </c>
      <c r="C86" s="1299"/>
      <c r="D86" s="243">
        <v>4168</v>
      </c>
      <c r="E86" s="238">
        <v>376775</v>
      </c>
      <c r="F86" s="244">
        <v>3990</v>
      </c>
      <c r="G86" s="244">
        <v>253980</v>
      </c>
      <c r="H86" s="244">
        <v>3282</v>
      </c>
      <c r="I86" s="238">
        <v>94804</v>
      </c>
      <c r="J86" s="244">
        <v>3223</v>
      </c>
      <c r="K86" s="244">
        <v>89858</v>
      </c>
      <c r="L86" s="244">
        <v>73</v>
      </c>
      <c r="M86" s="244">
        <v>1032</v>
      </c>
      <c r="N86" s="244">
        <v>179</v>
      </c>
      <c r="O86" s="244">
        <v>3914</v>
      </c>
      <c r="P86" s="244">
        <v>3136</v>
      </c>
      <c r="Q86" s="238">
        <v>27991</v>
      </c>
      <c r="R86" s="244">
        <v>3062</v>
      </c>
      <c r="S86" s="244">
        <v>22790</v>
      </c>
      <c r="T86" s="244">
        <v>78</v>
      </c>
      <c r="U86" s="244">
        <v>1048</v>
      </c>
      <c r="V86" s="244">
        <v>50</v>
      </c>
      <c r="W86" s="244">
        <v>7583</v>
      </c>
      <c r="X86" s="244">
        <v>972</v>
      </c>
      <c r="Y86" s="244">
        <v>9414</v>
      </c>
      <c r="Z86" s="243">
        <v>342</v>
      </c>
      <c r="AA86" s="243">
        <v>3853</v>
      </c>
    </row>
    <row r="87" spans="2:71" s="232" customFormat="1" ht="15" customHeight="1">
      <c r="B87" s="240"/>
      <c r="C87" s="241" t="s">
        <v>1113</v>
      </c>
      <c r="D87" s="230">
        <v>1124</v>
      </c>
      <c r="E87" s="230">
        <v>32557</v>
      </c>
      <c r="F87" s="230">
        <v>990</v>
      </c>
      <c r="G87" s="230">
        <v>22598</v>
      </c>
      <c r="H87" s="230">
        <v>507</v>
      </c>
      <c r="I87" s="230">
        <v>5401</v>
      </c>
      <c r="J87" s="230">
        <v>496</v>
      </c>
      <c r="K87" s="230">
        <v>5285</v>
      </c>
      <c r="L87" s="230">
        <v>4</v>
      </c>
      <c r="M87" s="230">
        <v>24</v>
      </c>
      <c r="N87" s="230">
        <v>11</v>
      </c>
      <c r="O87" s="230">
        <v>92</v>
      </c>
      <c r="P87" s="230">
        <v>756</v>
      </c>
      <c r="Q87" s="230">
        <v>4563</v>
      </c>
      <c r="R87" s="230">
        <v>732</v>
      </c>
      <c r="S87" s="230">
        <v>3608</v>
      </c>
      <c r="T87" s="230">
        <v>3</v>
      </c>
      <c r="U87" s="230">
        <v>18</v>
      </c>
      <c r="V87" s="230">
        <v>4</v>
      </c>
      <c r="W87" s="230">
        <v>170</v>
      </c>
      <c r="X87" s="230">
        <v>153</v>
      </c>
      <c r="Y87" s="230">
        <v>1048</v>
      </c>
      <c r="Z87" s="230">
        <v>113</v>
      </c>
      <c r="AA87" s="230">
        <v>894</v>
      </c>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c r="BR87" s="233"/>
      <c r="BS87" s="233"/>
    </row>
    <row r="88" spans="2:71" s="232" customFormat="1" ht="15" customHeight="1">
      <c r="B88" s="240"/>
      <c r="C88" s="241" t="s">
        <v>1118</v>
      </c>
      <c r="D88" s="230">
        <v>1346</v>
      </c>
      <c r="E88" s="230">
        <v>99453</v>
      </c>
      <c r="F88" s="230">
        <v>1315</v>
      </c>
      <c r="G88" s="230">
        <v>68121</v>
      </c>
      <c r="H88" s="230">
        <v>1140</v>
      </c>
      <c r="I88" s="230">
        <v>23265</v>
      </c>
      <c r="J88" s="230">
        <v>1113</v>
      </c>
      <c r="K88" s="230">
        <v>22099</v>
      </c>
      <c r="L88" s="230">
        <v>25</v>
      </c>
      <c r="M88" s="230">
        <v>336</v>
      </c>
      <c r="N88" s="230">
        <v>46</v>
      </c>
      <c r="O88" s="230">
        <v>830</v>
      </c>
      <c r="P88" s="230">
        <v>1020</v>
      </c>
      <c r="Q88" s="230">
        <v>8067</v>
      </c>
      <c r="R88" s="230">
        <v>1000</v>
      </c>
      <c r="S88" s="230">
        <v>6425</v>
      </c>
      <c r="T88" s="230">
        <v>12</v>
      </c>
      <c r="U88" s="230">
        <v>72</v>
      </c>
      <c r="V88" s="230">
        <v>10</v>
      </c>
      <c r="W88" s="230">
        <v>1696</v>
      </c>
      <c r="X88" s="230">
        <v>338</v>
      </c>
      <c r="Y88" s="230">
        <v>2480</v>
      </c>
      <c r="Z88" s="230">
        <v>122</v>
      </c>
      <c r="AA88" s="230">
        <v>1382</v>
      </c>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row>
    <row r="89" spans="2:71" s="232" customFormat="1" ht="15" customHeight="1">
      <c r="B89" s="240"/>
      <c r="C89" s="241" t="s">
        <v>1119</v>
      </c>
      <c r="D89" s="230">
        <v>1556</v>
      </c>
      <c r="E89" s="230">
        <v>212678</v>
      </c>
      <c r="F89" s="230">
        <v>1546</v>
      </c>
      <c r="G89" s="230">
        <v>142881</v>
      </c>
      <c r="H89" s="230">
        <v>1496</v>
      </c>
      <c r="I89" s="230">
        <v>56621</v>
      </c>
      <c r="J89" s="230">
        <v>1476</v>
      </c>
      <c r="K89" s="230">
        <v>53276</v>
      </c>
      <c r="L89" s="230">
        <v>43</v>
      </c>
      <c r="M89" s="230">
        <v>637</v>
      </c>
      <c r="N89" s="230">
        <v>113</v>
      </c>
      <c r="O89" s="230">
        <v>2708</v>
      </c>
      <c r="P89" s="230">
        <v>1243</v>
      </c>
      <c r="Q89" s="230">
        <v>13176</v>
      </c>
      <c r="R89" s="230">
        <v>1217</v>
      </c>
      <c r="S89" s="230">
        <v>11062</v>
      </c>
      <c r="T89" s="230">
        <v>56</v>
      </c>
      <c r="U89" s="230">
        <v>740</v>
      </c>
      <c r="V89" s="230">
        <v>30</v>
      </c>
      <c r="W89" s="230">
        <v>5342</v>
      </c>
      <c r="X89" s="230">
        <v>440</v>
      </c>
      <c r="Y89" s="230">
        <v>5038</v>
      </c>
      <c r="Z89" s="230">
        <v>96</v>
      </c>
      <c r="AA89" s="230">
        <v>1412</v>
      </c>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row>
    <row r="90" spans="2:71" s="232" customFormat="1" ht="15" customHeight="1">
      <c r="B90" s="240"/>
      <c r="C90" s="241" t="s">
        <v>1120</v>
      </c>
      <c r="D90" s="230">
        <v>131</v>
      </c>
      <c r="E90" s="230">
        <v>29578</v>
      </c>
      <c r="F90" s="230">
        <v>131</v>
      </c>
      <c r="G90" s="230">
        <v>18697</v>
      </c>
      <c r="H90" s="230">
        <v>130</v>
      </c>
      <c r="I90" s="230">
        <v>9042</v>
      </c>
      <c r="J90" s="230">
        <v>129</v>
      </c>
      <c r="K90" s="230">
        <v>8723</v>
      </c>
      <c r="L90" s="230">
        <v>1</v>
      </c>
      <c r="M90" s="230">
        <v>35</v>
      </c>
      <c r="N90" s="230">
        <v>9</v>
      </c>
      <c r="O90" s="230">
        <v>284</v>
      </c>
      <c r="P90" s="230">
        <v>109</v>
      </c>
      <c r="Q90" s="230">
        <v>1839</v>
      </c>
      <c r="R90" s="230">
        <v>105</v>
      </c>
      <c r="S90" s="230">
        <v>1514</v>
      </c>
      <c r="T90" s="230">
        <v>6</v>
      </c>
      <c r="U90" s="230">
        <v>148</v>
      </c>
      <c r="V90" s="230">
        <v>6</v>
      </c>
      <c r="W90" s="230">
        <v>375</v>
      </c>
      <c r="X90" s="230">
        <v>37</v>
      </c>
      <c r="Y90" s="230">
        <v>527</v>
      </c>
      <c r="Z90" s="230">
        <v>10</v>
      </c>
      <c r="AA90" s="230">
        <v>160</v>
      </c>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3"/>
      <c r="BN90" s="233"/>
      <c r="BO90" s="233"/>
      <c r="BP90" s="233"/>
      <c r="BQ90" s="233"/>
      <c r="BR90" s="233"/>
      <c r="BS90" s="233"/>
    </row>
    <row r="91" spans="2:71" s="232" customFormat="1" ht="15" customHeight="1">
      <c r="B91" s="240"/>
      <c r="C91" s="241" t="s">
        <v>1117</v>
      </c>
      <c r="D91" s="230">
        <v>7</v>
      </c>
      <c r="E91" s="230">
        <v>2483</v>
      </c>
      <c r="F91" s="230">
        <v>7</v>
      </c>
      <c r="G91" s="230">
        <v>1680</v>
      </c>
      <c r="H91" s="230">
        <v>6</v>
      </c>
      <c r="I91" s="230">
        <v>459</v>
      </c>
      <c r="J91" s="230">
        <v>6</v>
      </c>
      <c r="K91" s="230">
        <v>459</v>
      </c>
      <c r="L91" s="230" t="s">
        <v>1121</v>
      </c>
      <c r="M91" s="230" t="s">
        <v>1121</v>
      </c>
      <c r="N91" s="230" t="s">
        <v>1121</v>
      </c>
      <c r="O91" s="230" t="s">
        <v>1121</v>
      </c>
      <c r="P91" s="230">
        <v>7</v>
      </c>
      <c r="Q91" s="230">
        <v>344</v>
      </c>
      <c r="R91" s="230">
        <v>7</v>
      </c>
      <c r="S91" s="230">
        <v>179</v>
      </c>
      <c r="T91" s="230">
        <v>1</v>
      </c>
      <c r="U91" s="230">
        <v>70</v>
      </c>
      <c r="V91" s="230" t="s">
        <v>1121</v>
      </c>
      <c r="W91" s="230" t="s">
        <v>1121</v>
      </c>
      <c r="X91" s="230">
        <v>4</v>
      </c>
      <c r="Y91" s="230">
        <v>321</v>
      </c>
      <c r="Z91" s="230">
        <v>1</v>
      </c>
      <c r="AA91" s="230">
        <v>5</v>
      </c>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row>
    <row r="92" spans="2:71" s="232" customFormat="1" ht="8.25" customHeight="1">
      <c r="B92" s="240"/>
      <c r="C92" s="241"/>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row>
    <row r="93" spans="2:27" s="242" customFormat="1" ht="15" customHeight="1">
      <c r="B93" s="1298" t="s">
        <v>928</v>
      </c>
      <c r="C93" s="1299"/>
      <c r="D93" s="243">
        <v>3200</v>
      </c>
      <c r="E93" s="238">
        <v>298086</v>
      </c>
      <c r="F93" s="244">
        <v>2989</v>
      </c>
      <c r="G93" s="244">
        <v>163185</v>
      </c>
      <c r="H93" s="244">
        <v>2271</v>
      </c>
      <c r="I93" s="238">
        <v>83567</v>
      </c>
      <c r="J93" s="244">
        <v>1256</v>
      </c>
      <c r="K93" s="244">
        <v>40265</v>
      </c>
      <c r="L93" s="244">
        <v>1351</v>
      </c>
      <c r="M93" s="244">
        <v>38405</v>
      </c>
      <c r="N93" s="244">
        <v>225</v>
      </c>
      <c r="O93" s="244">
        <v>4897</v>
      </c>
      <c r="P93" s="244">
        <v>2943</v>
      </c>
      <c r="Q93" s="238">
        <v>51334</v>
      </c>
      <c r="R93" s="244">
        <v>2876</v>
      </c>
      <c r="S93" s="244">
        <v>39299</v>
      </c>
      <c r="T93" s="244">
        <v>75</v>
      </c>
      <c r="U93" s="244">
        <v>1680</v>
      </c>
      <c r="V93" s="244">
        <v>24</v>
      </c>
      <c r="W93" s="244">
        <v>3121</v>
      </c>
      <c r="X93" s="244">
        <v>945</v>
      </c>
      <c r="Y93" s="244">
        <v>8214</v>
      </c>
      <c r="Z93" s="243">
        <v>514</v>
      </c>
      <c r="AA93" s="243">
        <v>7375</v>
      </c>
    </row>
    <row r="94" spans="2:71" s="232" customFormat="1" ht="15" customHeight="1">
      <c r="B94" s="240"/>
      <c r="C94" s="241" t="s">
        <v>1113</v>
      </c>
      <c r="D94" s="230">
        <v>770</v>
      </c>
      <c r="E94" s="230">
        <v>23491</v>
      </c>
      <c r="F94" s="230">
        <v>625</v>
      </c>
      <c r="G94" s="230">
        <v>14264</v>
      </c>
      <c r="H94" s="230">
        <v>230</v>
      </c>
      <c r="I94" s="230">
        <v>3020</v>
      </c>
      <c r="J94" s="230">
        <v>125</v>
      </c>
      <c r="K94" s="230">
        <v>1554</v>
      </c>
      <c r="L94" s="230">
        <v>110</v>
      </c>
      <c r="M94" s="230">
        <v>1373</v>
      </c>
      <c r="N94" s="230">
        <v>8</v>
      </c>
      <c r="O94" s="230">
        <v>93</v>
      </c>
      <c r="P94" s="230">
        <v>682</v>
      </c>
      <c r="Q94" s="230">
        <v>6207</v>
      </c>
      <c r="R94" s="230">
        <v>658</v>
      </c>
      <c r="S94" s="230">
        <v>4783</v>
      </c>
      <c r="T94" s="230">
        <v>6</v>
      </c>
      <c r="U94" s="230">
        <v>30</v>
      </c>
      <c r="V94" s="230">
        <v>1</v>
      </c>
      <c r="W94" s="230">
        <v>23</v>
      </c>
      <c r="X94" s="230">
        <v>135</v>
      </c>
      <c r="Y94" s="230">
        <v>812</v>
      </c>
      <c r="Z94" s="230">
        <v>142</v>
      </c>
      <c r="AA94" s="230">
        <v>1395</v>
      </c>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3"/>
      <c r="BA94" s="233"/>
      <c r="BB94" s="233"/>
      <c r="BC94" s="233"/>
      <c r="BD94" s="233"/>
      <c r="BE94" s="233"/>
      <c r="BF94" s="233"/>
      <c r="BG94" s="233"/>
      <c r="BH94" s="233"/>
      <c r="BI94" s="233"/>
      <c r="BJ94" s="233"/>
      <c r="BK94" s="233"/>
      <c r="BL94" s="233"/>
      <c r="BM94" s="233"/>
      <c r="BN94" s="233"/>
      <c r="BO94" s="233"/>
      <c r="BP94" s="233"/>
      <c r="BQ94" s="233"/>
      <c r="BR94" s="233"/>
      <c r="BS94" s="233"/>
    </row>
    <row r="95" spans="2:71" s="232" customFormat="1" ht="15" customHeight="1">
      <c r="B95" s="240"/>
      <c r="C95" s="241" t="s">
        <v>1118</v>
      </c>
      <c r="D95" s="230">
        <v>1091</v>
      </c>
      <c r="E95" s="230">
        <v>80469</v>
      </c>
      <c r="F95" s="230">
        <v>1054</v>
      </c>
      <c r="G95" s="230">
        <v>46849</v>
      </c>
      <c r="H95" s="230">
        <v>806</v>
      </c>
      <c r="I95" s="230">
        <v>19190</v>
      </c>
      <c r="J95" s="230">
        <v>380</v>
      </c>
      <c r="K95" s="230">
        <v>8396</v>
      </c>
      <c r="L95" s="230">
        <v>484</v>
      </c>
      <c r="M95" s="230">
        <v>9757</v>
      </c>
      <c r="N95" s="230">
        <v>57</v>
      </c>
      <c r="O95" s="230">
        <v>1037</v>
      </c>
      <c r="P95" s="230">
        <v>1003</v>
      </c>
      <c r="Q95" s="230">
        <v>14430</v>
      </c>
      <c r="R95" s="230">
        <v>979</v>
      </c>
      <c r="S95" s="230">
        <v>11173</v>
      </c>
      <c r="T95" s="230">
        <v>20</v>
      </c>
      <c r="U95" s="230">
        <v>284</v>
      </c>
      <c r="V95" s="230">
        <v>8</v>
      </c>
      <c r="W95" s="230">
        <v>735</v>
      </c>
      <c r="X95" s="230">
        <v>344</v>
      </c>
      <c r="Y95" s="230">
        <v>2660</v>
      </c>
      <c r="Z95" s="230">
        <v>205</v>
      </c>
      <c r="AA95" s="230">
        <v>2934</v>
      </c>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3"/>
      <c r="BN95" s="233"/>
      <c r="BO95" s="233"/>
      <c r="BP95" s="233"/>
      <c r="BQ95" s="233"/>
      <c r="BR95" s="233"/>
      <c r="BS95" s="233"/>
    </row>
    <row r="96" spans="2:71" s="232" customFormat="1" ht="15" customHeight="1">
      <c r="B96" s="240"/>
      <c r="C96" s="241" t="s">
        <v>1119</v>
      </c>
      <c r="D96" s="230">
        <v>1215</v>
      </c>
      <c r="E96" s="230">
        <v>165906</v>
      </c>
      <c r="F96" s="230">
        <v>1194</v>
      </c>
      <c r="G96" s="230">
        <v>88819</v>
      </c>
      <c r="H96" s="230">
        <v>1122</v>
      </c>
      <c r="I96" s="230">
        <v>51207</v>
      </c>
      <c r="J96" s="230">
        <v>673</v>
      </c>
      <c r="K96" s="230">
        <v>24135</v>
      </c>
      <c r="L96" s="230">
        <v>698</v>
      </c>
      <c r="M96" s="230">
        <v>24088</v>
      </c>
      <c r="N96" s="230">
        <v>138</v>
      </c>
      <c r="O96" s="230">
        <v>2984</v>
      </c>
      <c r="P96" s="230">
        <v>1144</v>
      </c>
      <c r="Q96" s="230">
        <v>25880</v>
      </c>
      <c r="R96" s="230">
        <v>1129</v>
      </c>
      <c r="S96" s="230">
        <v>20408</v>
      </c>
      <c r="T96" s="230">
        <v>43</v>
      </c>
      <c r="U96" s="230">
        <v>1171</v>
      </c>
      <c r="V96" s="230">
        <v>13</v>
      </c>
      <c r="W96" s="230">
        <v>1700</v>
      </c>
      <c r="X96" s="230">
        <v>422</v>
      </c>
      <c r="Y96" s="230">
        <v>3822</v>
      </c>
      <c r="Z96" s="230">
        <v>157</v>
      </c>
      <c r="AA96" s="230">
        <v>2873</v>
      </c>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row>
    <row r="97" spans="2:71" s="232" customFormat="1" ht="15" customHeight="1">
      <c r="B97" s="240"/>
      <c r="C97" s="241" t="s">
        <v>1120</v>
      </c>
      <c r="D97" s="230">
        <v>110</v>
      </c>
      <c r="E97" s="230">
        <v>25055</v>
      </c>
      <c r="F97" s="230">
        <v>109</v>
      </c>
      <c r="G97" s="230">
        <v>12611</v>
      </c>
      <c r="H97" s="230">
        <v>105</v>
      </c>
      <c r="I97" s="230">
        <v>8480</v>
      </c>
      <c r="J97" s="230">
        <v>71</v>
      </c>
      <c r="K97" s="230">
        <v>4635</v>
      </c>
      <c r="L97" s="230">
        <v>57</v>
      </c>
      <c r="M97" s="230">
        <v>3108</v>
      </c>
      <c r="N97" s="230">
        <v>21</v>
      </c>
      <c r="O97" s="230">
        <v>737</v>
      </c>
      <c r="P97" s="230">
        <v>102</v>
      </c>
      <c r="Q97" s="230">
        <v>3964</v>
      </c>
      <c r="R97" s="230">
        <v>100</v>
      </c>
      <c r="S97" s="230">
        <v>2740</v>
      </c>
      <c r="T97" s="230">
        <v>6</v>
      </c>
      <c r="U97" s="230">
        <v>195</v>
      </c>
      <c r="V97" s="230" t="s">
        <v>1121</v>
      </c>
      <c r="W97" s="230" t="s">
        <v>1121</v>
      </c>
      <c r="X97" s="230">
        <v>42</v>
      </c>
      <c r="Y97" s="230">
        <v>887</v>
      </c>
      <c r="Z97" s="230">
        <v>9</v>
      </c>
      <c r="AA97" s="230">
        <v>170</v>
      </c>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3"/>
      <c r="BA97" s="233"/>
      <c r="BB97" s="233"/>
      <c r="BC97" s="233"/>
      <c r="BD97" s="233"/>
      <c r="BE97" s="233"/>
      <c r="BF97" s="233"/>
      <c r="BG97" s="233"/>
      <c r="BH97" s="233"/>
      <c r="BI97" s="233"/>
      <c r="BJ97" s="233"/>
      <c r="BK97" s="233"/>
      <c r="BL97" s="233"/>
      <c r="BM97" s="233"/>
      <c r="BN97" s="233"/>
      <c r="BO97" s="233"/>
      <c r="BP97" s="233"/>
      <c r="BQ97" s="233"/>
      <c r="BR97" s="233"/>
      <c r="BS97" s="233"/>
    </row>
    <row r="98" spans="2:71" s="232" customFormat="1" ht="15" customHeight="1">
      <c r="B98" s="240"/>
      <c r="C98" s="241" t="s">
        <v>1117</v>
      </c>
      <c r="D98" s="230">
        <v>8</v>
      </c>
      <c r="E98" s="230">
        <v>3133</v>
      </c>
      <c r="F98" s="230">
        <v>6</v>
      </c>
      <c r="G98" s="230">
        <v>637</v>
      </c>
      <c r="H98" s="230">
        <v>7</v>
      </c>
      <c r="I98" s="230">
        <v>1664</v>
      </c>
      <c r="J98" s="230">
        <v>6</v>
      </c>
      <c r="K98" s="230">
        <v>1539</v>
      </c>
      <c r="L98" s="230">
        <v>2</v>
      </c>
      <c r="M98" s="230">
        <v>79</v>
      </c>
      <c r="N98" s="230">
        <v>1</v>
      </c>
      <c r="O98" s="230">
        <v>46</v>
      </c>
      <c r="P98" s="230">
        <v>7</v>
      </c>
      <c r="Q98" s="230">
        <v>832</v>
      </c>
      <c r="R98" s="230">
        <v>6</v>
      </c>
      <c r="S98" s="230">
        <v>177</v>
      </c>
      <c r="T98" s="230" t="s">
        <v>1121</v>
      </c>
      <c r="U98" s="230" t="s">
        <v>1121</v>
      </c>
      <c r="V98" s="230">
        <v>2</v>
      </c>
      <c r="W98" s="230">
        <v>663</v>
      </c>
      <c r="X98" s="230">
        <v>1</v>
      </c>
      <c r="Y98" s="230">
        <v>28</v>
      </c>
      <c r="Z98" s="230" t="s">
        <v>1121</v>
      </c>
      <c r="AA98" s="230" t="s">
        <v>1121</v>
      </c>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3"/>
      <c r="BA98" s="233"/>
      <c r="BB98" s="233"/>
      <c r="BC98" s="233"/>
      <c r="BD98" s="233"/>
      <c r="BE98" s="233"/>
      <c r="BF98" s="233"/>
      <c r="BG98" s="233"/>
      <c r="BH98" s="233"/>
      <c r="BI98" s="233"/>
      <c r="BJ98" s="233"/>
      <c r="BK98" s="233"/>
      <c r="BL98" s="233"/>
      <c r="BM98" s="233"/>
      <c r="BN98" s="233"/>
      <c r="BO98" s="233"/>
      <c r="BP98" s="233"/>
      <c r="BQ98" s="233"/>
      <c r="BR98" s="233"/>
      <c r="BS98" s="233"/>
    </row>
    <row r="99" spans="2:71" s="232" customFormat="1" ht="8.25" customHeight="1">
      <c r="B99" s="240"/>
      <c r="C99" s="241"/>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3"/>
      <c r="BA99" s="233"/>
      <c r="BB99" s="233"/>
      <c r="BC99" s="233"/>
      <c r="BD99" s="233"/>
      <c r="BE99" s="233"/>
      <c r="BF99" s="233"/>
      <c r="BG99" s="233"/>
      <c r="BH99" s="233"/>
      <c r="BI99" s="233"/>
      <c r="BJ99" s="233"/>
      <c r="BK99" s="233"/>
      <c r="BL99" s="233"/>
      <c r="BM99" s="233"/>
      <c r="BN99" s="233"/>
      <c r="BO99" s="233"/>
      <c r="BP99" s="233"/>
      <c r="BQ99" s="233"/>
      <c r="BR99" s="233"/>
      <c r="BS99" s="233"/>
    </row>
    <row r="100" spans="2:27" s="242" customFormat="1" ht="15" customHeight="1">
      <c r="B100" s="1298" t="s">
        <v>929</v>
      </c>
      <c r="C100" s="1299"/>
      <c r="D100" s="243">
        <v>4639</v>
      </c>
      <c r="E100" s="238">
        <v>463442</v>
      </c>
      <c r="F100" s="244">
        <v>4464</v>
      </c>
      <c r="G100" s="244">
        <v>285643</v>
      </c>
      <c r="H100" s="244">
        <v>3403</v>
      </c>
      <c r="I100" s="238">
        <v>123548</v>
      </c>
      <c r="J100" s="244">
        <v>1166</v>
      </c>
      <c r="K100" s="244">
        <v>24514</v>
      </c>
      <c r="L100" s="244">
        <v>2881</v>
      </c>
      <c r="M100" s="244">
        <v>95166</v>
      </c>
      <c r="N100" s="244">
        <v>135</v>
      </c>
      <c r="O100" s="244">
        <v>3868</v>
      </c>
      <c r="P100" s="244">
        <v>3725</v>
      </c>
      <c r="Q100" s="238">
        <v>54251</v>
      </c>
      <c r="R100" s="244">
        <v>3670</v>
      </c>
      <c r="S100" s="244">
        <v>47126</v>
      </c>
      <c r="T100" s="244">
        <v>66</v>
      </c>
      <c r="U100" s="244">
        <v>989</v>
      </c>
      <c r="V100" s="244">
        <v>3</v>
      </c>
      <c r="W100" s="244">
        <v>127</v>
      </c>
      <c r="X100" s="244">
        <v>1422</v>
      </c>
      <c r="Y100" s="244">
        <v>17090</v>
      </c>
      <c r="Z100" s="243">
        <v>336</v>
      </c>
      <c r="AA100" s="243">
        <v>5220</v>
      </c>
    </row>
    <row r="101" spans="2:71" s="232" customFormat="1" ht="15" customHeight="1">
      <c r="B101" s="240"/>
      <c r="C101" s="241" t="s">
        <v>1113</v>
      </c>
      <c r="D101" s="230">
        <v>1125</v>
      </c>
      <c r="E101" s="230">
        <v>32834</v>
      </c>
      <c r="F101" s="230">
        <v>1003</v>
      </c>
      <c r="G101" s="230">
        <v>21474</v>
      </c>
      <c r="H101" s="230">
        <v>373</v>
      </c>
      <c r="I101" s="230">
        <v>4816</v>
      </c>
      <c r="J101" s="230">
        <v>158</v>
      </c>
      <c r="K101" s="230">
        <v>1829</v>
      </c>
      <c r="L101" s="230">
        <v>245</v>
      </c>
      <c r="M101" s="230">
        <v>2914</v>
      </c>
      <c r="N101" s="230">
        <v>7</v>
      </c>
      <c r="O101" s="230">
        <v>73</v>
      </c>
      <c r="P101" s="230">
        <v>840</v>
      </c>
      <c r="Q101" s="230">
        <v>6544</v>
      </c>
      <c r="R101" s="230">
        <v>820</v>
      </c>
      <c r="S101" s="230">
        <v>5866</v>
      </c>
      <c r="T101" s="230">
        <v>1</v>
      </c>
      <c r="U101" s="230">
        <v>10</v>
      </c>
      <c r="V101" s="230">
        <v>1</v>
      </c>
      <c r="W101" s="230">
        <v>45</v>
      </c>
      <c r="X101" s="230">
        <v>185</v>
      </c>
      <c r="Y101" s="230">
        <v>1700</v>
      </c>
      <c r="Z101" s="230">
        <v>83</v>
      </c>
      <c r="AA101" s="230">
        <v>642</v>
      </c>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3"/>
      <c r="BI101" s="233"/>
      <c r="BJ101" s="233"/>
      <c r="BK101" s="233"/>
      <c r="BL101" s="233"/>
      <c r="BM101" s="233"/>
      <c r="BN101" s="233"/>
      <c r="BO101" s="233"/>
      <c r="BP101" s="233"/>
      <c r="BQ101" s="233"/>
      <c r="BR101" s="233"/>
      <c r="BS101" s="233"/>
    </row>
    <row r="102" spans="2:71" s="232" customFormat="1" ht="15" customHeight="1">
      <c r="B102" s="240"/>
      <c r="C102" s="241" t="s">
        <v>1118</v>
      </c>
      <c r="D102" s="230">
        <v>1386</v>
      </c>
      <c r="E102" s="230">
        <v>102117</v>
      </c>
      <c r="F102" s="230">
        <v>1367</v>
      </c>
      <c r="G102" s="230">
        <v>65049</v>
      </c>
      <c r="H102" s="230">
        <v>1053</v>
      </c>
      <c r="I102" s="230">
        <v>24813</v>
      </c>
      <c r="J102" s="230">
        <v>335</v>
      </c>
      <c r="K102" s="230">
        <v>5098</v>
      </c>
      <c r="L102" s="230">
        <v>885</v>
      </c>
      <c r="M102" s="230">
        <v>19370</v>
      </c>
      <c r="N102" s="230">
        <v>17</v>
      </c>
      <c r="O102" s="230">
        <v>345</v>
      </c>
      <c r="P102" s="230">
        <v>1127</v>
      </c>
      <c r="Q102" s="230">
        <v>12255</v>
      </c>
      <c r="R102" s="230">
        <v>1103</v>
      </c>
      <c r="S102" s="230">
        <v>10655</v>
      </c>
      <c r="T102" s="230">
        <v>18</v>
      </c>
      <c r="U102" s="230">
        <v>228</v>
      </c>
      <c r="V102" s="230">
        <v>1</v>
      </c>
      <c r="W102" s="230">
        <v>50</v>
      </c>
      <c r="X102" s="230">
        <v>456</v>
      </c>
      <c r="Y102" s="230">
        <v>4835</v>
      </c>
      <c r="Z102" s="230">
        <v>107</v>
      </c>
      <c r="AA102" s="230">
        <v>1454</v>
      </c>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3"/>
      <c r="BI102" s="233"/>
      <c r="BJ102" s="233"/>
      <c r="BK102" s="233"/>
      <c r="BL102" s="233"/>
      <c r="BM102" s="233"/>
      <c r="BN102" s="233"/>
      <c r="BO102" s="233"/>
      <c r="BP102" s="233"/>
      <c r="BQ102" s="233"/>
      <c r="BR102" s="233"/>
      <c r="BS102" s="233"/>
    </row>
    <row r="103" spans="2:71" s="232" customFormat="1" ht="15" customHeight="1">
      <c r="B103" s="240"/>
      <c r="C103" s="241" t="s">
        <v>1119</v>
      </c>
      <c r="D103" s="230">
        <v>1815</v>
      </c>
      <c r="E103" s="230">
        <v>254091</v>
      </c>
      <c r="F103" s="230">
        <v>1785</v>
      </c>
      <c r="G103" s="230">
        <v>156214</v>
      </c>
      <c r="H103" s="230">
        <v>1677</v>
      </c>
      <c r="I103" s="230">
        <v>71811</v>
      </c>
      <c r="J103" s="230">
        <v>539</v>
      </c>
      <c r="K103" s="230">
        <v>12752</v>
      </c>
      <c r="L103" s="230">
        <v>1493</v>
      </c>
      <c r="M103" s="230">
        <v>56914</v>
      </c>
      <c r="N103" s="230">
        <v>78</v>
      </c>
      <c r="O103" s="230">
        <v>2145</v>
      </c>
      <c r="P103" s="230">
        <v>1478</v>
      </c>
      <c r="Q103" s="230">
        <v>26066</v>
      </c>
      <c r="R103" s="230">
        <v>1468</v>
      </c>
      <c r="S103" s="230">
        <v>22656</v>
      </c>
      <c r="T103" s="230">
        <v>34</v>
      </c>
      <c r="U103" s="230">
        <v>500</v>
      </c>
      <c r="V103" s="230">
        <v>1</v>
      </c>
      <c r="W103" s="230">
        <v>32</v>
      </c>
      <c r="X103" s="230">
        <v>659</v>
      </c>
      <c r="Y103" s="230">
        <v>8729</v>
      </c>
      <c r="Z103" s="230">
        <v>113</v>
      </c>
      <c r="AA103" s="230">
        <v>2363</v>
      </c>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3"/>
      <c r="BI103" s="233"/>
      <c r="BJ103" s="233"/>
      <c r="BK103" s="233"/>
      <c r="BL103" s="233"/>
      <c r="BM103" s="233"/>
      <c r="BN103" s="233"/>
      <c r="BO103" s="233"/>
      <c r="BP103" s="233"/>
      <c r="BQ103" s="233"/>
      <c r="BR103" s="233"/>
      <c r="BS103" s="233"/>
    </row>
    <row r="104" spans="2:71" s="232" customFormat="1" ht="15" customHeight="1">
      <c r="B104" s="240"/>
      <c r="C104" s="241" t="s">
        <v>1120</v>
      </c>
      <c r="D104" s="230">
        <v>291</v>
      </c>
      <c r="E104" s="230">
        <v>66575</v>
      </c>
      <c r="F104" s="230">
        <v>287</v>
      </c>
      <c r="G104" s="230">
        <v>38585</v>
      </c>
      <c r="H104" s="230">
        <v>279</v>
      </c>
      <c r="I104" s="230">
        <v>19565</v>
      </c>
      <c r="J104" s="230">
        <v>122</v>
      </c>
      <c r="K104" s="230">
        <v>3805</v>
      </c>
      <c r="L104" s="230">
        <v>242</v>
      </c>
      <c r="M104" s="230">
        <v>14552</v>
      </c>
      <c r="N104" s="230">
        <v>30</v>
      </c>
      <c r="O104" s="230">
        <v>1208</v>
      </c>
      <c r="P104" s="230">
        <v>260</v>
      </c>
      <c r="Q104" s="230">
        <v>8425</v>
      </c>
      <c r="R104" s="230">
        <v>260</v>
      </c>
      <c r="S104" s="230">
        <v>7165</v>
      </c>
      <c r="T104" s="230">
        <v>11</v>
      </c>
      <c r="U104" s="230">
        <v>230</v>
      </c>
      <c r="V104" s="230" t="s">
        <v>1121</v>
      </c>
      <c r="W104" s="230" t="s">
        <v>1121</v>
      </c>
      <c r="X104" s="230">
        <v>110</v>
      </c>
      <c r="Y104" s="230">
        <v>1544</v>
      </c>
      <c r="Z104" s="230">
        <v>29</v>
      </c>
      <c r="AA104" s="230">
        <v>584</v>
      </c>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3"/>
      <c r="BA104" s="233"/>
      <c r="BB104" s="233"/>
      <c r="BC104" s="233"/>
      <c r="BD104" s="233"/>
      <c r="BE104" s="233"/>
      <c r="BF104" s="233"/>
      <c r="BG104" s="233"/>
      <c r="BH104" s="233"/>
      <c r="BI104" s="233"/>
      <c r="BJ104" s="233"/>
      <c r="BK104" s="233"/>
      <c r="BL104" s="233"/>
      <c r="BM104" s="233"/>
      <c r="BN104" s="233"/>
      <c r="BO104" s="233"/>
      <c r="BP104" s="233"/>
      <c r="BQ104" s="233"/>
      <c r="BR104" s="233"/>
      <c r="BS104" s="233"/>
    </row>
    <row r="105" spans="2:71" s="232" customFormat="1" ht="15" customHeight="1">
      <c r="B105" s="240"/>
      <c r="C105" s="241" t="s">
        <v>1117</v>
      </c>
      <c r="D105" s="230">
        <v>22</v>
      </c>
      <c r="E105" s="230">
        <v>7825</v>
      </c>
      <c r="F105" s="230">
        <v>22</v>
      </c>
      <c r="G105" s="230">
        <v>4321</v>
      </c>
      <c r="H105" s="230">
        <v>21</v>
      </c>
      <c r="I105" s="230">
        <v>2543</v>
      </c>
      <c r="J105" s="230">
        <v>12</v>
      </c>
      <c r="K105" s="230">
        <v>1030</v>
      </c>
      <c r="L105" s="230">
        <v>16</v>
      </c>
      <c r="M105" s="230">
        <v>1416</v>
      </c>
      <c r="N105" s="230">
        <v>3</v>
      </c>
      <c r="O105" s="230">
        <v>97</v>
      </c>
      <c r="P105" s="230">
        <v>20</v>
      </c>
      <c r="Q105" s="230">
        <v>961</v>
      </c>
      <c r="R105" s="230">
        <v>19</v>
      </c>
      <c r="S105" s="230">
        <v>784</v>
      </c>
      <c r="T105" s="230">
        <v>2</v>
      </c>
      <c r="U105" s="230">
        <v>21</v>
      </c>
      <c r="V105" s="230" t="s">
        <v>1121</v>
      </c>
      <c r="W105" s="230" t="s">
        <v>1121</v>
      </c>
      <c r="X105" s="230">
        <v>12</v>
      </c>
      <c r="Y105" s="230">
        <v>282</v>
      </c>
      <c r="Z105" s="230">
        <v>4</v>
      </c>
      <c r="AA105" s="230">
        <v>177</v>
      </c>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row>
    <row r="106" spans="2:71" s="232" customFormat="1" ht="8.25" customHeight="1">
      <c r="B106" s="240"/>
      <c r="C106" s="241"/>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row>
    <row r="107" spans="2:27" s="242" customFormat="1" ht="15" customHeight="1">
      <c r="B107" s="1298" t="s">
        <v>930</v>
      </c>
      <c r="C107" s="1299"/>
      <c r="D107" s="243">
        <v>3342</v>
      </c>
      <c r="E107" s="238">
        <v>359643</v>
      </c>
      <c r="F107" s="244">
        <v>3208</v>
      </c>
      <c r="G107" s="244">
        <v>299969</v>
      </c>
      <c r="H107" s="244">
        <v>1233</v>
      </c>
      <c r="I107" s="238">
        <v>29700</v>
      </c>
      <c r="J107" s="244">
        <v>273</v>
      </c>
      <c r="K107" s="244">
        <v>6761</v>
      </c>
      <c r="L107" s="244">
        <v>902</v>
      </c>
      <c r="M107" s="244">
        <v>19948</v>
      </c>
      <c r="N107" s="244">
        <v>118</v>
      </c>
      <c r="O107" s="244">
        <v>2991</v>
      </c>
      <c r="P107" s="244">
        <v>3061</v>
      </c>
      <c r="Q107" s="238">
        <v>29974</v>
      </c>
      <c r="R107" s="244">
        <v>3026</v>
      </c>
      <c r="S107" s="244">
        <v>25715</v>
      </c>
      <c r="T107" s="244">
        <v>28</v>
      </c>
      <c r="U107" s="244">
        <v>430</v>
      </c>
      <c r="V107" s="244">
        <v>54</v>
      </c>
      <c r="W107" s="244">
        <v>7251</v>
      </c>
      <c r="X107" s="244">
        <v>724</v>
      </c>
      <c r="Y107" s="244">
        <v>25877</v>
      </c>
      <c r="Z107" s="243">
        <v>334</v>
      </c>
      <c r="AA107" s="243">
        <v>3057</v>
      </c>
    </row>
    <row r="108" spans="2:71" s="232" customFormat="1" ht="15" customHeight="1">
      <c r="B108" s="240"/>
      <c r="C108" s="241" t="s">
        <v>1113</v>
      </c>
      <c r="D108" s="230">
        <v>926</v>
      </c>
      <c r="E108" s="230">
        <v>26209</v>
      </c>
      <c r="F108" s="230">
        <v>809</v>
      </c>
      <c r="G108" s="230">
        <v>19563</v>
      </c>
      <c r="H108" s="230">
        <v>157</v>
      </c>
      <c r="I108" s="230">
        <v>1882</v>
      </c>
      <c r="J108" s="230">
        <v>45</v>
      </c>
      <c r="K108" s="230">
        <v>744</v>
      </c>
      <c r="L108" s="230">
        <v>109</v>
      </c>
      <c r="M108" s="230">
        <v>1103</v>
      </c>
      <c r="N108" s="230">
        <v>3</v>
      </c>
      <c r="O108" s="230">
        <v>35</v>
      </c>
      <c r="P108" s="230">
        <v>762</v>
      </c>
      <c r="Q108" s="230">
        <v>4764</v>
      </c>
      <c r="R108" s="230">
        <v>746</v>
      </c>
      <c r="S108" s="230">
        <v>4180</v>
      </c>
      <c r="T108" s="230" t="s">
        <v>1121</v>
      </c>
      <c r="U108" s="230" t="s">
        <v>1121</v>
      </c>
      <c r="V108" s="230">
        <v>3</v>
      </c>
      <c r="W108" s="230">
        <v>233</v>
      </c>
      <c r="X108" s="230">
        <v>118</v>
      </c>
      <c r="Y108" s="230">
        <v>1666</v>
      </c>
      <c r="Z108" s="230">
        <v>86</v>
      </c>
      <c r="AA108" s="230">
        <v>569</v>
      </c>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row>
    <row r="109" spans="2:71" s="232" customFormat="1" ht="15" customHeight="1">
      <c r="B109" s="240"/>
      <c r="C109" s="241" t="s">
        <v>1118</v>
      </c>
      <c r="D109" s="230">
        <v>871</v>
      </c>
      <c r="E109" s="230">
        <v>63011</v>
      </c>
      <c r="F109" s="230">
        <v>857</v>
      </c>
      <c r="G109" s="230">
        <v>50265</v>
      </c>
      <c r="H109" s="230">
        <v>310</v>
      </c>
      <c r="I109" s="230">
        <v>5648</v>
      </c>
      <c r="J109" s="230">
        <v>60</v>
      </c>
      <c r="K109" s="230">
        <v>1361</v>
      </c>
      <c r="L109" s="230">
        <v>226</v>
      </c>
      <c r="M109" s="230">
        <v>3576</v>
      </c>
      <c r="N109" s="230">
        <v>32</v>
      </c>
      <c r="O109" s="230">
        <v>711</v>
      </c>
      <c r="P109" s="230">
        <v>804</v>
      </c>
      <c r="Q109" s="230">
        <v>7098</v>
      </c>
      <c r="R109" s="230">
        <v>797</v>
      </c>
      <c r="S109" s="230">
        <v>6257</v>
      </c>
      <c r="T109" s="230">
        <v>3</v>
      </c>
      <c r="U109" s="230">
        <v>17</v>
      </c>
      <c r="V109" s="230">
        <v>21</v>
      </c>
      <c r="W109" s="230">
        <v>2569</v>
      </c>
      <c r="X109" s="230">
        <v>163</v>
      </c>
      <c r="Y109" s="230">
        <v>4058</v>
      </c>
      <c r="Z109" s="230">
        <v>88</v>
      </c>
      <c r="AA109" s="230">
        <v>751</v>
      </c>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3"/>
      <c r="BC109" s="233"/>
      <c r="BD109" s="233"/>
      <c r="BE109" s="233"/>
      <c r="BF109" s="233"/>
      <c r="BG109" s="233"/>
      <c r="BH109" s="233"/>
      <c r="BI109" s="233"/>
      <c r="BJ109" s="233"/>
      <c r="BK109" s="233"/>
      <c r="BL109" s="233"/>
      <c r="BM109" s="233"/>
      <c r="BN109" s="233"/>
      <c r="BO109" s="233"/>
      <c r="BP109" s="233"/>
      <c r="BQ109" s="233"/>
      <c r="BR109" s="233"/>
      <c r="BS109" s="233"/>
    </row>
    <row r="110" spans="2:71" s="232" customFormat="1" ht="15" customHeight="1">
      <c r="B110" s="240"/>
      <c r="C110" s="241" t="s">
        <v>1119</v>
      </c>
      <c r="D110" s="230">
        <v>1090</v>
      </c>
      <c r="E110" s="230">
        <v>156585</v>
      </c>
      <c r="F110" s="230">
        <v>1088</v>
      </c>
      <c r="G110" s="230">
        <v>128074</v>
      </c>
      <c r="H110" s="230">
        <v>575</v>
      </c>
      <c r="I110" s="230">
        <v>15456</v>
      </c>
      <c r="J110" s="230">
        <v>123</v>
      </c>
      <c r="K110" s="230">
        <v>3077</v>
      </c>
      <c r="L110" s="230">
        <v>430</v>
      </c>
      <c r="M110" s="230">
        <v>10814</v>
      </c>
      <c r="N110" s="230">
        <v>56</v>
      </c>
      <c r="O110" s="230">
        <v>1565</v>
      </c>
      <c r="P110" s="230">
        <v>1049</v>
      </c>
      <c r="Q110" s="230">
        <v>13055</v>
      </c>
      <c r="R110" s="230">
        <v>1038</v>
      </c>
      <c r="S110" s="230">
        <v>11309</v>
      </c>
      <c r="T110" s="230">
        <v>16</v>
      </c>
      <c r="U110" s="230">
        <v>286</v>
      </c>
      <c r="V110" s="230">
        <v>26</v>
      </c>
      <c r="W110" s="230">
        <v>3678</v>
      </c>
      <c r="X110" s="230">
        <v>304</v>
      </c>
      <c r="Y110" s="230">
        <v>12390</v>
      </c>
      <c r="Z110" s="230">
        <v>120</v>
      </c>
      <c r="AA110" s="230">
        <v>1186</v>
      </c>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3"/>
      <c r="AY110" s="233"/>
      <c r="AZ110" s="233"/>
      <c r="BA110" s="233"/>
      <c r="BB110" s="233"/>
      <c r="BC110" s="233"/>
      <c r="BD110" s="233"/>
      <c r="BE110" s="233"/>
      <c r="BF110" s="233"/>
      <c r="BG110" s="233"/>
      <c r="BH110" s="233"/>
      <c r="BI110" s="233"/>
      <c r="BJ110" s="233"/>
      <c r="BK110" s="233"/>
      <c r="BL110" s="233"/>
      <c r="BM110" s="233"/>
      <c r="BN110" s="233"/>
      <c r="BO110" s="233"/>
      <c r="BP110" s="233"/>
      <c r="BQ110" s="233"/>
      <c r="BR110" s="233"/>
      <c r="BS110" s="233"/>
    </row>
    <row r="111" spans="2:71" s="232" customFormat="1" ht="15" customHeight="1">
      <c r="B111" s="240"/>
      <c r="C111" s="241" t="s">
        <v>1120</v>
      </c>
      <c r="D111" s="230">
        <v>395</v>
      </c>
      <c r="E111" s="230">
        <v>93806</v>
      </c>
      <c r="F111" s="230">
        <v>395</v>
      </c>
      <c r="G111" s="230">
        <v>83172</v>
      </c>
      <c r="H111" s="230">
        <v>175</v>
      </c>
      <c r="I111" s="230">
        <v>6059</v>
      </c>
      <c r="J111" s="230">
        <v>43</v>
      </c>
      <c r="K111" s="230">
        <v>1535</v>
      </c>
      <c r="L111" s="230">
        <v>124</v>
      </c>
      <c r="M111" s="230">
        <v>3894</v>
      </c>
      <c r="N111" s="230">
        <v>24</v>
      </c>
      <c r="O111" s="230">
        <v>630</v>
      </c>
      <c r="P111" s="230">
        <v>389</v>
      </c>
      <c r="Q111" s="230">
        <v>4575</v>
      </c>
      <c r="R111" s="230">
        <v>388</v>
      </c>
      <c r="S111" s="230">
        <v>3627</v>
      </c>
      <c r="T111" s="230">
        <v>9</v>
      </c>
      <c r="U111" s="230">
        <v>127</v>
      </c>
      <c r="V111" s="230">
        <v>4</v>
      </c>
      <c r="W111" s="230">
        <v>771</v>
      </c>
      <c r="X111" s="230">
        <v>119</v>
      </c>
      <c r="Y111" s="230">
        <v>6314</v>
      </c>
      <c r="Z111" s="230">
        <v>36</v>
      </c>
      <c r="AA111" s="230">
        <v>501</v>
      </c>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3"/>
      <c r="BR111" s="233"/>
      <c r="BS111" s="233"/>
    </row>
    <row r="112" spans="2:71" s="232" customFormat="1" ht="15" customHeight="1">
      <c r="B112" s="240"/>
      <c r="C112" s="241" t="s">
        <v>1117</v>
      </c>
      <c r="D112" s="230">
        <v>58</v>
      </c>
      <c r="E112" s="230">
        <v>20019</v>
      </c>
      <c r="F112" s="230">
        <v>58</v>
      </c>
      <c r="G112" s="230">
        <v>18888</v>
      </c>
      <c r="H112" s="230">
        <v>15</v>
      </c>
      <c r="I112" s="230">
        <v>651</v>
      </c>
      <c r="J112" s="230">
        <v>1</v>
      </c>
      <c r="K112" s="230">
        <v>40</v>
      </c>
      <c r="L112" s="230">
        <v>13</v>
      </c>
      <c r="M112" s="230">
        <v>561</v>
      </c>
      <c r="N112" s="230">
        <v>3</v>
      </c>
      <c r="O112" s="230">
        <v>50</v>
      </c>
      <c r="P112" s="230">
        <v>56</v>
      </c>
      <c r="Q112" s="230">
        <v>480</v>
      </c>
      <c r="R112" s="230">
        <v>56</v>
      </c>
      <c r="S112" s="230">
        <v>340</v>
      </c>
      <c r="T112" s="230" t="s">
        <v>1121</v>
      </c>
      <c r="U112" s="230" t="s">
        <v>1121</v>
      </c>
      <c r="V112" s="230" t="s">
        <v>1121</v>
      </c>
      <c r="W112" s="230" t="s">
        <v>1121</v>
      </c>
      <c r="X112" s="230">
        <v>20</v>
      </c>
      <c r="Y112" s="230">
        <v>1449</v>
      </c>
      <c r="Z112" s="230">
        <v>4</v>
      </c>
      <c r="AA112" s="230">
        <v>50</v>
      </c>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3"/>
      <c r="BP112" s="233"/>
      <c r="BQ112" s="233"/>
      <c r="BR112" s="233"/>
      <c r="BS112" s="233"/>
    </row>
    <row r="113" spans="2:71" s="232" customFormat="1" ht="8.25" customHeight="1">
      <c r="B113" s="240"/>
      <c r="C113" s="241"/>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c r="BA113" s="233"/>
      <c r="BB113" s="233"/>
      <c r="BC113" s="233"/>
      <c r="BD113" s="233"/>
      <c r="BE113" s="233"/>
      <c r="BF113" s="233"/>
      <c r="BG113" s="233"/>
      <c r="BH113" s="233"/>
      <c r="BI113" s="233"/>
      <c r="BJ113" s="233"/>
      <c r="BK113" s="233"/>
      <c r="BL113" s="233"/>
      <c r="BM113" s="233"/>
      <c r="BN113" s="233"/>
      <c r="BO113" s="233"/>
      <c r="BP113" s="233"/>
      <c r="BQ113" s="233"/>
      <c r="BR113" s="233"/>
      <c r="BS113" s="233"/>
    </row>
    <row r="114" spans="2:27" s="242" customFormat="1" ht="15" customHeight="1">
      <c r="B114" s="1298" t="s">
        <v>931</v>
      </c>
      <c r="C114" s="1299"/>
      <c r="D114" s="243">
        <v>4387</v>
      </c>
      <c r="E114" s="238">
        <v>440174</v>
      </c>
      <c r="F114" s="244">
        <v>3749</v>
      </c>
      <c r="G114" s="244">
        <v>227076</v>
      </c>
      <c r="H114" s="244">
        <v>3544</v>
      </c>
      <c r="I114" s="238">
        <v>158306</v>
      </c>
      <c r="J114" s="244">
        <v>3250</v>
      </c>
      <c r="K114" s="244">
        <v>142734</v>
      </c>
      <c r="L114" s="244">
        <v>621</v>
      </c>
      <c r="M114" s="244">
        <v>15054</v>
      </c>
      <c r="N114" s="244">
        <v>35</v>
      </c>
      <c r="O114" s="244">
        <v>518</v>
      </c>
      <c r="P114" s="244">
        <v>3641</v>
      </c>
      <c r="Q114" s="238">
        <v>54792</v>
      </c>
      <c r="R114" s="244">
        <v>3574</v>
      </c>
      <c r="S114" s="244">
        <v>48574</v>
      </c>
      <c r="T114" s="244">
        <v>87</v>
      </c>
      <c r="U114" s="244">
        <v>1426</v>
      </c>
      <c r="V114" s="244">
        <v>50</v>
      </c>
      <c r="W114" s="244">
        <v>19231</v>
      </c>
      <c r="X114" s="244">
        <v>819</v>
      </c>
      <c r="Y114" s="244">
        <v>11008</v>
      </c>
      <c r="Z114" s="243">
        <v>348</v>
      </c>
      <c r="AA114" s="243">
        <v>5024</v>
      </c>
    </row>
    <row r="115" spans="2:71" s="232" customFormat="1" ht="15" customHeight="1">
      <c r="B115" s="240"/>
      <c r="C115" s="241" t="s">
        <v>1113</v>
      </c>
      <c r="D115" s="230">
        <v>1104</v>
      </c>
      <c r="E115" s="230">
        <v>32099</v>
      </c>
      <c r="F115" s="230">
        <v>713</v>
      </c>
      <c r="G115" s="230">
        <v>15280</v>
      </c>
      <c r="H115" s="230">
        <v>568</v>
      </c>
      <c r="I115" s="230">
        <v>9606</v>
      </c>
      <c r="J115" s="230">
        <v>540</v>
      </c>
      <c r="K115" s="230">
        <v>9097</v>
      </c>
      <c r="L115" s="230">
        <v>36</v>
      </c>
      <c r="M115" s="230">
        <v>479</v>
      </c>
      <c r="N115" s="230">
        <v>3</v>
      </c>
      <c r="O115" s="230">
        <v>30</v>
      </c>
      <c r="P115" s="230">
        <v>820</v>
      </c>
      <c r="Q115" s="230">
        <v>7213</v>
      </c>
      <c r="R115" s="230">
        <v>801</v>
      </c>
      <c r="S115" s="230">
        <v>6065</v>
      </c>
      <c r="T115" s="230" t="s">
        <v>1121</v>
      </c>
      <c r="U115" s="230" t="s">
        <v>1121</v>
      </c>
      <c r="V115" s="230" t="s">
        <v>1121</v>
      </c>
      <c r="W115" s="230">
        <v>131</v>
      </c>
      <c r="X115" s="230">
        <v>107</v>
      </c>
      <c r="Y115" s="230">
        <v>1175</v>
      </c>
      <c r="Z115" s="230">
        <v>106</v>
      </c>
      <c r="AA115" s="230">
        <v>1148</v>
      </c>
      <c r="AB115" s="233"/>
      <c r="AC115" s="233"/>
      <c r="AD115" s="233"/>
      <c r="AE115" s="233"/>
      <c r="AF115" s="233"/>
      <c r="AG115" s="233"/>
      <c r="AH115" s="233"/>
      <c r="AI115" s="233"/>
      <c r="AJ115" s="233"/>
      <c r="AK115" s="233"/>
      <c r="AL115" s="233"/>
      <c r="AM115" s="233"/>
      <c r="AN115" s="233"/>
      <c r="AO115" s="233"/>
      <c r="AP115" s="233"/>
      <c r="AQ115" s="233"/>
      <c r="AR115" s="233"/>
      <c r="AS115" s="233"/>
      <c r="AT115" s="233"/>
      <c r="AU115" s="233"/>
      <c r="AV115" s="233"/>
      <c r="AW115" s="233"/>
      <c r="AX115" s="233"/>
      <c r="AY115" s="233"/>
      <c r="AZ115" s="233"/>
      <c r="BA115" s="233"/>
      <c r="BB115" s="233"/>
      <c r="BC115" s="233"/>
      <c r="BD115" s="233"/>
      <c r="BE115" s="233"/>
      <c r="BF115" s="233"/>
      <c r="BG115" s="233"/>
      <c r="BH115" s="233"/>
      <c r="BI115" s="233"/>
      <c r="BJ115" s="233"/>
      <c r="BK115" s="233"/>
      <c r="BL115" s="233"/>
      <c r="BM115" s="233"/>
      <c r="BN115" s="233"/>
      <c r="BO115" s="233"/>
      <c r="BP115" s="233"/>
      <c r="BQ115" s="233"/>
      <c r="BR115" s="233"/>
      <c r="BS115" s="233"/>
    </row>
    <row r="116" spans="2:71" s="232" customFormat="1" ht="15" customHeight="1">
      <c r="B116" s="240"/>
      <c r="C116" s="241" t="s">
        <v>1118</v>
      </c>
      <c r="D116" s="230">
        <v>1201</v>
      </c>
      <c r="E116" s="230">
        <v>88102</v>
      </c>
      <c r="F116" s="230">
        <v>1039</v>
      </c>
      <c r="G116" s="230">
        <v>42689</v>
      </c>
      <c r="H116" s="230">
        <v>1000</v>
      </c>
      <c r="I116" s="230">
        <v>31996</v>
      </c>
      <c r="J116" s="230">
        <v>868</v>
      </c>
      <c r="K116" s="230">
        <v>27553</v>
      </c>
      <c r="L116" s="230">
        <v>196</v>
      </c>
      <c r="M116" s="230">
        <v>4388</v>
      </c>
      <c r="N116" s="230">
        <v>5</v>
      </c>
      <c r="O116" s="230">
        <v>55</v>
      </c>
      <c r="P116" s="230">
        <v>1001</v>
      </c>
      <c r="Q116" s="230">
        <v>13417</v>
      </c>
      <c r="R116" s="230">
        <v>973</v>
      </c>
      <c r="S116" s="230">
        <v>11557</v>
      </c>
      <c r="T116" s="230">
        <v>10</v>
      </c>
      <c r="U116" s="230">
        <v>185</v>
      </c>
      <c r="V116" s="230">
        <v>2</v>
      </c>
      <c r="W116" s="230">
        <v>143</v>
      </c>
      <c r="X116" s="230">
        <v>237</v>
      </c>
      <c r="Y116" s="230">
        <v>2882</v>
      </c>
      <c r="Z116" s="230">
        <v>122</v>
      </c>
      <c r="AA116" s="230">
        <v>1829</v>
      </c>
      <c r="AB116" s="233"/>
      <c r="AC116" s="233"/>
      <c r="AD116" s="233"/>
      <c r="AE116" s="233"/>
      <c r="AF116" s="233"/>
      <c r="AG116" s="233"/>
      <c r="AH116" s="233"/>
      <c r="AI116" s="233"/>
      <c r="AJ116" s="233"/>
      <c r="AK116" s="233"/>
      <c r="AL116" s="233"/>
      <c r="AM116" s="233"/>
      <c r="AN116" s="233"/>
      <c r="AO116" s="233"/>
      <c r="AP116" s="233"/>
      <c r="AQ116" s="233"/>
      <c r="AR116" s="233"/>
      <c r="AS116" s="233"/>
      <c r="AT116" s="233"/>
      <c r="AU116" s="233"/>
      <c r="AV116" s="233"/>
      <c r="AW116" s="233"/>
      <c r="AX116" s="233"/>
      <c r="AY116" s="233"/>
      <c r="AZ116" s="233"/>
      <c r="BA116" s="233"/>
      <c r="BB116" s="233"/>
      <c r="BC116" s="233"/>
      <c r="BD116" s="233"/>
      <c r="BE116" s="233"/>
      <c r="BF116" s="233"/>
      <c r="BG116" s="233"/>
      <c r="BH116" s="233"/>
      <c r="BI116" s="233"/>
      <c r="BJ116" s="233"/>
      <c r="BK116" s="233"/>
      <c r="BL116" s="233"/>
      <c r="BM116" s="233"/>
      <c r="BN116" s="233"/>
      <c r="BO116" s="233"/>
      <c r="BP116" s="233"/>
      <c r="BQ116" s="233"/>
      <c r="BR116" s="233"/>
      <c r="BS116" s="233"/>
    </row>
    <row r="117" spans="2:71" s="232" customFormat="1" ht="15" customHeight="1">
      <c r="B117" s="240"/>
      <c r="C117" s="241" t="s">
        <v>1119</v>
      </c>
      <c r="D117" s="230">
        <v>1793</v>
      </c>
      <c r="E117" s="230">
        <v>255080</v>
      </c>
      <c r="F117" s="230">
        <v>1720</v>
      </c>
      <c r="G117" s="230">
        <v>136058</v>
      </c>
      <c r="H117" s="230">
        <v>1700</v>
      </c>
      <c r="I117" s="230">
        <v>90975</v>
      </c>
      <c r="J117" s="230">
        <v>1578</v>
      </c>
      <c r="K117" s="230">
        <v>82160</v>
      </c>
      <c r="L117" s="230">
        <v>333</v>
      </c>
      <c r="M117" s="230">
        <v>8468</v>
      </c>
      <c r="N117" s="230">
        <v>20</v>
      </c>
      <c r="O117" s="230">
        <v>347</v>
      </c>
      <c r="P117" s="230">
        <v>1570</v>
      </c>
      <c r="Q117" s="230">
        <v>28047</v>
      </c>
      <c r="R117" s="230">
        <v>1553</v>
      </c>
      <c r="S117" s="230">
        <v>25696</v>
      </c>
      <c r="T117" s="230">
        <v>56</v>
      </c>
      <c r="U117" s="230">
        <v>848</v>
      </c>
      <c r="V117" s="230">
        <v>4</v>
      </c>
      <c r="W117" s="230">
        <v>17531</v>
      </c>
      <c r="X117" s="230">
        <v>402</v>
      </c>
      <c r="Y117" s="230">
        <v>5732</v>
      </c>
      <c r="Z117" s="230">
        <v>105</v>
      </c>
      <c r="AA117" s="230">
        <v>1606</v>
      </c>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row>
    <row r="118" spans="2:71" s="232" customFormat="1" ht="15" customHeight="1">
      <c r="B118" s="240"/>
      <c r="C118" s="241" t="s">
        <v>1120</v>
      </c>
      <c r="D118" s="230">
        <v>266</v>
      </c>
      <c r="E118" s="230">
        <v>60445</v>
      </c>
      <c r="F118" s="230">
        <v>263</v>
      </c>
      <c r="G118" s="230">
        <v>31551</v>
      </c>
      <c r="H118" s="230">
        <v>259</v>
      </c>
      <c r="I118" s="230">
        <v>23249</v>
      </c>
      <c r="J118" s="230">
        <v>248</v>
      </c>
      <c r="K118" s="230">
        <v>21463</v>
      </c>
      <c r="L118" s="230">
        <v>55</v>
      </c>
      <c r="M118" s="230">
        <v>1700</v>
      </c>
      <c r="N118" s="230">
        <v>7</v>
      </c>
      <c r="O118" s="230">
        <v>86</v>
      </c>
      <c r="P118" s="230">
        <v>232</v>
      </c>
      <c r="Q118" s="230">
        <v>5645</v>
      </c>
      <c r="R118" s="230">
        <v>230</v>
      </c>
      <c r="S118" s="230">
        <v>4954</v>
      </c>
      <c r="T118" s="230">
        <v>21</v>
      </c>
      <c r="U118" s="230">
        <v>393</v>
      </c>
      <c r="V118" s="230">
        <v>29</v>
      </c>
      <c r="W118" s="230">
        <v>1426</v>
      </c>
      <c r="X118" s="230">
        <v>69</v>
      </c>
      <c r="Y118" s="230">
        <v>1162</v>
      </c>
      <c r="Z118" s="230">
        <v>14</v>
      </c>
      <c r="AA118" s="230">
        <v>386</v>
      </c>
      <c r="AB118" s="233"/>
      <c r="AC118" s="233"/>
      <c r="AD118" s="233"/>
      <c r="AE118" s="233"/>
      <c r="AF118" s="233"/>
      <c r="AG118" s="233"/>
      <c r="AH118" s="233"/>
      <c r="AI118" s="233"/>
      <c r="AJ118" s="233"/>
      <c r="AK118" s="233"/>
      <c r="AL118" s="233"/>
      <c r="AM118" s="233"/>
      <c r="AN118" s="233"/>
      <c r="AO118" s="233"/>
      <c r="AP118" s="233"/>
      <c r="AQ118" s="233"/>
      <c r="AR118" s="233"/>
      <c r="AS118" s="233"/>
      <c r="AT118" s="233"/>
      <c r="AU118" s="233"/>
      <c r="AV118" s="233"/>
      <c r="AW118" s="233"/>
      <c r="AX118" s="233"/>
      <c r="AY118" s="233"/>
      <c r="AZ118" s="233"/>
      <c r="BA118" s="233"/>
      <c r="BB118" s="233"/>
      <c r="BC118" s="233"/>
      <c r="BD118" s="233"/>
      <c r="BE118" s="233"/>
      <c r="BF118" s="233"/>
      <c r="BG118" s="233"/>
      <c r="BH118" s="233"/>
      <c r="BI118" s="233"/>
      <c r="BJ118" s="233"/>
      <c r="BK118" s="233"/>
      <c r="BL118" s="233"/>
      <c r="BM118" s="233"/>
      <c r="BN118" s="233"/>
      <c r="BO118" s="233"/>
      <c r="BP118" s="233"/>
      <c r="BQ118" s="233"/>
      <c r="BR118" s="233"/>
      <c r="BS118" s="233"/>
    </row>
    <row r="119" spans="2:71" s="232" customFormat="1" ht="15" customHeight="1">
      <c r="B119" s="240"/>
      <c r="C119" s="241" t="s">
        <v>1117</v>
      </c>
      <c r="D119" s="230">
        <v>13</v>
      </c>
      <c r="E119" s="230">
        <v>4392</v>
      </c>
      <c r="F119" s="230">
        <v>13</v>
      </c>
      <c r="G119" s="230">
        <v>1495</v>
      </c>
      <c r="H119" s="230">
        <v>13</v>
      </c>
      <c r="I119" s="230">
        <v>2457</v>
      </c>
      <c r="J119" s="230">
        <v>12</v>
      </c>
      <c r="K119" s="230">
        <v>2438</v>
      </c>
      <c r="L119" s="230">
        <v>1</v>
      </c>
      <c r="M119" s="230">
        <v>19</v>
      </c>
      <c r="N119" s="230" t="s">
        <v>1121</v>
      </c>
      <c r="O119" s="230" t="s">
        <v>1121</v>
      </c>
      <c r="P119" s="230">
        <v>10</v>
      </c>
      <c r="Q119" s="230">
        <v>440</v>
      </c>
      <c r="R119" s="230">
        <v>9</v>
      </c>
      <c r="S119" s="230">
        <v>272</v>
      </c>
      <c r="T119" s="230" t="s">
        <v>1121</v>
      </c>
      <c r="U119" s="230" t="s">
        <v>1121</v>
      </c>
      <c r="V119" s="230">
        <v>15</v>
      </c>
      <c r="W119" s="230" t="s">
        <v>1121</v>
      </c>
      <c r="X119" s="230">
        <v>4</v>
      </c>
      <c r="Y119" s="230">
        <v>57</v>
      </c>
      <c r="Z119" s="230">
        <v>1</v>
      </c>
      <c r="AA119" s="230">
        <v>55</v>
      </c>
      <c r="AB119" s="233"/>
      <c r="AC119" s="233"/>
      <c r="AD119" s="233"/>
      <c r="AE119" s="233"/>
      <c r="AF119" s="233"/>
      <c r="AG119" s="233"/>
      <c r="AH119" s="233"/>
      <c r="AI119" s="233"/>
      <c r="AJ119" s="233"/>
      <c r="AK119" s="233"/>
      <c r="AL119" s="233"/>
      <c r="AM119" s="233"/>
      <c r="AN119" s="233"/>
      <c r="AO119" s="233"/>
      <c r="AP119" s="233"/>
      <c r="AQ119" s="233"/>
      <c r="AR119" s="233"/>
      <c r="AS119" s="233"/>
      <c r="AT119" s="233"/>
      <c r="AU119" s="233"/>
      <c r="AV119" s="233"/>
      <c r="AW119" s="233"/>
      <c r="AX119" s="233"/>
      <c r="AY119" s="233"/>
      <c r="AZ119" s="233"/>
      <c r="BA119" s="233"/>
      <c r="BB119" s="233"/>
      <c r="BC119" s="233"/>
      <c r="BD119" s="233"/>
      <c r="BE119" s="233"/>
      <c r="BF119" s="233"/>
      <c r="BG119" s="233"/>
      <c r="BH119" s="233"/>
      <c r="BI119" s="233"/>
      <c r="BJ119" s="233"/>
      <c r="BK119" s="233"/>
      <c r="BL119" s="233"/>
      <c r="BM119" s="233"/>
      <c r="BN119" s="233"/>
      <c r="BO119" s="233"/>
      <c r="BP119" s="233"/>
      <c r="BQ119" s="233"/>
      <c r="BR119" s="233"/>
      <c r="BS119" s="233"/>
    </row>
    <row r="120" spans="2:27" ht="8.25" customHeight="1">
      <c r="B120" s="234"/>
      <c r="C120" s="241"/>
      <c r="D120" s="228"/>
      <c r="E120" s="230"/>
      <c r="F120" s="247"/>
      <c r="G120" s="247"/>
      <c r="H120" s="247"/>
      <c r="I120" s="230"/>
      <c r="J120" s="247"/>
      <c r="K120" s="247"/>
      <c r="L120" s="247"/>
      <c r="M120" s="247"/>
      <c r="N120" s="247"/>
      <c r="O120" s="247"/>
      <c r="P120" s="247"/>
      <c r="Q120" s="230"/>
      <c r="R120" s="247"/>
      <c r="S120" s="247"/>
      <c r="T120" s="247"/>
      <c r="U120" s="247"/>
      <c r="V120" s="247"/>
      <c r="W120" s="247"/>
      <c r="X120" s="247"/>
      <c r="Y120" s="247"/>
      <c r="Z120" s="228"/>
      <c r="AA120" s="228"/>
    </row>
    <row r="121" spans="2:27" s="242" customFormat="1" ht="15" customHeight="1">
      <c r="B121" s="1298" t="s">
        <v>932</v>
      </c>
      <c r="C121" s="1299"/>
      <c r="D121" s="243">
        <v>3968</v>
      </c>
      <c r="E121" s="238">
        <v>385922</v>
      </c>
      <c r="F121" s="244">
        <v>3137</v>
      </c>
      <c r="G121" s="244">
        <v>173587</v>
      </c>
      <c r="H121" s="244">
        <v>2699</v>
      </c>
      <c r="I121" s="238">
        <v>123423</v>
      </c>
      <c r="J121" s="244">
        <v>2278</v>
      </c>
      <c r="K121" s="244">
        <v>105989</v>
      </c>
      <c r="L121" s="244">
        <v>565</v>
      </c>
      <c r="M121" s="244">
        <v>13077</v>
      </c>
      <c r="N121" s="244">
        <v>171</v>
      </c>
      <c r="O121" s="244">
        <v>4357</v>
      </c>
      <c r="P121" s="244">
        <v>3036</v>
      </c>
      <c r="Q121" s="238">
        <v>88912</v>
      </c>
      <c r="R121" s="244">
        <v>2923</v>
      </c>
      <c r="S121" s="244">
        <v>80682</v>
      </c>
      <c r="T121" s="244">
        <v>36</v>
      </c>
      <c r="U121" s="244">
        <v>706</v>
      </c>
      <c r="V121" s="244">
        <v>15</v>
      </c>
      <c r="W121" s="244">
        <v>500</v>
      </c>
      <c r="X121" s="244">
        <v>1175</v>
      </c>
      <c r="Y121" s="244">
        <v>30812</v>
      </c>
      <c r="Z121" s="243">
        <v>472</v>
      </c>
      <c r="AA121" s="243">
        <v>6357</v>
      </c>
    </row>
    <row r="122" spans="2:71" s="232" customFormat="1" ht="15" customHeight="1">
      <c r="B122" s="240"/>
      <c r="C122" s="241" t="s">
        <v>1113</v>
      </c>
      <c r="D122" s="230">
        <v>1021</v>
      </c>
      <c r="E122" s="230">
        <v>28682</v>
      </c>
      <c r="F122" s="230">
        <v>634</v>
      </c>
      <c r="G122" s="230">
        <v>13045</v>
      </c>
      <c r="H122" s="230">
        <v>427</v>
      </c>
      <c r="I122" s="230">
        <v>7337</v>
      </c>
      <c r="J122" s="230">
        <v>383</v>
      </c>
      <c r="K122" s="230">
        <v>6837</v>
      </c>
      <c r="L122" s="230">
        <v>42</v>
      </c>
      <c r="M122" s="230">
        <v>438</v>
      </c>
      <c r="N122" s="230">
        <v>5</v>
      </c>
      <c r="O122" s="230">
        <v>62</v>
      </c>
      <c r="P122" s="230">
        <v>667</v>
      </c>
      <c r="Q122" s="230">
        <v>8300</v>
      </c>
      <c r="R122" s="230">
        <v>631</v>
      </c>
      <c r="S122" s="230">
        <v>6704</v>
      </c>
      <c r="T122" s="230" t="s">
        <v>1121</v>
      </c>
      <c r="U122" s="230" t="s">
        <v>1121</v>
      </c>
      <c r="V122" s="230">
        <v>3</v>
      </c>
      <c r="W122" s="230">
        <v>43</v>
      </c>
      <c r="X122" s="230">
        <v>157</v>
      </c>
      <c r="Y122" s="230">
        <v>2465</v>
      </c>
      <c r="Z122" s="230">
        <v>135</v>
      </c>
      <c r="AA122" s="230">
        <v>1586</v>
      </c>
      <c r="AB122" s="233"/>
      <c r="AC122" s="233"/>
      <c r="AD122" s="233"/>
      <c r="AE122" s="233"/>
      <c r="AF122" s="233"/>
      <c r="AG122" s="233"/>
      <c r="AH122" s="233"/>
      <c r="AI122" s="233"/>
      <c r="AJ122" s="233"/>
      <c r="AK122" s="233"/>
      <c r="AL122" s="233"/>
      <c r="AM122" s="233"/>
      <c r="AN122" s="233"/>
      <c r="AO122" s="233"/>
      <c r="AP122" s="233"/>
      <c r="AQ122" s="233"/>
      <c r="AR122" s="233"/>
      <c r="AS122" s="233"/>
      <c r="AT122" s="233"/>
      <c r="AU122" s="233"/>
      <c r="AV122" s="233"/>
      <c r="AW122" s="233"/>
      <c r="AX122" s="233"/>
      <c r="AY122" s="233"/>
      <c r="AZ122" s="233"/>
      <c r="BA122" s="233"/>
      <c r="BB122" s="233"/>
      <c r="BC122" s="233"/>
      <c r="BD122" s="233"/>
      <c r="BE122" s="233"/>
      <c r="BF122" s="233"/>
      <c r="BG122" s="233"/>
      <c r="BH122" s="233"/>
      <c r="BI122" s="233"/>
      <c r="BJ122" s="233"/>
      <c r="BK122" s="233"/>
      <c r="BL122" s="233"/>
      <c r="BM122" s="233"/>
      <c r="BN122" s="233"/>
      <c r="BO122" s="233"/>
      <c r="BP122" s="233"/>
      <c r="BQ122" s="233"/>
      <c r="BR122" s="233"/>
      <c r="BS122" s="233"/>
    </row>
    <row r="123" spans="2:71" s="232" customFormat="1" ht="15" customHeight="1">
      <c r="B123" s="240"/>
      <c r="C123" s="241" t="s">
        <v>1118</v>
      </c>
      <c r="D123" s="230">
        <v>1098</v>
      </c>
      <c r="E123" s="230">
        <v>80393</v>
      </c>
      <c r="F123" s="230">
        <v>899</v>
      </c>
      <c r="G123" s="230">
        <v>33878</v>
      </c>
      <c r="H123" s="230">
        <v>715</v>
      </c>
      <c r="I123" s="230">
        <v>23046</v>
      </c>
      <c r="J123" s="230">
        <v>609</v>
      </c>
      <c r="K123" s="230">
        <v>20505</v>
      </c>
      <c r="L123" s="230">
        <v>128</v>
      </c>
      <c r="M123" s="230">
        <v>2046</v>
      </c>
      <c r="N123" s="230">
        <v>26</v>
      </c>
      <c r="O123" s="230">
        <v>495</v>
      </c>
      <c r="P123" s="230">
        <v>879</v>
      </c>
      <c r="Q123" s="230">
        <v>23469</v>
      </c>
      <c r="R123" s="230">
        <v>847</v>
      </c>
      <c r="S123" s="230">
        <v>21740</v>
      </c>
      <c r="T123" s="230">
        <v>12</v>
      </c>
      <c r="U123" s="230">
        <v>140</v>
      </c>
      <c r="V123" s="230">
        <v>3</v>
      </c>
      <c r="W123" s="230">
        <v>363</v>
      </c>
      <c r="X123" s="230">
        <v>307</v>
      </c>
      <c r="Y123" s="230">
        <v>6116</v>
      </c>
      <c r="Z123" s="230">
        <v>128</v>
      </c>
      <c r="AA123" s="230">
        <v>1605</v>
      </c>
      <c r="AB123" s="233"/>
      <c r="AC123" s="233"/>
      <c r="AD123" s="233"/>
      <c r="AE123" s="233"/>
      <c r="AF123" s="233"/>
      <c r="AG123" s="233"/>
      <c r="AH123" s="233"/>
      <c r="AI123" s="233"/>
      <c r="AJ123" s="233"/>
      <c r="AK123" s="233"/>
      <c r="AL123" s="233"/>
      <c r="AM123" s="233"/>
      <c r="AN123" s="233"/>
      <c r="AO123" s="233"/>
      <c r="AP123" s="233"/>
      <c r="AQ123" s="233"/>
      <c r="AR123" s="233"/>
      <c r="AS123" s="233"/>
      <c r="AT123" s="233"/>
      <c r="AU123" s="233"/>
      <c r="AV123" s="233"/>
      <c r="AW123" s="233"/>
      <c r="AX123" s="233"/>
      <c r="AY123" s="233"/>
      <c r="AZ123" s="233"/>
      <c r="BA123" s="233"/>
      <c r="BB123" s="233"/>
      <c r="BC123" s="233"/>
      <c r="BD123" s="233"/>
      <c r="BE123" s="233"/>
      <c r="BF123" s="233"/>
      <c r="BG123" s="233"/>
      <c r="BH123" s="233"/>
      <c r="BI123" s="233"/>
      <c r="BJ123" s="233"/>
      <c r="BK123" s="233"/>
      <c r="BL123" s="233"/>
      <c r="BM123" s="233"/>
      <c r="BN123" s="233"/>
      <c r="BO123" s="233"/>
      <c r="BP123" s="233"/>
      <c r="BQ123" s="233"/>
      <c r="BR123" s="233"/>
      <c r="BS123" s="233"/>
    </row>
    <row r="124" spans="2:71" s="232" customFormat="1" ht="15" customHeight="1">
      <c r="B124" s="240"/>
      <c r="C124" s="241" t="s">
        <v>1119</v>
      </c>
      <c r="D124" s="230">
        <v>1639</v>
      </c>
      <c r="E124" s="230">
        <v>229041</v>
      </c>
      <c r="F124" s="230">
        <v>1433</v>
      </c>
      <c r="G124" s="230">
        <v>104285</v>
      </c>
      <c r="H124" s="230">
        <v>1362</v>
      </c>
      <c r="I124" s="230">
        <v>75101</v>
      </c>
      <c r="J124" s="230">
        <v>1135</v>
      </c>
      <c r="K124" s="230">
        <v>63303</v>
      </c>
      <c r="L124" s="230">
        <v>341</v>
      </c>
      <c r="M124" s="230">
        <v>8686</v>
      </c>
      <c r="N124" s="230">
        <v>114</v>
      </c>
      <c r="O124" s="230">
        <v>3112</v>
      </c>
      <c r="P124" s="230">
        <v>1326</v>
      </c>
      <c r="Q124" s="230">
        <v>49655</v>
      </c>
      <c r="R124" s="230">
        <v>1290</v>
      </c>
      <c r="S124" s="230">
        <v>46258</v>
      </c>
      <c r="T124" s="230">
        <v>22</v>
      </c>
      <c r="U124" s="230">
        <v>456</v>
      </c>
      <c r="V124" s="230">
        <v>8</v>
      </c>
      <c r="W124" s="230">
        <v>84</v>
      </c>
      <c r="X124" s="230">
        <v>631</v>
      </c>
      <c r="Y124" s="230">
        <v>18754</v>
      </c>
      <c r="Z124" s="230">
        <v>180</v>
      </c>
      <c r="AA124" s="230">
        <v>2665</v>
      </c>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33"/>
      <c r="BC124" s="233"/>
      <c r="BD124" s="233"/>
      <c r="BE124" s="233"/>
      <c r="BF124" s="233"/>
      <c r="BG124" s="233"/>
      <c r="BH124" s="233"/>
      <c r="BI124" s="233"/>
      <c r="BJ124" s="233"/>
      <c r="BK124" s="233"/>
      <c r="BL124" s="233"/>
      <c r="BM124" s="233"/>
      <c r="BN124" s="233"/>
      <c r="BO124" s="233"/>
      <c r="BP124" s="233"/>
      <c r="BQ124" s="233"/>
      <c r="BR124" s="233"/>
      <c r="BS124" s="233"/>
    </row>
    <row r="125" spans="2:71" s="232" customFormat="1" ht="15" customHeight="1">
      <c r="B125" s="240"/>
      <c r="C125" s="241" t="s">
        <v>1120</v>
      </c>
      <c r="D125" s="230">
        <v>198</v>
      </c>
      <c r="E125" s="230">
        <v>44243</v>
      </c>
      <c r="F125" s="230">
        <v>166</v>
      </c>
      <c r="G125" s="230">
        <v>21683</v>
      </c>
      <c r="H125" s="230">
        <v>183</v>
      </c>
      <c r="I125" s="230">
        <v>16030</v>
      </c>
      <c r="J125" s="230">
        <v>149</v>
      </c>
      <c r="K125" s="230">
        <v>13435</v>
      </c>
      <c r="L125" s="230">
        <v>54</v>
      </c>
      <c r="M125" s="230">
        <v>1907</v>
      </c>
      <c r="N125" s="230">
        <v>26</v>
      </c>
      <c r="O125" s="230">
        <v>688</v>
      </c>
      <c r="P125" s="230">
        <v>158</v>
      </c>
      <c r="Q125" s="230">
        <v>6530</v>
      </c>
      <c r="R125" s="230">
        <v>149</v>
      </c>
      <c r="S125" s="230">
        <v>5302</v>
      </c>
      <c r="T125" s="230">
        <v>1</v>
      </c>
      <c r="U125" s="230">
        <v>10</v>
      </c>
      <c r="V125" s="230">
        <v>1</v>
      </c>
      <c r="W125" s="230">
        <v>10</v>
      </c>
      <c r="X125" s="230">
        <v>78</v>
      </c>
      <c r="Y125" s="230">
        <v>3367</v>
      </c>
      <c r="Z125" s="230">
        <v>29</v>
      </c>
      <c r="AA125" s="230">
        <v>501</v>
      </c>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row>
    <row r="126" spans="2:71" s="232" customFormat="1" ht="15" customHeight="1">
      <c r="B126" s="240"/>
      <c r="C126" s="241" t="s">
        <v>1117</v>
      </c>
      <c r="D126" s="230">
        <v>10</v>
      </c>
      <c r="E126" s="230">
        <v>3546</v>
      </c>
      <c r="F126" s="230">
        <v>5</v>
      </c>
      <c r="G126" s="230">
        <v>696</v>
      </c>
      <c r="H126" s="230">
        <v>10</v>
      </c>
      <c r="I126" s="230">
        <v>1892</v>
      </c>
      <c r="J126" s="230">
        <v>10</v>
      </c>
      <c r="K126" s="230">
        <v>1892</v>
      </c>
      <c r="L126" s="230" t="s">
        <v>1121</v>
      </c>
      <c r="M126" s="230" t="s">
        <v>1121</v>
      </c>
      <c r="N126" s="230" t="s">
        <v>1121</v>
      </c>
      <c r="O126" s="230" t="s">
        <v>1121</v>
      </c>
      <c r="P126" s="230">
        <v>6</v>
      </c>
      <c r="Q126" s="230">
        <v>958</v>
      </c>
      <c r="R126" s="230">
        <v>6</v>
      </c>
      <c r="S126" s="230">
        <v>678</v>
      </c>
      <c r="T126" s="230">
        <v>1</v>
      </c>
      <c r="U126" s="230">
        <v>100</v>
      </c>
      <c r="V126" s="230" t="s">
        <v>1121</v>
      </c>
      <c r="W126" s="230" t="s">
        <v>1121</v>
      </c>
      <c r="X126" s="230">
        <v>2</v>
      </c>
      <c r="Y126" s="230">
        <v>110</v>
      </c>
      <c r="Z126" s="230" t="s">
        <v>1121</v>
      </c>
      <c r="AA126" s="230" t="s">
        <v>1121</v>
      </c>
      <c r="AB126" s="233"/>
      <c r="AC126" s="233"/>
      <c r="AD126" s="233"/>
      <c r="AE126" s="233"/>
      <c r="AF126" s="233"/>
      <c r="AG126" s="233"/>
      <c r="AH126" s="233"/>
      <c r="AI126" s="233"/>
      <c r="AJ126" s="233"/>
      <c r="AK126" s="233"/>
      <c r="AL126" s="233"/>
      <c r="AM126" s="233"/>
      <c r="AN126" s="233"/>
      <c r="AO126" s="233"/>
      <c r="AP126" s="233"/>
      <c r="AQ126" s="233"/>
      <c r="AR126" s="233"/>
      <c r="AS126" s="233"/>
      <c r="AT126" s="23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row>
    <row r="127" spans="2:71" s="232" customFormat="1" ht="8.25" customHeight="1">
      <c r="B127" s="240"/>
      <c r="C127" s="241"/>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3"/>
      <c r="AC127" s="233"/>
      <c r="AD127" s="233"/>
      <c r="AE127" s="233"/>
      <c r="AF127" s="233"/>
      <c r="AG127" s="233"/>
      <c r="AH127" s="233"/>
      <c r="AI127" s="233"/>
      <c r="AJ127" s="233"/>
      <c r="AK127" s="233"/>
      <c r="AL127" s="233"/>
      <c r="AM127" s="233"/>
      <c r="AN127" s="233"/>
      <c r="AO127" s="233"/>
      <c r="AP127" s="233"/>
      <c r="AQ127" s="233"/>
      <c r="AR127" s="233"/>
      <c r="AS127" s="233"/>
      <c r="AT127" s="233"/>
      <c r="AU127" s="233"/>
      <c r="AV127" s="233"/>
      <c r="AW127" s="233"/>
      <c r="AX127" s="233"/>
      <c r="AY127" s="233"/>
      <c r="AZ127" s="233"/>
      <c r="BA127" s="233"/>
      <c r="BB127" s="233"/>
      <c r="BC127" s="233"/>
      <c r="BD127" s="233"/>
      <c r="BE127" s="233"/>
      <c r="BF127" s="233"/>
      <c r="BG127" s="233"/>
      <c r="BH127" s="233"/>
      <c r="BI127" s="233"/>
      <c r="BJ127" s="233"/>
      <c r="BK127" s="233"/>
      <c r="BL127" s="233"/>
      <c r="BM127" s="233"/>
      <c r="BN127" s="233"/>
      <c r="BO127" s="233"/>
      <c r="BP127" s="233"/>
      <c r="BQ127" s="233"/>
      <c r="BR127" s="233"/>
      <c r="BS127" s="233"/>
    </row>
    <row r="128" spans="2:27" s="242" customFormat="1" ht="15" customHeight="1">
      <c r="B128" s="1298" t="s">
        <v>933</v>
      </c>
      <c r="C128" s="1299"/>
      <c r="D128" s="243">
        <v>3825</v>
      </c>
      <c r="E128" s="238">
        <v>512257</v>
      </c>
      <c r="F128" s="244">
        <v>3740</v>
      </c>
      <c r="G128" s="244">
        <v>358965</v>
      </c>
      <c r="H128" s="244">
        <v>1845</v>
      </c>
      <c r="I128" s="238">
        <v>61688</v>
      </c>
      <c r="J128" s="244">
        <v>75</v>
      </c>
      <c r="K128" s="244">
        <v>1480</v>
      </c>
      <c r="L128" s="244">
        <v>1737</v>
      </c>
      <c r="M128" s="244">
        <v>55732</v>
      </c>
      <c r="N128" s="244">
        <v>149</v>
      </c>
      <c r="O128" s="244">
        <v>4476</v>
      </c>
      <c r="P128" s="244">
        <v>3650</v>
      </c>
      <c r="Q128" s="238">
        <v>91604</v>
      </c>
      <c r="R128" s="244">
        <v>3632</v>
      </c>
      <c r="S128" s="244">
        <v>81726</v>
      </c>
      <c r="T128" s="244">
        <v>23</v>
      </c>
      <c r="U128" s="244">
        <v>636</v>
      </c>
      <c r="V128" s="244">
        <v>38</v>
      </c>
      <c r="W128" s="244">
        <v>3551</v>
      </c>
      <c r="X128" s="244">
        <v>2016</v>
      </c>
      <c r="Y128" s="244">
        <v>25269</v>
      </c>
      <c r="Z128" s="243">
        <v>343</v>
      </c>
      <c r="AA128" s="243">
        <v>7777</v>
      </c>
    </row>
    <row r="129" spans="2:71" s="232" customFormat="1" ht="15" customHeight="1">
      <c r="B129" s="240"/>
      <c r="C129" s="241" t="s">
        <v>1113</v>
      </c>
      <c r="D129" s="230">
        <v>532</v>
      </c>
      <c r="E129" s="230">
        <v>16208</v>
      </c>
      <c r="F129" s="230">
        <v>477</v>
      </c>
      <c r="G129" s="230">
        <v>11675</v>
      </c>
      <c r="H129" s="230">
        <v>41</v>
      </c>
      <c r="I129" s="230">
        <v>467</v>
      </c>
      <c r="J129" s="230">
        <v>5</v>
      </c>
      <c r="K129" s="230">
        <v>70</v>
      </c>
      <c r="L129" s="230">
        <v>37</v>
      </c>
      <c r="M129" s="230">
        <v>397</v>
      </c>
      <c r="N129" s="230" t="s">
        <v>1121</v>
      </c>
      <c r="O129" s="230" t="s">
        <v>1121</v>
      </c>
      <c r="P129" s="230">
        <v>425</v>
      </c>
      <c r="Q129" s="230">
        <v>4066</v>
      </c>
      <c r="R129" s="230">
        <v>421</v>
      </c>
      <c r="S129" s="230">
        <v>3866</v>
      </c>
      <c r="T129" s="230" t="s">
        <v>1121</v>
      </c>
      <c r="U129" s="230" t="s">
        <v>1121</v>
      </c>
      <c r="V129" s="230">
        <v>1</v>
      </c>
      <c r="W129" s="230">
        <v>5</v>
      </c>
      <c r="X129" s="230">
        <v>103</v>
      </c>
      <c r="Y129" s="230">
        <v>714</v>
      </c>
      <c r="Z129" s="230">
        <v>24</v>
      </c>
      <c r="AA129" s="230">
        <v>200</v>
      </c>
      <c r="AB129" s="233"/>
      <c r="AC129" s="233"/>
      <c r="AD129" s="233"/>
      <c r="AE129" s="233"/>
      <c r="AF129" s="233"/>
      <c r="AG129" s="233"/>
      <c r="AH129" s="233"/>
      <c r="AI129" s="233"/>
      <c r="AJ129" s="233"/>
      <c r="AK129" s="233"/>
      <c r="AL129" s="233"/>
      <c r="AM129" s="233"/>
      <c r="AN129" s="233"/>
      <c r="AO129" s="233"/>
      <c r="AP129" s="233"/>
      <c r="AQ129" s="233"/>
      <c r="AR129" s="233"/>
      <c r="AS129" s="233"/>
      <c r="AT129" s="233"/>
      <c r="AU129" s="233"/>
      <c r="AV129" s="233"/>
      <c r="AW129" s="233"/>
      <c r="AX129" s="233"/>
      <c r="AY129" s="233"/>
      <c r="AZ129" s="233"/>
      <c r="BA129" s="233"/>
      <c r="BB129" s="233"/>
      <c r="BC129" s="233"/>
      <c r="BD129" s="233"/>
      <c r="BE129" s="233"/>
      <c r="BF129" s="233"/>
      <c r="BG129" s="233"/>
      <c r="BH129" s="233"/>
      <c r="BI129" s="233"/>
      <c r="BJ129" s="233"/>
      <c r="BK129" s="233"/>
      <c r="BL129" s="233"/>
      <c r="BM129" s="233"/>
      <c r="BN129" s="233"/>
      <c r="BO129" s="233"/>
      <c r="BP129" s="233"/>
      <c r="BQ129" s="233"/>
      <c r="BR129" s="233"/>
      <c r="BS129" s="233"/>
    </row>
    <row r="130" spans="2:71" s="232" customFormat="1" ht="15" customHeight="1">
      <c r="B130" s="240"/>
      <c r="C130" s="241" t="s">
        <v>1118</v>
      </c>
      <c r="D130" s="230">
        <v>809</v>
      </c>
      <c r="E130" s="230">
        <v>59588</v>
      </c>
      <c r="F130" s="230">
        <v>796</v>
      </c>
      <c r="G130" s="230">
        <v>42745</v>
      </c>
      <c r="H130" s="230">
        <v>291</v>
      </c>
      <c r="I130" s="230">
        <v>4915</v>
      </c>
      <c r="J130" s="230">
        <v>10</v>
      </c>
      <c r="K130" s="230">
        <v>165</v>
      </c>
      <c r="L130" s="230">
        <v>278</v>
      </c>
      <c r="M130" s="230">
        <v>4597</v>
      </c>
      <c r="N130" s="230">
        <v>6</v>
      </c>
      <c r="O130" s="230">
        <v>153</v>
      </c>
      <c r="P130" s="230">
        <v>772</v>
      </c>
      <c r="Q130" s="230">
        <v>11928</v>
      </c>
      <c r="R130" s="230">
        <v>766</v>
      </c>
      <c r="S130" s="230">
        <v>11084</v>
      </c>
      <c r="T130" s="230" t="s">
        <v>1121</v>
      </c>
      <c r="U130" s="230" t="s">
        <v>1121</v>
      </c>
      <c r="V130" s="230">
        <v>2</v>
      </c>
      <c r="W130" s="230">
        <v>80</v>
      </c>
      <c r="X130" s="230">
        <v>375</v>
      </c>
      <c r="Y130" s="230">
        <v>3613</v>
      </c>
      <c r="Z130" s="230">
        <v>71</v>
      </c>
      <c r="AA130" s="230">
        <v>829</v>
      </c>
      <c r="AB130" s="233"/>
      <c r="AC130" s="233"/>
      <c r="AD130" s="233"/>
      <c r="AE130" s="233"/>
      <c r="AF130" s="233"/>
      <c r="AG130" s="233"/>
      <c r="AH130" s="233"/>
      <c r="AI130" s="233"/>
      <c r="AJ130" s="233"/>
      <c r="AK130" s="233"/>
      <c r="AL130" s="233"/>
      <c r="AM130" s="233"/>
      <c r="AN130" s="233"/>
      <c r="AO130" s="233"/>
      <c r="AP130" s="233"/>
      <c r="AQ130" s="233"/>
      <c r="AR130" s="233"/>
      <c r="AS130" s="233"/>
      <c r="AT130" s="233"/>
      <c r="AU130" s="233"/>
      <c r="AV130" s="233"/>
      <c r="AW130" s="233"/>
      <c r="AX130" s="233"/>
      <c r="AY130" s="233"/>
      <c r="AZ130" s="233"/>
      <c r="BA130" s="233"/>
      <c r="BB130" s="233"/>
      <c r="BC130" s="233"/>
      <c r="BD130" s="233"/>
      <c r="BE130" s="233"/>
      <c r="BF130" s="233"/>
      <c r="BG130" s="233"/>
      <c r="BH130" s="233"/>
      <c r="BI130" s="233"/>
      <c r="BJ130" s="233"/>
      <c r="BK130" s="233"/>
      <c r="BL130" s="233"/>
      <c r="BM130" s="233"/>
      <c r="BN130" s="233"/>
      <c r="BO130" s="233"/>
      <c r="BP130" s="233"/>
      <c r="BQ130" s="233"/>
      <c r="BR130" s="233"/>
      <c r="BS130" s="233"/>
    </row>
    <row r="131" spans="2:71" s="232" customFormat="1" ht="15" customHeight="1">
      <c r="B131" s="240"/>
      <c r="C131" s="241" t="s">
        <v>1119</v>
      </c>
      <c r="D131" s="230">
        <v>1815</v>
      </c>
      <c r="E131" s="230">
        <v>267249</v>
      </c>
      <c r="F131" s="230">
        <v>1809</v>
      </c>
      <c r="G131" s="230">
        <v>187752</v>
      </c>
      <c r="H131" s="230">
        <v>1123</v>
      </c>
      <c r="I131" s="230">
        <v>35931</v>
      </c>
      <c r="J131" s="230">
        <v>37</v>
      </c>
      <c r="K131" s="230">
        <v>695</v>
      </c>
      <c r="L131" s="230">
        <v>1055</v>
      </c>
      <c r="M131" s="230">
        <v>32230</v>
      </c>
      <c r="N131" s="230">
        <v>104</v>
      </c>
      <c r="O131" s="230">
        <v>3006</v>
      </c>
      <c r="P131" s="230">
        <v>1794</v>
      </c>
      <c r="Q131" s="230">
        <v>43566</v>
      </c>
      <c r="R131" s="230">
        <v>1788</v>
      </c>
      <c r="S131" s="230">
        <v>40699</v>
      </c>
      <c r="T131" s="230">
        <v>10</v>
      </c>
      <c r="U131" s="230">
        <v>246</v>
      </c>
      <c r="V131" s="230">
        <v>16</v>
      </c>
      <c r="W131" s="230">
        <v>1437</v>
      </c>
      <c r="X131" s="230">
        <v>1094</v>
      </c>
      <c r="Y131" s="230">
        <v>12192</v>
      </c>
      <c r="Z131" s="230">
        <v>155</v>
      </c>
      <c r="AA131" s="230">
        <v>2777</v>
      </c>
      <c r="AB131" s="233"/>
      <c r="AC131" s="233"/>
      <c r="AD131" s="233"/>
      <c r="AE131" s="233"/>
      <c r="AF131" s="233"/>
      <c r="AG131" s="233"/>
      <c r="AH131" s="233"/>
      <c r="AI131" s="233"/>
      <c r="AJ131" s="233"/>
      <c r="AK131" s="233"/>
      <c r="AL131" s="233"/>
      <c r="AM131" s="233"/>
      <c r="AN131" s="233"/>
      <c r="AO131" s="233"/>
      <c r="AP131" s="233"/>
      <c r="AQ131" s="233"/>
      <c r="AR131" s="233"/>
      <c r="AS131" s="233"/>
      <c r="AT131" s="233"/>
      <c r="AU131" s="233"/>
      <c r="AV131" s="233"/>
      <c r="AW131" s="233"/>
      <c r="AX131" s="233"/>
      <c r="AY131" s="233"/>
      <c r="AZ131" s="233"/>
      <c r="BA131" s="233"/>
      <c r="BB131" s="233"/>
      <c r="BC131" s="233"/>
      <c r="BD131" s="233"/>
      <c r="BE131" s="233"/>
      <c r="BF131" s="233"/>
      <c r="BG131" s="233"/>
      <c r="BH131" s="233"/>
      <c r="BI131" s="233"/>
      <c r="BJ131" s="233"/>
      <c r="BK131" s="233"/>
      <c r="BL131" s="233"/>
      <c r="BM131" s="233"/>
      <c r="BN131" s="233"/>
      <c r="BO131" s="233"/>
      <c r="BP131" s="233"/>
      <c r="BQ131" s="233"/>
      <c r="BR131" s="233"/>
      <c r="BS131" s="233"/>
    </row>
    <row r="132" spans="2:71" s="232" customFormat="1" ht="15" customHeight="1">
      <c r="B132" s="240"/>
      <c r="C132" s="241" t="s">
        <v>1120</v>
      </c>
      <c r="D132" s="230">
        <v>567</v>
      </c>
      <c r="E132" s="230">
        <v>133327</v>
      </c>
      <c r="F132" s="230">
        <v>561</v>
      </c>
      <c r="G132" s="230">
        <v>93401</v>
      </c>
      <c r="H132" s="230">
        <v>351</v>
      </c>
      <c r="I132" s="230">
        <v>17141</v>
      </c>
      <c r="J132" s="230">
        <v>22</v>
      </c>
      <c r="K132" s="230">
        <v>510</v>
      </c>
      <c r="L132" s="230">
        <v>328</v>
      </c>
      <c r="M132" s="230">
        <v>15414</v>
      </c>
      <c r="N132" s="230">
        <v>35</v>
      </c>
      <c r="O132" s="230">
        <v>1217</v>
      </c>
      <c r="P132" s="230">
        <v>557</v>
      </c>
      <c r="Q132" s="230">
        <v>22785</v>
      </c>
      <c r="R132" s="230">
        <v>555</v>
      </c>
      <c r="S132" s="230">
        <v>19816</v>
      </c>
      <c r="T132" s="230">
        <v>9</v>
      </c>
      <c r="U132" s="230">
        <v>295</v>
      </c>
      <c r="V132" s="230">
        <v>12</v>
      </c>
      <c r="W132" s="230">
        <v>1824</v>
      </c>
      <c r="X132" s="230">
        <v>371</v>
      </c>
      <c r="Y132" s="230">
        <v>6261</v>
      </c>
      <c r="Z132" s="230">
        <v>69</v>
      </c>
      <c r="AA132" s="230">
        <v>2478</v>
      </c>
      <c r="AB132" s="233"/>
      <c r="AC132" s="233"/>
      <c r="AD132" s="233"/>
      <c r="AE132" s="233"/>
      <c r="AF132" s="233"/>
      <c r="AG132" s="233"/>
      <c r="AH132" s="233"/>
      <c r="AI132" s="233"/>
      <c r="AJ132" s="233"/>
      <c r="AK132" s="233"/>
      <c r="AL132" s="233"/>
      <c r="AM132" s="233"/>
      <c r="AN132" s="233"/>
      <c r="AO132" s="233"/>
      <c r="AP132" s="233"/>
      <c r="AQ132" s="233"/>
      <c r="AR132" s="233"/>
      <c r="AS132" s="233"/>
      <c r="AT132" s="233"/>
      <c r="AU132" s="233"/>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3"/>
    </row>
    <row r="133" spans="2:71" s="232" customFormat="1" ht="15" customHeight="1">
      <c r="B133" s="240"/>
      <c r="C133" s="241" t="s">
        <v>1117</v>
      </c>
      <c r="D133" s="230">
        <v>101</v>
      </c>
      <c r="E133" s="230">
        <v>35882</v>
      </c>
      <c r="F133" s="230">
        <v>97</v>
      </c>
      <c r="G133" s="230">
        <v>23392</v>
      </c>
      <c r="H133" s="230">
        <v>39</v>
      </c>
      <c r="I133" s="230">
        <v>3234</v>
      </c>
      <c r="J133" s="230">
        <v>1</v>
      </c>
      <c r="K133" s="230">
        <v>40</v>
      </c>
      <c r="L133" s="230">
        <v>39</v>
      </c>
      <c r="M133" s="230">
        <v>3094</v>
      </c>
      <c r="N133" s="230">
        <v>4</v>
      </c>
      <c r="O133" s="230">
        <v>100</v>
      </c>
      <c r="P133" s="230">
        <v>101</v>
      </c>
      <c r="Q133" s="230">
        <v>9256</v>
      </c>
      <c r="R133" s="230">
        <v>101</v>
      </c>
      <c r="S133" s="230">
        <v>6258</v>
      </c>
      <c r="T133" s="230">
        <v>4</v>
      </c>
      <c r="U133" s="230">
        <v>95</v>
      </c>
      <c r="V133" s="230">
        <v>7</v>
      </c>
      <c r="W133" s="230">
        <v>205</v>
      </c>
      <c r="X133" s="230">
        <v>73</v>
      </c>
      <c r="Y133" s="230">
        <v>2489</v>
      </c>
      <c r="Z133" s="230">
        <v>24</v>
      </c>
      <c r="AA133" s="230">
        <v>1493</v>
      </c>
      <c r="AB133" s="233"/>
      <c r="AC133" s="233"/>
      <c r="AD133" s="233"/>
      <c r="AE133" s="233"/>
      <c r="AF133" s="233"/>
      <c r="AG133" s="233"/>
      <c r="AH133" s="233"/>
      <c r="AI133" s="233"/>
      <c r="AJ133" s="233"/>
      <c r="AK133" s="233"/>
      <c r="AL133" s="233"/>
      <c r="AM133" s="233"/>
      <c r="AN133" s="233"/>
      <c r="AO133" s="233"/>
      <c r="AP133" s="233"/>
      <c r="AQ133" s="233"/>
      <c r="AR133" s="233"/>
      <c r="AS133" s="233"/>
      <c r="AT133" s="233"/>
      <c r="AU133" s="233"/>
      <c r="AV133" s="233"/>
      <c r="AW133" s="233"/>
      <c r="AX133" s="233"/>
      <c r="AY133" s="233"/>
      <c r="AZ133" s="233"/>
      <c r="BA133" s="233"/>
      <c r="BB133" s="233"/>
      <c r="BC133" s="233"/>
      <c r="BD133" s="233"/>
      <c r="BE133" s="233"/>
      <c r="BF133" s="233"/>
      <c r="BG133" s="233"/>
      <c r="BH133" s="233"/>
      <c r="BI133" s="233"/>
      <c r="BJ133" s="233"/>
      <c r="BK133" s="233"/>
      <c r="BL133" s="233"/>
      <c r="BM133" s="233"/>
      <c r="BN133" s="233"/>
      <c r="BO133" s="233"/>
      <c r="BP133" s="233"/>
      <c r="BQ133" s="233"/>
      <c r="BR133" s="233"/>
      <c r="BS133" s="233"/>
    </row>
    <row r="134" spans="2:71" s="232" customFormat="1" ht="8.25" customHeight="1">
      <c r="B134" s="240"/>
      <c r="C134" s="241"/>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3"/>
      <c r="AC134" s="233"/>
      <c r="AD134" s="233"/>
      <c r="AE134" s="233"/>
      <c r="AF134" s="233"/>
      <c r="AG134" s="233"/>
      <c r="AH134" s="233"/>
      <c r="AI134" s="233"/>
      <c r="AJ134" s="233"/>
      <c r="AK134" s="233"/>
      <c r="AL134" s="233"/>
      <c r="AM134" s="233"/>
      <c r="AN134" s="233"/>
      <c r="AO134" s="233"/>
      <c r="AP134" s="233"/>
      <c r="AQ134" s="233"/>
      <c r="AR134" s="233"/>
      <c r="AS134" s="233"/>
      <c r="AT134" s="233"/>
      <c r="AU134" s="233"/>
      <c r="AV134" s="233"/>
      <c r="AW134" s="233"/>
      <c r="AX134" s="233"/>
      <c r="AY134" s="233"/>
      <c r="AZ134" s="233"/>
      <c r="BA134" s="233"/>
      <c r="BB134" s="233"/>
      <c r="BC134" s="233"/>
      <c r="BD134" s="233"/>
      <c r="BE134" s="233"/>
      <c r="BF134" s="233"/>
      <c r="BG134" s="233"/>
      <c r="BH134" s="233"/>
      <c r="BI134" s="233"/>
      <c r="BJ134" s="233"/>
      <c r="BK134" s="233"/>
      <c r="BL134" s="233"/>
      <c r="BM134" s="233"/>
      <c r="BN134" s="233"/>
      <c r="BO134" s="233"/>
      <c r="BP134" s="233"/>
      <c r="BQ134" s="233"/>
      <c r="BR134" s="233"/>
      <c r="BS134" s="233"/>
    </row>
    <row r="135" spans="2:27" s="242" customFormat="1" ht="15" customHeight="1">
      <c r="B135" s="1298" t="s">
        <v>934</v>
      </c>
      <c r="C135" s="1299"/>
      <c r="D135" s="243">
        <v>3467</v>
      </c>
      <c r="E135" s="238">
        <v>366548</v>
      </c>
      <c r="F135" s="244">
        <v>3190</v>
      </c>
      <c r="G135" s="244">
        <v>239978</v>
      </c>
      <c r="H135" s="244">
        <v>2194</v>
      </c>
      <c r="I135" s="238">
        <v>69795</v>
      </c>
      <c r="J135" s="244">
        <v>1839</v>
      </c>
      <c r="K135" s="244">
        <v>52517</v>
      </c>
      <c r="L135" s="244">
        <v>424</v>
      </c>
      <c r="M135" s="244">
        <v>14146</v>
      </c>
      <c r="N135" s="244">
        <v>120</v>
      </c>
      <c r="O135" s="244">
        <v>3132</v>
      </c>
      <c r="P135" s="244">
        <v>3002</v>
      </c>
      <c r="Q135" s="238">
        <v>56775</v>
      </c>
      <c r="R135" s="244">
        <v>2948</v>
      </c>
      <c r="S135" s="244">
        <v>42568</v>
      </c>
      <c r="T135" s="244">
        <v>135</v>
      </c>
      <c r="U135" s="244">
        <v>2540</v>
      </c>
      <c r="V135" s="244">
        <v>32</v>
      </c>
      <c r="W135" s="244">
        <v>3011</v>
      </c>
      <c r="X135" s="244">
        <v>773</v>
      </c>
      <c r="Y135" s="244">
        <v>12385</v>
      </c>
      <c r="Z135" s="238">
        <v>618</v>
      </c>
      <c r="AA135" s="243">
        <v>8601</v>
      </c>
    </row>
    <row r="136" spans="2:71" s="232" customFormat="1" ht="15" customHeight="1">
      <c r="B136" s="240"/>
      <c r="C136" s="241" t="s">
        <v>1113</v>
      </c>
      <c r="D136" s="230">
        <v>975</v>
      </c>
      <c r="E136" s="230">
        <v>28354</v>
      </c>
      <c r="F136" s="230">
        <v>748</v>
      </c>
      <c r="G136" s="230">
        <v>16746</v>
      </c>
      <c r="H136" s="230">
        <v>338</v>
      </c>
      <c r="I136" s="230">
        <v>4932</v>
      </c>
      <c r="J136" s="230">
        <v>310</v>
      </c>
      <c r="K136" s="230">
        <v>4584</v>
      </c>
      <c r="L136" s="230">
        <v>25</v>
      </c>
      <c r="M136" s="230">
        <v>321</v>
      </c>
      <c r="N136" s="230">
        <v>3</v>
      </c>
      <c r="O136" s="230">
        <v>27</v>
      </c>
      <c r="P136" s="230">
        <v>742</v>
      </c>
      <c r="Q136" s="230">
        <v>6676</v>
      </c>
      <c r="R136" s="230">
        <v>714</v>
      </c>
      <c r="S136" s="230">
        <v>4988</v>
      </c>
      <c r="T136" s="230">
        <v>4</v>
      </c>
      <c r="U136" s="230">
        <v>22</v>
      </c>
      <c r="V136" s="230">
        <v>1</v>
      </c>
      <c r="W136" s="230">
        <v>8</v>
      </c>
      <c r="X136" s="230">
        <v>116</v>
      </c>
      <c r="Y136" s="230">
        <v>1106</v>
      </c>
      <c r="Z136" s="228">
        <v>177</v>
      </c>
      <c r="AA136" s="230">
        <v>1683</v>
      </c>
      <c r="AB136" s="233"/>
      <c r="AC136" s="233"/>
      <c r="AD136" s="233"/>
      <c r="AE136" s="233"/>
      <c r="AF136" s="233"/>
      <c r="AG136" s="233"/>
      <c r="AH136" s="233"/>
      <c r="AI136" s="233"/>
      <c r="AJ136" s="233"/>
      <c r="AK136" s="233"/>
      <c r="AL136" s="233"/>
      <c r="AM136" s="233"/>
      <c r="AN136" s="233"/>
      <c r="AO136" s="233"/>
      <c r="AP136" s="233"/>
      <c r="AQ136" s="233"/>
      <c r="AR136" s="233"/>
      <c r="AS136" s="233"/>
      <c r="AT136" s="233"/>
      <c r="AU136" s="233"/>
      <c r="AV136" s="233"/>
      <c r="AW136" s="233"/>
      <c r="AX136" s="233"/>
      <c r="AY136" s="233"/>
      <c r="AZ136" s="233"/>
      <c r="BA136" s="233"/>
      <c r="BB136" s="233"/>
      <c r="BC136" s="233"/>
      <c r="BD136" s="233"/>
      <c r="BE136" s="233"/>
      <c r="BF136" s="233"/>
      <c r="BG136" s="233"/>
      <c r="BH136" s="233"/>
      <c r="BI136" s="233"/>
      <c r="BJ136" s="233"/>
      <c r="BK136" s="233"/>
      <c r="BL136" s="233"/>
      <c r="BM136" s="233"/>
      <c r="BN136" s="233"/>
      <c r="BO136" s="233"/>
      <c r="BP136" s="233"/>
      <c r="BQ136" s="233"/>
      <c r="BR136" s="233"/>
      <c r="BS136" s="233"/>
    </row>
    <row r="137" spans="2:71" s="232" customFormat="1" ht="15" customHeight="1">
      <c r="B137" s="240"/>
      <c r="C137" s="241" t="s">
        <v>1118</v>
      </c>
      <c r="D137" s="230">
        <v>847</v>
      </c>
      <c r="E137" s="230">
        <v>61562</v>
      </c>
      <c r="F137" s="230">
        <v>809</v>
      </c>
      <c r="G137" s="230">
        <v>38444</v>
      </c>
      <c r="H137" s="230">
        <v>530</v>
      </c>
      <c r="I137" s="230">
        <v>12556</v>
      </c>
      <c r="J137" s="230">
        <v>439</v>
      </c>
      <c r="K137" s="230">
        <v>10247</v>
      </c>
      <c r="L137" s="230">
        <v>96</v>
      </c>
      <c r="M137" s="230">
        <v>2039</v>
      </c>
      <c r="N137" s="230">
        <v>12</v>
      </c>
      <c r="O137" s="230">
        <v>270</v>
      </c>
      <c r="P137" s="230">
        <v>728</v>
      </c>
      <c r="Q137" s="230">
        <v>10562</v>
      </c>
      <c r="R137" s="230">
        <v>711</v>
      </c>
      <c r="S137" s="230">
        <v>8318</v>
      </c>
      <c r="T137" s="230">
        <v>16</v>
      </c>
      <c r="U137" s="230">
        <v>231</v>
      </c>
      <c r="V137" s="230">
        <v>5</v>
      </c>
      <c r="W137" s="230">
        <v>774</v>
      </c>
      <c r="X137" s="230">
        <v>193</v>
      </c>
      <c r="Y137" s="230">
        <v>2697</v>
      </c>
      <c r="Z137" s="230">
        <v>156</v>
      </c>
      <c r="AA137" s="230">
        <v>2035</v>
      </c>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c r="BA137" s="233"/>
      <c r="BB137" s="233"/>
      <c r="BC137" s="233"/>
      <c r="BD137" s="233"/>
      <c r="BE137" s="233"/>
      <c r="BF137" s="233"/>
      <c r="BG137" s="233"/>
      <c r="BH137" s="233"/>
      <c r="BI137" s="233"/>
      <c r="BJ137" s="233"/>
      <c r="BK137" s="233"/>
      <c r="BL137" s="233"/>
      <c r="BM137" s="233"/>
      <c r="BN137" s="233"/>
      <c r="BO137" s="233"/>
      <c r="BP137" s="233"/>
      <c r="BQ137" s="233"/>
      <c r="BR137" s="233"/>
      <c r="BS137" s="233"/>
    </row>
    <row r="138" spans="2:71" s="232" customFormat="1" ht="15" customHeight="1">
      <c r="B138" s="240"/>
      <c r="C138" s="241" t="s">
        <v>1119</v>
      </c>
      <c r="D138" s="230">
        <v>1238</v>
      </c>
      <c r="E138" s="230">
        <v>176663</v>
      </c>
      <c r="F138" s="230">
        <v>1231</v>
      </c>
      <c r="G138" s="230">
        <v>118891</v>
      </c>
      <c r="H138" s="230">
        <v>974</v>
      </c>
      <c r="I138" s="230">
        <v>33922</v>
      </c>
      <c r="J138" s="230">
        <v>798</v>
      </c>
      <c r="K138" s="230">
        <v>24912</v>
      </c>
      <c r="L138" s="230">
        <v>208</v>
      </c>
      <c r="M138" s="230">
        <v>7218</v>
      </c>
      <c r="N138" s="230">
        <v>75</v>
      </c>
      <c r="O138" s="230">
        <v>1792</v>
      </c>
      <c r="P138" s="230">
        <v>1136</v>
      </c>
      <c r="Q138" s="230">
        <v>23850</v>
      </c>
      <c r="R138" s="230">
        <v>1128</v>
      </c>
      <c r="S138" s="230">
        <v>18996</v>
      </c>
      <c r="T138" s="230">
        <v>63</v>
      </c>
      <c r="U138" s="230">
        <v>1050</v>
      </c>
      <c r="V138" s="230">
        <v>16</v>
      </c>
      <c r="W138" s="230">
        <v>1381</v>
      </c>
      <c r="X138" s="230">
        <v>340</v>
      </c>
      <c r="Y138" s="230">
        <v>5921</v>
      </c>
      <c r="Z138" s="230">
        <v>200</v>
      </c>
      <c r="AA138" s="230">
        <v>2984</v>
      </c>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c r="BA138" s="233"/>
      <c r="BB138" s="233"/>
      <c r="BC138" s="233"/>
      <c r="BD138" s="233"/>
      <c r="BE138" s="233"/>
      <c r="BF138" s="233"/>
      <c r="BG138" s="233"/>
      <c r="BH138" s="233"/>
      <c r="BI138" s="233"/>
      <c r="BJ138" s="233"/>
      <c r="BK138" s="233"/>
      <c r="BL138" s="233"/>
      <c r="BM138" s="233"/>
      <c r="BN138" s="233"/>
      <c r="BO138" s="233"/>
      <c r="BP138" s="233"/>
      <c r="BQ138" s="233"/>
      <c r="BR138" s="233"/>
      <c r="BS138" s="233"/>
    </row>
    <row r="139" spans="2:71" s="232" customFormat="1" ht="15" customHeight="1">
      <c r="B139" s="240"/>
      <c r="C139" s="241" t="s">
        <v>1120</v>
      </c>
      <c r="D139" s="230">
        <v>358</v>
      </c>
      <c r="E139" s="230">
        <v>84314</v>
      </c>
      <c r="F139" s="230">
        <v>357</v>
      </c>
      <c r="G139" s="230">
        <v>56377</v>
      </c>
      <c r="H139" s="230">
        <v>312</v>
      </c>
      <c r="I139" s="230">
        <v>15980</v>
      </c>
      <c r="J139" s="230">
        <v>258</v>
      </c>
      <c r="K139" s="230">
        <v>11037</v>
      </c>
      <c r="L139" s="230">
        <v>86</v>
      </c>
      <c r="M139" s="230">
        <v>4002</v>
      </c>
      <c r="N139" s="230">
        <v>28</v>
      </c>
      <c r="O139" s="230">
        <v>941</v>
      </c>
      <c r="P139" s="230">
        <v>349</v>
      </c>
      <c r="Q139" s="230">
        <v>11957</v>
      </c>
      <c r="R139" s="230">
        <v>348</v>
      </c>
      <c r="S139" s="230">
        <v>8165</v>
      </c>
      <c r="T139" s="230">
        <v>44</v>
      </c>
      <c r="U139" s="230">
        <v>930</v>
      </c>
      <c r="V139" s="230">
        <v>6</v>
      </c>
      <c r="W139" s="230">
        <v>446</v>
      </c>
      <c r="X139" s="230">
        <v>108</v>
      </c>
      <c r="Y139" s="230">
        <v>2084</v>
      </c>
      <c r="Z139" s="230">
        <v>74</v>
      </c>
      <c r="AA139" s="230">
        <v>1669</v>
      </c>
      <c r="AB139" s="233"/>
      <c r="AC139" s="233"/>
      <c r="AD139" s="233"/>
      <c r="AE139" s="233"/>
      <c r="AF139" s="233"/>
      <c r="AG139" s="233"/>
      <c r="AH139" s="233"/>
      <c r="AI139" s="233"/>
      <c r="AJ139" s="233"/>
      <c r="AK139" s="233"/>
      <c r="AL139" s="233"/>
      <c r="AM139" s="233"/>
      <c r="AN139" s="233"/>
      <c r="AO139" s="233"/>
      <c r="AP139" s="233"/>
      <c r="AQ139" s="233"/>
      <c r="AR139" s="233"/>
      <c r="AS139" s="233"/>
      <c r="AT139" s="233"/>
      <c r="AU139" s="233"/>
      <c r="AV139" s="233"/>
      <c r="AW139" s="233"/>
      <c r="AX139" s="233"/>
      <c r="AY139" s="233"/>
      <c r="AZ139" s="233"/>
      <c r="BA139" s="233"/>
      <c r="BB139" s="233"/>
      <c r="BC139" s="233"/>
      <c r="BD139" s="233"/>
      <c r="BE139" s="233"/>
      <c r="BF139" s="233"/>
      <c r="BG139" s="233"/>
      <c r="BH139" s="233"/>
      <c r="BI139" s="233"/>
      <c r="BJ139" s="233"/>
      <c r="BK139" s="233"/>
      <c r="BL139" s="233"/>
      <c r="BM139" s="233"/>
      <c r="BN139" s="233"/>
      <c r="BO139" s="233"/>
      <c r="BP139" s="233"/>
      <c r="BQ139" s="233"/>
      <c r="BR139" s="233"/>
      <c r="BS139" s="233"/>
    </row>
    <row r="140" spans="2:71" s="232" customFormat="1" ht="15" customHeight="1">
      <c r="B140" s="240"/>
      <c r="C140" s="241" t="s">
        <v>1117</v>
      </c>
      <c r="D140" s="230">
        <v>45</v>
      </c>
      <c r="E140" s="230">
        <v>15634</v>
      </c>
      <c r="F140" s="230">
        <v>45</v>
      </c>
      <c r="G140" s="230">
        <v>9520</v>
      </c>
      <c r="H140" s="230">
        <v>37</v>
      </c>
      <c r="I140" s="230">
        <v>2392</v>
      </c>
      <c r="J140" s="230">
        <v>31</v>
      </c>
      <c r="K140" s="230">
        <v>1724</v>
      </c>
      <c r="L140" s="230">
        <v>9</v>
      </c>
      <c r="M140" s="230">
        <v>566</v>
      </c>
      <c r="N140" s="230">
        <v>2</v>
      </c>
      <c r="O140" s="230">
        <v>102</v>
      </c>
      <c r="P140" s="230">
        <v>45</v>
      </c>
      <c r="Q140" s="230">
        <v>3722</v>
      </c>
      <c r="R140" s="230">
        <v>45</v>
      </c>
      <c r="S140" s="230">
        <v>2093</v>
      </c>
      <c r="T140" s="230">
        <v>8</v>
      </c>
      <c r="U140" s="230">
        <v>307</v>
      </c>
      <c r="V140" s="230">
        <v>4</v>
      </c>
      <c r="W140" s="230">
        <v>402</v>
      </c>
      <c r="X140" s="230">
        <v>16</v>
      </c>
      <c r="Y140" s="230">
        <v>577</v>
      </c>
      <c r="Z140" s="230">
        <v>11</v>
      </c>
      <c r="AA140" s="230">
        <v>230</v>
      </c>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33"/>
      <c r="BQ140" s="233"/>
      <c r="BR140" s="233"/>
      <c r="BS140" s="233"/>
    </row>
    <row r="141" spans="2:27" ht="8.25" customHeight="1">
      <c r="B141" s="234"/>
      <c r="C141" s="241"/>
      <c r="D141" s="228"/>
      <c r="E141" s="230"/>
      <c r="F141" s="247"/>
      <c r="G141" s="247"/>
      <c r="H141" s="247"/>
      <c r="I141" s="230"/>
      <c r="J141" s="247"/>
      <c r="K141" s="247"/>
      <c r="L141" s="247"/>
      <c r="M141" s="247"/>
      <c r="N141" s="247"/>
      <c r="O141" s="247"/>
      <c r="P141" s="247"/>
      <c r="Q141" s="230"/>
      <c r="R141" s="247"/>
      <c r="S141" s="247"/>
      <c r="T141" s="247"/>
      <c r="U141" s="247"/>
      <c r="V141" s="247"/>
      <c r="W141" s="247"/>
      <c r="X141" s="247"/>
      <c r="Y141" s="247"/>
      <c r="Z141" s="230"/>
      <c r="AA141" s="228"/>
    </row>
    <row r="142" spans="2:27" s="242" customFormat="1" ht="15" customHeight="1">
      <c r="B142" s="1298" t="s">
        <v>935</v>
      </c>
      <c r="C142" s="1299"/>
      <c r="D142" s="243">
        <v>1528</v>
      </c>
      <c r="E142" s="238">
        <v>122038</v>
      </c>
      <c r="F142" s="244">
        <v>1424</v>
      </c>
      <c r="G142" s="244">
        <v>68404</v>
      </c>
      <c r="H142" s="244">
        <v>1253</v>
      </c>
      <c r="I142" s="238">
        <v>38902</v>
      </c>
      <c r="J142" s="244">
        <v>852</v>
      </c>
      <c r="K142" s="244">
        <v>20141</v>
      </c>
      <c r="L142" s="244">
        <v>511</v>
      </c>
      <c r="M142" s="244">
        <v>16426</v>
      </c>
      <c r="N142" s="244">
        <v>108</v>
      </c>
      <c r="O142" s="244">
        <v>2335</v>
      </c>
      <c r="P142" s="244">
        <v>1125</v>
      </c>
      <c r="Q142" s="238">
        <v>14732</v>
      </c>
      <c r="R142" s="244">
        <v>1069</v>
      </c>
      <c r="S142" s="244">
        <v>10085</v>
      </c>
      <c r="T142" s="244">
        <v>33</v>
      </c>
      <c r="U142" s="244">
        <v>293</v>
      </c>
      <c r="V142" s="244">
        <v>7</v>
      </c>
      <c r="W142" s="244">
        <v>322</v>
      </c>
      <c r="X142" s="244">
        <v>580</v>
      </c>
      <c r="Y142" s="244">
        <v>7753</v>
      </c>
      <c r="Z142" s="243">
        <v>243</v>
      </c>
      <c r="AA142" s="243">
        <v>3381</v>
      </c>
    </row>
    <row r="143" spans="2:71" s="232" customFormat="1" ht="15" customHeight="1">
      <c r="B143" s="240"/>
      <c r="C143" s="241" t="s">
        <v>1113</v>
      </c>
      <c r="D143" s="230">
        <v>436</v>
      </c>
      <c r="E143" s="230">
        <v>13291</v>
      </c>
      <c r="F143" s="230">
        <v>351</v>
      </c>
      <c r="G143" s="230">
        <v>7677</v>
      </c>
      <c r="H143" s="230">
        <v>254</v>
      </c>
      <c r="I143" s="230">
        <v>3217</v>
      </c>
      <c r="J143" s="230">
        <v>199</v>
      </c>
      <c r="K143" s="230">
        <v>2259</v>
      </c>
      <c r="L143" s="230">
        <v>63</v>
      </c>
      <c r="M143" s="230">
        <v>855</v>
      </c>
      <c r="N143" s="230">
        <v>7</v>
      </c>
      <c r="O143" s="230">
        <v>103</v>
      </c>
      <c r="P143" s="230">
        <v>308</v>
      </c>
      <c r="Q143" s="230">
        <v>2397</v>
      </c>
      <c r="R143" s="230">
        <v>284</v>
      </c>
      <c r="S143" s="230">
        <v>1514</v>
      </c>
      <c r="T143" s="230" t="s">
        <v>1121</v>
      </c>
      <c r="U143" s="230" t="s">
        <v>1121</v>
      </c>
      <c r="V143" s="230" t="s">
        <v>1121</v>
      </c>
      <c r="W143" s="230" t="s">
        <v>1121</v>
      </c>
      <c r="X143" s="230">
        <v>89</v>
      </c>
      <c r="Y143" s="230">
        <v>757</v>
      </c>
      <c r="Z143" s="228">
        <v>86</v>
      </c>
      <c r="AA143" s="230">
        <v>868</v>
      </c>
      <c r="AB143" s="233"/>
      <c r="AC143" s="233"/>
      <c r="AD143" s="233"/>
      <c r="AE143" s="233"/>
      <c r="AF143" s="233"/>
      <c r="AG143" s="233"/>
      <c r="AH143" s="233"/>
      <c r="AI143" s="233"/>
      <c r="AJ143" s="233"/>
      <c r="AK143" s="233"/>
      <c r="AL143" s="233"/>
      <c r="AM143" s="233"/>
      <c r="AN143" s="233"/>
      <c r="AO143" s="233"/>
      <c r="AP143" s="233"/>
      <c r="AQ143" s="233"/>
      <c r="AR143" s="233"/>
      <c r="AS143" s="233"/>
      <c r="AT143" s="233"/>
      <c r="AU143" s="233"/>
      <c r="AV143" s="233"/>
      <c r="AW143" s="233"/>
      <c r="AX143" s="233"/>
      <c r="AY143" s="233"/>
      <c r="AZ143" s="233"/>
      <c r="BA143" s="233"/>
      <c r="BB143" s="233"/>
      <c r="BC143" s="233"/>
      <c r="BD143" s="233"/>
      <c r="BE143" s="233"/>
      <c r="BF143" s="233"/>
      <c r="BG143" s="233"/>
      <c r="BH143" s="233"/>
      <c r="BI143" s="233"/>
      <c r="BJ143" s="233"/>
      <c r="BK143" s="233"/>
      <c r="BL143" s="233"/>
      <c r="BM143" s="233"/>
      <c r="BN143" s="233"/>
      <c r="BO143" s="233"/>
      <c r="BP143" s="233"/>
      <c r="BQ143" s="233"/>
      <c r="BR143" s="233"/>
      <c r="BS143" s="233"/>
    </row>
    <row r="144" spans="2:71" s="232" customFormat="1" ht="15" customHeight="1">
      <c r="B144" s="240"/>
      <c r="C144" s="241" t="s">
        <v>1118</v>
      </c>
      <c r="D144" s="230">
        <v>626</v>
      </c>
      <c r="E144" s="230">
        <v>45801</v>
      </c>
      <c r="F144" s="230">
        <v>614</v>
      </c>
      <c r="G144" s="230">
        <v>26186</v>
      </c>
      <c r="H144" s="230">
        <v>554</v>
      </c>
      <c r="I144" s="230">
        <v>14387</v>
      </c>
      <c r="J144" s="230">
        <v>369</v>
      </c>
      <c r="K144" s="230">
        <v>7453</v>
      </c>
      <c r="L144" s="230">
        <v>244</v>
      </c>
      <c r="M144" s="230">
        <v>6197</v>
      </c>
      <c r="N144" s="230">
        <v>39</v>
      </c>
      <c r="O144" s="230">
        <v>737</v>
      </c>
      <c r="P144" s="230">
        <v>457</v>
      </c>
      <c r="Q144" s="230">
        <v>5228</v>
      </c>
      <c r="R144" s="230">
        <v>437</v>
      </c>
      <c r="S144" s="230">
        <v>3793</v>
      </c>
      <c r="T144" s="230">
        <v>9</v>
      </c>
      <c r="U144" s="230">
        <v>100</v>
      </c>
      <c r="V144" s="230">
        <v>2</v>
      </c>
      <c r="W144" s="230">
        <v>56</v>
      </c>
      <c r="X144" s="230">
        <v>254</v>
      </c>
      <c r="Y144" s="230">
        <v>2905</v>
      </c>
      <c r="Z144" s="230">
        <v>91</v>
      </c>
      <c r="AA144" s="230">
        <v>1291</v>
      </c>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row>
    <row r="145" spans="2:71" s="232" customFormat="1" ht="15" customHeight="1">
      <c r="B145" s="240"/>
      <c r="C145" s="241" t="s">
        <v>1119</v>
      </c>
      <c r="D145" s="230">
        <v>444</v>
      </c>
      <c r="E145" s="230">
        <v>57755</v>
      </c>
      <c r="F145" s="230">
        <v>438</v>
      </c>
      <c r="G145" s="230">
        <v>31954</v>
      </c>
      <c r="H145" s="230">
        <v>426</v>
      </c>
      <c r="I145" s="230">
        <v>19742</v>
      </c>
      <c r="J145" s="230">
        <v>275</v>
      </c>
      <c r="K145" s="230">
        <v>9761</v>
      </c>
      <c r="L145" s="230">
        <v>191</v>
      </c>
      <c r="M145" s="230">
        <v>8486</v>
      </c>
      <c r="N145" s="230">
        <v>62</v>
      </c>
      <c r="O145" s="230">
        <v>1495</v>
      </c>
      <c r="P145" s="230">
        <v>339</v>
      </c>
      <c r="Q145" s="230">
        <v>6059</v>
      </c>
      <c r="R145" s="230">
        <v>328</v>
      </c>
      <c r="S145" s="230">
        <v>4311</v>
      </c>
      <c r="T145" s="230">
        <v>22</v>
      </c>
      <c r="U145" s="230">
        <v>180</v>
      </c>
      <c r="V145" s="230">
        <v>4</v>
      </c>
      <c r="W145" s="230">
        <v>246</v>
      </c>
      <c r="X145" s="230">
        <v>227</v>
      </c>
      <c r="Y145" s="230">
        <v>3768</v>
      </c>
      <c r="Z145" s="230">
        <v>62</v>
      </c>
      <c r="AA145" s="230">
        <v>1121</v>
      </c>
      <c r="AB145" s="233"/>
      <c r="AC145" s="233"/>
      <c r="AD145" s="233"/>
      <c r="AE145" s="233"/>
      <c r="AF145" s="233"/>
      <c r="AG145" s="233"/>
      <c r="AH145" s="233"/>
      <c r="AI145" s="233"/>
      <c r="AJ145" s="233"/>
      <c r="AK145" s="233"/>
      <c r="AL145" s="233"/>
      <c r="AM145" s="233"/>
      <c r="AN145" s="233"/>
      <c r="AO145" s="233"/>
      <c r="AP145" s="233"/>
      <c r="AQ145" s="233"/>
      <c r="AR145" s="233"/>
      <c r="AS145" s="233"/>
      <c r="AT145" s="233"/>
      <c r="AU145" s="233"/>
      <c r="AV145" s="233"/>
      <c r="AW145" s="233"/>
      <c r="AX145" s="233"/>
      <c r="AY145" s="233"/>
      <c r="AZ145" s="233"/>
      <c r="BA145" s="233"/>
      <c r="BB145" s="233"/>
      <c r="BC145" s="233"/>
      <c r="BD145" s="233"/>
      <c r="BE145" s="233"/>
      <c r="BF145" s="233"/>
      <c r="BG145" s="233"/>
      <c r="BH145" s="233"/>
      <c r="BI145" s="233"/>
      <c r="BJ145" s="233"/>
      <c r="BK145" s="233"/>
      <c r="BL145" s="233"/>
      <c r="BM145" s="233"/>
      <c r="BN145" s="233"/>
      <c r="BO145" s="233"/>
      <c r="BP145" s="233"/>
      <c r="BQ145" s="233"/>
      <c r="BR145" s="233"/>
      <c r="BS145" s="233"/>
    </row>
    <row r="146" spans="2:71" s="232" customFormat="1" ht="15" customHeight="1">
      <c r="B146" s="240"/>
      <c r="C146" s="241" t="s">
        <v>1120</v>
      </c>
      <c r="D146" s="230">
        <v>21</v>
      </c>
      <c r="E146" s="230">
        <v>4891</v>
      </c>
      <c r="F146" s="230">
        <v>20</v>
      </c>
      <c r="G146" s="230">
        <v>2407</v>
      </c>
      <c r="H146" s="230">
        <v>18</v>
      </c>
      <c r="I146" s="230">
        <v>1456</v>
      </c>
      <c r="J146" s="230">
        <v>9</v>
      </c>
      <c r="K146" s="230">
        <v>668</v>
      </c>
      <c r="L146" s="230">
        <v>12</v>
      </c>
      <c r="M146" s="230">
        <v>788</v>
      </c>
      <c r="N146" s="230" t="s">
        <v>1121</v>
      </c>
      <c r="O146" s="230" t="s">
        <v>1121</v>
      </c>
      <c r="P146" s="230">
        <v>20</v>
      </c>
      <c r="Q146" s="230">
        <v>1028</v>
      </c>
      <c r="R146" s="230">
        <v>19</v>
      </c>
      <c r="S146" s="230">
        <v>462</v>
      </c>
      <c r="T146" s="230">
        <v>2</v>
      </c>
      <c r="U146" s="230">
        <v>13</v>
      </c>
      <c r="V146" s="230">
        <v>1</v>
      </c>
      <c r="W146" s="230">
        <v>20</v>
      </c>
      <c r="X146" s="230">
        <v>10</v>
      </c>
      <c r="Y146" s="230">
        <v>323</v>
      </c>
      <c r="Z146" s="230">
        <v>3</v>
      </c>
      <c r="AA146" s="230">
        <v>86</v>
      </c>
      <c r="AB146" s="233"/>
      <c r="AC146" s="233"/>
      <c r="AD146" s="233"/>
      <c r="AE146" s="233"/>
      <c r="AF146" s="233"/>
      <c r="AG146" s="233"/>
      <c r="AH146" s="233"/>
      <c r="AI146" s="233"/>
      <c r="AJ146" s="233"/>
      <c r="AK146" s="233"/>
      <c r="AL146" s="233"/>
      <c r="AM146" s="233"/>
      <c r="AN146" s="233"/>
      <c r="AO146" s="233"/>
      <c r="AP146" s="233"/>
      <c r="AQ146" s="233"/>
      <c r="AR146" s="233"/>
      <c r="AS146" s="233"/>
      <c r="AT146" s="233"/>
      <c r="AU146" s="233"/>
      <c r="AV146" s="233"/>
      <c r="AW146" s="233"/>
      <c r="AX146" s="233"/>
      <c r="AY146" s="233"/>
      <c r="AZ146" s="233"/>
      <c r="BA146" s="233"/>
      <c r="BB146" s="233"/>
      <c r="BC146" s="233"/>
      <c r="BD146" s="233"/>
      <c r="BE146" s="233"/>
      <c r="BF146" s="233"/>
      <c r="BG146" s="233"/>
      <c r="BH146" s="233"/>
      <c r="BI146" s="233"/>
      <c r="BJ146" s="233"/>
      <c r="BK146" s="233"/>
      <c r="BL146" s="233"/>
      <c r="BM146" s="233"/>
      <c r="BN146" s="233"/>
      <c r="BO146" s="233"/>
      <c r="BP146" s="233"/>
      <c r="BQ146" s="233"/>
      <c r="BR146" s="233"/>
      <c r="BS146" s="233"/>
    </row>
    <row r="147" spans="2:71" s="232" customFormat="1" ht="15" customHeight="1">
      <c r="B147" s="240"/>
      <c r="C147" s="241" t="s">
        <v>1117</v>
      </c>
      <c r="D147" s="230">
        <v>1</v>
      </c>
      <c r="E147" s="230">
        <v>300</v>
      </c>
      <c r="F147" s="230">
        <v>1</v>
      </c>
      <c r="G147" s="230">
        <v>180</v>
      </c>
      <c r="H147" s="230">
        <v>1</v>
      </c>
      <c r="I147" s="230">
        <v>100</v>
      </c>
      <c r="J147" s="230" t="s">
        <v>1121</v>
      </c>
      <c r="K147" s="230" t="s">
        <v>1121</v>
      </c>
      <c r="L147" s="230">
        <v>1</v>
      </c>
      <c r="M147" s="230">
        <v>100</v>
      </c>
      <c r="N147" s="230" t="s">
        <v>1121</v>
      </c>
      <c r="O147" s="230" t="s">
        <v>1121</v>
      </c>
      <c r="P147" s="230">
        <v>1</v>
      </c>
      <c r="Q147" s="230">
        <v>20</v>
      </c>
      <c r="R147" s="230">
        <v>1</v>
      </c>
      <c r="S147" s="230">
        <v>5</v>
      </c>
      <c r="T147" s="230" t="s">
        <v>1121</v>
      </c>
      <c r="U147" s="230" t="s">
        <v>1121</v>
      </c>
      <c r="V147" s="230" t="s">
        <v>1121</v>
      </c>
      <c r="W147" s="230" t="s">
        <v>1121</v>
      </c>
      <c r="X147" s="230" t="s">
        <v>1121</v>
      </c>
      <c r="Y147" s="230" t="s">
        <v>1121</v>
      </c>
      <c r="Z147" s="230">
        <v>1</v>
      </c>
      <c r="AA147" s="230">
        <v>15</v>
      </c>
      <c r="AB147" s="233"/>
      <c r="AC147" s="233"/>
      <c r="AD147" s="233"/>
      <c r="AE147" s="233"/>
      <c r="AF147" s="233"/>
      <c r="AG147" s="233"/>
      <c r="AH147" s="233"/>
      <c r="AI147" s="233"/>
      <c r="AJ147" s="233"/>
      <c r="AK147" s="233"/>
      <c r="AL147" s="233"/>
      <c r="AM147" s="233"/>
      <c r="AN147" s="233"/>
      <c r="AO147" s="233"/>
      <c r="AP147" s="233"/>
      <c r="AQ147" s="233"/>
      <c r="AR147" s="233"/>
      <c r="AS147" s="233"/>
      <c r="AT147" s="233"/>
      <c r="AU147" s="233"/>
      <c r="AV147" s="233"/>
      <c r="AW147" s="233"/>
      <c r="AX147" s="233"/>
      <c r="AY147" s="233"/>
      <c r="AZ147" s="233"/>
      <c r="BA147" s="233"/>
      <c r="BB147" s="233"/>
      <c r="BC147" s="233"/>
      <c r="BD147" s="233"/>
      <c r="BE147" s="233"/>
      <c r="BF147" s="233"/>
      <c r="BG147" s="233"/>
      <c r="BH147" s="233"/>
      <c r="BI147" s="233"/>
      <c r="BJ147" s="233"/>
      <c r="BK147" s="233"/>
      <c r="BL147" s="233"/>
      <c r="BM147" s="233"/>
      <c r="BN147" s="233"/>
      <c r="BO147" s="233"/>
      <c r="BP147" s="233"/>
      <c r="BQ147" s="233"/>
      <c r="BR147" s="233"/>
      <c r="BS147" s="233"/>
    </row>
    <row r="148" spans="2:71" s="232" customFormat="1" ht="8.25" customHeight="1">
      <c r="B148" s="240"/>
      <c r="C148" s="241"/>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row>
    <row r="149" spans="2:27" s="242" customFormat="1" ht="15" customHeight="1">
      <c r="B149" s="1298" t="s">
        <v>936</v>
      </c>
      <c r="C149" s="1299"/>
      <c r="D149" s="243">
        <v>1374</v>
      </c>
      <c r="E149" s="238">
        <v>115296</v>
      </c>
      <c r="F149" s="244">
        <v>1336</v>
      </c>
      <c r="G149" s="244">
        <v>82348</v>
      </c>
      <c r="H149" s="244">
        <v>999</v>
      </c>
      <c r="I149" s="238">
        <v>25079</v>
      </c>
      <c r="J149" s="244">
        <v>926</v>
      </c>
      <c r="K149" s="244">
        <v>21016</v>
      </c>
      <c r="L149" s="244">
        <v>151</v>
      </c>
      <c r="M149" s="244">
        <v>2635</v>
      </c>
      <c r="N149" s="244">
        <v>61</v>
      </c>
      <c r="O149" s="244">
        <v>1428</v>
      </c>
      <c r="P149" s="244">
        <v>957</v>
      </c>
      <c r="Q149" s="238">
        <v>7869</v>
      </c>
      <c r="R149" s="244">
        <v>924</v>
      </c>
      <c r="S149" s="244">
        <v>6478</v>
      </c>
      <c r="T149" s="244">
        <v>10</v>
      </c>
      <c r="U149" s="244">
        <v>130</v>
      </c>
      <c r="V149" s="244">
        <v>3</v>
      </c>
      <c r="W149" s="244">
        <v>533</v>
      </c>
      <c r="X149" s="244">
        <v>294</v>
      </c>
      <c r="Y149" s="244">
        <v>1753</v>
      </c>
      <c r="Z149" s="243">
        <v>132</v>
      </c>
      <c r="AA149" s="243">
        <v>1195</v>
      </c>
    </row>
    <row r="150" spans="2:71" s="232" customFormat="1" ht="15" customHeight="1">
      <c r="B150" s="240"/>
      <c r="C150" s="241" t="s">
        <v>1113</v>
      </c>
      <c r="D150" s="230">
        <v>387</v>
      </c>
      <c r="E150" s="230">
        <v>11554</v>
      </c>
      <c r="F150" s="230">
        <v>358</v>
      </c>
      <c r="G150" s="230">
        <v>8647</v>
      </c>
      <c r="H150" s="230">
        <v>166</v>
      </c>
      <c r="I150" s="230">
        <v>1844</v>
      </c>
      <c r="J150" s="230">
        <v>164</v>
      </c>
      <c r="K150" s="230">
        <v>1802</v>
      </c>
      <c r="L150" s="230">
        <v>4</v>
      </c>
      <c r="M150" s="230">
        <v>42</v>
      </c>
      <c r="N150" s="230" t="s">
        <v>1121</v>
      </c>
      <c r="O150" s="230" t="s">
        <v>1121</v>
      </c>
      <c r="P150" s="230">
        <v>199</v>
      </c>
      <c r="Q150" s="230">
        <v>1063</v>
      </c>
      <c r="R150" s="230">
        <v>189</v>
      </c>
      <c r="S150" s="230">
        <v>832</v>
      </c>
      <c r="T150" s="230" t="s">
        <v>1121</v>
      </c>
      <c r="U150" s="230" t="s">
        <v>1121</v>
      </c>
      <c r="V150" s="230">
        <v>1</v>
      </c>
      <c r="W150" s="230">
        <v>220</v>
      </c>
      <c r="X150" s="230">
        <v>50</v>
      </c>
      <c r="Y150" s="230">
        <v>224</v>
      </c>
      <c r="Z150" s="230">
        <v>34</v>
      </c>
      <c r="AA150" s="230">
        <v>231</v>
      </c>
      <c r="AB150" s="233"/>
      <c r="AC150" s="233"/>
      <c r="AD150" s="233"/>
      <c r="AE150" s="233"/>
      <c r="AF150" s="233"/>
      <c r="AG150" s="233"/>
      <c r="AH150" s="233"/>
      <c r="AI150" s="233"/>
      <c r="AJ150" s="233"/>
      <c r="AK150" s="233"/>
      <c r="AL150" s="233"/>
      <c r="AM150" s="233"/>
      <c r="AN150" s="233"/>
      <c r="AO150" s="233"/>
      <c r="AP150" s="233"/>
      <c r="AQ150" s="233"/>
      <c r="AR150" s="233"/>
      <c r="AS150" s="233"/>
      <c r="AT150" s="233"/>
      <c r="AU150" s="233"/>
      <c r="AV150" s="233"/>
      <c r="AW150" s="233"/>
      <c r="AX150" s="233"/>
      <c r="AY150" s="233"/>
      <c r="AZ150" s="233"/>
      <c r="BA150" s="233"/>
      <c r="BB150" s="233"/>
      <c r="BC150" s="233"/>
      <c r="BD150" s="233"/>
      <c r="BE150" s="233"/>
      <c r="BF150" s="233"/>
      <c r="BG150" s="233"/>
      <c r="BH150" s="233"/>
      <c r="BI150" s="233"/>
      <c r="BJ150" s="233"/>
      <c r="BK150" s="233"/>
      <c r="BL150" s="233"/>
      <c r="BM150" s="233"/>
      <c r="BN150" s="233"/>
      <c r="BO150" s="233"/>
      <c r="BP150" s="233"/>
      <c r="BQ150" s="233"/>
      <c r="BR150" s="233"/>
      <c r="BS150" s="233"/>
    </row>
    <row r="151" spans="2:71" s="232" customFormat="1" ht="15" customHeight="1">
      <c r="B151" s="240"/>
      <c r="C151" s="241" t="s">
        <v>1118</v>
      </c>
      <c r="D151" s="230">
        <v>487</v>
      </c>
      <c r="E151" s="230">
        <v>35013</v>
      </c>
      <c r="F151" s="230">
        <v>480</v>
      </c>
      <c r="G151" s="230">
        <v>25085</v>
      </c>
      <c r="H151" s="230">
        <v>371</v>
      </c>
      <c r="I151" s="230">
        <v>7315</v>
      </c>
      <c r="J151" s="230">
        <v>345</v>
      </c>
      <c r="K151" s="230">
        <v>6295</v>
      </c>
      <c r="L151" s="230">
        <v>43</v>
      </c>
      <c r="M151" s="230">
        <v>756</v>
      </c>
      <c r="N151" s="230">
        <v>12</v>
      </c>
      <c r="O151" s="230">
        <v>264</v>
      </c>
      <c r="P151" s="230">
        <v>343</v>
      </c>
      <c r="Q151" s="230">
        <v>2613</v>
      </c>
      <c r="R151" s="230">
        <v>328</v>
      </c>
      <c r="S151" s="230">
        <v>2006</v>
      </c>
      <c r="T151" s="230" t="s">
        <v>1121</v>
      </c>
      <c r="U151" s="230" t="s">
        <v>1121</v>
      </c>
      <c r="V151" s="230" t="s">
        <v>1121</v>
      </c>
      <c r="W151" s="230" t="s">
        <v>1121</v>
      </c>
      <c r="X151" s="230">
        <v>99</v>
      </c>
      <c r="Y151" s="230">
        <v>633</v>
      </c>
      <c r="Z151" s="230">
        <v>58</v>
      </c>
      <c r="AA151" s="230">
        <v>567</v>
      </c>
      <c r="AB151" s="233"/>
      <c r="AC151" s="233"/>
      <c r="AD151" s="233"/>
      <c r="AE151" s="233"/>
      <c r="AF151" s="233"/>
      <c r="AG151" s="233"/>
      <c r="AH151" s="233"/>
      <c r="AI151" s="233"/>
      <c r="AJ151" s="233"/>
      <c r="AK151" s="233"/>
      <c r="AL151" s="233"/>
      <c r="AM151" s="233"/>
      <c r="AN151" s="233"/>
      <c r="AO151" s="233"/>
      <c r="AP151" s="233"/>
      <c r="AQ151" s="233"/>
      <c r="AR151" s="233"/>
      <c r="AS151" s="233"/>
      <c r="AT151" s="233"/>
      <c r="AU151" s="233"/>
      <c r="AV151" s="233"/>
      <c r="AW151" s="233"/>
      <c r="AX151" s="233"/>
      <c r="AY151" s="233"/>
      <c r="AZ151" s="233"/>
      <c r="BA151" s="233"/>
      <c r="BB151" s="233"/>
      <c r="BC151" s="233"/>
      <c r="BD151" s="233"/>
      <c r="BE151" s="233"/>
      <c r="BF151" s="233"/>
      <c r="BG151" s="233"/>
      <c r="BH151" s="233"/>
      <c r="BI151" s="233"/>
      <c r="BJ151" s="233"/>
      <c r="BK151" s="233"/>
      <c r="BL151" s="233"/>
      <c r="BM151" s="233"/>
      <c r="BN151" s="233"/>
      <c r="BO151" s="233"/>
      <c r="BP151" s="233"/>
      <c r="BQ151" s="233"/>
      <c r="BR151" s="233"/>
      <c r="BS151" s="233"/>
    </row>
    <row r="152" spans="2:71" s="232" customFormat="1" ht="15" customHeight="1">
      <c r="B152" s="240"/>
      <c r="C152" s="241" t="s">
        <v>1119</v>
      </c>
      <c r="D152" s="230">
        <v>465</v>
      </c>
      <c r="E152" s="230">
        <v>61560</v>
      </c>
      <c r="F152" s="230">
        <v>465</v>
      </c>
      <c r="G152" s="230">
        <v>43600</v>
      </c>
      <c r="H152" s="230">
        <v>430</v>
      </c>
      <c r="I152" s="230">
        <v>14140</v>
      </c>
      <c r="J152" s="230">
        <v>389</v>
      </c>
      <c r="K152" s="230">
        <v>11487</v>
      </c>
      <c r="L152" s="230">
        <v>95</v>
      </c>
      <c r="M152" s="230">
        <v>1654</v>
      </c>
      <c r="N152" s="230">
        <v>42</v>
      </c>
      <c r="O152" s="230">
        <v>999</v>
      </c>
      <c r="P152" s="230">
        <v>385</v>
      </c>
      <c r="Q152" s="230">
        <v>2820</v>
      </c>
      <c r="R152" s="230">
        <v>377</v>
      </c>
      <c r="S152" s="230">
        <v>3328</v>
      </c>
      <c r="T152" s="230">
        <v>9</v>
      </c>
      <c r="U152" s="230">
        <v>120</v>
      </c>
      <c r="V152" s="230">
        <v>1</v>
      </c>
      <c r="W152" s="230">
        <v>100</v>
      </c>
      <c r="X152" s="230">
        <v>133</v>
      </c>
      <c r="Y152" s="230">
        <v>764</v>
      </c>
      <c r="Z152" s="230">
        <v>38</v>
      </c>
      <c r="AA152" s="230">
        <v>386</v>
      </c>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3"/>
      <c r="BC152" s="233"/>
      <c r="BD152" s="233"/>
      <c r="BE152" s="233"/>
      <c r="BF152" s="233"/>
      <c r="BG152" s="233"/>
      <c r="BH152" s="233"/>
      <c r="BI152" s="233"/>
      <c r="BJ152" s="233"/>
      <c r="BK152" s="233"/>
      <c r="BL152" s="233"/>
      <c r="BM152" s="233"/>
      <c r="BN152" s="233"/>
      <c r="BO152" s="233"/>
      <c r="BP152" s="233"/>
      <c r="BQ152" s="233"/>
      <c r="BR152" s="233"/>
      <c r="BS152" s="233"/>
    </row>
    <row r="153" spans="2:71" s="232" customFormat="1" ht="15" customHeight="1">
      <c r="B153" s="240"/>
      <c r="C153" s="241" t="s">
        <v>1120</v>
      </c>
      <c r="D153" s="230">
        <v>32</v>
      </c>
      <c r="E153" s="230">
        <v>7150</v>
      </c>
      <c r="F153" s="230">
        <v>32</v>
      </c>
      <c r="G153" s="230">
        <v>5011</v>
      </c>
      <c r="H153" s="230">
        <v>31</v>
      </c>
      <c r="I153" s="230">
        <v>1777</v>
      </c>
      <c r="J153" s="230">
        <v>27</v>
      </c>
      <c r="K153" s="230">
        <v>1429</v>
      </c>
      <c r="L153" s="230">
        <v>9</v>
      </c>
      <c r="M153" s="230">
        <v>183</v>
      </c>
      <c r="N153" s="230">
        <v>7</v>
      </c>
      <c r="O153" s="230">
        <v>165</v>
      </c>
      <c r="P153" s="230">
        <v>27</v>
      </c>
      <c r="Q153" s="230">
        <v>362</v>
      </c>
      <c r="R153" s="230">
        <v>27</v>
      </c>
      <c r="S153" s="230">
        <v>301</v>
      </c>
      <c r="T153" s="230">
        <v>1</v>
      </c>
      <c r="U153" s="230">
        <v>10</v>
      </c>
      <c r="V153" s="230">
        <v>1</v>
      </c>
      <c r="W153" s="230">
        <v>213</v>
      </c>
      <c r="X153" s="230">
        <v>12</v>
      </c>
      <c r="Y153" s="230">
        <v>132</v>
      </c>
      <c r="Z153" s="230">
        <v>2</v>
      </c>
      <c r="AA153" s="230">
        <v>11</v>
      </c>
      <c r="AB153" s="233"/>
      <c r="AC153" s="233"/>
      <c r="AD153" s="233"/>
      <c r="AE153" s="233"/>
      <c r="AF153" s="233"/>
      <c r="AG153" s="233"/>
      <c r="AH153" s="233"/>
      <c r="AI153" s="233"/>
      <c r="AJ153" s="233"/>
      <c r="AK153" s="233"/>
      <c r="AL153" s="233"/>
      <c r="AM153" s="233"/>
      <c r="AN153" s="233"/>
      <c r="AO153" s="233"/>
      <c r="AP153" s="233"/>
      <c r="AQ153" s="233"/>
      <c r="AR153" s="233"/>
      <c r="AS153" s="233"/>
      <c r="AT153" s="233"/>
      <c r="AU153" s="233"/>
      <c r="AV153" s="233"/>
      <c r="AW153" s="233"/>
      <c r="AX153" s="233"/>
      <c r="AY153" s="233"/>
      <c r="AZ153" s="233"/>
      <c r="BA153" s="233"/>
      <c r="BB153" s="233"/>
      <c r="BC153" s="233"/>
      <c r="BD153" s="233"/>
      <c r="BE153" s="233"/>
      <c r="BF153" s="233"/>
      <c r="BG153" s="233"/>
      <c r="BH153" s="233"/>
      <c r="BI153" s="233"/>
      <c r="BJ153" s="233"/>
      <c r="BK153" s="233"/>
      <c r="BL153" s="233"/>
      <c r="BM153" s="233"/>
      <c r="BN153" s="233"/>
      <c r="BO153" s="233"/>
      <c r="BP153" s="233"/>
      <c r="BQ153" s="233"/>
      <c r="BR153" s="233"/>
      <c r="BS153" s="233"/>
    </row>
    <row r="154" spans="2:71" s="232" customFormat="1" ht="15" customHeight="1">
      <c r="B154" s="240"/>
      <c r="C154" s="241" t="s">
        <v>1117</v>
      </c>
      <c r="D154" s="230" t="s">
        <v>1121</v>
      </c>
      <c r="E154" s="230" t="s">
        <v>1121</v>
      </c>
      <c r="F154" s="230" t="s">
        <v>1121</v>
      </c>
      <c r="G154" s="230" t="s">
        <v>1121</v>
      </c>
      <c r="H154" s="230" t="s">
        <v>1121</v>
      </c>
      <c r="I154" s="230" t="s">
        <v>1121</v>
      </c>
      <c r="J154" s="230" t="s">
        <v>1121</v>
      </c>
      <c r="K154" s="230" t="s">
        <v>1121</v>
      </c>
      <c r="L154" s="230" t="s">
        <v>1121</v>
      </c>
      <c r="M154" s="230" t="s">
        <v>1121</v>
      </c>
      <c r="N154" s="230" t="s">
        <v>1121</v>
      </c>
      <c r="O154" s="230" t="s">
        <v>1121</v>
      </c>
      <c r="P154" s="230" t="s">
        <v>1121</v>
      </c>
      <c r="Q154" s="230" t="s">
        <v>1121</v>
      </c>
      <c r="R154" s="230" t="s">
        <v>1121</v>
      </c>
      <c r="S154" s="230" t="s">
        <v>1121</v>
      </c>
      <c r="T154" s="230" t="s">
        <v>1121</v>
      </c>
      <c r="U154" s="230" t="s">
        <v>1121</v>
      </c>
      <c r="V154" s="230" t="s">
        <v>1121</v>
      </c>
      <c r="W154" s="230" t="s">
        <v>1121</v>
      </c>
      <c r="X154" s="230" t="s">
        <v>1121</v>
      </c>
      <c r="Y154" s="230" t="s">
        <v>1121</v>
      </c>
      <c r="Z154" s="230" t="s">
        <v>1121</v>
      </c>
      <c r="AA154" s="230" t="s">
        <v>1121</v>
      </c>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3"/>
      <c r="AY154" s="233"/>
      <c r="AZ154" s="233"/>
      <c r="BA154" s="233"/>
      <c r="BB154" s="233"/>
      <c r="BC154" s="233"/>
      <c r="BD154" s="233"/>
      <c r="BE154" s="233"/>
      <c r="BF154" s="233"/>
      <c r="BG154" s="233"/>
      <c r="BH154" s="233"/>
      <c r="BI154" s="233"/>
      <c r="BJ154" s="233"/>
      <c r="BK154" s="233"/>
      <c r="BL154" s="233"/>
      <c r="BM154" s="233"/>
      <c r="BN154" s="233"/>
      <c r="BO154" s="233"/>
      <c r="BP154" s="233"/>
      <c r="BQ154" s="233"/>
      <c r="BR154" s="233"/>
      <c r="BS154" s="233"/>
    </row>
    <row r="155" spans="2:71" s="232" customFormat="1" ht="8.25" customHeight="1">
      <c r="B155" s="240"/>
      <c r="C155" s="241"/>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3"/>
      <c r="AC155" s="233"/>
      <c r="AD155" s="233"/>
      <c r="AE155" s="233"/>
      <c r="AF155" s="233"/>
      <c r="AG155" s="233"/>
      <c r="AH155" s="233"/>
      <c r="AI155" s="233"/>
      <c r="AJ155" s="233"/>
      <c r="AK155" s="233"/>
      <c r="AL155" s="233"/>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row>
    <row r="156" spans="2:27" s="242" customFormat="1" ht="15" customHeight="1">
      <c r="B156" s="1298" t="s">
        <v>937</v>
      </c>
      <c r="C156" s="1299"/>
      <c r="D156" s="243">
        <v>2637</v>
      </c>
      <c r="E156" s="238">
        <v>235605</v>
      </c>
      <c r="F156" s="244">
        <v>2574</v>
      </c>
      <c r="G156" s="244">
        <v>187804</v>
      </c>
      <c r="H156" s="244">
        <v>1539</v>
      </c>
      <c r="I156" s="238">
        <v>31768</v>
      </c>
      <c r="J156" s="244">
        <v>1406</v>
      </c>
      <c r="K156" s="244">
        <v>26009</v>
      </c>
      <c r="L156" s="244">
        <v>299</v>
      </c>
      <c r="M156" s="244">
        <v>3930</v>
      </c>
      <c r="N156" s="244">
        <v>65</v>
      </c>
      <c r="O156" s="244">
        <v>1829</v>
      </c>
      <c r="P156" s="244">
        <v>2015</v>
      </c>
      <c r="Q156" s="238">
        <v>16033</v>
      </c>
      <c r="R156" s="244">
        <v>1967</v>
      </c>
      <c r="S156" s="244">
        <v>14181</v>
      </c>
      <c r="T156" s="244">
        <v>15</v>
      </c>
      <c r="U156" s="244">
        <v>191</v>
      </c>
      <c r="V156" s="244">
        <v>8</v>
      </c>
      <c r="W156" s="244">
        <v>637</v>
      </c>
      <c r="X156" s="244">
        <v>661</v>
      </c>
      <c r="Y156" s="244">
        <v>4770</v>
      </c>
      <c r="Z156" s="243">
        <v>228</v>
      </c>
      <c r="AA156" s="243">
        <v>1618</v>
      </c>
    </row>
    <row r="157" spans="2:71" s="232" customFormat="1" ht="15" customHeight="1">
      <c r="B157" s="240"/>
      <c r="C157" s="241" t="s">
        <v>1113</v>
      </c>
      <c r="D157" s="230">
        <v>770</v>
      </c>
      <c r="E157" s="230">
        <v>22618</v>
      </c>
      <c r="F157" s="230">
        <v>715</v>
      </c>
      <c r="G157" s="230">
        <v>18072</v>
      </c>
      <c r="H157" s="230">
        <v>208</v>
      </c>
      <c r="I157" s="230">
        <v>2059</v>
      </c>
      <c r="J157" s="230">
        <v>190</v>
      </c>
      <c r="K157" s="230">
        <v>1871</v>
      </c>
      <c r="L157" s="230">
        <v>21</v>
      </c>
      <c r="M157" s="230">
        <v>161</v>
      </c>
      <c r="N157" s="230">
        <v>1</v>
      </c>
      <c r="O157" s="230">
        <v>27</v>
      </c>
      <c r="P157" s="230">
        <v>485</v>
      </c>
      <c r="Q157" s="230">
        <v>2487</v>
      </c>
      <c r="R157" s="230">
        <v>467</v>
      </c>
      <c r="S157" s="230">
        <v>2107</v>
      </c>
      <c r="T157" s="230" t="s">
        <v>1121</v>
      </c>
      <c r="U157" s="230" t="s">
        <v>1121</v>
      </c>
      <c r="V157" s="230">
        <v>1</v>
      </c>
      <c r="W157" s="230">
        <v>2</v>
      </c>
      <c r="X157" s="230">
        <v>106</v>
      </c>
      <c r="Y157" s="230">
        <v>530</v>
      </c>
      <c r="Z157" s="230">
        <v>74</v>
      </c>
      <c r="AA157" s="230">
        <v>380</v>
      </c>
      <c r="AB157" s="233"/>
      <c r="AC157" s="233"/>
      <c r="AD157" s="233"/>
      <c r="AE157" s="233"/>
      <c r="AF157" s="233"/>
      <c r="AG157" s="233"/>
      <c r="AH157" s="233"/>
      <c r="AI157" s="233"/>
      <c r="AJ157" s="233"/>
      <c r="AK157" s="233"/>
      <c r="AL157" s="233"/>
      <c r="AM157" s="233"/>
      <c r="AN157" s="233"/>
      <c r="AO157" s="233"/>
      <c r="AP157" s="233"/>
      <c r="AQ157" s="233"/>
      <c r="AR157" s="233"/>
      <c r="AS157" s="233"/>
      <c r="AT157" s="233"/>
      <c r="AU157" s="233"/>
      <c r="AV157" s="233"/>
      <c r="AW157" s="233"/>
      <c r="AX157" s="233"/>
      <c r="AY157" s="233"/>
      <c r="AZ157" s="233"/>
      <c r="BA157" s="233"/>
      <c r="BB157" s="233"/>
      <c r="BC157" s="233"/>
      <c r="BD157" s="233"/>
      <c r="BE157" s="233"/>
      <c r="BF157" s="233"/>
      <c r="BG157" s="233"/>
      <c r="BH157" s="233"/>
      <c r="BI157" s="233"/>
      <c r="BJ157" s="233"/>
      <c r="BK157" s="233"/>
      <c r="BL157" s="233"/>
      <c r="BM157" s="233"/>
      <c r="BN157" s="233"/>
      <c r="BO157" s="233"/>
      <c r="BP157" s="233"/>
      <c r="BQ157" s="233"/>
      <c r="BR157" s="233"/>
      <c r="BS157" s="233"/>
    </row>
    <row r="158" spans="2:71" s="232" customFormat="1" ht="15" customHeight="1">
      <c r="B158" s="240"/>
      <c r="C158" s="241" t="s">
        <v>1118</v>
      </c>
      <c r="D158" s="230">
        <v>795</v>
      </c>
      <c r="E158" s="230">
        <v>58553</v>
      </c>
      <c r="F158" s="230">
        <v>792</v>
      </c>
      <c r="G158" s="230">
        <v>47534</v>
      </c>
      <c r="H158" s="230">
        <v>454</v>
      </c>
      <c r="I158" s="230">
        <v>6709</v>
      </c>
      <c r="J158" s="230">
        <v>414</v>
      </c>
      <c r="K158" s="230">
        <v>5833</v>
      </c>
      <c r="L158" s="230">
        <v>74</v>
      </c>
      <c r="M158" s="230">
        <v>701</v>
      </c>
      <c r="N158" s="230">
        <v>8</v>
      </c>
      <c r="O158" s="230">
        <v>175</v>
      </c>
      <c r="P158" s="230">
        <v>638</v>
      </c>
      <c r="Q158" s="230">
        <v>4310</v>
      </c>
      <c r="R158" s="230">
        <v>623</v>
      </c>
      <c r="S158" s="230">
        <v>3664</v>
      </c>
      <c r="T158" s="230">
        <v>2</v>
      </c>
      <c r="U158" s="230">
        <v>18</v>
      </c>
      <c r="V158" s="230" t="s">
        <v>1121</v>
      </c>
      <c r="W158" s="230" t="s">
        <v>1121</v>
      </c>
      <c r="X158" s="230">
        <v>224</v>
      </c>
      <c r="Y158" s="230">
        <v>1566</v>
      </c>
      <c r="Z158" s="230">
        <v>75</v>
      </c>
      <c r="AA158" s="230">
        <v>571</v>
      </c>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row>
    <row r="159" spans="2:71" s="232" customFormat="1" ht="15" customHeight="1">
      <c r="B159" s="240"/>
      <c r="C159" s="241" t="s">
        <v>1119</v>
      </c>
      <c r="D159" s="230">
        <v>996</v>
      </c>
      <c r="E159" s="230">
        <v>138413</v>
      </c>
      <c r="F159" s="230">
        <v>996</v>
      </c>
      <c r="G159" s="230">
        <v>109308</v>
      </c>
      <c r="H159" s="230">
        <v>814</v>
      </c>
      <c r="I159" s="230">
        <v>20627</v>
      </c>
      <c r="J159" s="230">
        <v>744</v>
      </c>
      <c r="K159" s="230">
        <v>16428</v>
      </c>
      <c r="L159" s="230">
        <v>188</v>
      </c>
      <c r="M159" s="230">
        <v>2708</v>
      </c>
      <c r="N159" s="230">
        <v>53</v>
      </c>
      <c r="O159" s="230">
        <v>1491</v>
      </c>
      <c r="P159" s="230">
        <v>830</v>
      </c>
      <c r="Q159" s="230">
        <v>8478</v>
      </c>
      <c r="R159" s="230">
        <v>815</v>
      </c>
      <c r="S159" s="230">
        <v>7759</v>
      </c>
      <c r="T159" s="230">
        <v>11</v>
      </c>
      <c r="U159" s="230">
        <v>142</v>
      </c>
      <c r="V159" s="230">
        <v>7</v>
      </c>
      <c r="W159" s="230">
        <v>635</v>
      </c>
      <c r="X159" s="230">
        <v>305</v>
      </c>
      <c r="Y159" s="230">
        <v>2431</v>
      </c>
      <c r="Z159" s="230">
        <v>71</v>
      </c>
      <c r="AA159" s="230">
        <v>560</v>
      </c>
      <c r="AB159" s="233"/>
      <c r="AC159" s="233"/>
      <c r="AD159" s="233"/>
      <c r="AE159" s="233"/>
      <c r="AF159" s="233"/>
      <c r="AG159" s="233"/>
      <c r="AH159" s="233"/>
      <c r="AI159" s="233"/>
      <c r="AJ159" s="233"/>
      <c r="AK159" s="233"/>
      <c r="AL159" s="233"/>
      <c r="AM159" s="233"/>
      <c r="AN159" s="233"/>
      <c r="AO159" s="233"/>
      <c r="AP159" s="233"/>
      <c r="AQ159" s="233"/>
      <c r="AR159" s="233"/>
      <c r="AS159" s="233"/>
      <c r="AT159" s="233"/>
      <c r="AU159" s="233"/>
      <c r="AV159" s="233"/>
      <c r="AW159" s="233"/>
      <c r="AX159" s="233"/>
      <c r="AY159" s="233"/>
      <c r="AZ159" s="233"/>
      <c r="BA159" s="233"/>
      <c r="BB159" s="233"/>
      <c r="BC159" s="233"/>
      <c r="BD159" s="233"/>
      <c r="BE159" s="233"/>
      <c r="BF159" s="233"/>
      <c r="BG159" s="233"/>
      <c r="BH159" s="233"/>
      <c r="BI159" s="233"/>
      <c r="BJ159" s="233"/>
      <c r="BK159" s="233"/>
      <c r="BL159" s="233"/>
      <c r="BM159" s="233"/>
      <c r="BN159" s="233"/>
      <c r="BO159" s="233"/>
      <c r="BP159" s="233"/>
      <c r="BQ159" s="233"/>
      <c r="BR159" s="233"/>
      <c r="BS159" s="233"/>
    </row>
    <row r="160" spans="2:71" s="232" customFormat="1" ht="15" customHeight="1">
      <c r="B160" s="240"/>
      <c r="C160" s="241" t="s">
        <v>1120</v>
      </c>
      <c r="D160" s="230">
        <v>69</v>
      </c>
      <c r="E160" s="230">
        <v>15624</v>
      </c>
      <c r="F160" s="230">
        <v>69</v>
      </c>
      <c r="G160" s="230">
        <v>12543</v>
      </c>
      <c r="H160" s="230">
        <v>58</v>
      </c>
      <c r="I160" s="230">
        <v>2331</v>
      </c>
      <c r="J160" s="230">
        <v>53</v>
      </c>
      <c r="K160" s="230">
        <v>1835</v>
      </c>
      <c r="L160" s="230">
        <v>16</v>
      </c>
      <c r="M160" s="230">
        <v>360</v>
      </c>
      <c r="N160" s="230">
        <v>3</v>
      </c>
      <c r="O160" s="230">
        <v>136</v>
      </c>
      <c r="P160" s="230">
        <v>59</v>
      </c>
      <c r="Q160" s="230">
        <v>750</v>
      </c>
      <c r="R160" s="230">
        <v>59</v>
      </c>
      <c r="S160" s="230">
        <v>643</v>
      </c>
      <c r="T160" s="230">
        <v>2</v>
      </c>
      <c r="U160" s="230">
        <v>31</v>
      </c>
      <c r="V160" s="230" t="s">
        <v>1121</v>
      </c>
      <c r="W160" s="230" t="s">
        <v>1121</v>
      </c>
      <c r="X160" s="230">
        <v>26</v>
      </c>
      <c r="Y160" s="230">
        <v>243</v>
      </c>
      <c r="Z160" s="230">
        <v>8</v>
      </c>
      <c r="AA160" s="230">
        <v>107</v>
      </c>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33"/>
      <c r="BA160" s="233"/>
      <c r="BB160" s="233"/>
      <c r="BC160" s="233"/>
      <c r="BD160" s="233"/>
      <c r="BE160" s="233"/>
      <c r="BF160" s="233"/>
      <c r="BG160" s="233"/>
      <c r="BH160" s="233"/>
      <c r="BI160" s="233"/>
      <c r="BJ160" s="233"/>
      <c r="BK160" s="233"/>
      <c r="BL160" s="233"/>
      <c r="BM160" s="233"/>
      <c r="BN160" s="233"/>
      <c r="BO160" s="233"/>
      <c r="BP160" s="233"/>
      <c r="BQ160" s="233"/>
      <c r="BR160" s="233"/>
      <c r="BS160" s="233"/>
    </row>
    <row r="161" spans="2:71" s="232" customFormat="1" ht="15" customHeight="1">
      <c r="B161" s="240"/>
      <c r="C161" s="241" t="s">
        <v>1117</v>
      </c>
      <c r="D161" s="230">
        <v>1</v>
      </c>
      <c r="E161" s="230">
        <v>359</v>
      </c>
      <c r="F161" s="230">
        <v>1</v>
      </c>
      <c r="G161" s="230">
        <v>342</v>
      </c>
      <c r="H161" s="230">
        <v>1</v>
      </c>
      <c r="I161" s="230">
        <v>15</v>
      </c>
      <c r="J161" s="230">
        <v>1</v>
      </c>
      <c r="K161" s="230">
        <v>15</v>
      </c>
      <c r="L161" s="230" t="s">
        <v>1121</v>
      </c>
      <c r="M161" s="230" t="s">
        <v>1121</v>
      </c>
      <c r="N161" s="230" t="s">
        <v>1121</v>
      </c>
      <c r="O161" s="230" t="s">
        <v>1121</v>
      </c>
      <c r="P161" s="230">
        <v>1</v>
      </c>
      <c r="Q161" s="230">
        <v>2</v>
      </c>
      <c r="R161" s="230">
        <v>1</v>
      </c>
      <c r="S161" s="230">
        <v>2</v>
      </c>
      <c r="T161" s="230" t="s">
        <v>1121</v>
      </c>
      <c r="U161" s="230" t="s">
        <v>1121</v>
      </c>
      <c r="V161" s="230" t="s">
        <v>1121</v>
      </c>
      <c r="W161" s="230" t="s">
        <v>1121</v>
      </c>
      <c r="X161" s="230" t="s">
        <v>1121</v>
      </c>
      <c r="Y161" s="230" t="s">
        <v>1121</v>
      </c>
      <c r="Z161" s="230" t="s">
        <v>1121</v>
      </c>
      <c r="AA161" s="230" t="s">
        <v>1121</v>
      </c>
      <c r="AB161" s="233"/>
      <c r="AC161" s="233"/>
      <c r="AD161" s="233"/>
      <c r="AE161" s="233"/>
      <c r="AF161" s="233"/>
      <c r="AG161" s="233"/>
      <c r="AH161" s="233"/>
      <c r="AI161" s="233"/>
      <c r="AJ161" s="233"/>
      <c r="AK161" s="233"/>
      <c r="AL161" s="233"/>
      <c r="AM161" s="233"/>
      <c r="AN161" s="233"/>
      <c r="AO161" s="233"/>
      <c r="AP161" s="233"/>
      <c r="AQ161" s="233"/>
      <c r="AR161" s="233"/>
      <c r="AS161" s="233"/>
      <c r="AT161" s="233"/>
      <c r="AU161" s="233"/>
      <c r="AV161" s="233"/>
      <c r="AW161" s="233"/>
      <c r="AX161" s="233"/>
      <c r="AY161" s="233"/>
      <c r="AZ161" s="233"/>
      <c r="BA161" s="233"/>
      <c r="BB161" s="233"/>
      <c r="BC161" s="233"/>
      <c r="BD161" s="233"/>
      <c r="BE161" s="233"/>
      <c r="BF161" s="233"/>
      <c r="BG161" s="233"/>
      <c r="BH161" s="233"/>
      <c r="BI161" s="233"/>
      <c r="BJ161" s="233"/>
      <c r="BK161" s="233"/>
      <c r="BL161" s="233"/>
      <c r="BM161" s="233"/>
      <c r="BN161" s="233"/>
      <c r="BO161" s="233"/>
      <c r="BP161" s="233"/>
      <c r="BQ161" s="233"/>
      <c r="BR161" s="233"/>
      <c r="BS161" s="233"/>
    </row>
    <row r="162" spans="2:71" s="232" customFormat="1" ht="8.25" customHeight="1">
      <c r="B162" s="240"/>
      <c r="C162" s="241"/>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row>
    <row r="163" spans="2:27" s="242" customFormat="1" ht="15" customHeight="1">
      <c r="B163" s="1298" t="s">
        <v>938</v>
      </c>
      <c r="C163" s="1299"/>
      <c r="D163" s="243">
        <v>1531</v>
      </c>
      <c r="E163" s="238">
        <v>96889</v>
      </c>
      <c r="F163" s="244">
        <v>1477</v>
      </c>
      <c r="G163" s="244">
        <v>68767</v>
      </c>
      <c r="H163" s="244">
        <v>427</v>
      </c>
      <c r="I163" s="238">
        <v>7733</v>
      </c>
      <c r="J163" s="244">
        <v>216</v>
      </c>
      <c r="K163" s="244">
        <v>3824</v>
      </c>
      <c r="L163" s="244">
        <v>235</v>
      </c>
      <c r="M163" s="244">
        <v>3189</v>
      </c>
      <c r="N163" s="244">
        <v>40</v>
      </c>
      <c r="O163" s="244">
        <v>720</v>
      </c>
      <c r="P163" s="244">
        <v>1455</v>
      </c>
      <c r="Q163" s="238">
        <v>20389</v>
      </c>
      <c r="R163" s="244">
        <v>1431</v>
      </c>
      <c r="S163" s="244">
        <v>16561</v>
      </c>
      <c r="T163" s="244">
        <v>62</v>
      </c>
      <c r="U163" s="244">
        <v>570</v>
      </c>
      <c r="V163" s="244">
        <v>7</v>
      </c>
      <c r="W163" s="244">
        <v>126</v>
      </c>
      <c r="X163" s="244">
        <v>863</v>
      </c>
      <c r="Y163" s="244">
        <v>8468</v>
      </c>
      <c r="Z163" s="243">
        <v>351</v>
      </c>
      <c r="AA163" s="243">
        <v>3101</v>
      </c>
    </row>
    <row r="164" spans="2:71" s="232" customFormat="1" ht="15" customHeight="1">
      <c r="B164" s="240"/>
      <c r="C164" s="241" t="s">
        <v>1113</v>
      </c>
      <c r="D164" s="230">
        <v>592</v>
      </c>
      <c r="E164" s="230">
        <v>17613</v>
      </c>
      <c r="F164" s="230">
        <v>542</v>
      </c>
      <c r="G164" s="230">
        <v>13005</v>
      </c>
      <c r="H164" s="230">
        <v>64</v>
      </c>
      <c r="I164" s="230">
        <v>661</v>
      </c>
      <c r="J164" s="230">
        <v>45</v>
      </c>
      <c r="K164" s="230">
        <v>419</v>
      </c>
      <c r="L164" s="230">
        <v>23</v>
      </c>
      <c r="M164" s="230">
        <v>232</v>
      </c>
      <c r="N164" s="230">
        <v>1</v>
      </c>
      <c r="O164" s="230">
        <v>10</v>
      </c>
      <c r="P164" s="230">
        <v>537</v>
      </c>
      <c r="Q164" s="230">
        <v>3947</v>
      </c>
      <c r="R164" s="230">
        <v>521</v>
      </c>
      <c r="S164" s="230">
        <v>2970</v>
      </c>
      <c r="T164" s="230">
        <v>7</v>
      </c>
      <c r="U164" s="230">
        <v>27</v>
      </c>
      <c r="V164" s="230">
        <v>2</v>
      </c>
      <c r="W164" s="230">
        <v>38</v>
      </c>
      <c r="X164" s="230">
        <v>202</v>
      </c>
      <c r="Y164" s="230">
        <v>1363</v>
      </c>
      <c r="Z164" s="230">
        <v>133</v>
      </c>
      <c r="AA164" s="230">
        <v>960</v>
      </c>
      <c r="AB164" s="233"/>
      <c r="AC164" s="233"/>
      <c r="AD164" s="233"/>
      <c r="AE164" s="233"/>
      <c r="AF164" s="233"/>
      <c r="AG164" s="233"/>
      <c r="AH164" s="233"/>
      <c r="AI164" s="233"/>
      <c r="AJ164" s="233"/>
      <c r="AK164" s="233"/>
      <c r="AL164" s="233"/>
      <c r="AM164" s="233"/>
      <c r="AN164" s="233"/>
      <c r="AO164" s="233"/>
      <c r="AP164" s="233"/>
      <c r="AQ164" s="233"/>
      <c r="AR164" s="233"/>
      <c r="AS164" s="233"/>
      <c r="AT164" s="233"/>
      <c r="AU164" s="233"/>
      <c r="AV164" s="233"/>
      <c r="AW164" s="233"/>
      <c r="AX164" s="233"/>
      <c r="AY164" s="233"/>
      <c r="AZ164" s="233"/>
      <c r="BA164" s="233"/>
      <c r="BB164" s="233"/>
      <c r="BC164" s="233"/>
      <c r="BD164" s="233"/>
      <c r="BE164" s="233"/>
      <c r="BF164" s="233"/>
      <c r="BG164" s="233"/>
      <c r="BH164" s="233"/>
      <c r="BI164" s="233"/>
      <c r="BJ164" s="233"/>
      <c r="BK164" s="233"/>
      <c r="BL164" s="233"/>
      <c r="BM164" s="233"/>
      <c r="BN164" s="233"/>
      <c r="BO164" s="233"/>
      <c r="BP164" s="233"/>
      <c r="BQ164" s="233"/>
      <c r="BR164" s="233"/>
      <c r="BS164" s="233"/>
    </row>
    <row r="165" spans="2:71" s="232" customFormat="1" ht="15" customHeight="1">
      <c r="B165" s="240"/>
      <c r="C165" s="241" t="s">
        <v>1118</v>
      </c>
      <c r="D165" s="230">
        <v>689</v>
      </c>
      <c r="E165" s="230">
        <v>48537</v>
      </c>
      <c r="F165" s="230">
        <v>688</v>
      </c>
      <c r="G165" s="230">
        <v>35229</v>
      </c>
      <c r="H165" s="230">
        <v>218</v>
      </c>
      <c r="I165" s="230">
        <v>2808</v>
      </c>
      <c r="J165" s="230">
        <v>102</v>
      </c>
      <c r="K165" s="230">
        <v>1129</v>
      </c>
      <c r="L165" s="230">
        <v>129</v>
      </c>
      <c r="M165" s="230">
        <v>1429</v>
      </c>
      <c r="N165" s="230">
        <v>16</v>
      </c>
      <c r="O165" s="230">
        <v>250</v>
      </c>
      <c r="P165" s="230">
        <v>670</v>
      </c>
      <c r="Q165" s="230">
        <v>10500</v>
      </c>
      <c r="R165" s="230">
        <v>665</v>
      </c>
      <c r="S165" s="230">
        <v>8631</v>
      </c>
      <c r="T165" s="230">
        <v>31</v>
      </c>
      <c r="U165" s="230">
        <v>240</v>
      </c>
      <c r="V165" s="230">
        <v>4</v>
      </c>
      <c r="W165" s="230">
        <v>86</v>
      </c>
      <c r="X165" s="230">
        <v>484</v>
      </c>
      <c r="Y165" s="230">
        <v>4257</v>
      </c>
      <c r="Z165" s="230">
        <v>163</v>
      </c>
      <c r="AA165" s="230">
        <v>1506</v>
      </c>
      <c r="AB165" s="233"/>
      <c r="AC165" s="233"/>
      <c r="AD165" s="233"/>
      <c r="AE165" s="233"/>
      <c r="AF165" s="233"/>
      <c r="AG165" s="233"/>
      <c r="AH165" s="233"/>
      <c r="AI165" s="233"/>
      <c r="AJ165" s="233"/>
      <c r="AK165" s="233"/>
      <c r="AL165" s="233"/>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row>
    <row r="166" spans="2:71" s="232" customFormat="1" ht="15" customHeight="1">
      <c r="B166" s="240"/>
      <c r="C166" s="241" t="s">
        <v>1119</v>
      </c>
      <c r="D166" s="230">
        <v>247</v>
      </c>
      <c r="E166" s="230">
        <v>30281</v>
      </c>
      <c r="F166" s="230">
        <v>244</v>
      </c>
      <c r="G166" s="230">
        <v>20129</v>
      </c>
      <c r="H166" s="230">
        <v>145</v>
      </c>
      <c r="I166" s="230">
        <v>4264</v>
      </c>
      <c r="J166" s="230">
        <v>69</v>
      </c>
      <c r="K166" s="230">
        <v>2276</v>
      </c>
      <c r="L166" s="230">
        <v>83</v>
      </c>
      <c r="M166" s="230">
        <v>1528</v>
      </c>
      <c r="N166" s="230">
        <v>23</v>
      </c>
      <c r="O166" s="230">
        <v>460</v>
      </c>
      <c r="P166" s="230">
        <v>246</v>
      </c>
      <c r="Q166" s="230">
        <v>5888</v>
      </c>
      <c r="R166" s="230">
        <v>243</v>
      </c>
      <c r="S166" s="230">
        <v>4909</v>
      </c>
      <c r="T166" s="230">
        <v>24</v>
      </c>
      <c r="U166" s="230">
        <v>303</v>
      </c>
      <c r="V166" s="230">
        <v>1</v>
      </c>
      <c r="W166" s="230">
        <v>2</v>
      </c>
      <c r="X166" s="230">
        <v>175</v>
      </c>
      <c r="Y166" s="230">
        <v>2611</v>
      </c>
      <c r="Z166" s="230">
        <v>54</v>
      </c>
      <c r="AA166" s="230">
        <v>632</v>
      </c>
      <c r="AB166" s="233"/>
      <c r="AC166" s="233"/>
      <c r="AD166" s="233"/>
      <c r="AE166" s="233"/>
      <c r="AF166" s="233"/>
      <c r="AG166" s="233"/>
      <c r="AH166" s="233"/>
      <c r="AI166" s="233"/>
      <c r="AJ166" s="233"/>
      <c r="AK166" s="233"/>
      <c r="AL166" s="233"/>
      <c r="AM166" s="233"/>
      <c r="AN166" s="233"/>
      <c r="AO166" s="233"/>
      <c r="AP166" s="233"/>
      <c r="AQ166" s="233"/>
      <c r="AR166" s="233"/>
      <c r="AS166" s="233"/>
      <c r="AT166" s="233"/>
      <c r="AU166" s="233"/>
      <c r="AV166" s="233"/>
      <c r="AW166" s="233"/>
      <c r="AX166" s="233"/>
      <c r="AY166" s="233"/>
      <c r="AZ166" s="233"/>
      <c r="BA166" s="233"/>
      <c r="BB166" s="233"/>
      <c r="BC166" s="233"/>
      <c r="BD166" s="233"/>
      <c r="BE166" s="233"/>
      <c r="BF166" s="233"/>
      <c r="BG166" s="233"/>
      <c r="BH166" s="233"/>
      <c r="BI166" s="233"/>
      <c r="BJ166" s="233"/>
      <c r="BK166" s="233"/>
      <c r="BL166" s="233"/>
      <c r="BM166" s="233"/>
      <c r="BN166" s="233"/>
      <c r="BO166" s="233"/>
      <c r="BP166" s="233"/>
      <c r="BQ166" s="233"/>
      <c r="BR166" s="233"/>
      <c r="BS166" s="233"/>
    </row>
    <row r="167" spans="2:71" s="232" customFormat="1" ht="15" customHeight="1">
      <c r="B167" s="240"/>
      <c r="C167" s="241" t="s">
        <v>1120</v>
      </c>
      <c r="D167" s="230">
        <v>2</v>
      </c>
      <c r="E167" s="230">
        <v>451</v>
      </c>
      <c r="F167" s="230">
        <v>2</v>
      </c>
      <c r="G167" s="230">
        <v>397</v>
      </c>
      <c r="H167" s="230" t="s">
        <v>1121</v>
      </c>
      <c r="I167" s="230" t="s">
        <v>1121</v>
      </c>
      <c r="J167" s="230" t="s">
        <v>1121</v>
      </c>
      <c r="K167" s="230" t="s">
        <v>1121</v>
      </c>
      <c r="L167" s="230" t="s">
        <v>1121</v>
      </c>
      <c r="M167" s="230" t="s">
        <v>1121</v>
      </c>
      <c r="N167" s="230" t="s">
        <v>1121</v>
      </c>
      <c r="O167" s="230" t="s">
        <v>1121</v>
      </c>
      <c r="P167" s="230">
        <v>2</v>
      </c>
      <c r="Q167" s="230">
        <v>54</v>
      </c>
      <c r="R167" s="230">
        <v>2</v>
      </c>
      <c r="S167" s="230">
        <v>51</v>
      </c>
      <c r="T167" s="230" t="s">
        <v>1121</v>
      </c>
      <c r="U167" s="230" t="s">
        <v>1121</v>
      </c>
      <c r="V167" s="230" t="s">
        <v>1121</v>
      </c>
      <c r="W167" s="230" t="s">
        <v>1121</v>
      </c>
      <c r="X167" s="230">
        <v>2</v>
      </c>
      <c r="Y167" s="230">
        <v>237</v>
      </c>
      <c r="Z167" s="230">
        <v>1</v>
      </c>
      <c r="AA167" s="230">
        <v>3</v>
      </c>
      <c r="AB167" s="233"/>
      <c r="AC167" s="233"/>
      <c r="AD167" s="233"/>
      <c r="AE167" s="233"/>
      <c r="AF167" s="233"/>
      <c r="AG167" s="233"/>
      <c r="AH167" s="233"/>
      <c r="AI167" s="233"/>
      <c r="AJ167" s="233"/>
      <c r="AK167" s="233"/>
      <c r="AL167" s="233"/>
      <c r="AM167" s="233"/>
      <c r="AN167" s="233"/>
      <c r="AO167" s="233"/>
      <c r="AP167" s="233"/>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3"/>
      <c r="BR167" s="233"/>
      <c r="BS167" s="233"/>
    </row>
    <row r="168" spans="2:71" s="232" customFormat="1" ht="15" customHeight="1">
      <c r="B168" s="240"/>
      <c r="C168" s="241" t="s">
        <v>1117</v>
      </c>
      <c r="D168" s="230" t="s">
        <v>1121</v>
      </c>
      <c r="E168" s="230" t="s">
        <v>1121</v>
      </c>
      <c r="F168" s="230" t="s">
        <v>1121</v>
      </c>
      <c r="G168" s="230" t="s">
        <v>1121</v>
      </c>
      <c r="H168" s="230" t="s">
        <v>1121</v>
      </c>
      <c r="I168" s="230" t="s">
        <v>1121</v>
      </c>
      <c r="J168" s="230" t="s">
        <v>1121</v>
      </c>
      <c r="K168" s="230" t="s">
        <v>1121</v>
      </c>
      <c r="L168" s="230" t="s">
        <v>1121</v>
      </c>
      <c r="M168" s="230" t="s">
        <v>1121</v>
      </c>
      <c r="N168" s="230" t="s">
        <v>1121</v>
      </c>
      <c r="O168" s="230" t="s">
        <v>1121</v>
      </c>
      <c r="P168" s="230" t="s">
        <v>1121</v>
      </c>
      <c r="Q168" s="230" t="s">
        <v>1121</v>
      </c>
      <c r="R168" s="230" t="s">
        <v>1121</v>
      </c>
      <c r="S168" s="230" t="s">
        <v>1121</v>
      </c>
      <c r="T168" s="230" t="s">
        <v>1121</v>
      </c>
      <c r="U168" s="230" t="s">
        <v>1121</v>
      </c>
      <c r="V168" s="230" t="s">
        <v>1121</v>
      </c>
      <c r="W168" s="230" t="s">
        <v>1121</v>
      </c>
      <c r="X168" s="230" t="s">
        <v>1121</v>
      </c>
      <c r="Y168" s="230" t="s">
        <v>1121</v>
      </c>
      <c r="Z168" s="230" t="s">
        <v>1121</v>
      </c>
      <c r="AA168" s="230" t="s">
        <v>1121</v>
      </c>
      <c r="AB168" s="233"/>
      <c r="AC168" s="233"/>
      <c r="AD168" s="233"/>
      <c r="AE168" s="233"/>
      <c r="AF168" s="233"/>
      <c r="AG168" s="233"/>
      <c r="AH168" s="233"/>
      <c r="AI168" s="233"/>
      <c r="AJ168" s="233"/>
      <c r="AK168" s="233"/>
      <c r="AL168" s="233"/>
      <c r="AM168" s="233"/>
      <c r="AN168" s="233"/>
      <c r="AO168" s="233"/>
      <c r="AP168" s="233"/>
      <c r="AQ168" s="233"/>
      <c r="AR168" s="233"/>
      <c r="AS168" s="233"/>
      <c r="AT168" s="233"/>
      <c r="AU168" s="233"/>
      <c r="AV168" s="233"/>
      <c r="AW168" s="233"/>
      <c r="AX168" s="233"/>
      <c r="AY168" s="233"/>
      <c r="AZ168" s="233"/>
      <c r="BA168" s="233"/>
      <c r="BB168" s="233"/>
      <c r="BC168" s="233"/>
      <c r="BD168" s="233"/>
      <c r="BE168" s="233"/>
      <c r="BF168" s="233"/>
      <c r="BG168" s="233"/>
      <c r="BH168" s="233"/>
      <c r="BI168" s="233"/>
      <c r="BJ168" s="233"/>
      <c r="BK168" s="233"/>
      <c r="BL168" s="233"/>
      <c r="BM168" s="233"/>
      <c r="BN168" s="233"/>
      <c r="BO168" s="233"/>
      <c r="BP168" s="233"/>
      <c r="BQ168" s="233"/>
      <c r="BR168" s="233"/>
      <c r="BS168" s="233"/>
    </row>
    <row r="169" spans="2:71" s="232" customFormat="1" ht="8.25" customHeight="1">
      <c r="B169" s="240"/>
      <c r="C169" s="241"/>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3"/>
      <c r="AC169" s="233"/>
      <c r="AD169" s="233"/>
      <c r="AE169" s="233"/>
      <c r="AF169" s="233"/>
      <c r="AG169" s="23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3"/>
      <c r="BF169" s="233"/>
      <c r="BG169" s="233"/>
      <c r="BH169" s="233"/>
      <c r="BI169" s="233"/>
      <c r="BJ169" s="233"/>
      <c r="BK169" s="233"/>
      <c r="BL169" s="233"/>
      <c r="BM169" s="233"/>
      <c r="BN169" s="233"/>
      <c r="BO169" s="233"/>
      <c r="BP169" s="233"/>
      <c r="BQ169" s="233"/>
      <c r="BR169" s="233"/>
      <c r="BS169" s="233"/>
    </row>
    <row r="170" spans="2:27" s="242" customFormat="1" ht="15" customHeight="1">
      <c r="B170" s="1298" t="s">
        <v>939</v>
      </c>
      <c r="C170" s="1299"/>
      <c r="D170" s="243">
        <v>2006</v>
      </c>
      <c r="E170" s="238">
        <v>185239</v>
      </c>
      <c r="F170" s="244">
        <v>1888</v>
      </c>
      <c r="G170" s="244">
        <v>80208</v>
      </c>
      <c r="H170" s="244">
        <v>1620</v>
      </c>
      <c r="I170" s="238">
        <v>74868</v>
      </c>
      <c r="J170" s="244">
        <v>1028</v>
      </c>
      <c r="K170" s="244">
        <v>40730</v>
      </c>
      <c r="L170" s="244">
        <v>940</v>
      </c>
      <c r="M170" s="244">
        <v>31495</v>
      </c>
      <c r="N170" s="244">
        <v>100</v>
      </c>
      <c r="O170" s="244">
        <v>2643</v>
      </c>
      <c r="P170" s="244">
        <v>1706</v>
      </c>
      <c r="Q170" s="238">
        <v>30163</v>
      </c>
      <c r="R170" s="244">
        <v>1657</v>
      </c>
      <c r="S170" s="244">
        <v>19383</v>
      </c>
      <c r="T170" s="244">
        <v>1</v>
      </c>
      <c r="U170" s="244">
        <v>10</v>
      </c>
      <c r="V170" s="244">
        <v>3</v>
      </c>
      <c r="W170" s="244">
        <v>13</v>
      </c>
      <c r="X170" s="244">
        <v>854</v>
      </c>
      <c r="Y170" s="244">
        <v>5581</v>
      </c>
      <c r="Z170" s="243">
        <v>490</v>
      </c>
      <c r="AA170" s="243">
        <v>7418</v>
      </c>
    </row>
    <row r="171" spans="2:71" s="232" customFormat="1" ht="15" customHeight="1">
      <c r="B171" s="240"/>
      <c r="C171" s="241" t="s">
        <v>1113</v>
      </c>
      <c r="D171" s="230">
        <v>454</v>
      </c>
      <c r="E171" s="230">
        <v>13768</v>
      </c>
      <c r="F171" s="230">
        <v>376</v>
      </c>
      <c r="G171" s="230">
        <v>7311</v>
      </c>
      <c r="H171" s="230">
        <v>193</v>
      </c>
      <c r="I171" s="230">
        <v>3212</v>
      </c>
      <c r="J171" s="230">
        <v>120</v>
      </c>
      <c r="K171" s="230">
        <v>1860</v>
      </c>
      <c r="L171" s="230">
        <v>79</v>
      </c>
      <c r="M171" s="230">
        <v>1212</v>
      </c>
      <c r="N171" s="230">
        <v>8</v>
      </c>
      <c r="O171" s="230">
        <v>140</v>
      </c>
      <c r="P171" s="230">
        <v>377</v>
      </c>
      <c r="Q171" s="230">
        <v>3245</v>
      </c>
      <c r="R171" s="230">
        <v>365</v>
      </c>
      <c r="S171" s="230">
        <v>2320</v>
      </c>
      <c r="T171" s="230" t="s">
        <v>1121</v>
      </c>
      <c r="U171" s="230" t="s">
        <v>1121</v>
      </c>
      <c r="V171" s="230" t="s">
        <v>1121</v>
      </c>
      <c r="W171" s="230" t="s">
        <v>1121</v>
      </c>
      <c r="X171" s="230">
        <v>101</v>
      </c>
      <c r="Y171" s="230">
        <v>590</v>
      </c>
      <c r="Z171" s="230">
        <v>97</v>
      </c>
      <c r="AA171" s="230">
        <v>925</v>
      </c>
      <c r="AB171" s="233"/>
      <c r="AC171" s="233"/>
      <c r="AD171" s="233"/>
      <c r="AE171" s="233"/>
      <c r="AF171" s="233"/>
      <c r="AG171" s="233"/>
      <c r="AH171" s="233"/>
      <c r="AI171" s="233"/>
      <c r="AJ171" s="233"/>
      <c r="AK171" s="233"/>
      <c r="AL171" s="233"/>
      <c r="AM171" s="233"/>
      <c r="AN171" s="233"/>
      <c r="AO171" s="233"/>
      <c r="AP171" s="233"/>
      <c r="AQ171" s="233"/>
      <c r="AR171" s="233"/>
      <c r="AS171" s="233"/>
      <c r="AT171" s="233"/>
      <c r="AU171" s="233"/>
      <c r="AV171" s="233"/>
      <c r="AW171" s="233"/>
      <c r="AX171" s="233"/>
      <c r="AY171" s="233"/>
      <c r="AZ171" s="233"/>
      <c r="BA171" s="233"/>
      <c r="BB171" s="233"/>
      <c r="BC171" s="233"/>
      <c r="BD171" s="233"/>
      <c r="BE171" s="233"/>
      <c r="BF171" s="233"/>
      <c r="BG171" s="233"/>
      <c r="BH171" s="233"/>
      <c r="BI171" s="233"/>
      <c r="BJ171" s="233"/>
      <c r="BK171" s="233"/>
      <c r="BL171" s="233"/>
      <c r="BM171" s="233"/>
      <c r="BN171" s="233"/>
      <c r="BO171" s="233"/>
      <c r="BP171" s="233"/>
      <c r="BQ171" s="233"/>
      <c r="BR171" s="233"/>
      <c r="BS171" s="233"/>
    </row>
    <row r="172" spans="2:71" s="232" customFormat="1" ht="15" customHeight="1">
      <c r="B172" s="240"/>
      <c r="C172" s="241" t="s">
        <v>1118</v>
      </c>
      <c r="D172" s="230">
        <v>730</v>
      </c>
      <c r="E172" s="230">
        <v>55625</v>
      </c>
      <c r="F172" s="230">
        <v>714</v>
      </c>
      <c r="G172" s="230">
        <v>25693</v>
      </c>
      <c r="H172" s="230">
        <v>643</v>
      </c>
      <c r="I172" s="230">
        <v>20947</v>
      </c>
      <c r="J172" s="230">
        <v>380</v>
      </c>
      <c r="K172" s="230">
        <v>10200</v>
      </c>
      <c r="L172" s="230">
        <v>390</v>
      </c>
      <c r="M172" s="230">
        <v>10199</v>
      </c>
      <c r="N172" s="230">
        <v>24</v>
      </c>
      <c r="O172" s="230">
        <v>548</v>
      </c>
      <c r="P172" s="230">
        <v>625</v>
      </c>
      <c r="Q172" s="230">
        <v>8985</v>
      </c>
      <c r="R172" s="230">
        <v>602</v>
      </c>
      <c r="S172" s="230">
        <v>6492</v>
      </c>
      <c r="T172" s="230" t="s">
        <v>1121</v>
      </c>
      <c r="U172" s="230" t="s">
        <v>1121</v>
      </c>
      <c r="V172" s="230">
        <v>1</v>
      </c>
      <c r="W172" s="230">
        <v>11</v>
      </c>
      <c r="X172" s="230">
        <v>348</v>
      </c>
      <c r="Y172" s="230">
        <v>1785</v>
      </c>
      <c r="Z172" s="230">
        <v>175</v>
      </c>
      <c r="AA172" s="230">
        <v>2257</v>
      </c>
      <c r="AB172" s="233"/>
      <c r="AC172" s="233"/>
      <c r="AD172" s="233"/>
      <c r="AE172" s="233"/>
      <c r="AF172" s="233"/>
      <c r="AG172" s="233"/>
      <c r="AH172" s="233"/>
      <c r="AI172" s="233"/>
      <c r="AJ172" s="233"/>
      <c r="AK172" s="233"/>
      <c r="AL172" s="233"/>
      <c r="AM172" s="233"/>
      <c r="AN172" s="233"/>
      <c r="AO172" s="233"/>
      <c r="AP172" s="233"/>
      <c r="AQ172" s="233"/>
      <c r="AR172" s="233"/>
      <c r="AS172" s="233"/>
      <c r="AT172" s="233"/>
      <c r="AU172" s="233"/>
      <c r="AV172" s="233"/>
      <c r="AW172" s="233"/>
      <c r="AX172" s="233"/>
      <c r="AY172" s="233"/>
      <c r="AZ172" s="233"/>
      <c r="BA172" s="233"/>
      <c r="BB172" s="233"/>
      <c r="BC172" s="233"/>
      <c r="BD172" s="233"/>
      <c r="BE172" s="233"/>
      <c r="BF172" s="233"/>
      <c r="BG172" s="233"/>
      <c r="BH172" s="233"/>
      <c r="BI172" s="233"/>
      <c r="BJ172" s="233"/>
      <c r="BK172" s="233"/>
      <c r="BL172" s="233"/>
      <c r="BM172" s="233"/>
      <c r="BN172" s="233"/>
      <c r="BO172" s="233"/>
      <c r="BP172" s="233"/>
      <c r="BQ172" s="233"/>
      <c r="BR172" s="233"/>
      <c r="BS172" s="233"/>
    </row>
    <row r="173" spans="2:71" s="232" customFormat="1" ht="15" customHeight="1">
      <c r="B173" s="240"/>
      <c r="C173" s="241" t="s">
        <v>1119</v>
      </c>
      <c r="D173" s="230">
        <v>743</v>
      </c>
      <c r="E173" s="230">
        <v>98316</v>
      </c>
      <c r="F173" s="230">
        <v>727</v>
      </c>
      <c r="G173" s="230">
        <v>41102</v>
      </c>
      <c r="H173" s="230">
        <v>715</v>
      </c>
      <c r="I173" s="230">
        <v>42950</v>
      </c>
      <c r="J173" s="230">
        <v>481</v>
      </c>
      <c r="K173" s="230">
        <v>23544</v>
      </c>
      <c r="L173" s="230">
        <v>428</v>
      </c>
      <c r="M173" s="230">
        <v>17673</v>
      </c>
      <c r="N173" s="230">
        <v>61</v>
      </c>
      <c r="O173" s="230">
        <v>1733</v>
      </c>
      <c r="P173" s="230">
        <v>634</v>
      </c>
      <c r="Q173" s="230">
        <v>14264</v>
      </c>
      <c r="R173" s="230">
        <v>621</v>
      </c>
      <c r="S173" s="230">
        <v>9289</v>
      </c>
      <c r="T173" s="230">
        <v>1</v>
      </c>
      <c r="U173" s="230">
        <v>10</v>
      </c>
      <c r="V173" s="230">
        <v>2</v>
      </c>
      <c r="W173" s="230">
        <v>2</v>
      </c>
      <c r="X173" s="230">
        <v>364</v>
      </c>
      <c r="Y173" s="230">
        <v>2700</v>
      </c>
      <c r="Z173" s="230">
        <v>199</v>
      </c>
      <c r="AA173" s="230">
        <v>3718</v>
      </c>
      <c r="AB173" s="233"/>
      <c r="AC173" s="233"/>
      <c r="AD173" s="233"/>
      <c r="AE173" s="233"/>
      <c r="AF173" s="233"/>
      <c r="AG173" s="233"/>
      <c r="AH173" s="233"/>
      <c r="AI173" s="233"/>
      <c r="AJ173" s="233"/>
      <c r="AK173" s="233"/>
      <c r="AL173" s="233"/>
      <c r="AM173" s="233"/>
      <c r="AN173" s="233"/>
      <c r="AO173" s="233"/>
      <c r="AP173" s="233"/>
      <c r="AQ173" s="233"/>
      <c r="AR173" s="233"/>
      <c r="AS173" s="233"/>
      <c r="AT173" s="233"/>
      <c r="AU173" s="233"/>
      <c r="AV173" s="233"/>
      <c r="AW173" s="233"/>
      <c r="AX173" s="233"/>
      <c r="AY173" s="233"/>
      <c r="AZ173" s="233"/>
      <c r="BA173" s="233"/>
      <c r="BB173" s="233"/>
      <c r="BC173" s="233"/>
      <c r="BD173" s="233"/>
      <c r="BE173" s="233"/>
      <c r="BF173" s="233"/>
      <c r="BG173" s="233"/>
      <c r="BH173" s="233"/>
      <c r="BI173" s="233"/>
      <c r="BJ173" s="233"/>
      <c r="BK173" s="233"/>
      <c r="BL173" s="233"/>
      <c r="BM173" s="233"/>
      <c r="BN173" s="233"/>
      <c r="BO173" s="233"/>
      <c r="BP173" s="233"/>
      <c r="BQ173" s="233"/>
      <c r="BR173" s="233"/>
      <c r="BS173" s="233"/>
    </row>
    <row r="174" spans="2:71" s="232" customFormat="1" ht="15" customHeight="1">
      <c r="B174" s="240"/>
      <c r="C174" s="241" t="s">
        <v>1120</v>
      </c>
      <c r="D174" s="230">
        <v>64</v>
      </c>
      <c r="E174" s="230">
        <v>14788</v>
      </c>
      <c r="F174" s="230">
        <v>61</v>
      </c>
      <c r="G174" s="230">
        <v>5378</v>
      </c>
      <c r="H174" s="230">
        <v>62</v>
      </c>
      <c r="I174" s="230">
        <v>6126</v>
      </c>
      <c r="J174" s="230">
        <v>41</v>
      </c>
      <c r="K174" s="230">
        <v>3758</v>
      </c>
      <c r="L174" s="230">
        <v>40</v>
      </c>
      <c r="M174" s="230">
        <v>2146</v>
      </c>
      <c r="N174" s="230">
        <v>7</v>
      </c>
      <c r="O174" s="230">
        <v>222</v>
      </c>
      <c r="P174" s="230">
        <v>56</v>
      </c>
      <c r="Q174" s="230">
        <v>3284</v>
      </c>
      <c r="R174" s="230">
        <v>56</v>
      </c>
      <c r="S174" s="230">
        <v>1189</v>
      </c>
      <c r="T174" s="230" t="s">
        <v>1121</v>
      </c>
      <c r="U174" s="230" t="s">
        <v>1121</v>
      </c>
      <c r="V174" s="230" t="s">
        <v>1121</v>
      </c>
      <c r="W174" s="230" t="s">
        <v>1121</v>
      </c>
      <c r="X174" s="230">
        <v>36</v>
      </c>
      <c r="Y174" s="230">
        <v>468</v>
      </c>
      <c r="Z174" s="230">
        <v>16</v>
      </c>
      <c r="AA174" s="230">
        <v>476</v>
      </c>
      <c r="AB174" s="233"/>
      <c r="AC174" s="233"/>
      <c r="AD174" s="233"/>
      <c r="AE174" s="233"/>
      <c r="AF174" s="233"/>
      <c r="AG174" s="233"/>
      <c r="AH174" s="233"/>
      <c r="AI174" s="233"/>
      <c r="AJ174" s="233"/>
      <c r="AK174" s="233"/>
      <c r="AL174" s="233"/>
      <c r="AM174" s="233"/>
      <c r="AN174" s="233"/>
      <c r="AO174" s="233"/>
      <c r="AP174" s="233"/>
      <c r="AQ174" s="233"/>
      <c r="AR174" s="233"/>
      <c r="AS174" s="233"/>
      <c r="AT174" s="233"/>
      <c r="AU174" s="233"/>
      <c r="AV174" s="233"/>
      <c r="AW174" s="233"/>
      <c r="AX174" s="233"/>
      <c r="AY174" s="233"/>
      <c r="AZ174" s="233"/>
      <c r="BA174" s="233"/>
      <c r="BB174" s="233"/>
      <c r="BC174" s="233"/>
      <c r="BD174" s="233"/>
      <c r="BE174" s="233"/>
      <c r="BF174" s="233"/>
      <c r="BG174" s="233"/>
      <c r="BH174" s="233"/>
      <c r="BI174" s="233"/>
      <c r="BJ174" s="233"/>
      <c r="BK174" s="233"/>
      <c r="BL174" s="233"/>
      <c r="BM174" s="233"/>
      <c r="BN174" s="233"/>
      <c r="BO174" s="233"/>
      <c r="BP174" s="233"/>
      <c r="BQ174" s="233"/>
      <c r="BR174" s="233"/>
      <c r="BS174" s="233"/>
    </row>
    <row r="175" spans="2:71" s="232" customFormat="1" ht="15" customHeight="1">
      <c r="B175" s="240"/>
      <c r="C175" s="241" t="s">
        <v>1117</v>
      </c>
      <c r="D175" s="230">
        <v>8</v>
      </c>
      <c r="E175" s="230">
        <v>2709</v>
      </c>
      <c r="F175" s="230">
        <v>7</v>
      </c>
      <c r="G175" s="230">
        <v>709</v>
      </c>
      <c r="H175" s="230">
        <v>7</v>
      </c>
      <c r="I175" s="230">
        <v>1633</v>
      </c>
      <c r="J175" s="230">
        <v>6</v>
      </c>
      <c r="K175" s="230">
        <v>1368</v>
      </c>
      <c r="L175" s="230">
        <v>3</v>
      </c>
      <c r="M175" s="230">
        <v>265</v>
      </c>
      <c r="N175" s="230" t="s">
        <v>1121</v>
      </c>
      <c r="O175" s="230" t="s">
        <v>1121</v>
      </c>
      <c r="P175" s="230">
        <v>7</v>
      </c>
      <c r="Q175" s="230">
        <v>367</v>
      </c>
      <c r="R175" s="230">
        <v>7</v>
      </c>
      <c r="S175" s="230">
        <v>78</v>
      </c>
      <c r="T175" s="230" t="s">
        <v>1121</v>
      </c>
      <c r="U175" s="230" t="s">
        <v>1121</v>
      </c>
      <c r="V175" s="230" t="s">
        <v>1121</v>
      </c>
      <c r="W175" s="230" t="s">
        <v>1121</v>
      </c>
      <c r="X175" s="230">
        <v>5</v>
      </c>
      <c r="Y175" s="230">
        <v>38</v>
      </c>
      <c r="Z175" s="230">
        <v>2</v>
      </c>
      <c r="AA175" s="230">
        <v>39</v>
      </c>
      <c r="AB175" s="233"/>
      <c r="AC175" s="233"/>
      <c r="AD175" s="233"/>
      <c r="AE175" s="233"/>
      <c r="AF175" s="233"/>
      <c r="AG175" s="233"/>
      <c r="AH175" s="233"/>
      <c r="AI175" s="233"/>
      <c r="AJ175" s="233"/>
      <c r="AK175" s="233"/>
      <c r="AL175" s="233"/>
      <c r="AM175" s="233"/>
      <c r="AN175" s="233"/>
      <c r="AO175" s="233"/>
      <c r="AP175" s="233"/>
      <c r="AQ175" s="233"/>
      <c r="AR175" s="233"/>
      <c r="AS175" s="233"/>
      <c r="AT175" s="233"/>
      <c r="AU175" s="233"/>
      <c r="AV175" s="233"/>
      <c r="AW175" s="233"/>
      <c r="AX175" s="233"/>
      <c r="AY175" s="233"/>
      <c r="AZ175" s="233"/>
      <c r="BA175" s="233"/>
      <c r="BB175" s="233"/>
      <c r="BC175" s="233"/>
      <c r="BD175" s="233"/>
      <c r="BE175" s="233"/>
      <c r="BF175" s="233"/>
      <c r="BG175" s="233"/>
      <c r="BH175" s="233"/>
      <c r="BI175" s="233"/>
      <c r="BJ175" s="233"/>
      <c r="BK175" s="233"/>
      <c r="BL175" s="233"/>
      <c r="BM175" s="233"/>
      <c r="BN175" s="233"/>
      <c r="BO175" s="233"/>
      <c r="BP175" s="233"/>
      <c r="BQ175" s="233"/>
      <c r="BR175" s="233"/>
      <c r="BS175" s="233"/>
    </row>
    <row r="176" spans="2:27" ht="8.25" customHeight="1">
      <c r="B176" s="234"/>
      <c r="C176" s="241"/>
      <c r="D176" s="228"/>
      <c r="E176" s="230"/>
      <c r="F176" s="247"/>
      <c r="G176" s="247"/>
      <c r="H176" s="247"/>
      <c r="I176" s="230"/>
      <c r="J176" s="247"/>
      <c r="K176" s="247"/>
      <c r="L176" s="247"/>
      <c r="M176" s="247"/>
      <c r="N176" s="247"/>
      <c r="O176" s="247"/>
      <c r="P176" s="247"/>
      <c r="Q176" s="230"/>
      <c r="R176" s="247"/>
      <c r="S176" s="247"/>
      <c r="T176" s="247"/>
      <c r="U176" s="247"/>
      <c r="V176" s="247"/>
      <c r="W176" s="247"/>
      <c r="X176" s="247"/>
      <c r="Y176" s="247"/>
      <c r="Z176" s="228"/>
      <c r="AA176" s="228"/>
    </row>
    <row r="177" spans="2:27" s="242" customFormat="1" ht="15" customHeight="1">
      <c r="B177" s="1298" t="s">
        <v>940</v>
      </c>
      <c r="C177" s="1299"/>
      <c r="D177" s="243">
        <v>1551</v>
      </c>
      <c r="E177" s="238">
        <v>134505</v>
      </c>
      <c r="F177" s="244">
        <v>1465</v>
      </c>
      <c r="G177" s="244">
        <v>74453</v>
      </c>
      <c r="H177" s="244">
        <v>1029</v>
      </c>
      <c r="I177" s="238">
        <v>39118</v>
      </c>
      <c r="J177" s="244">
        <v>807</v>
      </c>
      <c r="K177" s="244">
        <v>28011</v>
      </c>
      <c r="L177" s="244">
        <v>327</v>
      </c>
      <c r="M177" s="244">
        <v>8225</v>
      </c>
      <c r="N177" s="244">
        <v>130</v>
      </c>
      <c r="O177" s="244">
        <v>2882</v>
      </c>
      <c r="P177" s="244">
        <v>1392</v>
      </c>
      <c r="Q177" s="238">
        <v>20934</v>
      </c>
      <c r="R177" s="244">
        <v>1380</v>
      </c>
      <c r="S177" s="244">
        <v>16270</v>
      </c>
      <c r="T177" s="244">
        <v>32</v>
      </c>
      <c r="U177" s="244">
        <v>299</v>
      </c>
      <c r="V177" s="244">
        <v>11</v>
      </c>
      <c r="W177" s="244">
        <v>871</v>
      </c>
      <c r="X177" s="244">
        <v>621</v>
      </c>
      <c r="Y177" s="244">
        <v>4963</v>
      </c>
      <c r="Z177" s="243">
        <v>258</v>
      </c>
      <c r="AA177" s="243">
        <v>3043</v>
      </c>
    </row>
    <row r="178" spans="2:71" s="232" customFormat="1" ht="15" customHeight="1">
      <c r="B178" s="240"/>
      <c r="C178" s="241" t="s">
        <v>1113</v>
      </c>
      <c r="D178" s="230">
        <v>406</v>
      </c>
      <c r="E178" s="230">
        <v>11904</v>
      </c>
      <c r="F178" s="230">
        <v>348</v>
      </c>
      <c r="G178" s="230">
        <v>7646</v>
      </c>
      <c r="H178" s="230">
        <v>108</v>
      </c>
      <c r="I178" s="230">
        <v>1473</v>
      </c>
      <c r="J178" s="230">
        <v>92</v>
      </c>
      <c r="K178" s="230">
        <v>1207</v>
      </c>
      <c r="L178" s="230">
        <v>15</v>
      </c>
      <c r="M178" s="230">
        <v>228</v>
      </c>
      <c r="N178" s="230">
        <v>3</v>
      </c>
      <c r="O178" s="230">
        <v>38</v>
      </c>
      <c r="P178" s="230">
        <v>349</v>
      </c>
      <c r="Q178" s="230">
        <v>2785</v>
      </c>
      <c r="R178" s="230">
        <v>343</v>
      </c>
      <c r="S178" s="230">
        <v>2336</v>
      </c>
      <c r="T178" s="230">
        <v>1</v>
      </c>
      <c r="U178" s="230">
        <v>15</v>
      </c>
      <c r="V178" s="230" t="s">
        <v>1121</v>
      </c>
      <c r="W178" s="230" t="s">
        <v>1121</v>
      </c>
      <c r="X178" s="230">
        <v>105</v>
      </c>
      <c r="Y178" s="230">
        <v>734</v>
      </c>
      <c r="Z178" s="230">
        <v>55</v>
      </c>
      <c r="AA178" s="230">
        <v>449</v>
      </c>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3"/>
      <c r="AY178" s="233"/>
      <c r="AZ178" s="233"/>
      <c r="BA178" s="233"/>
      <c r="BB178" s="233"/>
      <c r="BC178" s="233"/>
      <c r="BD178" s="233"/>
      <c r="BE178" s="233"/>
      <c r="BF178" s="233"/>
      <c r="BG178" s="233"/>
      <c r="BH178" s="233"/>
      <c r="BI178" s="233"/>
      <c r="BJ178" s="233"/>
      <c r="BK178" s="233"/>
      <c r="BL178" s="233"/>
      <c r="BM178" s="233"/>
      <c r="BN178" s="233"/>
      <c r="BO178" s="233"/>
      <c r="BP178" s="233"/>
      <c r="BQ178" s="233"/>
      <c r="BR178" s="233"/>
      <c r="BS178" s="233"/>
    </row>
    <row r="179" spans="2:71" s="232" customFormat="1" ht="15" customHeight="1">
      <c r="B179" s="240"/>
      <c r="C179" s="241" t="s">
        <v>1118</v>
      </c>
      <c r="D179" s="230">
        <v>579</v>
      </c>
      <c r="E179" s="230">
        <v>42550</v>
      </c>
      <c r="F179" s="230">
        <v>559</v>
      </c>
      <c r="G179" s="230">
        <v>24569</v>
      </c>
      <c r="H179" s="230">
        <v>395</v>
      </c>
      <c r="I179" s="230">
        <v>10259</v>
      </c>
      <c r="J179" s="230">
        <v>284</v>
      </c>
      <c r="K179" s="230">
        <v>7153</v>
      </c>
      <c r="L179" s="230">
        <v>127</v>
      </c>
      <c r="M179" s="230">
        <v>2596</v>
      </c>
      <c r="N179" s="230">
        <v>30</v>
      </c>
      <c r="O179" s="230">
        <v>510</v>
      </c>
      <c r="P179" s="230">
        <v>539</v>
      </c>
      <c r="Q179" s="230">
        <v>7722</v>
      </c>
      <c r="R179" s="230">
        <v>535</v>
      </c>
      <c r="S179" s="230">
        <v>6295</v>
      </c>
      <c r="T179" s="230">
        <v>8</v>
      </c>
      <c r="U179" s="230">
        <v>61</v>
      </c>
      <c r="V179" s="230">
        <v>2</v>
      </c>
      <c r="W179" s="230">
        <v>156</v>
      </c>
      <c r="X179" s="230">
        <v>247</v>
      </c>
      <c r="Y179" s="230">
        <v>1690</v>
      </c>
      <c r="Z179" s="230">
        <v>109</v>
      </c>
      <c r="AA179" s="230">
        <v>1347</v>
      </c>
      <c r="AB179" s="233"/>
      <c r="AC179" s="233"/>
      <c r="AD179" s="233"/>
      <c r="AE179" s="233"/>
      <c r="AF179" s="233"/>
      <c r="AG179" s="23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33"/>
      <c r="BQ179" s="233"/>
      <c r="BR179" s="233"/>
      <c r="BS179" s="233"/>
    </row>
    <row r="180" spans="2:71" s="232" customFormat="1" ht="15" customHeight="1">
      <c r="B180" s="240"/>
      <c r="C180" s="241" t="s">
        <v>1119</v>
      </c>
      <c r="D180" s="230">
        <v>512</v>
      </c>
      <c r="E180" s="230">
        <v>67833</v>
      </c>
      <c r="F180" s="230">
        <v>507</v>
      </c>
      <c r="G180" s="230">
        <v>36438</v>
      </c>
      <c r="H180" s="230">
        <v>478</v>
      </c>
      <c r="I180" s="230">
        <v>23328</v>
      </c>
      <c r="J180" s="230">
        <v>390</v>
      </c>
      <c r="K180" s="230">
        <v>16691</v>
      </c>
      <c r="L180" s="230">
        <v>164</v>
      </c>
      <c r="M180" s="230">
        <v>4568</v>
      </c>
      <c r="N180" s="230">
        <v>87</v>
      </c>
      <c r="O180" s="230">
        <v>2069</v>
      </c>
      <c r="P180" s="230">
        <v>456</v>
      </c>
      <c r="Q180" s="230">
        <v>8067</v>
      </c>
      <c r="R180" s="230">
        <v>454</v>
      </c>
      <c r="S180" s="230">
        <v>6553</v>
      </c>
      <c r="T180" s="230">
        <v>18</v>
      </c>
      <c r="U180" s="230">
        <v>178</v>
      </c>
      <c r="V180" s="230">
        <v>9</v>
      </c>
      <c r="W180" s="230">
        <v>715</v>
      </c>
      <c r="X180" s="230">
        <v>243</v>
      </c>
      <c r="Y180" s="230">
        <v>2027</v>
      </c>
      <c r="Z180" s="230">
        <v>89</v>
      </c>
      <c r="AA180" s="230">
        <v>1145</v>
      </c>
      <c r="AB180" s="233"/>
      <c r="AC180" s="233"/>
      <c r="AD180" s="233"/>
      <c r="AE180" s="233"/>
      <c r="AF180" s="233"/>
      <c r="AG180" s="23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c r="BJ180" s="233"/>
      <c r="BK180" s="233"/>
      <c r="BL180" s="233"/>
      <c r="BM180" s="233"/>
      <c r="BN180" s="233"/>
      <c r="BO180" s="233"/>
      <c r="BP180" s="233"/>
      <c r="BQ180" s="233"/>
      <c r="BR180" s="233"/>
      <c r="BS180" s="233"/>
    </row>
    <row r="181" spans="2:71" s="232" customFormat="1" ht="15" customHeight="1">
      <c r="B181" s="240"/>
      <c r="C181" s="241" t="s">
        <v>1120</v>
      </c>
      <c r="D181" s="230">
        <v>46</v>
      </c>
      <c r="E181" s="230">
        <v>10558</v>
      </c>
      <c r="F181" s="230">
        <v>46</v>
      </c>
      <c r="G181" s="230">
        <v>4930</v>
      </c>
      <c r="H181" s="230">
        <v>43</v>
      </c>
      <c r="I181" s="230">
        <v>3798</v>
      </c>
      <c r="J181" s="230">
        <v>39</v>
      </c>
      <c r="K181" s="230">
        <v>2895</v>
      </c>
      <c r="L181" s="230">
        <v>18</v>
      </c>
      <c r="M181" s="230">
        <v>668</v>
      </c>
      <c r="N181" s="230">
        <v>9</v>
      </c>
      <c r="O181" s="230">
        <v>235</v>
      </c>
      <c r="P181" s="230">
        <v>40</v>
      </c>
      <c r="Q181" s="230">
        <v>1830</v>
      </c>
      <c r="R181" s="230">
        <v>40</v>
      </c>
      <c r="S181" s="230">
        <v>956</v>
      </c>
      <c r="T181" s="230">
        <v>5</v>
      </c>
      <c r="U181" s="230">
        <v>45</v>
      </c>
      <c r="V181" s="230" t="s">
        <v>1121</v>
      </c>
      <c r="W181" s="230" t="s">
        <v>1121</v>
      </c>
      <c r="X181" s="230">
        <v>25</v>
      </c>
      <c r="Y181" s="230">
        <v>354</v>
      </c>
      <c r="Z181" s="230">
        <v>5</v>
      </c>
      <c r="AA181" s="230">
        <v>102</v>
      </c>
      <c r="AB181" s="233"/>
      <c r="AC181" s="233"/>
      <c r="AD181" s="233"/>
      <c r="AE181" s="233"/>
      <c r="AF181" s="233"/>
      <c r="AG181" s="233"/>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c r="BJ181" s="233"/>
      <c r="BK181" s="233"/>
      <c r="BL181" s="233"/>
      <c r="BM181" s="233"/>
      <c r="BN181" s="233"/>
      <c r="BO181" s="233"/>
      <c r="BP181" s="233"/>
      <c r="BQ181" s="233"/>
      <c r="BR181" s="233"/>
      <c r="BS181" s="233"/>
    </row>
    <row r="182" spans="2:71" s="232" customFormat="1" ht="15" customHeight="1">
      <c r="B182" s="240"/>
      <c r="C182" s="241" t="s">
        <v>1117</v>
      </c>
      <c r="D182" s="230">
        <v>5</v>
      </c>
      <c r="E182" s="230">
        <v>1649</v>
      </c>
      <c r="F182" s="230">
        <v>5</v>
      </c>
      <c r="G182" s="230">
        <v>870</v>
      </c>
      <c r="H182" s="230">
        <v>5</v>
      </c>
      <c r="I182" s="230">
        <v>260</v>
      </c>
      <c r="J182" s="230">
        <v>2</v>
      </c>
      <c r="K182" s="230">
        <v>65</v>
      </c>
      <c r="L182" s="230">
        <v>3</v>
      </c>
      <c r="M182" s="230">
        <v>165</v>
      </c>
      <c r="N182" s="230">
        <v>1</v>
      </c>
      <c r="O182" s="230">
        <v>30</v>
      </c>
      <c r="P182" s="230">
        <v>5</v>
      </c>
      <c r="Q182" s="230">
        <v>519</v>
      </c>
      <c r="R182" s="230">
        <v>5</v>
      </c>
      <c r="S182" s="230">
        <v>119</v>
      </c>
      <c r="T182" s="230" t="s">
        <v>1121</v>
      </c>
      <c r="U182" s="230" t="s">
        <v>1121</v>
      </c>
      <c r="V182" s="230" t="s">
        <v>1121</v>
      </c>
      <c r="W182" s="230" t="s">
        <v>1121</v>
      </c>
      <c r="X182" s="230">
        <v>1</v>
      </c>
      <c r="Y182" s="230">
        <v>158</v>
      </c>
      <c r="Z182" s="230" t="s">
        <v>1121</v>
      </c>
      <c r="AA182" s="230" t="s">
        <v>1121</v>
      </c>
      <c r="AB182" s="233"/>
      <c r="AC182" s="233"/>
      <c r="AD182" s="233"/>
      <c r="AE182" s="233"/>
      <c r="AF182" s="233"/>
      <c r="AG182" s="233"/>
      <c r="AH182" s="233"/>
      <c r="AI182" s="233"/>
      <c r="AJ182" s="233"/>
      <c r="AK182" s="233"/>
      <c r="AL182" s="233"/>
      <c r="AM182" s="233"/>
      <c r="AN182" s="233"/>
      <c r="AO182" s="233"/>
      <c r="AP182" s="233"/>
      <c r="AQ182" s="233"/>
      <c r="AR182" s="233"/>
      <c r="AS182" s="233"/>
      <c r="AT182" s="233"/>
      <c r="AU182" s="233"/>
      <c r="AV182" s="233"/>
      <c r="AW182" s="233"/>
      <c r="AX182" s="233"/>
      <c r="AY182" s="233"/>
      <c r="AZ182" s="233"/>
      <c r="BA182" s="233"/>
      <c r="BB182" s="233"/>
      <c r="BC182" s="233"/>
      <c r="BD182" s="233"/>
      <c r="BE182" s="233"/>
      <c r="BF182" s="233"/>
      <c r="BG182" s="233"/>
      <c r="BH182" s="233"/>
      <c r="BI182" s="233"/>
      <c r="BJ182" s="233"/>
      <c r="BK182" s="233"/>
      <c r="BL182" s="233"/>
      <c r="BM182" s="233"/>
      <c r="BN182" s="233"/>
      <c r="BO182" s="233"/>
      <c r="BP182" s="233"/>
      <c r="BQ182" s="233"/>
      <c r="BR182" s="233"/>
      <c r="BS182" s="233"/>
    </row>
    <row r="183" spans="2:71" s="232" customFormat="1" ht="8.25" customHeight="1">
      <c r="B183" s="240"/>
      <c r="C183" s="241"/>
      <c r="D183" s="230"/>
      <c r="E183" s="230"/>
      <c r="F183" s="230"/>
      <c r="G183" s="230"/>
      <c r="H183" s="230"/>
      <c r="I183" s="230"/>
      <c r="J183" s="230"/>
      <c r="K183" s="230"/>
      <c r="L183" s="230"/>
      <c r="M183" s="230"/>
      <c r="N183" s="230"/>
      <c r="O183" s="230"/>
      <c r="P183" s="230"/>
      <c r="Q183" s="230"/>
      <c r="R183" s="230"/>
      <c r="S183" s="230"/>
      <c r="T183" s="230"/>
      <c r="U183" s="230"/>
      <c r="V183" s="230"/>
      <c r="W183" s="230"/>
      <c r="X183" s="230"/>
      <c r="Y183" s="230"/>
      <c r="Z183" s="230"/>
      <c r="AA183" s="230"/>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33"/>
      <c r="BQ183" s="233"/>
      <c r="BR183" s="233"/>
      <c r="BS183" s="233"/>
    </row>
    <row r="184" spans="2:27" s="242" customFormat="1" ht="15" customHeight="1">
      <c r="B184" s="1298" t="s">
        <v>941</v>
      </c>
      <c r="C184" s="1299"/>
      <c r="D184" s="243">
        <v>1617</v>
      </c>
      <c r="E184" s="238">
        <v>193655</v>
      </c>
      <c r="F184" s="244">
        <v>1582</v>
      </c>
      <c r="G184" s="244">
        <v>143351</v>
      </c>
      <c r="H184" s="244">
        <v>511</v>
      </c>
      <c r="I184" s="238">
        <v>14896</v>
      </c>
      <c r="J184" s="244">
        <v>63</v>
      </c>
      <c r="K184" s="244">
        <v>1572</v>
      </c>
      <c r="L184" s="244">
        <v>451</v>
      </c>
      <c r="M184" s="244">
        <v>12780</v>
      </c>
      <c r="N184" s="244">
        <v>28</v>
      </c>
      <c r="O184" s="244">
        <v>544</v>
      </c>
      <c r="P184" s="244">
        <v>1562</v>
      </c>
      <c r="Q184" s="238">
        <v>35408</v>
      </c>
      <c r="R184" s="244">
        <v>1557</v>
      </c>
      <c r="S184" s="244">
        <v>33354</v>
      </c>
      <c r="T184" s="244">
        <v>41</v>
      </c>
      <c r="U184" s="244">
        <v>1723</v>
      </c>
      <c r="V184" s="244">
        <v>3</v>
      </c>
      <c r="W184" s="238">
        <v>746</v>
      </c>
      <c r="X184" s="244">
        <v>626</v>
      </c>
      <c r="Y184" s="244">
        <v>7843</v>
      </c>
      <c r="Z184" s="243">
        <v>97</v>
      </c>
      <c r="AA184" s="243">
        <v>1687</v>
      </c>
    </row>
    <row r="185" spans="2:71" s="232" customFormat="1" ht="15" customHeight="1">
      <c r="B185" s="240"/>
      <c r="C185" s="241" t="s">
        <v>1113</v>
      </c>
      <c r="D185" s="230">
        <v>327</v>
      </c>
      <c r="E185" s="230">
        <v>9913</v>
      </c>
      <c r="F185" s="230">
        <v>294</v>
      </c>
      <c r="G185" s="230">
        <v>7032</v>
      </c>
      <c r="H185" s="230">
        <v>16</v>
      </c>
      <c r="I185" s="230">
        <v>211</v>
      </c>
      <c r="J185" s="230">
        <v>4</v>
      </c>
      <c r="K185" s="230">
        <v>65</v>
      </c>
      <c r="L185" s="230">
        <v>12</v>
      </c>
      <c r="M185" s="230">
        <v>146</v>
      </c>
      <c r="N185" s="230" t="s">
        <v>1121</v>
      </c>
      <c r="O185" s="230" t="s">
        <v>1121</v>
      </c>
      <c r="P185" s="230">
        <v>298</v>
      </c>
      <c r="Q185" s="230">
        <v>2670</v>
      </c>
      <c r="R185" s="230">
        <v>298</v>
      </c>
      <c r="S185" s="230">
        <v>2622</v>
      </c>
      <c r="T185" s="230" t="s">
        <v>1121</v>
      </c>
      <c r="U185" s="230" t="s">
        <v>1121</v>
      </c>
      <c r="V185" s="230">
        <v>1</v>
      </c>
      <c r="W185" s="230">
        <v>47</v>
      </c>
      <c r="X185" s="230">
        <v>52</v>
      </c>
      <c r="Y185" s="230">
        <v>538</v>
      </c>
      <c r="Z185" s="230">
        <v>9</v>
      </c>
      <c r="AA185" s="230">
        <v>48</v>
      </c>
      <c r="AB185" s="233"/>
      <c r="AC185" s="233"/>
      <c r="AD185" s="233"/>
      <c r="AE185" s="233"/>
      <c r="AF185" s="233"/>
      <c r="AG185" s="233"/>
      <c r="AH185" s="233"/>
      <c r="AI185" s="233"/>
      <c r="AJ185" s="233"/>
      <c r="AK185" s="233"/>
      <c r="AL185" s="233"/>
      <c r="AM185" s="233"/>
      <c r="AN185" s="233"/>
      <c r="AO185" s="233"/>
      <c r="AP185" s="233"/>
      <c r="AQ185" s="233"/>
      <c r="AR185" s="233"/>
      <c r="AS185" s="233"/>
      <c r="AT185" s="233"/>
      <c r="AU185" s="233"/>
      <c r="AV185" s="233"/>
      <c r="AW185" s="233"/>
      <c r="AX185" s="233"/>
      <c r="AY185" s="233"/>
      <c r="AZ185" s="233"/>
      <c r="BA185" s="233"/>
      <c r="BB185" s="233"/>
      <c r="BC185" s="233"/>
      <c r="BD185" s="233"/>
      <c r="BE185" s="233"/>
      <c r="BF185" s="233"/>
      <c r="BG185" s="233"/>
      <c r="BH185" s="233"/>
      <c r="BI185" s="233"/>
      <c r="BJ185" s="233"/>
      <c r="BK185" s="233"/>
      <c r="BL185" s="233"/>
      <c r="BM185" s="233"/>
      <c r="BN185" s="233"/>
      <c r="BO185" s="233"/>
      <c r="BP185" s="233"/>
      <c r="BQ185" s="233"/>
      <c r="BR185" s="233"/>
      <c r="BS185" s="233"/>
    </row>
    <row r="186" spans="2:71" s="232" customFormat="1" ht="15" customHeight="1">
      <c r="B186" s="240"/>
      <c r="C186" s="241" t="s">
        <v>1118</v>
      </c>
      <c r="D186" s="230">
        <v>382</v>
      </c>
      <c r="E186" s="230">
        <v>28207</v>
      </c>
      <c r="F186" s="230">
        <v>381</v>
      </c>
      <c r="G186" s="230">
        <v>21632</v>
      </c>
      <c r="H186" s="230">
        <v>63</v>
      </c>
      <c r="I186" s="230">
        <v>1167</v>
      </c>
      <c r="J186" s="230">
        <v>6</v>
      </c>
      <c r="K186" s="230">
        <v>73</v>
      </c>
      <c r="L186" s="230">
        <v>58</v>
      </c>
      <c r="M186" s="230">
        <v>1064</v>
      </c>
      <c r="N186" s="230">
        <v>3</v>
      </c>
      <c r="O186" s="230">
        <v>30</v>
      </c>
      <c r="P186" s="230">
        <v>371</v>
      </c>
      <c r="Q186" s="230">
        <v>5408</v>
      </c>
      <c r="R186" s="230">
        <v>369</v>
      </c>
      <c r="S186" s="230">
        <v>5113</v>
      </c>
      <c r="T186" s="230">
        <v>1</v>
      </c>
      <c r="U186" s="230">
        <v>5</v>
      </c>
      <c r="V186" s="230" t="s">
        <v>1121</v>
      </c>
      <c r="W186" s="230" t="s">
        <v>1121</v>
      </c>
      <c r="X186" s="230">
        <v>159</v>
      </c>
      <c r="Y186" s="230">
        <v>1662</v>
      </c>
      <c r="Z186" s="230">
        <v>17</v>
      </c>
      <c r="AA186" s="230">
        <v>275</v>
      </c>
      <c r="AB186" s="233"/>
      <c r="AC186" s="233"/>
      <c r="AD186" s="233"/>
      <c r="AE186" s="233"/>
      <c r="AF186" s="233"/>
      <c r="AG186" s="233"/>
      <c r="AH186" s="233"/>
      <c r="AI186" s="233"/>
      <c r="AJ186" s="233"/>
      <c r="AK186" s="233"/>
      <c r="AL186" s="233"/>
      <c r="AM186" s="233"/>
      <c r="AN186" s="233"/>
      <c r="AO186" s="233"/>
      <c r="AP186" s="233"/>
      <c r="AQ186" s="233"/>
      <c r="AR186" s="233"/>
      <c r="AS186" s="233"/>
      <c r="AT186" s="233"/>
      <c r="AU186" s="233"/>
      <c r="AV186" s="233"/>
      <c r="AW186" s="233"/>
      <c r="AX186" s="233"/>
      <c r="AY186" s="233"/>
      <c r="AZ186" s="233"/>
      <c r="BA186" s="233"/>
      <c r="BB186" s="233"/>
      <c r="BC186" s="233"/>
      <c r="BD186" s="233"/>
      <c r="BE186" s="233"/>
      <c r="BF186" s="233"/>
      <c r="BG186" s="233"/>
      <c r="BH186" s="233"/>
      <c r="BI186" s="233"/>
      <c r="BJ186" s="233"/>
      <c r="BK186" s="233"/>
      <c r="BL186" s="233"/>
      <c r="BM186" s="233"/>
      <c r="BN186" s="233"/>
      <c r="BO186" s="233"/>
      <c r="BP186" s="233"/>
      <c r="BQ186" s="233"/>
      <c r="BR186" s="233"/>
      <c r="BS186" s="233"/>
    </row>
    <row r="187" spans="2:71" s="232" customFormat="1" ht="15" customHeight="1">
      <c r="B187" s="240"/>
      <c r="C187" s="241" t="s">
        <v>1119</v>
      </c>
      <c r="D187" s="230">
        <v>692</v>
      </c>
      <c r="E187" s="230">
        <v>100819</v>
      </c>
      <c r="F187" s="230">
        <v>692</v>
      </c>
      <c r="G187" s="230">
        <v>75323</v>
      </c>
      <c r="H187" s="230">
        <v>310</v>
      </c>
      <c r="I187" s="230">
        <v>7936</v>
      </c>
      <c r="J187" s="230">
        <v>31</v>
      </c>
      <c r="K187" s="230">
        <v>642</v>
      </c>
      <c r="L187" s="230">
        <v>274</v>
      </c>
      <c r="M187" s="230">
        <v>6845</v>
      </c>
      <c r="N187" s="230">
        <v>21</v>
      </c>
      <c r="O187" s="230">
        <v>449</v>
      </c>
      <c r="P187" s="230">
        <v>681</v>
      </c>
      <c r="Q187" s="230">
        <v>17560</v>
      </c>
      <c r="R187" s="230">
        <v>680</v>
      </c>
      <c r="S187" s="230">
        <v>16963</v>
      </c>
      <c r="T187" s="230">
        <v>22</v>
      </c>
      <c r="U187" s="230">
        <v>410</v>
      </c>
      <c r="V187" s="230">
        <v>2</v>
      </c>
      <c r="W187" s="230">
        <v>699</v>
      </c>
      <c r="X187" s="230">
        <v>297</v>
      </c>
      <c r="Y187" s="230">
        <v>3390</v>
      </c>
      <c r="Z187" s="230">
        <v>42</v>
      </c>
      <c r="AA187" s="230">
        <v>575</v>
      </c>
      <c r="AB187" s="233"/>
      <c r="AC187" s="233"/>
      <c r="AD187" s="233"/>
      <c r="AE187" s="233"/>
      <c r="AF187" s="233"/>
      <c r="AG187" s="233"/>
      <c r="AH187" s="233"/>
      <c r="AI187" s="233"/>
      <c r="AJ187" s="233"/>
      <c r="AK187" s="233"/>
      <c r="AL187" s="233"/>
      <c r="AM187" s="233"/>
      <c r="AN187" s="233"/>
      <c r="AO187" s="233"/>
      <c r="AP187" s="233"/>
      <c r="AQ187" s="233"/>
      <c r="AR187" s="233"/>
      <c r="AS187" s="233"/>
      <c r="AT187" s="233"/>
      <c r="AU187" s="233"/>
      <c r="AV187" s="233"/>
      <c r="AW187" s="233"/>
      <c r="AX187" s="233"/>
      <c r="AY187" s="233"/>
      <c r="AZ187" s="233"/>
      <c r="BA187" s="233"/>
      <c r="BB187" s="233"/>
      <c r="BC187" s="233"/>
      <c r="BD187" s="233"/>
      <c r="BE187" s="233"/>
      <c r="BF187" s="233"/>
      <c r="BG187" s="233"/>
      <c r="BH187" s="233"/>
      <c r="BI187" s="233"/>
      <c r="BJ187" s="233"/>
      <c r="BK187" s="233"/>
      <c r="BL187" s="233"/>
      <c r="BM187" s="233"/>
      <c r="BN187" s="233"/>
      <c r="BO187" s="233"/>
      <c r="BP187" s="233"/>
      <c r="BQ187" s="233"/>
      <c r="BR187" s="233"/>
      <c r="BS187" s="233"/>
    </row>
    <row r="188" spans="2:71" s="232" customFormat="1" ht="15" customHeight="1">
      <c r="B188" s="240"/>
      <c r="C188" s="241" t="s">
        <v>1120</v>
      </c>
      <c r="D188" s="230">
        <v>182</v>
      </c>
      <c r="E188" s="230">
        <v>41957</v>
      </c>
      <c r="F188" s="230">
        <v>181</v>
      </c>
      <c r="G188" s="230">
        <v>30691</v>
      </c>
      <c r="H188" s="230">
        <v>105</v>
      </c>
      <c r="I188" s="230">
        <v>4614</v>
      </c>
      <c r="J188" s="230">
        <v>16</v>
      </c>
      <c r="K188" s="230">
        <v>514</v>
      </c>
      <c r="L188" s="230">
        <v>95</v>
      </c>
      <c r="M188" s="230">
        <v>4035</v>
      </c>
      <c r="N188" s="230">
        <v>4</v>
      </c>
      <c r="O188" s="230">
        <v>65</v>
      </c>
      <c r="P188" s="230">
        <v>179</v>
      </c>
      <c r="Q188" s="230">
        <v>6652</v>
      </c>
      <c r="R188" s="230">
        <v>178</v>
      </c>
      <c r="S188" s="230">
        <v>6163</v>
      </c>
      <c r="T188" s="230">
        <v>16</v>
      </c>
      <c r="U188" s="230">
        <v>298</v>
      </c>
      <c r="V188" s="230" t="s">
        <v>1121</v>
      </c>
      <c r="W188" s="230" t="s">
        <v>1121</v>
      </c>
      <c r="X188" s="230">
        <v>96</v>
      </c>
      <c r="Y188" s="230">
        <v>1534</v>
      </c>
      <c r="Z188" s="230">
        <v>22</v>
      </c>
      <c r="AA188" s="230">
        <v>409</v>
      </c>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c r="BA188" s="233"/>
      <c r="BB188" s="233"/>
      <c r="BC188" s="233"/>
      <c r="BD188" s="233"/>
      <c r="BE188" s="233"/>
      <c r="BF188" s="233"/>
      <c r="BG188" s="233"/>
      <c r="BH188" s="233"/>
      <c r="BI188" s="233"/>
      <c r="BJ188" s="233"/>
      <c r="BK188" s="233"/>
      <c r="BL188" s="233"/>
      <c r="BM188" s="233"/>
      <c r="BN188" s="233"/>
      <c r="BO188" s="233"/>
      <c r="BP188" s="233"/>
      <c r="BQ188" s="233"/>
      <c r="BR188" s="233"/>
      <c r="BS188" s="233"/>
    </row>
    <row r="189" spans="2:71" s="232" customFormat="1" ht="15" customHeight="1">
      <c r="B189" s="240"/>
      <c r="C189" s="241" t="s">
        <v>1117</v>
      </c>
      <c r="D189" s="230">
        <v>33</v>
      </c>
      <c r="E189" s="230">
        <v>12751</v>
      </c>
      <c r="F189" s="230">
        <v>33</v>
      </c>
      <c r="G189" s="230">
        <v>8665</v>
      </c>
      <c r="H189" s="230">
        <v>17</v>
      </c>
      <c r="I189" s="230">
        <v>968</v>
      </c>
      <c r="J189" s="230">
        <v>6</v>
      </c>
      <c r="K189" s="230">
        <v>278</v>
      </c>
      <c r="L189" s="230">
        <v>12</v>
      </c>
      <c r="M189" s="230">
        <v>690</v>
      </c>
      <c r="N189" s="230" t="s">
        <v>1121</v>
      </c>
      <c r="O189" s="230" t="s">
        <v>1121</v>
      </c>
      <c r="P189" s="230">
        <v>33</v>
      </c>
      <c r="Q189" s="230">
        <v>3118</v>
      </c>
      <c r="R189" s="230">
        <v>32</v>
      </c>
      <c r="S189" s="230">
        <v>2493</v>
      </c>
      <c r="T189" s="230">
        <v>2</v>
      </c>
      <c r="U189" s="230">
        <v>1010</v>
      </c>
      <c r="V189" s="230" t="s">
        <v>1121</v>
      </c>
      <c r="W189" s="230" t="s">
        <v>1121</v>
      </c>
      <c r="X189" s="230">
        <v>22</v>
      </c>
      <c r="Y189" s="230">
        <v>719</v>
      </c>
      <c r="Z189" s="230">
        <v>7</v>
      </c>
      <c r="AA189" s="230">
        <v>380</v>
      </c>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233"/>
      <c r="AY189" s="233"/>
      <c r="AZ189" s="233"/>
      <c r="BA189" s="233"/>
      <c r="BB189" s="233"/>
      <c r="BC189" s="233"/>
      <c r="BD189" s="233"/>
      <c r="BE189" s="233"/>
      <c r="BF189" s="233"/>
      <c r="BG189" s="233"/>
      <c r="BH189" s="233"/>
      <c r="BI189" s="233"/>
      <c r="BJ189" s="233"/>
      <c r="BK189" s="233"/>
      <c r="BL189" s="233"/>
      <c r="BM189" s="233"/>
      <c r="BN189" s="233"/>
      <c r="BO189" s="233"/>
      <c r="BP189" s="233"/>
      <c r="BQ189" s="233"/>
      <c r="BR189" s="233"/>
      <c r="BS189" s="233"/>
    </row>
    <row r="190" spans="2:71" s="232" customFormat="1" ht="8.25" customHeight="1">
      <c r="B190" s="240"/>
      <c r="C190" s="241"/>
      <c r="D190" s="230"/>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3"/>
      <c r="AC190" s="233"/>
      <c r="AD190" s="233"/>
      <c r="AE190" s="233"/>
      <c r="AF190" s="233"/>
      <c r="AG190" s="233"/>
      <c r="AH190" s="233"/>
      <c r="AI190" s="233"/>
      <c r="AJ190" s="233"/>
      <c r="AK190" s="233"/>
      <c r="AL190" s="233"/>
      <c r="AM190" s="233"/>
      <c r="AN190" s="233"/>
      <c r="AO190" s="233"/>
      <c r="AP190" s="233"/>
      <c r="AQ190" s="233"/>
      <c r="AR190" s="233"/>
      <c r="AS190" s="233"/>
      <c r="AT190" s="233"/>
      <c r="AU190" s="233"/>
      <c r="AV190" s="233"/>
      <c r="AW190" s="233"/>
      <c r="AX190" s="233"/>
      <c r="AY190" s="233"/>
      <c r="AZ190" s="233"/>
      <c r="BA190" s="233"/>
      <c r="BB190" s="233"/>
      <c r="BC190" s="233"/>
      <c r="BD190" s="233"/>
      <c r="BE190" s="233"/>
      <c r="BF190" s="233"/>
      <c r="BG190" s="233"/>
      <c r="BH190" s="233"/>
      <c r="BI190" s="233"/>
      <c r="BJ190" s="233"/>
      <c r="BK190" s="233"/>
      <c r="BL190" s="233"/>
      <c r="BM190" s="233"/>
      <c r="BN190" s="233"/>
      <c r="BO190" s="233"/>
      <c r="BP190" s="233"/>
      <c r="BQ190" s="233"/>
      <c r="BR190" s="233"/>
      <c r="BS190" s="233"/>
    </row>
    <row r="191" spans="2:27" s="242" customFormat="1" ht="15" customHeight="1">
      <c r="B191" s="1298" t="s">
        <v>942</v>
      </c>
      <c r="C191" s="1299"/>
      <c r="D191" s="243">
        <v>1080</v>
      </c>
      <c r="E191" s="238">
        <v>160893</v>
      </c>
      <c r="F191" s="244">
        <v>1036</v>
      </c>
      <c r="G191" s="244">
        <v>140973</v>
      </c>
      <c r="H191" s="244">
        <v>87</v>
      </c>
      <c r="I191" s="238">
        <v>1742</v>
      </c>
      <c r="J191" s="244">
        <v>9</v>
      </c>
      <c r="K191" s="244">
        <v>151</v>
      </c>
      <c r="L191" s="244">
        <v>80</v>
      </c>
      <c r="M191" s="244">
        <v>1591</v>
      </c>
      <c r="N191" s="238" t="s">
        <v>1121</v>
      </c>
      <c r="O191" s="238" t="s">
        <v>1121</v>
      </c>
      <c r="P191" s="244">
        <v>1040</v>
      </c>
      <c r="Q191" s="238">
        <v>18178</v>
      </c>
      <c r="R191" s="244">
        <v>1030</v>
      </c>
      <c r="S191" s="244">
        <v>14109</v>
      </c>
      <c r="T191" s="244">
        <v>31</v>
      </c>
      <c r="U191" s="244">
        <v>351</v>
      </c>
      <c r="V191" s="244">
        <v>11</v>
      </c>
      <c r="W191" s="244">
        <v>699</v>
      </c>
      <c r="X191" s="244">
        <v>777</v>
      </c>
      <c r="Y191" s="244">
        <v>14784</v>
      </c>
      <c r="Z191" s="243">
        <v>124</v>
      </c>
      <c r="AA191" s="243">
        <v>1682</v>
      </c>
    </row>
    <row r="192" spans="2:71" s="232" customFormat="1" ht="15" customHeight="1">
      <c r="B192" s="240"/>
      <c r="C192" s="241" t="s">
        <v>1113</v>
      </c>
      <c r="D192" s="230">
        <v>161</v>
      </c>
      <c r="E192" s="230">
        <v>4850</v>
      </c>
      <c r="F192" s="230">
        <v>120</v>
      </c>
      <c r="G192" s="230">
        <v>3228</v>
      </c>
      <c r="H192" s="230">
        <v>6</v>
      </c>
      <c r="I192" s="230">
        <v>72</v>
      </c>
      <c r="J192" s="230">
        <v>2</v>
      </c>
      <c r="K192" s="230">
        <v>16</v>
      </c>
      <c r="L192" s="230">
        <v>4</v>
      </c>
      <c r="M192" s="230">
        <v>56</v>
      </c>
      <c r="N192" s="230" t="s">
        <v>1121</v>
      </c>
      <c r="O192" s="230" t="s">
        <v>1121</v>
      </c>
      <c r="P192" s="230">
        <v>145</v>
      </c>
      <c r="Q192" s="230">
        <v>1550</v>
      </c>
      <c r="R192" s="230">
        <v>145</v>
      </c>
      <c r="S192" s="230">
        <v>1419</v>
      </c>
      <c r="T192" s="230">
        <v>1</v>
      </c>
      <c r="U192" s="230">
        <v>1</v>
      </c>
      <c r="V192" s="230" t="s">
        <v>1121</v>
      </c>
      <c r="W192" s="230" t="s">
        <v>1121</v>
      </c>
      <c r="X192" s="230">
        <v>56</v>
      </c>
      <c r="Y192" s="230">
        <v>370</v>
      </c>
      <c r="Z192" s="230">
        <v>19</v>
      </c>
      <c r="AA192" s="230">
        <v>126</v>
      </c>
      <c r="AB192" s="233"/>
      <c r="AC192" s="233"/>
      <c r="AD192" s="233"/>
      <c r="AE192" s="233"/>
      <c r="AF192" s="233"/>
      <c r="AG192" s="233"/>
      <c r="AH192" s="233"/>
      <c r="AI192" s="233"/>
      <c r="AJ192" s="233"/>
      <c r="AK192" s="233"/>
      <c r="AL192" s="233"/>
      <c r="AM192" s="233"/>
      <c r="AN192" s="233"/>
      <c r="AO192" s="233"/>
      <c r="AP192" s="233"/>
      <c r="AQ192" s="233"/>
      <c r="AR192" s="233"/>
      <c r="AS192" s="233"/>
      <c r="AT192" s="233"/>
      <c r="AU192" s="233"/>
      <c r="AV192" s="233"/>
      <c r="AW192" s="233"/>
      <c r="AX192" s="233"/>
      <c r="AY192" s="233"/>
      <c r="AZ192" s="233"/>
      <c r="BA192" s="233"/>
      <c r="BB192" s="233"/>
      <c r="BC192" s="233"/>
      <c r="BD192" s="233"/>
      <c r="BE192" s="233"/>
      <c r="BF192" s="233"/>
      <c r="BG192" s="233"/>
      <c r="BH192" s="233"/>
      <c r="BI192" s="233"/>
      <c r="BJ192" s="233"/>
      <c r="BK192" s="233"/>
      <c r="BL192" s="233"/>
      <c r="BM192" s="233"/>
      <c r="BN192" s="233"/>
      <c r="BO192" s="233"/>
      <c r="BP192" s="233"/>
      <c r="BQ192" s="233"/>
      <c r="BR192" s="233"/>
      <c r="BS192" s="233"/>
    </row>
    <row r="193" spans="2:71" s="232" customFormat="1" ht="15" customHeight="1">
      <c r="B193" s="240"/>
      <c r="C193" s="241" t="s">
        <v>1118</v>
      </c>
      <c r="D193" s="230">
        <v>222</v>
      </c>
      <c r="E193" s="230">
        <v>16681</v>
      </c>
      <c r="F193" s="230">
        <v>221</v>
      </c>
      <c r="G193" s="230">
        <v>13644</v>
      </c>
      <c r="H193" s="230">
        <v>15</v>
      </c>
      <c r="I193" s="230">
        <v>233</v>
      </c>
      <c r="J193" s="230">
        <v>1</v>
      </c>
      <c r="K193" s="230">
        <v>20</v>
      </c>
      <c r="L193" s="230">
        <v>14</v>
      </c>
      <c r="M193" s="230">
        <v>213</v>
      </c>
      <c r="N193" s="230" t="s">
        <v>1121</v>
      </c>
      <c r="O193" s="230" t="s">
        <v>1121</v>
      </c>
      <c r="P193" s="230">
        <v>215</v>
      </c>
      <c r="Q193" s="230">
        <v>2804</v>
      </c>
      <c r="R193" s="230">
        <v>212</v>
      </c>
      <c r="S193" s="230">
        <v>2177</v>
      </c>
      <c r="T193" s="230">
        <v>1</v>
      </c>
      <c r="U193" s="230">
        <v>10</v>
      </c>
      <c r="V193" s="230" t="s">
        <v>1121</v>
      </c>
      <c r="W193" s="230" t="s">
        <v>1121</v>
      </c>
      <c r="X193" s="230">
        <v>164</v>
      </c>
      <c r="Y193" s="230">
        <v>1448</v>
      </c>
      <c r="Z193" s="230">
        <v>29</v>
      </c>
      <c r="AA193" s="230">
        <v>388</v>
      </c>
      <c r="AB193" s="233"/>
      <c r="AC193" s="233"/>
      <c r="AD193" s="233"/>
      <c r="AE193" s="233"/>
      <c r="AF193" s="233"/>
      <c r="AG193" s="233"/>
      <c r="AH193" s="233"/>
      <c r="AI193" s="233"/>
      <c r="AJ193" s="233"/>
      <c r="AK193" s="233"/>
      <c r="AL193" s="233"/>
      <c r="AM193" s="233"/>
      <c r="AN193" s="233"/>
      <c r="AO193" s="233"/>
      <c r="AP193" s="233"/>
      <c r="AQ193" s="233"/>
      <c r="AR193" s="233"/>
      <c r="AS193" s="233"/>
      <c r="AT193" s="233"/>
      <c r="AU193" s="233"/>
      <c r="AV193" s="233"/>
      <c r="AW193" s="233"/>
      <c r="AX193" s="233"/>
      <c r="AY193" s="233"/>
      <c r="AZ193" s="233"/>
      <c r="BA193" s="233"/>
      <c r="BB193" s="233"/>
      <c r="BC193" s="233"/>
      <c r="BD193" s="233"/>
      <c r="BE193" s="233"/>
      <c r="BF193" s="233"/>
      <c r="BG193" s="233"/>
      <c r="BH193" s="233"/>
      <c r="BI193" s="233"/>
      <c r="BJ193" s="233"/>
      <c r="BK193" s="233"/>
      <c r="BL193" s="233"/>
      <c r="BM193" s="233"/>
      <c r="BN193" s="233"/>
      <c r="BO193" s="233"/>
      <c r="BP193" s="233"/>
      <c r="BQ193" s="233"/>
      <c r="BR193" s="233"/>
      <c r="BS193" s="233"/>
    </row>
    <row r="194" spans="2:71" s="232" customFormat="1" ht="15" customHeight="1">
      <c r="B194" s="240"/>
      <c r="C194" s="241" t="s">
        <v>1119</v>
      </c>
      <c r="D194" s="230">
        <v>397</v>
      </c>
      <c r="E194" s="230">
        <v>57838</v>
      </c>
      <c r="F194" s="230">
        <v>395</v>
      </c>
      <c r="G194" s="230">
        <v>50499</v>
      </c>
      <c r="H194" s="230">
        <v>32</v>
      </c>
      <c r="I194" s="230">
        <v>611</v>
      </c>
      <c r="J194" s="230">
        <v>3</v>
      </c>
      <c r="K194" s="230">
        <v>45</v>
      </c>
      <c r="L194" s="230">
        <v>30</v>
      </c>
      <c r="M194" s="230">
        <v>566</v>
      </c>
      <c r="N194" s="230" t="s">
        <v>1121</v>
      </c>
      <c r="O194" s="230" t="s">
        <v>1121</v>
      </c>
      <c r="P194" s="230">
        <v>384</v>
      </c>
      <c r="Q194" s="230">
        <v>6728</v>
      </c>
      <c r="R194" s="230">
        <v>380</v>
      </c>
      <c r="S194" s="230">
        <v>5151</v>
      </c>
      <c r="T194" s="230">
        <v>14</v>
      </c>
      <c r="U194" s="230">
        <v>108</v>
      </c>
      <c r="V194" s="230">
        <v>4</v>
      </c>
      <c r="W194" s="230">
        <v>156</v>
      </c>
      <c r="X194" s="230">
        <v>331</v>
      </c>
      <c r="Y194" s="230">
        <v>5405</v>
      </c>
      <c r="Z194" s="230">
        <v>42</v>
      </c>
      <c r="AA194" s="230">
        <v>664</v>
      </c>
      <c r="AB194" s="233"/>
      <c r="AC194" s="233"/>
      <c r="AD194" s="233"/>
      <c r="AE194" s="233"/>
      <c r="AF194" s="233"/>
      <c r="AG194" s="233"/>
      <c r="AH194" s="233"/>
      <c r="AI194" s="233"/>
      <c r="AJ194" s="233"/>
      <c r="AK194" s="233"/>
      <c r="AL194" s="233"/>
      <c r="AM194" s="233"/>
      <c r="AN194" s="233"/>
      <c r="AO194" s="233"/>
      <c r="AP194" s="233"/>
      <c r="AQ194" s="233"/>
      <c r="AR194" s="233"/>
      <c r="AS194" s="233"/>
      <c r="AT194" s="233"/>
      <c r="AU194" s="233"/>
      <c r="AV194" s="233"/>
      <c r="AW194" s="233"/>
      <c r="AX194" s="233"/>
      <c r="AY194" s="233"/>
      <c r="AZ194" s="233"/>
      <c r="BA194" s="233"/>
      <c r="BB194" s="233"/>
      <c r="BC194" s="233"/>
      <c r="BD194" s="233"/>
      <c r="BE194" s="233"/>
      <c r="BF194" s="233"/>
      <c r="BG194" s="233"/>
      <c r="BH194" s="233"/>
      <c r="BI194" s="233"/>
      <c r="BJ194" s="233"/>
      <c r="BK194" s="233"/>
      <c r="BL194" s="233"/>
      <c r="BM194" s="233"/>
      <c r="BN194" s="233"/>
      <c r="BO194" s="233"/>
      <c r="BP194" s="233"/>
      <c r="BQ194" s="233"/>
      <c r="BR194" s="233"/>
      <c r="BS194" s="233"/>
    </row>
    <row r="195" spans="2:71" s="232" customFormat="1" ht="15" customHeight="1">
      <c r="B195" s="240"/>
      <c r="C195" s="241" t="s">
        <v>1120</v>
      </c>
      <c r="D195" s="230">
        <v>225</v>
      </c>
      <c r="E195" s="230">
        <v>54205</v>
      </c>
      <c r="F195" s="230">
        <v>225</v>
      </c>
      <c r="G195" s="230">
        <v>49056</v>
      </c>
      <c r="H195" s="230">
        <v>25</v>
      </c>
      <c r="I195" s="230">
        <v>589</v>
      </c>
      <c r="J195" s="230">
        <v>2</v>
      </c>
      <c r="K195" s="230">
        <v>60</v>
      </c>
      <c r="L195" s="230">
        <v>24</v>
      </c>
      <c r="M195" s="230">
        <v>529</v>
      </c>
      <c r="N195" s="230" t="s">
        <v>1121</v>
      </c>
      <c r="O195" s="230" t="s">
        <v>1121</v>
      </c>
      <c r="P195" s="230">
        <v>223</v>
      </c>
      <c r="Q195" s="230">
        <v>4560</v>
      </c>
      <c r="R195" s="230">
        <v>220</v>
      </c>
      <c r="S195" s="230">
        <v>3694</v>
      </c>
      <c r="T195" s="230">
        <v>15</v>
      </c>
      <c r="U195" s="230">
        <v>232</v>
      </c>
      <c r="V195" s="230">
        <v>5</v>
      </c>
      <c r="W195" s="230">
        <v>459</v>
      </c>
      <c r="X195" s="230">
        <v>168</v>
      </c>
      <c r="Y195" s="230">
        <v>4607</v>
      </c>
      <c r="Z195" s="230">
        <v>29</v>
      </c>
      <c r="AA195" s="230">
        <v>393</v>
      </c>
      <c r="AB195" s="233"/>
      <c r="AC195" s="233"/>
      <c r="AD195" s="233"/>
      <c r="AE195" s="233"/>
      <c r="AF195" s="233"/>
      <c r="AG195" s="233"/>
      <c r="AH195" s="233"/>
      <c r="AI195" s="233"/>
      <c r="AJ195" s="233"/>
      <c r="AK195" s="233"/>
      <c r="AL195" s="233"/>
      <c r="AM195" s="233"/>
      <c r="AN195" s="233"/>
      <c r="AO195" s="233"/>
      <c r="AP195" s="233"/>
      <c r="AQ195" s="233"/>
      <c r="AR195" s="233"/>
      <c r="AS195" s="233"/>
      <c r="AT195" s="233"/>
      <c r="AU195" s="233"/>
      <c r="AV195" s="233"/>
      <c r="AW195" s="233"/>
      <c r="AX195" s="233"/>
      <c r="AY195" s="233"/>
      <c r="AZ195" s="233"/>
      <c r="BA195" s="233"/>
      <c r="BB195" s="233"/>
      <c r="BC195" s="233"/>
      <c r="BD195" s="233"/>
      <c r="BE195" s="233"/>
      <c r="BF195" s="233"/>
      <c r="BG195" s="233"/>
      <c r="BH195" s="233"/>
      <c r="BI195" s="233"/>
      <c r="BJ195" s="233"/>
      <c r="BK195" s="233"/>
      <c r="BL195" s="233"/>
      <c r="BM195" s="233"/>
      <c r="BN195" s="233"/>
      <c r="BO195" s="233"/>
      <c r="BP195" s="233"/>
      <c r="BQ195" s="233"/>
      <c r="BR195" s="233"/>
      <c r="BS195" s="233"/>
    </row>
    <row r="196" spans="2:71" s="232" customFormat="1" ht="15" customHeight="1">
      <c r="B196" s="240"/>
      <c r="C196" s="241" t="s">
        <v>1117</v>
      </c>
      <c r="D196" s="230">
        <v>75</v>
      </c>
      <c r="E196" s="230">
        <v>27319</v>
      </c>
      <c r="F196" s="230">
        <v>75</v>
      </c>
      <c r="G196" s="230">
        <v>24546</v>
      </c>
      <c r="H196" s="230">
        <v>9</v>
      </c>
      <c r="I196" s="230">
        <v>237</v>
      </c>
      <c r="J196" s="230">
        <v>1</v>
      </c>
      <c r="K196" s="230">
        <v>10</v>
      </c>
      <c r="L196" s="230">
        <v>8</v>
      </c>
      <c r="M196" s="230">
        <v>227</v>
      </c>
      <c r="N196" s="230" t="s">
        <v>1121</v>
      </c>
      <c r="O196" s="230" t="s">
        <v>1121</v>
      </c>
      <c r="P196" s="230">
        <v>73</v>
      </c>
      <c r="Q196" s="230">
        <v>2536</v>
      </c>
      <c r="R196" s="230">
        <v>73</v>
      </c>
      <c r="S196" s="230">
        <v>1668</v>
      </c>
      <c r="T196" s="230" t="s">
        <v>1121</v>
      </c>
      <c r="U196" s="230" t="s">
        <v>1121</v>
      </c>
      <c r="V196" s="230">
        <v>2</v>
      </c>
      <c r="W196" s="230">
        <v>84</v>
      </c>
      <c r="X196" s="230">
        <v>58</v>
      </c>
      <c r="Y196" s="230">
        <v>2954</v>
      </c>
      <c r="Z196" s="230">
        <v>5</v>
      </c>
      <c r="AA196" s="230">
        <v>111</v>
      </c>
      <c r="AB196" s="233"/>
      <c r="AC196" s="233"/>
      <c r="AD196" s="233"/>
      <c r="AE196" s="233"/>
      <c r="AF196" s="233"/>
      <c r="AG196" s="233"/>
      <c r="AH196" s="233"/>
      <c r="AI196" s="233"/>
      <c r="AJ196" s="233"/>
      <c r="AK196" s="233"/>
      <c r="AL196" s="233"/>
      <c r="AM196" s="233"/>
      <c r="AN196" s="233"/>
      <c r="AO196" s="233"/>
      <c r="AP196" s="233"/>
      <c r="AQ196" s="233"/>
      <c r="AR196" s="233"/>
      <c r="AS196" s="233"/>
      <c r="AT196" s="233"/>
      <c r="AU196" s="233"/>
      <c r="AV196" s="233"/>
      <c r="AW196" s="233"/>
      <c r="AX196" s="233"/>
      <c r="AY196" s="233"/>
      <c r="AZ196" s="233"/>
      <c r="BA196" s="233"/>
      <c r="BB196" s="233"/>
      <c r="BC196" s="233"/>
      <c r="BD196" s="233"/>
      <c r="BE196" s="233"/>
      <c r="BF196" s="233"/>
      <c r="BG196" s="233"/>
      <c r="BH196" s="233"/>
      <c r="BI196" s="233"/>
      <c r="BJ196" s="233"/>
      <c r="BK196" s="233"/>
      <c r="BL196" s="233"/>
      <c r="BM196" s="233"/>
      <c r="BN196" s="233"/>
      <c r="BO196" s="233"/>
      <c r="BP196" s="233"/>
      <c r="BQ196" s="233"/>
      <c r="BR196" s="233"/>
      <c r="BS196" s="233"/>
    </row>
    <row r="197" spans="2:71" s="232" customFormat="1" ht="8.25" customHeight="1">
      <c r="B197" s="240"/>
      <c r="C197" s="241"/>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c r="AB197" s="233"/>
      <c r="AC197" s="233"/>
      <c r="AD197" s="233"/>
      <c r="AE197" s="233"/>
      <c r="AF197" s="233"/>
      <c r="AG197" s="233"/>
      <c r="AH197" s="233"/>
      <c r="AI197" s="233"/>
      <c r="AJ197" s="233"/>
      <c r="AK197" s="233"/>
      <c r="AL197" s="233"/>
      <c r="AM197" s="233"/>
      <c r="AN197" s="233"/>
      <c r="AO197" s="233"/>
      <c r="AP197" s="233"/>
      <c r="AQ197" s="233"/>
      <c r="AR197" s="233"/>
      <c r="AS197" s="233"/>
      <c r="AT197" s="233"/>
      <c r="AU197" s="233"/>
      <c r="AV197" s="233"/>
      <c r="AW197" s="233"/>
      <c r="AX197" s="233"/>
      <c r="AY197" s="233"/>
      <c r="AZ197" s="233"/>
      <c r="BA197" s="233"/>
      <c r="BB197" s="233"/>
      <c r="BC197" s="233"/>
      <c r="BD197" s="233"/>
      <c r="BE197" s="233"/>
      <c r="BF197" s="233"/>
      <c r="BG197" s="233"/>
      <c r="BH197" s="233"/>
      <c r="BI197" s="233"/>
      <c r="BJ197" s="233"/>
      <c r="BK197" s="233"/>
      <c r="BL197" s="233"/>
      <c r="BM197" s="233"/>
      <c r="BN197" s="233"/>
      <c r="BO197" s="233"/>
      <c r="BP197" s="233"/>
      <c r="BQ197" s="233"/>
      <c r="BR197" s="233"/>
      <c r="BS197" s="233"/>
    </row>
    <row r="198" spans="2:27" s="242" customFormat="1" ht="15" customHeight="1">
      <c r="B198" s="1298" t="s">
        <v>943</v>
      </c>
      <c r="C198" s="1299"/>
      <c r="D198" s="243">
        <v>1645</v>
      </c>
      <c r="E198" s="238">
        <v>209486</v>
      </c>
      <c r="F198" s="244">
        <v>1609</v>
      </c>
      <c r="G198" s="244">
        <v>191117</v>
      </c>
      <c r="H198" s="244">
        <v>95</v>
      </c>
      <c r="I198" s="238">
        <v>2578</v>
      </c>
      <c r="J198" s="244">
        <v>2</v>
      </c>
      <c r="K198" s="244">
        <v>50</v>
      </c>
      <c r="L198" s="244">
        <v>93</v>
      </c>
      <c r="M198" s="244">
        <v>2528</v>
      </c>
      <c r="N198" s="238" t="s">
        <v>1121</v>
      </c>
      <c r="O198" s="238" t="s">
        <v>1121</v>
      </c>
      <c r="P198" s="244">
        <v>1541</v>
      </c>
      <c r="Q198" s="238">
        <v>15791</v>
      </c>
      <c r="R198" s="244">
        <v>1535</v>
      </c>
      <c r="S198" s="244">
        <v>13941</v>
      </c>
      <c r="T198" s="244">
        <v>27</v>
      </c>
      <c r="U198" s="244">
        <v>166</v>
      </c>
      <c r="V198" s="244">
        <v>5</v>
      </c>
      <c r="W198" s="244">
        <v>303</v>
      </c>
      <c r="X198" s="244">
        <v>1030</v>
      </c>
      <c r="Y198" s="244">
        <v>13532</v>
      </c>
      <c r="Z198" s="243">
        <v>60</v>
      </c>
      <c r="AA198" s="243">
        <v>611</v>
      </c>
    </row>
    <row r="199" spans="2:71" s="232" customFormat="1" ht="15" customHeight="1">
      <c r="B199" s="240"/>
      <c r="C199" s="241" t="s">
        <v>1113</v>
      </c>
      <c r="D199" s="230">
        <v>326</v>
      </c>
      <c r="E199" s="230">
        <v>9552</v>
      </c>
      <c r="F199" s="230">
        <v>292</v>
      </c>
      <c r="G199" s="230">
        <v>7806</v>
      </c>
      <c r="H199" s="230">
        <v>3</v>
      </c>
      <c r="I199" s="230">
        <v>41</v>
      </c>
      <c r="J199" s="230">
        <v>1</v>
      </c>
      <c r="K199" s="230">
        <v>10</v>
      </c>
      <c r="L199" s="230">
        <v>2</v>
      </c>
      <c r="M199" s="230">
        <v>31</v>
      </c>
      <c r="N199" s="230" t="s">
        <v>1121</v>
      </c>
      <c r="O199" s="230" t="s">
        <v>1121</v>
      </c>
      <c r="P199" s="230">
        <v>277</v>
      </c>
      <c r="Q199" s="230">
        <v>1705</v>
      </c>
      <c r="R199" s="230">
        <v>276</v>
      </c>
      <c r="S199" s="230">
        <v>1617</v>
      </c>
      <c r="T199" s="230" t="s">
        <v>1121</v>
      </c>
      <c r="U199" s="230" t="s">
        <v>1121</v>
      </c>
      <c r="V199" s="230" t="s">
        <v>1121</v>
      </c>
      <c r="W199" s="230" t="s">
        <v>1121</v>
      </c>
      <c r="X199" s="230">
        <v>86</v>
      </c>
      <c r="Y199" s="230">
        <v>305</v>
      </c>
      <c r="Z199" s="230">
        <v>11</v>
      </c>
      <c r="AA199" s="230">
        <v>83</v>
      </c>
      <c r="AB199" s="233"/>
      <c r="AC199" s="233"/>
      <c r="AD199" s="233"/>
      <c r="AE199" s="233"/>
      <c r="AF199" s="233"/>
      <c r="AG199" s="233"/>
      <c r="AH199" s="233"/>
      <c r="AI199" s="233"/>
      <c r="AJ199" s="233"/>
      <c r="AK199" s="233"/>
      <c r="AL199" s="233"/>
      <c r="AM199" s="233"/>
      <c r="AN199" s="233"/>
      <c r="AO199" s="233"/>
      <c r="AP199" s="233"/>
      <c r="AQ199" s="233"/>
      <c r="AR199" s="233"/>
      <c r="AS199" s="233"/>
      <c r="AT199" s="233"/>
      <c r="AU199" s="233"/>
      <c r="AV199" s="233"/>
      <c r="AW199" s="233"/>
      <c r="AX199" s="233"/>
      <c r="AY199" s="233"/>
      <c r="AZ199" s="233"/>
      <c r="BA199" s="233"/>
      <c r="BB199" s="233"/>
      <c r="BC199" s="233"/>
      <c r="BD199" s="233"/>
      <c r="BE199" s="233"/>
      <c r="BF199" s="233"/>
      <c r="BG199" s="233"/>
      <c r="BH199" s="233"/>
      <c r="BI199" s="233"/>
      <c r="BJ199" s="233"/>
      <c r="BK199" s="233"/>
      <c r="BL199" s="233"/>
      <c r="BM199" s="233"/>
      <c r="BN199" s="233"/>
      <c r="BO199" s="233"/>
      <c r="BP199" s="233"/>
      <c r="BQ199" s="233"/>
      <c r="BR199" s="233"/>
      <c r="BS199" s="233"/>
    </row>
    <row r="200" spans="2:71" s="232" customFormat="1" ht="15" customHeight="1">
      <c r="B200" s="240"/>
      <c r="C200" s="241" t="s">
        <v>1118</v>
      </c>
      <c r="D200" s="230">
        <v>377</v>
      </c>
      <c r="E200" s="230">
        <v>27582</v>
      </c>
      <c r="F200" s="230">
        <v>376</v>
      </c>
      <c r="G200" s="230">
        <v>24940</v>
      </c>
      <c r="H200" s="230">
        <v>4</v>
      </c>
      <c r="I200" s="230">
        <v>30</v>
      </c>
      <c r="J200" s="230" t="s">
        <v>1121</v>
      </c>
      <c r="K200" s="230" t="s">
        <v>1121</v>
      </c>
      <c r="L200" s="230">
        <v>4</v>
      </c>
      <c r="M200" s="230">
        <v>40</v>
      </c>
      <c r="N200" s="230" t="s">
        <v>1121</v>
      </c>
      <c r="O200" s="230" t="s">
        <v>1121</v>
      </c>
      <c r="P200" s="230">
        <v>344</v>
      </c>
      <c r="Q200" s="230">
        <v>2612</v>
      </c>
      <c r="R200" s="230">
        <v>343</v>
      </c>
      <c r="S200" s="230">
        <v>2486</v>
      </c>
      <c r="T200" s="230">
        <v>3</v>
      </c>
      <c r="U200" s="230">
        <v>14</v>
      </c>
      <c r="V200" s="230">
        <v>1</v>
      </c>
      <c r="W200" s="230">
        <v>74</v>
      </c>
      <c r="X200" s="230">
        <v>228</v>
      </c>
      <c r="Y200" s="230">
        <v>1690</v>
      </c>
      <c r="Z200" s="230">
        <v>10</v>
      </c>
      <c r="AA200" s="230">
        <v>93</v>
      </c>
      <c r="AB200" s="233"/>
      <c r="AC200" s="233"/>
      <c r="AD200" s="233"/>
      <c r="AE200" s="233"/>
      <c r="AF200" s="233"/>
      <c r="AG200" s="233"/>
      <c r="AH200" s="233"/>
      <c r="AI200" s="233"/>
      <c r="AJ200" s="233"/>
      <c r="AK200" s="233"/>
      <c r="AL200" s="233"/>
      <c r="AM200" s="233"/>
      <c r="AN200" s="233"/>
      <c r="AO200" s="233"/>
      <c r="AP200" s="233"/>
      <c r="AQ200" s="233"/>
      <c r="AR200" s="233"/>
      <c r="AS200" s="233"/>
      <c r="AT200" s="233"/>
      <c r="AU200" s="233"/>
      <c r="AV200" s="233"/>
      <c r="AW200" s="233"/>
      <c r="AX200" s="233"/>
      <c r="AY200" s="233"/>
      <c r="AZ200" s="233"/>
      <c r="BA200" s="233"/>
      <c r="BB200" s="233"/>
      <c r="BC200" s="233"/>
      <c r="BD200" s="233"/>
      <c r="BE200" s="233"/>
      <c r="BF200" s="233"/>
      <c r="BG200" s="233"/>
      <c r="BH200" s="233"/>
      <c r="BI200" s="233"/>
      <c r="BJ200" s="233"/>
      <c r="BK200" s="233"/>
      <c r="BL200" s="233"/>
      <c r="BM200" s="233"/>
      <c r="BN200" s="233"/>
      <c r="BO200" s="233"/>
      <c r="BP200" s="233"/>
      <c r="BQ200" s="233"/>
      <c r="BR200" s="233"/>
      <c r="BS200" s="233"/>
    </row>
    <row r="201" spans="2:71" s="232" customFormat="1" ht="15" customHeight="1">
      <c r="B201" s="240"/>
      <c r="C201" s="241" t="s">
        <v>1119</v>
      </c>
      <c r="D201" s="230">
        <v>622</v>
      </c>
      <c r="E201" s="230">
        <v>90607</v>
      </c>
      <c r="F201" s="230">
        <v>622</v>
      </c>
      <c r="G201" s="230">
        <v>83946</v>
      </c>
      <c r="H201" s="230">
        <v>36</v>
      </c>
      <c r="I201" s="230">
        <v>487</v>
      </c>
      <c r="J201" s="230" t="s">
        <v>1121</v>
      </c>
      <c r="K201" s="230" t="s">
        <v>1121</v>
      </c>
      <c r="L201" s="230">
        <v>36</v>
      </c>
      <c r="M201" s="230">
        <v>487</v>
      </c>
      <c r="N201" s="230" t="s">
        <v>1121</v>
      </c>
      <c r="O201" s="230" t="s">
        <v>1121</v>
      </c>
      <c r="P201" s="230">
        <v>605</v>
      </c>
      <c r="Q201" s="230">
        <v>6174</v>
      </c>
      <c r="R201" s="230">
        <v>602</v>
      </c>
      <c r="S201" s="230">
        <v>5802</v>
      </c>
      <c r="T201" s="230">
        <v>12</v>
      </c>
      <c r="U201" s="230">
        <v>63</v>
      </c>
      <c r="V201" s="230">
        <v>2</v>
      </c>
      <c r="W201" s="230">
        <v>154</v>
      </c>
      <c r="X201" s="230">
        <v>471</v>
      </c>
      <c r="Y201" s="230">
        <v>6350</v>
      </c>
      <c r="Z201" s="230">
        <v>24</v>
      </c>
      <c r="AA201" s="230">
        <v>203</v>
      </c>
      <c r="AB201" s="233"/>
      <c r="AC201" s="233"/>
      <c r="AD201" s="233"/>
      <c r="AE201" s="233"/>
      <c r="AF201" s="233"/>
      <c r="AG201" s="233"/>
      <c r="AH201" s="233"/>
      <c r="AI201" s="233"/>
      <c r="AJ201" s="233"/>
      <c r="AK201" s="233"/>
      <c r="AL201" s="233"/>
      <c r="AM201" s="233"/>
      <c r="AN201" s="233"/>
      <c r="AO201" s="233"/>
      <c r="AP201" s="233"/>
      <c r="AQ201" s="233"/>
      <c r="AR201" s="233"/>
      <c r="AS201" s="233"/>
      <c r="AT201" s="233"/>
      <c r="AU201" s="233"/>
      <c r="AV201" s="233"/>
      <c r="AW201" s="233"/>
      <c r="AX201" s="233"/>
      <c r="AY201" s="233"/>
      <c r="AZ201" s="233"/>
      <c r="BA201" s="233"/>
      <c r="BB201" s="233"/>
      <c r="BC201" s="233"/>
      <c r="BD201" s="233"/>
      <c r="BE201" s="233"/>
      <c r="BF201" s="233"/>
      <c r="BG201" s="233"/>
      <c r="BH201" s="233"/>
      <c r="BI201" s="233"/>
      <c r="BJ201" s="233"/>
      <c r="BK201" s="233"/>
      <c r="BL201" s="233"/>
      <c r="BM201" s="233"/>
      <c r="BN201" s="233"/>
      <c r="BO201" s="233"/>
      <c r="BP201" s="233"/>
      <c r="BQ201" s="233"/>
      <c r="BR201" s="233"/>
      <c r="BS201" s="233"/>
    </row>
    <row r="202" spans="2:71" s="232" customFormat="1" ht="15" customHeight="1">
      <c r="B202" s="240"/>
      <c r="C202" s="241" t="s">
        <v>1120</v>
      </c>
      <c r="D202" s="230">
        <v>265</v>
      </c>
      <c r="E202" s="230">
        <v>62386</v>
      </c>
      <c r="F202" s="230">
        <v>265</v>
      </c>
      <c r="G202" s="230">
        <v>57618</v>
      </c>
      <c r="H202" s="230">
        <v>38</v>
      </c>
      <c r="I202" s="230">
        <v>1018</v>
      </c>
      <c r="J202" s="230" t="s">
        <v>1121</v>
      </c>
      <c r="K202" s="230" t="s">
        <v>1121</v>
      </c>
      <c r="L202" s="230">
        <v>38</v>
      </c>
      <c r="M202" s="230">
        <v>1018</v>
      </c>
      <c r="N202" s="230" t="s">
        <v>1121</v>
      </c>
      <c r="O202" s="230" t="s">
        <v>1121</v>
      </c>
      <c r="P202" s="230">
        <v>262</v>
      </c>
      <c r="Q202" s="230">
        <v>3750</v>
      </c>
      <c r="R202" s="230">
        <v>261</v>
      </c>
      <c r="S202" s="230">
        <v>3346</v>
      </c>
      <c r="T202" s="230">
        <v>12</v>
      </c>
      <c r="U202" s="230">
        <v>89</v>
      </c>
      <c r="V202" s="230">
        <v>1</v>
      </c>
      <c r="W202" s="230">
        <v>25</v>
      </c>
      <c r="X202" s="230">
        <v>213</v>
      </c>
      <c r="Y202" s="230">
        <v>4371</v>
      </c>
      <c r="Z202" s="230">
        <v>11</v>
      </c>
      <c r="AA202" s="230">
        <v>182</v>
      </c>
      <c r="AB202" s="233"/>
      <c r="AC202" s="233"/>
      <c r="AD202" s="233"/>
      <c r="AE202" s="233"/>
      <c r="AF202" s="233"/>
      <c r="AG202" s="233"/>
      <c r="AH202" s="233"/>
      <c r="AI202" s="233"/>
      <c r="AJ202" s="233"/>
      <c r="AK202" s="233"/>
      <c r="AL202" s="233"/>
      <c r="AM202" s="233"/>
      <c r="AN202" s="233"/>
      <c r="AO202" s="233"/>
      <c r="AP202" s="233"/>
      <c r="AQ202" s="233"/>
      <c r="AR202" s="233"/>
      <c r="AS202" s="233"/>
      <c r="AT202" s="233"/>
      <c r="AU202" s="233"/>
      <c r="AV202" s="233"/>
      <c r="AW202" s="233"/>
      <c r="AX202" s="233"/>
      <c r="AY202" s="233"/>
      <c r="AZ202" s="233"/>
      <c r="BA202" s="233"/>
      <c r="BB202" s="233"/>
      <c r="BC202" s="233"/>
      <c r="BD202" s="233"/>
      <c r="BE202" s="233"/>
      <c r="BF202" s="233"/>
      <c r="BG202" s="233"/>
      <c r="BH202" s="233"/>
      <c r="BI202" s="233"/>
      <c r="BJ202" s="233"/>
      <c r="BK202" s="233"/>
      <c r="BL202" s="233"/>
      <c r="BM202" s="233"/>
      <c r="BN202" s="233"/>
      <c r="BO202" s="233"/>
      <c r="BP202" s="233"/>
      <c r="BQ202" s="233"/>
      <c r="BR202" s="233"/>
      <c r="BS202" s="233"/>
    </row>
    <row r="203" spans="2:71" s="232" customFormat="1" ht="15" customHeight="1">
      <c r="B203" s="240"/>
      <c r="C203" s="241" t="s">
        <v>1117</v>
      </c>
      <c r="D203" s="230">
        <v>53</v>
      </c>
      <c r="E203" s="230">
        <v>19346</v>
      </c>
      <c r="F203" s="230">
        <v>53</v>
      </c>
      <c r="G203" s="230">
        <v>16802</v>
      </c>
      <c r="H203" s="230">
        <v>14</v>
      </c>
      <c r="I203" s="230">
        <v>1002</v>
      </c>
      <c r="J203" s="230">
        <v>1</v>
      </c>
      <c r="K203" s="230">
        <v>40</v>
      </c>
      <c r="L203" s="230">
        <v>13</v>
      </c>
      <c r="M203" s="230">
        <v>962</v>
      </c>
      <c r="N203" s="230" t="s">
        <v>1121</v>
      </c>
      <c r="O203" s="230" t="s">
        <v>1121</v>
      </c>
      <c r="P203" s="230">
        <v>51</v>
      </c>
      <c r="Q203" s="230">
        <v>1542</v>
      </c>
      <c r="R203" s="230">
        <v>51</v>
      </c>
      <c r="S203" s="230">
        <v>682</v>
      </c>
      <c r="T203" s="230" t="s">
        <v>1121</v>
      </c>
      <c r="U203" s="230" t="s">
        <v>1121</v>
      </c>
      <c r="V203" s="230">
        <v>1</v>
      </c>
      <c r="W203" s="230">
        <v>50</v>
      </c>
      <c r="X203" s="230">
        <v>32</v>
      </c>
      <c r="Y203" s="230">
        <v>816</v>
      </c>
      <c r="Z203" s="230">
        <v>4</v>
      </c>
      <c r="AA203" s="230">
        <v>50</v>
      </c>
      <c r="AB203" s="233"/>
      <c r="AC203" s="233"/>
      <c r="AD203" s="233"/>
      <c r="AE203" s="233"/>
      <c r="AF203" s="233"/>
      <c r="AG203" s="233"/>
      <c r="AH203" s="233"/>
      <c r="AI203" s="233"/>
      <c r="AJ203" s="233"/>
      <c r="AK203" s="233"/>
      <c r="AL203" s="233"/>
      <c r="AM203" s="233"/>
      <c r="AN203" s="233"/>
      <c r="AO203" s="233"/>
      <c r="AP203" s="233"/>
      <c r="AQ203" s="233"/>
      <c r="AR203" s="233"/>
      <c r="AS203" s="233"/>
      <c r="AT203" s="233"/>
      <c r="AU203" s="233"/>
      <c r="AV203" s="233"/>
      <c r="AW203" s="233"/>
      <c r="AX203" s="233"/>
      <c r="AY203" s="233"/>
      <c r="AZ203" s="233"/>
      <c r="BA203" s="233"/>
      <c r="BB203" s="233"/>
      <c r="BC203" s="233"/>
      <c r="BD203" s="233"/>
      <c r="BE203" s="233"/>
      <c r="BF203" s="233"/>
      <c r="BG203" s="233"/>
      <c r="BH203" s="233"/>
      <c r="BI203" s="233"/>
      <c r="BJ203" s="233"/>
      <c r="BK203" s="233"/>
      <c r="BL203" s="233"/>
      <c r="BM203" s="233"/>
      <c r="BN203" s="233"/>
      <c r="BO203" s="233"/>
      <c r="BP203" s="233"/>
      <c r="BQ203" s="233"/>
      <c r="BR203" s="233"/>
      <c r="BS203" s="233"/>
    </row>
    <row r="204" spans="2:71" s="232" customFormat="1" ht="8.25" customHeight="1">
      <c r="B204" s="240"/>
      <c r="C204" s="241"/>
      <c r="D204" s="230"/>
      <c r="E204" s="230"/>
      <c r="F204" s="230"/>
      <c r="G204" s="230"/>
      <c r="H204" s="230"/>
      <c r="I204" s="230"/>
      <c r="J204" s="230"/>
      <c r="K204" s="230"/>
      <c r="L204" s="230"/>
      <c r="M204" s="230"/>
      <c r="N204" s="230"/>
      <c r="O204" s="230"/>
      <c r="P204" s="230"/>
      <c r="Q204" s="230"/>
      <c r="R204" s="230"/>
      <c r="S204" s="230"/>
      <c r="T204" s="230"/>
      <c r="U204" s="230"/>
      <c r="V204" s="230"/>
      <c r="W204" s="230"/>
      <c r="X204" s="230"/>
      <c r="Y204" s="230"/>
      <c r="Z204" s="230"/>
      <c r="AA204" s="230"/>
      <c r="AB204" s="233"/>
      <c r="AC204" s="233"/>
      <c r="AD204" s="233"/>
      <c r="AE204" s="233"/>
      <c r="AF204" s="233"/>
      <c r="AG204" s="233"/>
      <c r="AH204" s="233"/>
      <c r="AI204" s="233"/>
      <c r="AJ204" s="233"/>
      <c r="AK204" s="233"/>
      <c r="AL204" s="233"/>
      <c r="AM204" s="233"/>
      <c r="AN204" s="233"/>
      <c r="AO204" s="233"/>
      <c r="AP204" s="233"/>
      <c r="AQ204" s="233"/>
      <c r="AR204" s="233"/>
      <c r="AS204" s="233"/>
      <c r="AT204" s="233"/>
      <c r="AU204" s="233"/>
      <c r="AV204" s="233"/>
      <c r="AW204" s="233"/>
      <c r="AX204" s="233"/>
      <c r="AY204" s="233"/>
      <c r="AZ204" s="233"/>
      <c r="BA204" s="233"/>
      <c r="BB204" s="233"/>
      <c r="BC204" s="233"/>
      <c r="BD204" s="233"/>
      <c r="BE204" s="233"/>
      <c r="BF204" s="233"/>
      <c r="BG204" s="233"/>
      <c r="BH204" s="233"/>
      <c r="BI204" s="233"/>
      <c r="BJ204" s="233"/>
      <c r="BK204" s="233"/>
      <c r="BL204" s="233"/>
      <c r="BM204" s="233"/>
      <c r="BN204" s="233"/>
      <c r="BO204" s="233"/>
      <c r="BP204" s="233"/>
      <c r="BQ204" s="233"/>
      <c r="BR204" s="233"/>
      <c r="BS204" s="233"/>
    </row>
    <row r="205" spans="2:27" s="242" customFormat="1" ht="15" customHeight="1">
      <c r="B205" s="1298" t="s">
        <v>944</v>
      </c>
      <c r="C205" s="1299"/>
      <c r="D205" s="243">
        <v>1190</v>
      </c>
      <c r="E205" s="238">
        <v>149212</v>
      </c>
      <c r="F205" s="244">
        <v>1167</v>
      </c>
      <c r="G205" s="244">
        <v>134799</v>
      </c>
      <c r="H205" s="244">
        <v>107</v>
      </c>
      <c r="I205" s="238">
        <v>2525</v>
      </c>
      <c r="J205" s="244">
        <v>40</v>
      </c>
      <c r="K205" s="244">
        <v>476</v>
      </c>
      <c r="L205" s="244">
        <v>36</v>
      </c>
      <c r="M205" s="244">
        <v>1315</v>
      </c>
      <c r="N205" s="244">
        <v>31</v>
      </c>
      <c r="O205" s="244">
        <v>734</v>
      </c>
      <c r="P205" s="244">
        <v>1077</v>
      </c>
      <c r="Q205" s="238">
        <v>11888</v>
      </c>
      <c r="R205" s="244">
        <v>1069</v>
      </c>
      <c r="S205" s="244">
        <v>10529</v>
      </c>
      <c r="T205" s="244">
        <v>8</v>
      </c>
      <c r="U205" s="244">
        <v>53</v>
      </c>
      <c r="V205" s="244">
        <v>5</v>
      </c>
      <c r="W205" s="244">
        <v>155</v>
      </c>
      <c r="X205" s="244">
        <v>586</v>
      </c>
      <c r="Y205" s="244">
        <v>10514</v>
      </c>
      <c r="Z205" s="243">
        <v>135</v>
      </c>
      <c r="AA205" s="243">
        <v>1141</v>
      </c>
    </row>
    <row r="206" spans="2:71" s="232" customFormat="1" ht="15" customHeight="1">
      <c r="B206" s="240"/>
      <c r="C206" s="241" t="s">
        <v>1113</v>
      </c>
      <c r="D206" s="230">
        <v>255</v>
      </c>
      <c r="E206" s="230">
        <v>7430</v>
      </c>
      <c r="F206" s="230">
        <v>233</v>
      </c>
      <c r="G206" s="230">
        <v>5838</v>
      </c>
      <c r="H206" s="230">
        <v>8</v>
      </c>
      <c r="I206" s="230">
        <v>118</v>
      </c>
      <c r="J206" s="230">
        <v>7</v>
      </c>
      <c r="K206" s="230">
        <v>88</v>
      </c>
      <c r="L206" s="230">
        <v>1</v>
      </c>
      <c r="M206" s="230">
        <v>30</v>
      </c>
      <c r="N206" s="230" t="s">
        <v>1121</v>
      </c>
      <c r="O206" s="230" t="s">
        <v>1121</v>
      </c>
      <c r="P206" s="230">
        <v>188</v>
      </c>
      <c r="Q206" s="230">
        <v>1474</v>
      </c>
      <c r="R206" s="230">
        <v>184</v>
      </c>
      <c r="S206" s="230">
        <v>1230</v>
      </c>
      <c r="T206" s="230" t="s">
        <v>1121</v>
      </c>
      <c r="U206" s="230" t="s">
        <v>1121</v>
      </c>
      <c r="V206" s="230" t="s">
        <v>1121</v>
      </c>
      <c r="W206" s="230" t="s">
        <v>1121</v>
      </c>
      <c r="X206" s="230">
        <v>52</v>
      </c>
      <c r="Y206" s="230">
        <v>548</v>
      </c>
      <c r="Z206" s="230">
        <v>33</v>
      </c>
      <c r="AA206" s="230">
        <v>244</v>
      </c>
      <c r="AB206" s="233"/>
      <c r="AC206" s="233"/>
      <c r="AD206" s="233"/>
      <c r="AE206" s="233"/>
      <c r="AF206" s="233"/>
      <c r="AG206" s="233"/>
      <c r="AH206" s="233"/>
      <c r="AI206" s="233"/>
      <c r="AJ206" s="233"/>
      <c r="AK206" s="233"/>
      <c r="AL206" s="233"/>
      <c r="AM206" s="233"/>
      <c r="AN206" s="233"/>
      <c r="AO206" s="233"/>
      <c r="AP206" s="233"/>
      <c r="AQ206" s="233"/>
      <c r="AR206" s="233"/>
      <c r="AS206" s="233"/>
      <c r="AT206" s="233"/>
      <c r="AU206" s="233"/>
      <c r="AV206" s="233"/>
      <c r="AW206" s="233"/>
      <c r="AX206" s="233"/>
      <c r="AY206" s="233"/>
      <c r="AZ206" s="233"/>
      <c r="BA206" s="233"/>
      <c r="BB206" s="233"/>
      <c r="BC206" s="233"/>
      <c r="BD206" s="233"/>
      <c r="BE206" s="233"/>
      <c r="BF206" s="233"/>
      <c r="BG206" s="233"/>
      <c r="BH206" s="233"/>
      <c r="BI206" s="233"/>
      <c r="BJ206" s="233"/>
      <c r="BK206" s="233"/>
      <c r="BL206" s="233"/>
      <c r="BM206" s="233"/>
      <c r="BN206" s="233"/>
      <c r="BO206" s="233"/>
      <c r="BP206" s="233"/>
      <c r="BQ206" s="233"/>
      <c r="BR206" s="233"/>
      <c r="BS206" s="233"/>
    </row>
    <row r="207" spans="2:71" s="232" customFormat="1" ht="15" customHeight="1">
      <c r="B207" s="240"/>
      <c r="C207" s="241" t="s">
        <v>1118</v>
      </c>
      <c r="D207" s="230">
        <v>287</v>
      </c>
      <c r="E207" s="230">
        <v>20761</v>
      </c>
      <c r="F207" s="230">
        <v>287</v>
      </c>
      <c r="G207" s="230">
        <v>17737</v>
      </c>
      <c r="H207" s="230">
        <v>18</v>
      </c>
      <c r="I207" s="230">
        <v>211</v>
      </c>
      <c r="J207" s="230">
        <v>10</v>
      </c>
      <c r="K207" s="230">
        <v>126</v>
      </c>
      <c r="L207" s="230">
        <v>6</v>
      </c>
      <c r="M207" s="230">
        <v>48</v>
      </c>
      <c r="N207" s="230">
        <v>2</v>
      </c>
      <c r="O207" s="230">
        <v>37</v>
      </c>
      <c r="P207" s="230">
        <v>263</v>
      </c>
      <c r="Q207" s="230">
        <v>2813</v>
      </c>
      <c r="R207" s="230">
        <v>261</v>
      </c>
      <c r="S207" s="230">
        <v>2497</v>
      </c>
      <c r="T207" s="230">
        <v>1</v>
      </c>
      <c r="U207" s="230">
        <v>10</v>
      </c>
      <c r="V207" s="230" t="s">
        <v>1121</v>
      </c>
      <c r="W207" s="230" t="s">
        <v>1121</v>
      </c>
      <c r="X207" s="230">
        <v>139</v>
      </c>
      <c r="Y207" s="230">
        <v>1582</v>
      </c>
      <c r="Z207" s="230">
        <v>39</v>
      </c>
      <c r="AA207" s="230">
        <v>314</v>
      </c>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c r="BA207" s="233"/>
      <c r="BB207" s="233"/>
      <c r="BC207" s="233"/>
      <c r="BD207" s="233"/>
      <c r="BE207" s="233"/>
      <c r="BF207" s="233"/>
      <c r="BG207" s="233"/>
      <c r="BH207" s="233"/>
      <c r="BI207" s="233"/>
      <c r="BJ207" s="233"/>
      <c r="BK207" s="233"/>
      <c r="BL207" s="233"/>
      <c r="BM207" s="233"/>
      <c r="BN207" s="233"/>
      <c r="BO207" s="233"/>
      <c r="BP207" s="233"/>
      <c r="BQ207" s="233"/>
      <c r="BR207" s="233"/>
      <c r="BS207" s="233"/>
    </row>
    <row r="208" spans="2:71" s="232" customFormat="1" ht="15" customHeight="1">
      <c r="B208" s="240"/>
      <c r="C208" s="241" t="s">
        <v>1119</v>
      </c>
      <c r="D208" s="230">
        <v>420</v>
      </c>
      <c r="E208" s="230">
        <v>61275</v>
      </c>
      <c r="F208" s="230">
        <v>420</v>
      </c>
      <c r="G208" s="230">
        <v>54727</v>
      </c>
      <c r="H208" s="230">
        <v>51</v>
      </c>
      <c r="I208" s="230">
        <v>1432</v>
      </c>
      <c r="J208" s="230">
        <v>17</v>
      </c>
      <c r="K208" s="230">
        <v>213</v>
      </c>
      <c r="L208" s="230">
        <v>19</v>
      </c>
      <c r="M208" s="230">
        <v>861</v>
      </c>
      <c r="N208" s="230">
        <v>15</v>
      </c>
      <c r="O208" s="230">
        <v>358</v>
      </c>
      <c r="P208" s="230">
        <v>403</v>
      </c>
      <c r="Q208" s="230">
        <v>5116</v>
      </c>
      <c r="R208" s="230">
        <v>401</v>
      </c>
      <c r="S208" s="230">
        <v>4583</v>
      </c>
      <c r="T208" s="230">
        <v>4</v>
      </c>
      <c r="U208" s="230">
        <v>27</v>
      </c>
      <c r="V208" s="230">
        <v>2</v>
      </c>
      <c r="W208" s="230">
        <v>55</v>
      </c>
      <c r="X208" s="230">
        <v>247</v>
      </c>
      <c r="Y208" s="230">
        <v>4229</v>
      </c>
      <c r="Z208" s="230">
        <v>48</v>
      </c>
      <c r="AA208" s="230">
        <v>445</v>
      </c>
      <c r="AB208" s="233"/>
      <c r="AC208" s="233"/>
      <c r="AD208" s="233"/>
      <c r="AE208" s="233"/>
      <c r="AF208" s="233"/>
      <c r="AG208" s="233"/>
      <c r="AH208" s="233"/>
      <c r="AI208" s="233"/>
      <c r="AJ208" s="233"/>
      <c r="AK208" s="233"/>
      <c r="AL208" s="233"/>
      <c r="AM208" s="233"/>
      <c r="AN208" s="233"/>
      <c r="AO208" s="233"/>
      <c r="AP208" s="233"/>
      <c r="AQ208" s="233"/>
      <c r="AR208" s="233"/>
      <c r="AS208" s="233"/>
      <c r="AT208" s="233"/>
      <c r="AU208" s="233"/>
      <c r="AV208" s="233"/>
      <c r="AW208" s="233"/>
      <c r="AX208" s="233"/>
      <c r="AY208" s="233"/>
      <c r="AZ208" s="233"/>
      <c r="BA208" s="233"/>
      <c r="BB208" s="233"/>
      <c r="BC208" s="233"/>
      <c r="BD208" s="233"/>
      <c r="BE208" s="233"/>
      <c r="BF208" s="233"/>
      <c r="BG208" s="233"/>
      <c r="BH208" s="233"/>
      <c r="BI208" s="233"/>
      <c r="BJ208" s="233"/>
      <c r="BK208" s="233"/>
      <c r="BL208" s="233"/>
      <c r="BM208" s="233"/>
      <c r="BN208" s="233"/>
      <c r="BO208" s="233"/>
      <c r="BP208" s="233"/>
      <c r="BQ208" s="233"/>
      <c r="BR208" s="233"/>
      <c r="BS208" s="233"/>
    </row>
    <row r="209" spans="2:71" s="232" customFormat="1" ht="15" customHeight="1">
      <c r="B209" s="240"/>
      <c r="C209" s="241" t="s">
        <v>1120</v>
      </c>
      <c r="D209" s="230">
        <v>182</v>
      </c>
      <c r="E209" s="230">
        <v>43706</v>
      </c>
      <c r="F209" s="230">
        <v>182</v>
      </c>
      <c r="G209" s="230">
        <v>41148</v>
      </c>
      <c r="H209" s="230">
        <v>21</v>
      </c>
      <c r="I209" s="230">
        <v>604</v>
      </c>
      <c r="J209" s="230">
        <v>3</v>
      </c>
      <c r="K209" s="230">
        <v>27</v>
      </c>
      <c r="L209" s="230">
        <v>10</v>
      </c>
      <c r="M209" s="230">
        <v>376</v>
      </c>
      <c r="N209" s="230">
        <v>8</v>
      </c>
      <c r="O209" s="230">
        <v>201</v>
      </c>
      <c r="P209" s="230">
        <v>178</v>
      </c>
      <c r="Q209" s="230">
        <v>1954</v>
      </c>
      <c r="R209" s="230">
        <v>178</v>
      </c>
      <c r="S209" s="230">
        <v>1801</v>
      </c>
      <c r="T209" s="230">
        <v>3</v>
      </c>
      <c r="U209" s="230">
        <v>16</v>
      </c>
      <c r="V209" s="230">
        <v>1</v>
      </c>
      <c r="W209" s="230">
        <v>50</v>
      </c>
      <c r="X209" s="230">
        <v>118</v>
      </c>
      <c r="Y209" s="230">
        <v>2739</v>
      </c>
      <c r="Z209" s="230">
        <v>12</v>
      </c>
      <c r="AA209" s="230">
        <v>123</v>
      </c>
      <c r="AB209" s="233"/>
      <c r="AC209" s="233"/>
      <c r="AD209" s="233"/>
      <c r="AE209" s="233"/>
      <c r="AF209" s="233"/>
      <c r="AG209" s="233"/>
      <c r="AH209" s="233"/>
      <c r="AI209" s="233"/>
      <c r="AJ209" s="233"/>
      <c r="AK209" s="233"/>
      <c r="AL209" s="233"/>
      <c r="AM209" s="233"/>
      <c r="AN209" s="233"/>
      <c r="AO209" s="233"/>
      <c r="AP209" s="233"/>
      <c r="AQ209" s="233"/>
      <c r="AR209" s="233"/>
      <c r="AS209" s="233"/>
      <c r="AT209" s="233"/>
      <c r="AU209" s="233"/>
      <c r="AV209" s="233"/>
      <c r="AW209" s="233"/>
      <c r="AX209" s="233"/>
      <c r="AY209" s="233"/>
      <c r="AZ209" s="233"/>
      <c r="BA209" s="233"/>
      <c r="BB209" s="233"/>
      <c r="BC209" s="233"/>
      <c r="BD209" s="233"/>
      <c r="BE209" s="233"/>
      <c r="BF209" s="233"/>
      <c r="BG209" s="233"/>
      <c r="BH209" s="233"/>
      <c r="BI209" s="233"/>
      <c r="BJ209" s="233"/>
      <c r="BK209" s="233"/>
      <c r="BL209" s="233"/>
      <c r="BM209" s="233"/>
      <c r="BN209" s="233"/>
      <c r="BO209" s="233"/>
      <c r="BP209" s="233"/>
      <c r="BQ209" s="233"/>
      <c r="BR209" s="233"/>
      <c r="BS209" s="233"/>
    </row>
    <row r="210" spans="2:71" s="232" customFormat="1" ht="15" customHeight="1">
      <c r="B210" s="240"/>
      <c r="C210" s="241" t="s">
        <v>1117</v>
      </c>
      <c r="D210" s="230">
        <v>45</v>
      </c>
      <c r="E210" s="230">
        <v>16037</v>
      </c>
      <c r="F210" s="230">
        <v>45</v>
      </c>
      <c r="G210" s="230">
        <v>15349</v>
      </c>
      <c r="H210" s="230">
        <v>9</v>
      </c>
      <c r="I210" s="230">
        <v>160</v>
      </c>
      <c r="J210" s="230">
        <v>3</v>
      </c>
      <c r="K210" s="230">
        <v>22</v>
      </c>
      <c r="L210" s="230" t="s">
        <v>1121</v>
      </c>
      <c r="M210" s="230" t="s">
        <v>1121</v>
      </c>
      <c r="N210" s="230">
        <v>6</v>
      </c>
      <c r="O210" s="230">
        <v>138</v>
      </c>
      <c r="P210" s="230">
        <v>44</v>
      </c>
      <c r="Q210" s="230">
        <v>528</v>
      </c>
      <c r="R210" s="230">
        <v>44</v>
      </c>
      <c r="S210" s="230">
        <v>433</v>
      </c>
      <c r="T210" s="230" t="s">
        <v>1121</v>
      </c>
      <c r="U210" s="230" t="s">
        <v>1121</v>
      </c>
      <c r="V210" s="230">
        <v>2</v>
      </c>
      <c r="W210" s="230">
        <v>50</v>
      </c>
      <c r="X210" s="230">
        <v>30</v>
      </c>
      <c r="Y210" s="230">
        <v>1416</v>
      </c>
      <c r="Z210" s="230">
        <v>3</v>
      </c>
      <c r="AA210" s="230">
        <v>15</v>
      </c>
      <c r="AB210" s="233"/>
      <c r="AC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3"/>
      <c r="AY210" s="233"/>
      <c r="AZ210" s="233"/>
      <c r="BA210" s="233"/>
      <c r="BB210" s="233"/>
      <c r="BC210" s="233"/>
      <c r="BD210" s="233"/>
      <c r="BE210" s="233"/>
      <c r="BF210" s="233"/>
      <c r="BG210" s="233"/>
      <c r="BH210" s="233"/>
      <c r="BI210" s="233"/>
      <c r="BJ210" s="233"/>
      <c r="BK210" s="233"/>
      <c r="BL210" s="233"/>
      <c r="BM210" s="233"/>
      <c r="BN210" s="233"/>
      <c r="BO210" s="233"/>
      <c r="BP210" s="233"/>
      <c r="BQ210" s="233"/>
      <c r="BR210" s="233"/>
      <c r="BS210" s="233"/>
    </row>
    <row r="211" spans="2:27" ht="8.25" customHeight="1">
      <c r="B211" s="234"/>
      <c r="C211" s="241"/>
      <c r="D211" s="228"/>
      <c r="E211" s="230"/>
      <c r="F211" s="247"/>
      <c r="G211" s="247"/>
      <c r="H211" s="247"/>
      <c r="I211" s="230"/>
      <c r="J211" s="247"/>
      <c r="K211" s="247"/>
      <c r="L211" s="247"/>
      <c r="M211" s="247"/>
      <c r="N211" s="247"/>
      <c r="O211" s="247"/>
      <c r="P211" s="247"/>
      <c r="Q211" s="230"/>
      <c r="R211" s="247"/>
      <c r="S211" s="247"/>
      <c r="T211" s="247"/>
      <c r="U211" s="247"/>
      <c r="V211" s="247"/>
      <c r="W211" s="247"/>
      <c r="X211" s="247"/>
      <c r="Y211" s="247"/>
      <c r="Z211" s="228"/>
      <c r="AA211" s="228"/>
    </row>
    <row r="212" spans="2:27" s="242" customFormat="1" ht="15" customHeight="1">
      <c r="B212" s="1298" t="s">
        <v>945</v>
      </c>
      <c r="C212" s="1299"/>
      <c r="D212" s="243">
        <v>1726</v>
      </c>
      <c r="E212" s="238">
        <v>193308</v>
      </c>
      <c r="F212" s="244">
        <v>1436</v>
      </c>
      <c r="G212" s="244">
        <v>169148</v>
      </c>
      <c r="H212" s="244">
        <v>62</v>
      </c>
      <c r="I212" s="238">
        <v>1929</v>
      </c>
      <c r="J212" s="244">
        <v>43</v>
      </c>
      <c r="K212" s="244">
        <v>1125</v>
      </c>
      <c r="L212" s="244">
        <v>18</v>
      </c>
      <c r="M212" s="244">
        <v>784</v>
      </c>
      <c r="N212" s="244">
        <v>2</v>
      </c>
      <c r="O212" s="244">
        <v>20</v>
      </c>
      <c r="P212" s="244">
        <v>1613</v>
      </c>
      <c r="Q212" s="238">
        <v>22231</v>
      </c>
      <c r="R212" s="244">
        <v>1579</v>
      </c>
      <c r="S212" s="244">
        <v>16835</v>
      </c>
      <c r="T212" s="244">
        <v>40</v>
      </c>
      <c r="U212" s="244">
        <v>220</v>
      </c>
      <c r="V212" s="244">
        <v>3</v>
      </c>
      <c r="W212" s="244">
        <v>129</v>
      </c>
      <c r="X212" s="244">
        <v>784</v>
      </c>
      <c r="Y212" s="244">
        <v>15056</v>
      </c>
      <c r="Z212" s="243">
        <v>321</v>
      </c>
      <c r="AA212" s="243">
        <v>5073</v>
      </c>
    </row>
    <row r="213" spans="2:71" s="232" customFormat="1" ht="15" customHeight="1">
      <c r="B213" s="240"/>
      <c r="C213" s="241" t="s">
        <v>1113</v>
      </c>
      <c r="D213" s="230">
        <v>557</v>
      </c>
      <c r="E213" s="230">
        <v>13313</v>
      </c>
      <c r="F213" s="230">
        <v>280</v>
      </c>
      <c r="G213" s="230">
        <v>7249</v>
      </c>
      <c r="H213" s="230">
        <v>10</v>
      </c>
      <c r="I213" s="230">
        <v>102</v>
      </c>
      <c r="J213" s="230">
        <v>7</v>
      </c>
      <c r="K213" s="230">
        <v>67</v>
      </c>
      <c r="L213" s="230">
        <v>2</v>
      </c>
      <c r="M213" s="230">
        <v>25</v>
      </c>
      <c r="N213" s="230">
        <v>1</v>
      </c>
      <c r="O213" s="230">
        <v>10</v>
      </c>
      <c r="P213" s="230">
        <v>492</v>
      </c>
      <c r="Q213" s="230">
        <v>5962</v>
      </c>
      <c r="R213" s="230">
        <v>469</v>
      </c>
      <c r="S213" s="230">
        <v>4228</v>
      </c>
      <c r="T213" s="230">
        <v>2</v>
      </c>
      <c r="U213" s="230">
        <v>19</v>
      </c>
      <c r="V213" s="230">
        <v>1</v>
      </c>
      <c r="W213" s="230">
        <v>4</v>
      </c>
      <c r="X213" s="230">
        <v>90</v>
      </c>
      <c r="Y213" s="230">
        <v>655</v>
      </c>
      <c r="Z213" s="230">
        <v>143</v>
      </c>
      <c r="AA213" s="230">
        <v>1734</v>
      </c>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c r="BA213" s="233"/>
      <c r="BB213" s="233"/>
      <c r="BC213" s="233"/>
      <c r="BD213" s="233"/>
      <c r="BE213" s="233"/>
      <c r="BF213" s="233"/>
      <c r="BG213" s="233"/>
      <c r="BH213" s="233"/>
      <c r="BI213" s="233"/>
      <c r="BJ213" s="233"/>
      <c r="BK213" s="233"/>
      <c r="BL213" s="233"/>
      <c r="BM213" s="233"/>
      <c r="BN213" s="233"/>
      <c r="BO213" s="233"/>
      <c r="BP213" s="233"/>
      <c r="BQ213" s="233"/>
      <c r="BR213" s="233"/>
      <c r="BS213" s="233"/>
    </row>
    <row r="214" spans="2:71" s="232" customFormat="1" ht="15" customHeight="1">
      <c r="B214" s="240"/>
      <c r="C214" s="241" t="s">
        <v>1118</v>
      </c>
      <c r="D214" s="230">
        <v>372</v>
      </c>
      <c r="E214" s="230">
        <v>26928</v>
      </c>
      <c r="F214" s="230">
        <v>369</v>
      </c>
      <c r="G214" s="230">
        <v>22601</v>
      </c>
      <c r="H214" s="230">
        <v>20</v>
      </c>
      <c r="I214" s="230">
        <v>372</v>
      </c>
      <c r="J214" s="230">
        <v>15</v>
      </c>
      <c r="K214" s="230">
        <v>185</v>
      </c>
      <c r="L214" s="230">
        <v>5</v>
      </c>
      <c r="M214" s="230">
        <v>180</v>
      </c>
      <c r="N214" s="230">
        <v>1</v>
      </c>
      <c r="O214" s="230">
        <v>10</v>
      </c>
      <c r="P214" s="230">
        <v>348</v>
      </c>
      <c r="Q214" s="230">
        <v>3952</v>
      </c>
      <c r="R214" s="230">
        <v>343</v>
      </c>
      <c r="S214" s="230">
        <v>3057</v>
      </c>
      <c r="T214" s="230">
        <v>12</v>
      </c>
      <c r="U214" s="230">
        <v>34</v>
      </c>
      <c r="V214" s="230" t="s">
        <v>1121</v>
      </c>
      <c r="W214" s="230" t="s">
        <v>1121</v>
      </c>
      <c r="X214" s="230">
        <v>181</v>
      </c>
      <c r="Y214" s="230">
        <v>2328</v>
      </c>
      <c r="Z214" s="230">
        <v>62</v>
      </c>
      <c r="AA214" s="230">
        <v>875</v>
      </c>
      <c r="AB214" s="233"/>
      <c r="AC214" s="233"/>
      <c r="AD214" s="233"/>
      <c r="AE214" s="233"/>
      <c r="AF214" s="233"/>
      <c r="AG214" s="233"/>
      <c r="AH214" s="233"/>
      <c r="AI214" s="233"/>
      <c r="AJ214" s="233"/>
      <c r="AK214" s="233"/>
      <c r="AL214" s="233"/>
      <c r="AM214" s="233"/>
      <c r="AN214" s="233"/>
      <c r="AO214" s="233"/>
      <c r="AP214" s="233"/>
      <c r="AQ214" s="233"/>
      <c r="AR214" s="233"/>
      <c r="AS214" s="233"/>
      <c r="AT214" s="233"/>
      <c r="AU214" s="233"/>
      <c r="AV214" s="233"/>
      <c r="AW214" s="233"/>
      <c r="AX214" s="233"/>
      <c r="AY214" s="233"/>
      <c r="AZ214" s="233"/>
      <c r="BA214" s="233"/>
      <c r="BB214" s="233"/>
      <c r="BC214" s="233"/>
      <c r="BD214" s="233"/>
      <c r="BE214" s="233"/>
      <c r="BF214" s="233"/>
      <c r="BG214" s="233"/>
      <c r="BH214" s="233"/>
      <c r="BI214" s="233"/>
      <c r="BJ214" s="233"/>
      <c r="BK214" s="233"/>
      <c r="BL214" s="233"/>
      <c r="BM214" s="233"/>
      <c r="BN214" s="233"/>
      <c r="BO214" s="233"/>
      <c r="BP214" s="233"/>
      <c r="BQ214" s="233"/>
      <c r="BR214" s="233"/>
      <c r="BS214" s="233"/>
    </row>
    <row r="215" spans="2:71" s="232" customFormat="1" ht="15" customHeight="1">
      <c r="B215" s="240"/>
      <c r="C215" s="241" t="s">
        <v>1119</v>
      </c>
      <c r="D215" s="230">
        <v>511</v>
      </c>
      <c r="E215" s="230">
        <v>73048</v>
      </c>
      <c r="F215" s="230">
        <v>509</v>
      </c>
      <c r="G215" s="230">
        <v>66040</v>
      </c>
      <c r="H215" s="230">
        <v>20</v>
      </c>
      <c r="I215" s="230">
        <v>660</v>
      </c>
      <c r="J215" s="230">
        <v>13</v>
      </c>
      <c r="K215" s="230">
        <v>263</v>
      </c>
      <c r="L215" s="230">
        <v>7</v>
      </c>
      <c r="M215" s="230">
        <v>397</v>
      </c>
      <c r="N215" s="230" t="s">
        <v>1121</v>
      </c>
      <c r="O215" s="230" t="s">
        <v>1121</v>
      </c>
      <c r="P215" s="230">
        <v>494</v>
      </c>
      <c r="Q215" s="230">
        <v>6348</v>
      </c>
      <c r="R215" s="230">
        <v>490</v>
      </c>
      <c r="S215" s="230">
        <v>5143</v>
      </c>
      <c r="T215" s="230">
        <v>17</v>
      </c>
      <c r="U215" s="230">
        <v>103</v>
      </c>
      <c r="V215" s="230">
        <v>1</v>
      </c>
      <c r="W215" s="230">
        <v>117</v>
      </c>
      <c r="X215" s="230">
        <v>333</v>
      </c>
      <c r="Y215" s="230">
        <v>6198</v>
      </c>
      <c r="Z215" s="230">
        <v>71</v>
      </c>
      <c r="AA215" s="230">
        <v>1102</v>
      </c>
      <c r="AB215" s="233"/>
      <c r="AC215" s="233"/>
      <c r="AD215" s="233"/>
      <c r="AE215" s="233"/>
      <c r="AF215" s="233"/>
      <c r="AG215" s="233"/>
      <c r="AH215" s="233"/>
      <c r="AI215" s="233"/>
      <c r="AJ215" s="233"/>
      <c r="AK215" s="233"/>
      <c r="AL215" s="233"/>
      <c r="AM215" s="233"/>
      <c r="AN215" s="233"/>
      <c r="AO215" s="233"/>
      <c r="AP215" s="233"/>
      <c r="AQ215" s="233"/>
      <c r="AR215" s="233"/>
      <c r="AS215" s="233"/>
      <c r="AT215" s="233"/>
      <c r="AU215" s="233"/>
      <c r="AV215" s="233"/>
      <c r="AW215" s="233"/>
      <c r="AX215" s="233"/>
      <c r="AY215" s="233"/>
      <c r="AZ215" s="233"/>
      <c r="BA215" s="233"/>
      <c r="BB215" s="233"/>
      <c r="BC215" s="233"/>
      <c r="BD215" s="233"/>
      <c r="BE215" s="233"/>
      <c r="BF215" s="233"/>
      <c r="BG215" s="233"/>
      <c r="BH215" s="233"/>
      <c r="BI215" s="233"/>
      <c r="BJ215" s="233"/>
      <c r="BK215" s="233"/>
      <c r="BL215" s="233"/>
      <c r="BM215" s="233"/>
      <c r="BN215" s="233"/>
      <c r="BO215" s="233"/>
      <c r="BP215" s="233"/>
      <c r="BQ215" s="233"/>
      <c r="BR215" s="233"/>
      <c r="BS215" s="233"/>
    </row>
    <row r="216" spans="2:71" s="232" customFormat="1" ht="15" customHeight="1">
      <c r="B216" s="240"/>
      <c r="C216" s="241" t="s">
        <v>1120</v>
      </c>
      <c r="D216" s="230">
        <v>171</v>
      </c>
      <c r="E216" s="230">
        <v>40187</v>
      </c>
      <c r="F216" s="230">
        <v>168</v>
      </c>
      <c r="G216" s="230">
        <v>36550</v>
      </c>
      <c r="H216" s="230">
        <v>7</v>
      </c>
      <c r="I216" s="230">
        <v>170</v>
      </c>
      <c r="J216" s="230">
        <v>5</v>
      </c>
      <c r="K216" s="230">
        <v>110</v>
      </c>
      <c r="L216" s="230">
        <v>2</v>
      </c>
      <c r="M216" s="230">
        <v>60</v>
      </c>
      <c r="N216" s="230" t="s">
        <v>1121</v>
      </c>
      <c r="O216" s="230" t="s">
        <v>1121</v>
      </c>
      <c r="P216" s="230">
        <v>165</v>
      </c>
      <c r="Q216" s="230">
        <v>3467</v>
      </c>
      <c r="R216" s="230">
        <v>164</v>
      </c>
      <c r="S216" s="230">
        <v>2274</v>
      </c>
      <c r="T216" s="230">
        <v>4</v>
      </c>
      <c r="U216" s="230">
        <v>27</v>
      </c>
      <c r="V216" s="230">
        <v>1</v>
      </c>
      <c r="W216" s="230">
        <v>8</v>
      </c>
      <c r="X216" s="230">
        <v>109</v>
      </c>
      <c r="Y216" s="230">
        <v>3114</v>
      </c>
      <c r="Z216" s="230">
        <v>30</v>
      </c>
      <c r="AA216" s="230">
        <v>1103</v>
      </c>
      <c r="AB216" s="233"/>
      <c r="AC216" s="233"/>
      <c r="AD216" s="233"/>
      <c r="AE216" s="233"/>
      <c r="AF216" s="233"/>
      <c r="AG216" s="233"/>
      <c r="AH216" s="233"/>
      <c r="AI216" s="233"/>
      <c r="AJ216" s="233"/>
      <c r="AK216" s="233"/>
      <c r="AL216" s="233"/>
      <c r="AM216" s="233"/>
      <c r="AN216" s="233"/>
      <c r="AO216" s="233"/>
      <c r="AP216" s="233"/>
      <c r="AQ216" s="233"/>
      <c r="AR216" s="233"/>
      <c r="AS216" s="233"/>
      <c r="AT216" s="233"/>
      <c r="AU216" s="233"/>
      <c r="AV216" s="233"/>
      <c r="AW216" s="233"/>
      <c r="AX216" s="233"/>
      <c r="AY216" s="233"/>
      <c r="AZ216" s="233"/>
      <c r="BA216" s="233"/>
      <c r="BB216" s="233"/>
      <c r="BC216" s="233"/>
      <c r="BD216" s="233"/>
      <c r="BE216" s="233"/>
      <c r="BF216" s="233"/>
      <c r="BG216" s="233"/>
      <c r="BH216" s="233"/>
      <c r="BI216" s="233"/>
      <c r="BJ216" s="233"/>
      <c r="BK216" s="233"/>
      <c r="BL216" s="233"/>
      <c r="BM216" s="233"/>
      <c r="BN216" s="233"/>
      <c r="BO216" s="233"/>
      <c r="BP216" s="233"/>
      <c r="BQ216" s="233"/>
      <c r="BR216" s="233"/>
      <c r="BS216" s="233"/>
    </row>
    <row r="217" spans="2:71" s="232" customFormat="1" ht="15" customHeight="1">
      <c r="B217" s="240"/>
      <c r="C217" s="241" t="s">
        <v>1117</v>
      </c>
      <c r="D217" s="230">
        <v>111</v>
      </c>
      <c r="E217" s="230">
        <v>39812</v>
      </c>
      <c r="F217" s="230">
        <v>110</v>
      </c>
      <c r="G217" s="230">
        <v>36708</v>
      </c>
      <c r="H217" s="230">
        <v>5</v>
      </c>
      <c r="I217" s="230">
        <v>622</v>
      </c>
      <c r="J217" s="230">
        <v>3</v>
      </c>
      <c r="K217" s="230">
        <v>500</v>
      </c>
      <c r="L217" s="230">
        <v>2</v>
      </c>
      <c r="M217" s="230">
        <v>122</v>
      </c>
      <c r="N217" s="230" t="s">
        <v>1121</v>
      </c>
      <c r="O217" s="230" t="s">
        <v>1121</v>
      </c>
      <c r="P217" s="230">
        <v>110</v>
      </c>
      <c r="Q217" s="230">
        <v>2482</v>
      </c>
      <c r="R217" s="230">
        <v>109</v>
      </c>
      <c r="S217" s="230">
        <v>2118</v>
      </c>
      <c r="T217" s="230">
        <v>5</v>
      </c>
      <c r="U217" s="230">
        <v>37</v>
      </c>
      <c r="V217" s="230" t="s">
        <v>1121</v>
      </c>
      <c r="W217" s="230" t="s">
        <v>1121</v>
      </c>
      <c r="X217" s="230">
        <v>71</v>
      </c>
      <c r="Y217" s="230">
        <v>2761</v>
      </c>
      <c r="Z217" s="230">
        <v>14</v>
      </c>
      <c r="AA217" s="230">
        <v>254</v>
      </c>
      <c r="AB217" s="233"/>
      <c r="AC217" s="233"/>
      <c r="AD217" s="233"/>
      <c r="AE217" s="233"/>
      <c r="AF217" s="233"/>
      <c r="AG217" s="233"/>
      <c r="AH217" s="233"/>
      <c r="AI217" s="233"/>
      <c r="AJ217" s="233"/>
      <c r="AK217" s="233"/>
      <c r="AL217" s="233"/>
      <c r="AM217" s="233"/>
      <c r="AN217" s="233"/>
      <c r="AO217" s="233"/>
      <c r="AP217" s="233"/>
      <c r="AQ217" s="233"/>
      <c r="AR217" s="233"/>
      <c r="AS217" s="233"/>
      <c r="AT217" s="233"/>
      <c r="AU217" s="233"/>
      <c r="AV217" s="233"/>
      <c r="AW217" s="233"/>
      <c r="AX217" s="233"/>
      <c r="AY217" s="233"/>
      <c r="AZ217" s="233"/>
      <c r="BA217" s="233"/>
      <c r="BB217" s="233"/>
      <c r="BC217" s="233"/>
      <c r="BD217" s="233"/>
      <c r="BE217" s="233"/>
      <c r="BF217" s="233"/>
      <c r="BG217" s="233"/>
      <c r="BH217" s="233"/>
      <c r="BI217" s="233"/>
      <c r="BJ217" s="233"/>
      <c r="BK217" s="233"/>
      <c r="BL217" s="233"/>
      <c r="BM217" s="233"/>
      <c r="BN217" s="233"/>
      <c r="BO217" s="233"/>
      <c r="BP217" s="233"/>
      <c r="BQ217" s="233"/>
      <c r="BR217" s="233"/>
      <c r="BS217" s="233"/>
    </row>
    <row r="218" spans="2:71" s="232" customFormat="1" ht="8.25" customHeight="1">
      <c r="B218" s="240"/>
      <c r="C218" s="241"/>
      <c r="D218" s="230"/>
      <c r="E218" s="230"/>
      <c r="F218" s="230"/>
      <c r="G218" s="230"/>
      <c r="H218" s="230"/>
      <c r="I218" s="230"/>
      <c r="J218" s="230"/>
      <c r="K218" s="230"/>
      <c r="L218" s="230"/>
      <c r="M218" s="230"/>
      <c r="N218" s="230"/>
      <c r="O218" s="230"/>
      <c r="P218" s="230"/>
      <c r="Q218" s="230"/>
      <c r="R218" s="230"/>
      <c r="S218" s="230"/>
      <c r="T218" s="230"/>
      <c r="U218" s="230"/>
      <c r="V218" s="230"/>
      <c r="W218" s="230"/>
      <c r="X218" s="230"/>
      <c r="Y218" s="230"/>
      <c r="Z218" s="230"/>
      <c r="AA218" s="230"/>
      <c r="AB218" s="233"/>
      <c r="AC218" s="233"/>
      <c r="AD218" s="233"/>
      <c r="AE218" s="233"/>
      <c r="AF218" s="233"/>
      <c r="AG218" s="233"/>
      <c r="AH218" s="233"/>
      <c r="AI218" s="233"/>
      <c r="AJ218" s="233"/>
      <c r="AK218" s="233"/>
      <c r="AL218" s="233"/>
      <c r="AM218" s="233"/>
      <c r="AN218" s="233"/>
      <c r="AO218" s="233"/>
      <c r="AP218" s="233"/>
      <c r="AQ218" s="233"/>
      <c r="AR218" s="233"/>
      <c r="AS218" s="233"/>
      <c r="AT218" s="233"/>
      <c r="AU218" s="233"/>
      <c r="AV218" s="233"/>
      <c r="AW218" s="233"/>
      <c r="AX218" s="233"/>
      <c r="AY218" s="233"/>
      <c r="AZ218" s="233"/>
      <c r="BA218" s="233"/>
      <c r="BB218" s="233"/>
      <c r="BC218" s="233"/>
      <c r="BD218" s="233"/>
      <c r="BE218" s="233"/>
      <c r="BF218" s="233"/>
      <c r="BG218" s="233"/>
      <c r="BH218" s="233"/>
      <c r="BI218" s="233"/>
      <c r="BJ218" s="233"/>
      <c r="BK218" s="233"/>
      <c r="BL218" s="233"/>
      <c r="BM218" s="233"/>
      <c r="BN218" s="233"/>
      <c r="BO218" s="233"/>
      <c r="BP218" s="233"/>
      <c r="BQ218" s="233"/>
      <c r="BR218" s="233"/>
      <c r="BS218" s="233"/>
    </row>
    <row r="219" spans="2:27" s="242" customFormat="1" ht="15" customHeight="1">
      <c r="B219" s="1298" t="s">
        <v>946</v>
      </c>
      <c r="C219" s="1299"/>
      <c r="D219" s="243">
        <v>801</v>
      </c>
      <c r="E219" s="238">
        <v>101774</v>
      </c>
      <c r="F219" s="244">
        <v>766</v>
      </c>
      <c r="G219" s="244">
        <v>72792</v>
      </c>
      <c r="H219" s="244">
        <v>29</v>
      </c>
      <c r="I219" s="238">
        <v>1363</v>
      </c>
      <c r="J219" s="244" t="s">
        <v>1121</v>
      </c>
      <c r="K219" s="244" t="s">
        <v>1121</v>
      </c>
      <c r="L219" s="244">
        <v>29</v>
      </c>
      <c r="M219" s="244">
        <v>1363</v>
      </c>
      <c r="N219" s="244" t="s">
        <v>1121</v>
      </c>
      <c r="O219" s="244" t="s">
        <v>1121</v>
      </c>
      <c r="P219" s="244">
        <v>783</v>
      </c>
      <c r="Q219" s="238">
        <v>27619</v>
      </c>
      <c r="R219" s="244">
        <v>779</v>
      </c>
      <c r="S219" s="244">
        <v>13599</v>
      </c>
      <c r="T219" s="244">
        <v>68</v>
      </c>
      <c r="U219" s="244">
        <v>795</v>
      </c>
      <c r="V219" s="244">
        <v>6</v>
      </c>
      <c r="W219" s="244">
        <v>71</v>
      </c>
      <c r="X219" s="244">
        <v>483</v>
      </c>
      <c r="Y219" s="244">
        <v>5015</v>
      </c>
      <c r="Z219" s="243">
        <v>90</v>
      </c>
      <c r="AA219" s="243">
        <v>1503</v>
      </c>
    </row>
    <row r="220" spans="2:71" s="232" customFormat="1" ht="15" customHeight="1">
      <c r="B220" s="240"/>
      <c r="C220" s="241" t="s">
        <v>1113</v>
      </c>
      <c r="D220" s="230">
        <v>156</v>
      </c>
      <c r="E220" s="230">
        <v>4737</v>
      </c>
      <c r="F220" s="230">
        <v>124</v>
      </c>
      <c r="G220" s="230">
        <v>3446</v>
      </c>
      <c r="H220" s="247" t="s">
        <v>1121</v>
      </c>
      <c r="I220" s="247" t="s">
        <v>1121</v>
      </c>
      <c r="J220" s="247" t="s">
        <v>1121</v>
      </c>
      <c r="K220" s="247" t="s">
        <v>1121</v>
      </c>
      <c r="L220" s="247" t="s">
        <v>1121</v>
      </c>
      <c r="M220" s="247" t="s">
        <v>1121</v>
      </c>
      <c r="N220" s="247" t="s">
        <v>1121</v>
      </c>
      <c r="O220" s="247" t="s">
        <v>1121</v>
      </c>
      <c r="P220" s="230">
        <v>144</v>
      </c>
      <c r="Q220" s="230">
        <v>1291</v>
      </c>
      <c r="R220" s="230">
        <v>140</v>
      </c>
      <c r="S220" s="230">
        <v>1132</v>
      </c>
      <c r="T220" s="247" t="s">
        <v>1121</v>
      </c>
      <c r="U220" s="247" t="s">
        <v>1121</v>
      </c>
      <c r="V220" s="247" t="s">
        <v>1121</v>
      </c>
      <c r="W220" s="247" t="s">
        <v>1121</v>
      </c>
      <c r="X220" s="230">
        <v>47</v>
      </c>
      <c r="Y220" s="230">
        <v>322</v>
      </c>
      <c r="Z220" s="230">
        <v>25</v>
      </c>
      <c r="AA220" s="230">
        <v>159</v>
      </c>
      <c r="AB220" s="233"/>
      <c r="AC220" s="233"/>
      <c r="AD220" s="233"/>
      <c r="AE220" s="233"/>
      <c r="AF220" s="233"/>
      <c r="AG220" s="233"/>
      <c r="AH220" s="233"/>
      <c r="AI220" s="233"/>
      <c r="AJ220" s="233"/>
      <c r="AK220" s="233"/>
      <c r="AL220" s="233"/>
      <c r="AM220" s="233"/>
      <c r="AN220" s="233"/>
      <c r="AO220" s="233"/>
      <c r="AP220" s="233"/>
      <c r="AQ220" s="233"/>
      <c r="AR220" s="233"/>
      <c r="AS220" s="233"/>
      <c r="AT220" s="233"/>
      <c r="AU220" s="233"/>
      <c r="AV220" s="233"/>
      <c r="AW220" s="233"/>
      <c r="AX220" s="233"/>
      <c r="AY220" s="233"/>
      <c r="AZ220" s="233"/>
      <c r="BA220" s="233"/>
      <c r="BB220" s="233"/>
      <c r="BC220" s="233"/>
      <c r="BD220" s="233"/>
      <c r="BE220" s="233"/>
      <c r="BF220" s="233"/>
      <c r="BG220" s="233"/>
      <c r="BH220" s="233"/>
      <c r="BI220" s="233"/>
      <c r="BJ220" s="233"/>
      <c r="BK220" s="233"/>
      <c r="BL220" s="233"/>
      <c r="BM220" s="233"/>
      <c r="BN220" s="233"/>
      <c r="BO220" s="233"/>
      <c r="BP220" s="233"/>
      <c r="BQ220" s="233"/>
      <c r="BR220" s="233"/>
      <c r="BS220" s="233"/>
    </row>
    <row r="221" spans="2:71" s="232" customFormat="1" ht="15" customHeight="1">
      <c r="B221" s="240"/>
      <c r="C221" s="241" t="s">
        <v>1118</v>
      </c>
      <c r="D221" s="230">
        <v>169</v>
      </c>
      <c r="E221" s="230">
        <v>12208</v>
      </c>
      <c r="F221" s="230">
        <v>169</v>
      </c>
      <c r="G221" s="230">
        <v>9364</v>
      </c>
      <c r="H221" s="230">
        <v>2</v>
      </c>
      <c r="I221" s="230">
        <v>15</v>
      </c>
      <c r="J221" s="247" t="s">
        <v>1121</v>
      </c>
      <c r="K221" s="247" t="s">
        <v>1121</v>
      </c>
      <c r="L221" s="230">
        <v>2</v>
      </c>
      <c r="M221" s="230">
        <v>15</v>
      </c>
      <c r="N221" s="247" t="s">
        <v>1121</v>
      </c>
      <c r="O221" s="247" t="s">
        <v>1121</v>
      </c>
      <c r="P221" s="230">
        <v>165</v>
      </c>
      <c r="Q221" s="230">
        <v>2829</v>
      </c>
      <c r="R221" s="230">
        <v>165</v>
      </c>
      <c r="S221" s="230">
        <v>1994</v>
      </c>
      <c r="T221" s="230">
        <v>7</v>
      </c>
      <c r="U221" s="230">
        <v>50</v>
      </c>
      <c r="V221" s="230">
        <v>2</v>
      </c>
      <c r="W221" s="230">
        <v>11</v>
      </c>
      <c r="X221" s="230">
        <v>100</v>
      </c>
      <c r="Y221" s="230">
        <v>792</v>
      </c>
      <c r="Z221" s="230">
        <v>16</v>
      </c>
      <c r="AA221" s="230">
        <v>151</v>
      </c>
      <c r="AB221" s="233"/>
      <c r="AC221" s="233"/>
      <c r="AD221" s="233"/>
      <c r="AE221" s="233"/>
      <c r="AF221" s="233"/>
      <c r="AG221" s="233"/>
      <c r="AH221" s="233"/>
      <c r="AI221" s="233"/>
      <c r="AJ221" s="233"/>
      <c r="AK221" s="233"/>
      <c r="AL221" s="233"/>
      <c r="AM221" s="233"/>
      <c r="AN221" s="233"/>
      <c r="AO221" s="233"/>
      <c r="AP221" s="233"/>
      <c r="AQ221" s="233"/>
      <c r="AR221" s="233"/>
      <c r="AS221" s="233"/>
      <c r="AT221" s="233"/>
      <c r="AU221" s="233"/>
      <c r="AV221" s="233"/>
      <c r="AW221" s="233"/>
      <c r="AX221" s="233"/>
      <c r="AY221" s="233"/>
      <c r="AZ221" s="233"/>
      <c r="BA221" s="233"/>
      <c r="BB221" s="233"/>
      <c r="BC221" s="233"/>
      <c r="BD221" s="233"/>
      <c r="BE221" s="233"/>
      <c r="BF221" s="233"/>
      <c r="BG221" s="233"/>
      <c r="BH221" s="233"/>
      <c r="BI221" s="233"/>
      <c r="BJ221" s="233"/>
      <c r="BK221" s="233"/>
      <c r="BL221" s="233"/>
      <c r="BM221" s="233"/>
      <c r="BN221" s="233"/>
      <c r="BO221" s="233"/>
      <c r="BP221" s="233"/>
      <c r="BQ221" s="233"/>
      <c r="BR221" s="233"/>
      <c r="BS221" s="233"/>
    </row>
    <row r="222" spans="2:71" s="232" customFormat="1" ht="15" customHeight="1">
      <c r="B222" s="240"/>
      <c r="C222" s="241" t="s">
        <v>1119</v>
      </c>
      <c r="D222" s="230">
        <v>353</v>
      </c>
      <c r="E222" s="230">
        <v>51731</v>
      </c>
      <c r="F222" s="230">
        <v>353</v>
      </c>
      <c r="G222" s="230">
        <v>37084</v>
      </c>
      <c r="H222" s="230">
        <v>14</v>
      </c>
      <c r="I222" s="230">
        <v>138</v>
      </c>
      <c r="J222" s="247" t="s">
        <v>1121</v>
      </c>
      <c r="K222" s="247" t="s">
        <v>1121</v>
      </c>
      <c r="L222" s="230">
        <v>14</v>
      </c>
      <c r="M222" s="230">
        <v>138</v>
      </c>
      <c r="N222" s="247" t="s">
        <v>1121</v>
      </c>
      <c r="O222" s="247" t="s">
        <v>1121</v>
      </c>
      <c r="P222" s="230">
        <v>351</v>
      </c>
      <c r="Q222" s="230">
        <v>14509</v>
      </c>
      <c r="R222" s="230">
        <v>351</v>
      </c>
      <c r="S222" s="230">
        <v>6640</v>
      </c>
      <c r="T222" s="230">
        <v>42</v>
      </c>
      <c r="U222" s="230">
        <v>330</v>
      </c>
      <c r="V222" s="230">
        <v>2</v>
      </c>
      <c r="W222" s="230">
        <v>50</v>
      </c>
      <c r="X222" s="230">
        <v>255</v>
      </c>
      <c r="Y222" s="230">
        <v>2539</v>
      </c>
      <c r="Z222" s="230">
        <v>36</v>
      </c>
      <c r="AA222" s="230">
        <v>431</v>
      </c>
      <c r="AB222" s="233"/>
      <c r="AC222" s="233"/>
      <c r="AD222" s="233"/>
      <c r="AE222" s="233"/>
      <c r="AF222" s="233"/>
      <c r="AG222" s="233"/>
      <c r="AH222" s="233"/>
      <c r="AI222" s="233"/>
      <c r="AJ222" s="233"/>
      <c r="AK222" s="233"/>
      <c r="AL222" s="233"/>
      <c r="AM222" s="233"/>
      <c r="AN222" s="233"/>
      <c r="AO222" s="233"/>
      <c r="AP222" s="233"/>
      <c r="AQ222" s="233"/>
      <c r="AR222" s="233"/>
      <c r="AS222" s="233"/>
      <c r="AT222" s="233"/>
      <c r="AU222" s="233"/>
      <c r="AV222" s="233"/>
      <c r="AW222" s="233"/>
      <c r="AX222" s="233"/>
      <c r="AY222" s="233"/>
      <c r="AZ222" s="233"/>
      <c r="BA222" s="233"/>
      <c r="BB222" s="233"/>
      <c r="BC222" s="233"/>
      <c r="BD222" s="233"/>
      <c r="BE222" s="233"/>
      <c r="BF222" s="233"/>
      <c r="BG222" s="233"/>
      <c r="BH222" s="233"/>
      <c r="BI222" s="233"/>
      <c r="BJ222" s="233"/>
      <c r="BK222" s="233"/>
      <c r="BL222" s="233"/>
      <c r="BM222" s="233"/>
      <c r="BN222" s="233"/>
      <c r="BO222" s="233"/>
      <c r="BP222" s="233"/>
      <c r="BQ222" s="233"/>
      <c r="BR222" s="233"/>
      <c r="BS222" s="233"/>
    </row>
    <row r="223" spans="2:71" s="232" customFormat="1" ht="15" customHeight="1">
      <c r="B223" s="240"/>
      <c r="C223" s="241" t="s">
        <v>1120</v>
      </c>
      <c r="D223" s="230">
        <v>95</v>
      </c>
      <c r="E223" s="230">
        <v>22957</v>
      </c>
      <c r="F223" s="230">
        <v>92</v>
      </c>
      <c r="G223" s="230">
        <v>16205</v>
      </c>
      <c r="H223" s="230">
        <v>10</v>
      </c>
      <c r="I223" s="230">
        <v>1050</v>
      </c>
      <c r="J223" s="247" t="s">
        <v>1121</v>
      </c>
      <c r="K223" s="247" t="s">
        <v>1121</v>
      </c>
      <c r="L223" s="230">
        <v>10</v>
      </c>
      <c r="M223" s="230">
        <v>1050</v>
      </c>
      <c r="N223" s="247" t="s">
        <v>1121</v>
      </c>
      <c r="O223" s="247" t="s">
        <v>1121</v>
      </c>
      <c r="P223" s="230">
        <v>95</v>
      </c>
      <c r="Q223" s="230">
        <v>5702</v>
      </c>
      <c r="R223" s="230">
        <v>95</v>
      </c>
      <c r="S223" s="230">
        <v>2365</v>
      </c>
      <c r="T223" s="230">
        <v>16</v>
      </c>
      <c r="U223" s="230">
        <v>279</v>
      </c>
      <c r="V223" s="230">
        <v>2</v>
      </c>
      <c r="W223" s="230">
        <v>10</v>
      </c>
      <c r="X223" s="230">
        <v>62</v>
      </c>
      <c r="Y223" s="230">
        <v>962</v>
      </c>
      <c r="Z223" s="230">
        <v>9</v>
      </c>
      <c r="AA223" s="230">
        <v>162</v>
      </c>
      <c r="AB223" s="233"/>
      <c r="AC223" s="233"/>
      <c r="AD223" s="233"/>
      <c r="AE223" s="233"/>
      <c r="AF223" s="233"/>
      <c r="AG223" s="233"/>
      <c r="AH223" s="233"/>
      <c r="AI223" s="233"/>
      <c r="AJ223" s="233"/>
      <c r="AK223" s="233"/>
      <c r="AL223" s="233"/>
      <c r="AM223" s="233"/>
      <c r="AN223" s="233"/>
      <c r="AO223" s="233"/>
      <c r="AP223" s="233"/>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3"/>
      <c r="BR223" s="233"/>
      <c r="BS223" s="233"/>
    </row>
    <row r="224" spans="2:71" s="232" customFormat="1" ht="15" customHeight="1">
      <c r="B224" s="240"/>
      <c r="C224" s="241" t="s">
        <v>1117</v>
      </c>
      <c r="D224" s="230">
        <v>28</v>
      </c>
      <c r="E224" s="230">
        <v>10141</v>
      </c>
      <c r="F224" s="230">
        <v>28</v>
      </c>
      <c r="G224" s="230">
        <v>6693</v>
      </c>
      <c r="H224" s="230">
        <v>3</v>
      </c>
      <c r="I224" s="230">
        <v>160</v>
      </c>
      <c r="J224" s="247" t="s">
        <v>1121</v>
      </c>
      <c r="K224" s="247" t="s">
        <v>1121</v>
      </c>
      <c r="L224" s="230">
        <v>3</v>
      </c>
      <c r="M224" s="230">
        <v>160</v>
      </c>
      <c r="N224" s="247" t="s">
        <v>1121</v>
      </c>
      <c r="O224" s="247" t="s">
        <v>1121</v>
      </c>
      <c r="P224" s="230">
        <v>28</v>
      </c>
      <c r="Q224" s="230">
        <v>3288</v>
      </c>
      <c r="R224" s="230">
        <v>28</v>
      </c>
      <c r="S224" s="230">
        <v>1468</v>
      </c>
      <c r="T224" s="230">
        <v>3</v>
      </c>
      <c r="U224" s="230">
        <v>36</v>
      </c>
      <c r="V224" s="247" t="s">
        <v>1121</v>
      </c>
      <c r="W224" s="247" t="s">
        <v>1121</v>
      </c>
      <c r="X224" s="230">
        <v>19</v>
      </c>
      <c r="Y224" s="230">
        <v>400</v>
      </c>
      <c r="Z224" s="230">
        <v>4</v>
      </c>
      <c r="AA224" s="230">
        <v>600</v>
      </c>
      <c r="AB224" s="233"/>
      <c r="AC224" s="233"/>
      <c r="AD224" s="233"/>
      <c r="AE224" s="233"/>
      <c r="AF224" s="233"/>
      <c r="AG224" s="233"/>
      <c r="AH224" s="233"/>
      <c r="AI224" s="233"/>
      <c r="AJ224" s="233"/>
      <c r="AK224" s="233"/>
      <c r="AL224" s="233"/>
      <c r="AM224" s="233"/>
      <c r="AN224" s="233"/>
      <c r="AO224" s="233"/>
      <c r="AP224" s="233"/>
      <c r="AQ224" s="233"/>
      <c r="AR224" s="233"/>
      <c r="AS224" s="233"/>
      <c r="AT224" s="233"/>
      <c r="AU224" s="233"/>
      <c r="AV224" s="233"/>
      <c r="AW224" s="233"/>
      <c r="AX224" s="233"/>
      <c r="AY224" s="233"/>
      <c r="AZ224" s="233"/>
      <c r="BA224" s="233"/>
      <c r="BB224" s="233"/>
      <c r="BC224" s="233"/>
      <c r="BD224" s="233"/>
      <c r="BE224" s="233"/>
      <c r="BF224" s="233"/>
      <c r="BG224" s="233"/>
      <c r="BH224" s="233"/>
      <c r="BI224" s="233"/>
      <c r="BJ224" s="233"/>
      <c r="BK224" s="233"/>
      <c r="BL224" s="233"/>
      <c r="BM224" s="233"/>
      <c r="BN224" s="233"/>
      <c r="BO224" s="233"/>
      <c r="BP224" s="233"/>
      <c r="BQ224" s="233"/>
      <c r="BR224" s="233"/>
      <c r="BS224" s="233"/>
    </row>
    <row r="225" spans="2:71" s="232" customFormat="1" ht="8.25" customHeight="1">
      <c r="B225" s="240"/>
      <c r="C225" s="241"/>
      <c r="D225" s="230"/>
      <c r="E225" s="230"/>
      <c r="F225" s="230"/>
      <c r="G225" s="230"/>
      <c r="H225" s="230"/>
      <c r="I225" s="230"/>
      <c r="J225" s="230"/>
      <c r="K225" s="230"/>
      <c r="L225" s="230"/>
      <c r="M225" s="230"/>
      <c r="N225" s="247" t="s">
        <v>1121</v>
      </c>
      <c r="O225" s="247" t="s">
        <v>1121</v>
      </c>
      <c r="P225" s="230"/>
      <c r="Q225" s="230"/>
      <c r="R225" s="230"/>
      <c r="S225" s="230"/>
      <c r="T225" s="230"/>
      <c r="U225" s="230"/>
      <c r="V225" s="230"/>
      <c r="W225" s="230"/>
      <c r="X225" s="230"/>
      <c r="Y225" s="230"/>
      <c r="Z225" s="230"/>
      <c r="AA225" s="230"/>
      <c r="AB225" s="233"/>
      <c r="AC225" s="233"/>
      <c r="AD225" s="233"/>
      <c r="AE225" s="233"/>
      <c r="AF225" s="233"/>
      <c r="AG225" s="23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233"/>
      <c r="BS225" s="233"/>
    </row>
    <row r="226" spans="2:27" s="242" customFormat="1" ht="15" customHeight="1">
      <c r="B226" s="1298" t="s">
        <v>947</v>
      </c>
      <c r="C226" s="1299"/>
      <c r="D226" s="243">
        <v>1113</v>
      </c>
      <c r="E226" s="238">
        <v>162214</v>
      </c>
      <c r="F226" s="244">
        <v>1092</v>
      </c>
      <c r="G226" s="244">
        <v>140293</v>
      </c>
      <c r="H226" s="244">
        <v>200</v>
      </c>
      <c r="I226" s="238">
        <v>5137</v>
      </c>
      <c r="J226" s="244">
        <v>95</v>
      </c>
      <c r="K226" s="244">
        <v>2191</v>
      </c>
      <c r="L226" s="244">
        <v>109</v>
      </c>
      <c r="M226" s="244">
        <v>2946</v>
      </c>
      <c r="N226" s="244" t="s">
        <v>1121</v>
      </c>
      <c r="O226" s="244" t="s">
        <v>1121</v>
      </c>
      <c r="P226" s="244">
        <v>1038</v>
      </c>
      <c r="Q226" s="238">
        <v>16784</v>
      </c>
      <c r="R226" s="244">
        <v>1026</v>
      </c>
      <c r="S226" s="244">
        <v>14345</v>
      </c>
      <c r="T226" s="244">
        <v>47</v>
      </c>
      <c r="U226" s="244">
        <v>1289</v>
      </c>
      <c r="V226" s="244">
        <v>3</v>
      </c>
      <c r="W226" s="244">
        <v>477</v>
      </c>
      <c r="X226" s="244">
        <v>767</v>
      </c>
      <c r="Y226" s="244">
        <v>14026</v>
      </c>
      <c r="Z226" s="243">
        <v>161</v>
      </c>
      <c r="AA226" s="243">
        <v>2184</v>
      </c>
    </row>
    <row r="227" spans="2:71" s="232" customFormat="1" ht="15" customHeight="1">
      <c r="B227" s="240"/>
      <c r="C227" s="241" t="s">
        <v>1113</v>
      </c>
      <c r="D227" s="230">
        <v>181</v>
      </c>
      <c r="E227" s="230">
        <v>5385</v>
      </c>
      <c r="F227" s="230">
        <v>166</v>
      </c>
      <c r="G227" s="230">
        <v>4174</v>
      </c>
      <c r="H227" s="230">
        <v>4</v>
      </c>
      <c r="I227" s="230">
        <v>50</v>
      </c>
      <c r="J227" s="230">
        <v>1</v>
      </c>
      <c r="K227" s="230">
        <v>10</v>
      </c>
      <c r="L227" s="230">
        <v>3</v>
      </c>
      <c r="M227" s="230">
        <v>40</v>
      </c>
      <c r="N227" s="247" t="s">
        <v>1121</v>
      </c>
      <c r="O227" s="247" t="s">
        <v>1121</v>
      </c>
      <c r="P227" s="230">
        <v>133</v>
      </c>
      <c r="Q227" s="230">
        <v>1161</v>
      </c>
      <c r="R227" s="230">
        <v>126</v>
      </c>
      <c r="S227" s="230">
        <v>910</v>
      </c>
      <c r="T227" s="230">
        <v>5</v>
      </c>
      <c r="U227" s="230">
        <v>29</v>
      </c>
      <c r="V227" s="247" t="s">
        <v>1121</v>
      </c>
      <c r="W227" s="247" t="s">
        <v>1121</v>
      </c>
      <c r="X227" s="230">
        <v>63</v>
      </c>
      <c r="Y227" s="230">
        <v>573</v>
      </c>
      <c r="Z227" s="230">
        <v>25</v>
      </c>
      <c r="AA227" s="230">
        <v>251</v>
      </c>
      <c r="AB227" s="233"/>
      <c r="AC227" s="233"/>
      <c r="AD227" s="233"/>
      <c r="AE227" s="233"/>
      <c r="AF227" s="233"/>
      <c r="AG227" s="233"/>
      <c r="AH227" s="233"/>
      <c r="AI227" s="233"/>
      <c r="AJ227" s="233"/>
      <c r="AK227" s="233"/>
      <c r="AL227" s="233"/>
      <c r="AM227" s="233"/>
      <c r="AN227" s="233"/>
      <c r="AO227" s="233"/>
      <c r="AP227" s="233"/>
      <c r="AQ227" s="233"/>
      <c r="AR227" s="233"/>
      <c r="AS227" s="233"/>
      <c r="AT227" s="233"/>
      <c r="AU227" s="233"/>
      <c r="AV227" s="233"/>
      <c r="AW227" s="233"/>
      <c r="AX227" s="233"/>
      <c r="AY227" s="233"/>
      <c r="AZ227" s="233"/>
      <c r="BA227" s="233"/>
      <c r="BB227" s="233"/>
      <c r="BC227" s="233"/>
      <c r="BD227" s="233"/>
      <c r="BE227" s="233"/>
      <c r="BF227" s="233"/>
      <c r="BG227" s="233"/>
      <c r="BH227" s="233"/>
      <c r="BI227" s="233"/>
      <c r="BJ227" s="233"/>
      <c r="BK227" s="233"/>
      <c r="BL227" s="233"/>
      <c r="BM227" s="233"/>
      <c r="BN227" s="233"/>
      <c r="BO227" s="233"/>
      <c r="BP227" s="233"/>
      <c r="BQ227" s="233"/>
      <c r="BR227" s="233"/>
      <c r="BS227" s="233"/>
    </row>
    <row r="228" spans="2:71" s="232" customFormat="1" ht="15" customHeight="1">
      <c r="B228" s="240"/>
      <c r="C228" s="241" t="s">
        <v>1118</v>
      </c>
      <c r="D228" s="230">
        <v>223</v>
      </c>
      <c r="E228" s="230">
        <v>16753</v>
      </c>
      <c r="F228" s="230">
        <v>221</v>
      </c>
      <c r="G228" s="230">
        <v>13368</v>
      </c>
      <c r="H228" s="230">
        <v>34</v>
      </c>
      <c r="I228" s="230">
        <v>433</v>
      </c>
      <c r="J228" s="230">
        <v>17</v>
      </c>
      <c r="K228" s="230">
        <v>177</v>
      </c>
      <c r="L228" s="230">
        <v>18</v>
      </c>
      <c r="M228" s="230">
        <v>256</v>
      </c>
      <c r="N228" s="247" t="s">
        <v>1121</v>
      </c>
      <c r="O228" s="247" t="s">
        <v>1121</v>
      </c>
      <c r="P228" s="230">
        <v>211</v>
      </c>
      <c r="Q228" s="230">
        <v>2952</v>
      </c>
      <c r="R228" s="230">
        <v>211</v>
      </c>
      <c r="S228" s="230">
        <v>2411</v>
      </c>
      <c r="T228" s="230">
        <v>7</v>
      </c>
      <c r="U228" s="230">
        <v>89</v>
      </c>
      <c r="V228" s="247" t="s">
        <v>1121</v>
      </c>
      <c r="W228" s="247" t="s">
        <v>1121</v>
      </c>
      <c r="X228" s="230">
        <v>136</v>
      </c>
      <c r="Y228" s="230">
        <v>1511</v>
      </c>
      <c r="Z228" s="230">
        <v>36</v>
      </c>
      <c r="AA228" s="230">
        <v>541</v>
      </c>
      <c r="AB228" s="233"/>
      <c r="AC228" s="233"/>
      <c r="AD228" s="233"/>
      <c r="AE228" s="233"/>
      <c r="AF228" s="233"/>
      <c r="AG228" s="233"/>
      <c r="AH228" s="233"/>
      <c r="AI228" s="233"/>
      <c r="AJ228" s="233"/>
      <c r="AK228" s="233"/>
      <c r="AL228" s="233"/>
      <c r="AM228" s="233"/>
      <c r="AN228" s="233"/>
      <c r="AO228" s="233"/>
      <c r="AP228" s="233"/>
      <c r="AQ228" s="233"/>
      <c r="AR228" s="233"/>
      <c r="AS228" s="233"/>
      <c r="AT228" s="233"/>
      <c r="AU228" s="233"/>
      <c r="AV228" s="233"/>
      <c r="AW228" s="233"/>
      <c r="AX228" s="233"/>
      <c r="AY228" s="233"/>
      <c r="AZ228" s="233"/>
      <c r="BA228" s="233"/>
      <c r="BB228" s="233"/>
      <c r="BC228" s="233"/>
      <c r="BD228" s="233"/>
      <c r="BE228" s="233"/>
      <c r="BF228" s="233"/>
      <c r="BG228" s="233"/>
      <c r="BH228" s="233"/>
      <c r="BI228" s="233"/>
      <c r="BJ228" s="233"/>
      <c r="BK228" s="233"/>
      <c r="BL228" s="233"/>
      <c r="BM228" s="233"/>
      <c r="BN228" s="233"/>
      <c r="BO228" s="233"/>
      <c r="BP228" s="233"/>
      <c r="BQ228" s="233"/>
      <c r="BR228" s="233"/>
      <c r="BS228" s="233"/>
    </row>
    <row r="229" spans="2:71" s="232" customFormat="1" ht="15" customHeight="1">
      <c r="B229" s="240"/>
      <c r="C229" s="241" t="s">
        <v>1119</v>
      </c>
      <c r="D229" s="230">
        <v>422</v>
      </c>
      <c r="E229" s="230">
        <v>62203</v>
      </c>
      <c r="F229" s="230">
        <v>419</v>
      </c>
      <c r="G229" s="230">
        <v>53283</v>
      </c>
      <c r="H229" s="230">
        <v>93</v>
      </c>
      <c r="I229" s="230">
        <v>2010</v>
      </c>
      <c r="J229" s="230">
        <v>41</v>
      </c>
      <c r="K229" s="230">
        <v>800</v>
      </c>
      <c r="L229" s="230">
        <v>52</v>
      </c>
      <c r="M229" s="230">
        <v>1210</v>
      </c>
      <c r="N229" s="247" t="s">
        <v>1121</v>
      </c>
      <c r="O229" s="247" t="s">
        <v>1121</v>
      </c>
      <c r="P229" s="230">
        <v>411</v>
      </c>
      <c r="Q229" s="230">
        <v>6910</v>
      </c>
      <c r="R229" s="230">
        <v>407</v>
      </c>
      <c r="S229" s="230">
        <v>6254</v>
      </c>
      <c r="T229" s="230">
        <v>14</v>
      </c>
      <c r="U229" s="230">
        <v>396</v>
      </c>
      <c r="V229" s="230">
        <v>1</v>
      </c>
      <c r="W229" s="230">
        <v>5</v>
      </c>
      <c r="X229" s="230">
        <v>334</v>
      </c>
      <c r="Y229" s="230">
        <v>5549</v>
      </c>
      <c r="Z229" s="230">
        <v>58</v>
      </c>
      <c r="AA229" s="230">
        <v>656</v>
      </c>
      <c r="AB229" s="233"/>
      <c r="AC229" s="233"/>
      <c r="AD229" s="233"/>
      <c r="AE229" s="233"/>
      <c r="AF229" s="233"/>
      <c r="AG229" s="233"/>
      <c r="AH229" s="233"/>
      <c r="AI229" s="233"/>
      <c r="AJ229" s="233"/>
      <c r="AK229" s="233"/>
      <c r="AL229" s="233"/>
      <c r="AM229" s="233"/>
      <c r="AN229" s="233"/>
      <c r="AO229" s="233"/>
      <c r="AP229" s="233"/>
      <c r="AQ229" s="233"/>
      <c r="AR229" s="233"/>
      <c r="AS229" s="233"/>
      <c r="AT229" s="233"/>
      <c r="AU229" s="233"/>
      <c r="AV229" s="233"/>
      <c r="AW229" s="233"/>
      <c r="AX229" s="233"/>
      <c r="AY229" s="233"/>
      <c r="AZ229" s="233"/>
      <c r="BA229" s="233"/>
      <c r="BB229" s="233"/>
      <c r="BC229" s="233"/>
      <c r="BD229" s="233"/>
      <c r="BE229" s="233"/>
      <c r="BF229" s="233"/>
      <c r="BG229" s="233"/>
      <c r="BH229" s="233"/>
      <c r="BI229" s="233"/>
      <c r="BJ229" s="233"/>
      <c r="BK229" s="233"/>
      <c r="BL229" s="233"/>
      <c r="BM229" s="233"/>
      <c r="BN229" s="233"/>
      <c r="BO229" s="233"/>
      <c r="BP229" s="233"/>
      <c r="BQ229" s="233"/>
      <c r="BR229" s="233"/>
      <c r="BS229" s="233"/>
    </row>
    <row r="230" spans="2:71" s="232" customFormat="1" ht="15" customHeight="1">
      <c r="B230" s="240"/>
      <c r="C230" s="241" t="s">
        <v>1120</v>
      </c>
      <c r="D230" s="230">
        <v>221</v>
      </c>
      <c r="E230" s="230">
        <v>53556</v>
      </c>
      <c r="F230" s="230">
        <v>220</v>
      </c>
      <c r="G230" s="230">
        <v>47404</v>
      </c>
      <c r="H230" s="230">
        <v>60</v>
      </c>
      <c r="I230" s="230">
        <v>1950</v>
      </c>
      <c r="J230" s="230">
        <v>31</v>
      </c>
      <c r="K230" s="230">
        <v>999</v>
      </c>
      <c r="L230" s="230">
        <v>31</v>
      </c>
      <c r="M230" s="230">
        <v>951</v>
      </c>
      <c r="N230" s="247" t="s">
        <v>1121</v>
      </c>
      <c r="O230" s="247" t="s">
        <v>1121</v>
      </c>
      <c r="P230" s="230">
        <v>219</v>
      </c>
      <c r="Q230" s="230">
        <v>4202</v>
      </c>
      <c r="R230" s="230">
        <v>218</v>
      </c>
      <c r="S230" s="230">
        <v>3781</v>
      </c>
      <c r="T230" s="230">
        <v>19</v>
      </c>
      <c r="U230" s="230">
        <v>685</v>
      </c>
      <c r="V230" s="230">
        <v>2</v>
      </c>
      <c r="W230" s="230">
        <v>472</v>
      </c>
      <c r="X230" s="230">
        <v>180</v>
      </c>
      <c r="Y230" s="230">
        <v>4325</v>
      </c>
      <c r="Z230" s="230">
        <v>29</v>
      </c>
      <c r="AA230" s="230">
        <v>416</v>
      </c>
      <c r="AB230" s="233"/>
      <c r="AC230" s="233"/>
      <c r="AD230" s="233"/>
      <c r="AE230" s="233"/>
      <c r="AF230" s="233"/>
      <c r="AG230" s="233"/>
      <c r="AH230" s="233"/>
      <c r="AI230" s="233"/>
      <c r="AJ230" s="233"/>
      <c r="AK230" s="233"/>
      <c r="AL230" s="233"/>
      <c r="AM230" s="233"/>
      <c r="AN230" s="233"/>
      <c r="AO230" s="233"/>
      <c r="AP230" s="233"/>
      <c r="AQ230" s="233"/>
      <c r="AR230" s="233"/>
      <c r="AS230" s="233"/>
      <c r="AT230" s="233"/>
      <c r="AU230" s="233"/>
      <c r="AV230" s="233"/>
      <c r="AW230" s="233"/>
      <c r="AX230" s="233"/>
      <c r="AY230" s="233"/>
      <c r="AZ230" s="233"/>
      <c r="BA230" s="233"/>
      <c r="BB230" s="233"/>
      <c r="BC230" s="233"/>
      <c r="BD230" s="233"/>
      <c r="BE230" s="233"/>
      <c r="BF230" s="233"/>
      <c r="BG230" s="233"/>
      <c r="BH230" s="233"/>
      <c r="BI230" s="233"/>
      <c r="BJ230" s="233"/>
      <c r="BK230" s="233"/>
      <c r="BL230" s="233"/>
      <c r="BM230" s="233"/>
      <c r="BN230" s="233"/>
      <c r="BO230" s="233"/>
      <c r="BP230" s="233"/>
      <c r="BQ230" s="233"/>
      <c r="BR230" s="233"/>
      <c r="BS230" s="233"/>
    </row>
    <row r="231" spans="2:71" s="232" customFormat="1" ht="15" customHeight="1">
      <c r="B231" s="240"/>
      <c r="C231" s="241" t="s">
        <v>1117</v>
      </c>
      <c r="D231" s="230">
        <v>66</v>
      </c>
      <c r="E231" s="230">
        <v>24317</v>
      </c>
      <c r="F231" s="230">
        <v>66</v>
      </c>
      <c r="G231" s="230">
        <v>22064</v>
      </c>
      <c r="H231" s="230">
        <v>9</v>
      </c>
      <c r="I231" s="230">
        <v>694</v>
      </c>
      <c r="J231" s="230">
        <v>5</v>
      </c>
      <c r="K231" s="230">
        <v>205</v>
      </c>
      <c r="L231" s="230">
        <v>5</v>
      </c>
      <c r="M231" s="230">
        <v>489</v>
      </c>
      <c r="N231" s="247" t="s">
        <v>1121</v>
      </c>
      <c r="O231" s="247" t="s">
        <v>1121</v>
      </c>
      <c r="P231" s="230">
        <v>64</v>
      </c>
      <c r="Q231" s="230">
        <v>1559</v>
      </c>
      <c r="R231" s="230">
        <v>64</v>
      </c>
      <c r="S231" s="230">
        <v>989</v>
      </c>
      <c r="T231" s="230">
        <v>2</v>
      </c>
      <c r="U231" s="230">
        <v>90</v>
      </c>
      <c r="V231" s="247" t="s">
        <v>1121</v>
      </c>
      <c r="W231" s="247" t="s">
        <v>1121</v>
      </c>
      <c r="X231" s="230">
        <v>54</v>
      </c>
      <c r="Y231" s="230">
        <v>2068</v>
      </c>
      <c r="Z231" s="230">
        <v>13</v>
      </c>
      <c r="AA231" s="230">
        <v>320</v>
      </c>
      <c r="AB231" s="233"/>
      <c r="AC231" s="233"/>
      <c r="AD231" s="233"/>
      <c r="AE231" s="233"/>
      <c r="AF231" s="233"/>
      <c r="AG231" s="233"/>
      <c r="AH231" s="233"/>
      <c r="AI231" s="233"/>
      <c r="AJ231" s="233"/>
      <c r="AK231" s="233"/>
      <c r="AL231" s="233"/>
      <c r="AM231" s="233"/>
      <c r="AN231" s="233"/>
      <c r="AO231" s="233"/>
      <c r="AP231" s="233"/>
      <c r="AQ231" s="233"/>
      <c r="AR231" s="233"/>
      <c r="AS231" s="233"/>
      <c r="AT231" s="233"/>
      <c r="AU231" s="233"/>
      <c r="AV231" s="233"/>
      <c r="AW231" s="233"/>
      <c r="AX231" s="233"/>
      <c r="AY231" s="233"/>
      <c r="AZ231" s="233"/>
      <c r="BA231" s="233"/>
      <c r="BB231" s="233"/>
      <c r="BC231" s="233"/>
      <c r="BD231" s="233"/>
      <c r="BE231" s="233"/>
      <c r="BF231" s="233"/>
      <c r="BG231" s="233"/>
      <c r="BH231" s="233"/>
      <c r="BI231" s="233"/>
      <c r="BJ231" s="233"/>
      <c r="BK231" s="233"/>
      <c r="BL231" s="233"/>
      <c r="BM231" s="233"/>
      <c r="BN231" s="233"/>
      <c r="BO231" s="233"/>
      <c r="BP231" s="233"/>
      <c r="BQ231" s="233"/>
      <c r="BR231" s="233"/>
      <c r="BS231" s="233"/>
    </row>
    <row r="232" spans="2:71" s="232" customFormat="1" ht="8.25" customHeight="1">
      <c r="B232" s="240"/>
      <c r="C232" s="241"/>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c r="AA232" s="230"/>
      <c r="AB232" s="233"/>
      <c r="AC232" s="233"/>
      <c r="AD232" s="233"/>
      <c r="AE232" s="233"/>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c r="AZ232" s="233"/>
      <c r="BA232" s="233"/>
      <c r="BB232" s="233"/>
      <c r="BC232" s="233"/>
      <c r="BD232" s="233"/>
      <c r="BE232" s="233"/>
      <c r="BF232" s="233"/>
      <c r="BG232" s="233"/>
      <c r="BH232" s="233"/>
      <c r="BI232" s="233"/>
      <c r="BJ232" s="233"/>
      <c r="BK232" s="233"/>
      <c r="BL232" s="233"/>
      <c r="BM232" s="233"/>
      <c r="BN232" s="233"/>
      <c r="BO232" s="233"/>
      <c r="BP232" s="233"/>
      <c r="BQ232" s="233"/>
      <c r="BR232" s="233"/>
      <c r="BS232" s="233"/>
    </row>
    <row r="233" spans="2:27" s="242" customFormat="1" ht="15" customHeight="1">
      <c r="B233" s="1298" t="s">
        <v>948</v>
      </c>
      <c r="C233" s="1299"/>
      <c r="D233" s="243">
        <v>1235</v>
      </c>
      <c r="E233" s="238">
        <v>132903</v>
      </c>
      <c r="F233" s="244">
        <v>1176</v>
      </c>
      <c r="G233" s="244">
        <v>109987</v>
      </c>
      <c r="H233" s="244">
        <v>82</v>
      </c>
      <c r="I233" s="238">
        <v>3097</v>
      </c>
      <c r="J233" s="244">
        <v>4</v>
      </c>
      <c r="K233" s="244">
        <v>135</v>
      </c>
      <c r="L233" s="244">
        <v>77</v>
      </c>
      <c r="M233" s="244">
        <v>2949</v>
      </c>
      <c r="N233" s="244">
        <v>3</v>
      </c>
      <c r="O233" s="244">
        <v>13</v>
      </c>
      <c r="P233" s="244">
        <v>1220</v>
      </c>
      <c r="Q233" s="238">
        <v>19819</v>
      </c>
      <c r="R233" s="244">
        <v>1207</v>
      </c>
      <c r="S233" s="244">
        <v>16756</v>
      </c>
      <c r="T233" s="244">
        <v>28</v>
      </c>
      <c r="U233" s="244">
        <v>405</v>
      </c>
      <c r="V233" s="244">
        <v>9</v>
      </c>
      <c r="W233" s="244">
        <v>1644</v>
      </c>
      <c r="X233" s="244">
        <v>677</v>
      </c>
      <c r="Y233" s="244">
        <v>8872</v>
      </c>
      <c r="Z233" s="243">
        <v>242</v>
      </c>
      <c r="AA233" s="243">
        <v>2847</v>
      </c>
    </row>
    <row r="234" spans="2:71" s="232" customFormat="1" ht="15" customHeight="1">
      <c r="B234" s="240"/>
      <c r="C234" s="241" t="s">
        <v>1113</v>
      </c>
      <c r="D234" s="230">
        <v>288</v>
      </c>
      <c r="E234" s="230">
        <v>7792</v>
      </c>
      <c r="F234" s="230">
        <v>232</v>
      </c>
      <c r="G234" s="230">
        <v>5048</v>
      </c>
      <c r="H234" s="230">
        <v>5</v>
      </c>
      <c r="I234" s="230">
        <v>58</v>
      </c>
      <c r="J234" s="247" t="s">
        <v>1121</v>
      </c>
      <c r="K234" s="247" t="s">
        <v>1121</v>
      </c>
      <c r="L234" s="230">
        <v>3</v>
      </c>
      <c r="M234" s="230">
        <v>55</v>
      </c>
      <c r="N234" s="230">
        <v>2</v>
      </c>
      <c r="O234" s="230">
        <v>3</v>
      </c>
      <c r="P234" s="230">
        <v>279</v>
      </c>
      <c r="Q234" s="230">
        <v>2686</v>
      </c>
      <c r="R234" s="230">
        <v>269</v>
      </c>
      <c r="S234" s="230">
        <v>2265</v>
      </c>
      <c r="T234" s="230">
        <v>3</v>
      </c>
      <c r="U234" s="230">
        <v>62</v>
      </c>
      <c r="V234" s="230">
        <v>1</v>
      </c>
      <c r="W234" s="230">
        <v>100</v>
      </c>
      <c r="X234" s="230">
        <v>51</v>
      </c>
      <c r="Y234" s="230">
        <v>318</v>
      </c>
      <c r="Z234" s="230">
        <v>59</v>
      </c>
      <c r="AA234" s="230">
        <v>416</v>
      </c>
      <c r="AB234" s="233"/>
      <c r="AC234" s="233"/>
      <c r="AD234" s="233"/>
      <c r="AE234" s="233"/>
      <c r="AF234" s="233"/>
      <c r="AG234" s="233"/>
      <c r="AH234" s="233"/>
      <c r="AI234" s="233"/>
      <c r="AJ234" s="233"/>
      <c r="AK234" s="233"/>
      <c r="AL234" s="233"/>
      <c r="AM234" s="233"/>
      <c r="AN234" s="233"/>
      <c r="AO234" s="233"/>
      <c r="AP234" s="233"/>
      <c r="AQ234" s="233"/>
      <c r="AR234" s="233"/>
      <c r="AS234" s="233"/>
      <c r="AT234" s="233"/>
      <c r="AU234" s="233"/>
      <c r="AV234" s="233"/>
      <c r="AW234" s="233"/>
      <c r="AX234" s="233"/>
      <c r="AY234" s="233"/>
      <c r="AZ234" s="233"/>
      <c r="BA234" s="233"/>
      <c r="BB234" s="233"/>
      <c r="BC234" s="233"/>
      <c r="BD234" s="233"/>
      <c r="BE234" s="233"/>
      <c r="BF234" s="233"/>
      <c r="BG234" s="233"/>
      <c r="BH234" s="233"/>
      <c r="BI234" s="233"/>
      <c r="BJ234" s="233"/>
      <c r="BK234" s="233"/>
      <c r="BL234" s="233"/>
      <c r="BM234" s="233"/>
      <c r="BN234" s="233"/>
      <c r="BO234" s="233"/>
      <c r="BP234" s="233"/>
      <c r="BQ234" s="233"/>
      <c r="BR234" s="233"/>
      <c r="BS234" s="233"/>
    </row>
    <row r="235" spans="2:71" s="232" customFormat="1" ht="15" customHeight="1">
      <c r="B235" s="240"/>
      <c r="C235" s="241" t="s">
        <v>1118</v>
      </c>
      <c r="D235" s="230">
        <v>365</v>
      </c>
      <c r="E235" s="230">
        <v>27106</v>
      </c>
      <c r="F235" s="230">
        <v>365</v>
      </c>
      <c r="G235" s="230">
        <v>21616</v>
      </c>
      <c r="H235" s="230">
        <v>18</v>
      </c>
      <c r="I235" s="230">
        <v>337</v>
      </c>
      <c r="J235" s="230">
        <v>1</v>
      </c>
      <c r="K235" s="230">
        <v>5</v>
      </c>
      <c r="L235" s="230">
        <v>17</v>
      </c>
      <c r="M235" s="230">
        <v>332</v>
      </c>
      <c r="N235" s="247" t="s">
        <v>1121</v>
      </c>
      <c r="O235" s="247" t="s">
        <v>1121</v>
      </c>
      <c r="P235" s="230">
        <v>362</v>
      </c>
      <c r="Q235" s="230">
        <v>5153</v>
      </c>
      <c r="R235" s="230">
        <v>361</v>
      </c>
      <c r="S235" s="230">
        <v>4482</v>
      </c>
      <c r="T235" s="230">
        <v>4</v>
      </c>
      <c r="U235" s="230">
        <v>27</v>
      </c>
      <c r="V235" s="230">
        <v>3</v>
      </c>
      <c r="W235" s="230">
        <v>243</v>
      </c>
      <c r="X235" s="230">
        <v>218</v>
      </c>
      <c r="Y235" s="230">
        <v>1626</v>
      </c>
      <c r="Z235" s="230">
        <v>82</v>
      </c>
      <c r="AA235" s="230">
        <v>656</v>
      </c>
      <c r="AB235" s="233"/>
      <c r="AC235" s="233"/>
      <c r="AD235" s="233"/>
      <c r="AE235" s="233"/>
      <c r="AF235" s="233"/>
      <c r="AG235" s="233"/>
      <c r="AH235" s="233"/>
      <c r="AI235" s="233"/>
      <c r="AJ235" s="233"/>
      <c r="AK235" s="233"/>
      <c r="AL235" s="233"/>
      <c r="AM235" s="233"/>
      <c r="AN235" s="233"/>
      <c r="AO235" s="233"/>
      <c r="AP235" s="233"/>
      <c r="AQ235" s="233"/>
      <c r="AR235" s="233"/>
      <c r="AS235" s="233"/>
      <c r="AT235" s="233"/>
      <c r="AU235" s="233"/>
      <c r="AV235" s="233"/>
      <c r="AW235" s="233"/>
      <c r="AX235" s="233"/>
      <c r="AY235" s="233"/>
      <c r="AZ235" s="233"/>
      <c r="BA235" s="233"/>
      <c r="BB235" s="233"/>
      <c r="BC235" s="233"/>
      <c r="BD235" s="233"/>
      <c r="BE235" s="233"/>
      <c r="BF235" s="233"/>
      <c r="BG235" s="233"/>
      <c r="BH235" s="233"/>
      <c r="BI235" s="233"/>
      <c r="BJ235" s="233"/>
      <c r="BK235" s="233"/>
      <c r="BL235" s="233"/>
      <c r="BM235" s="233"/>
      <c r="BN235" s="233"/>
      <c r="BO235" s="233"/>
      <c r="BP235" s="233"/>
      <c r="BQ235" s="233"/>
      <c r="BR235" s="233"/>
      <c r="BS235" s="233"/>
    </row>
    <row r="236" spans="2:71" s="232" customFormat="1" ht="15" customHeight="1">
      <c r="B236" s="240"/>
      <c r="C236" s="241" t="s">
        <v>1119</v>
      </c>
      <c r="D236" s="230">
        <v>432</v>
      </c>
      <c r="E236" s="230">
        <v>60453</v>
      </c>
      <c r="F236" s="230">
        <v>431</v>
      </c>
      <c r="G236" s="230">
        <v>51053</v>
      </c>
      <c r="H236" s="230">
        <v>34</v>
      </c>
      <c r="I236" s="230">
        <v>1249</v>
      </c>
      <c r="J236" s="230">
        <v>1</v>
      </c>
      <c r="K236" s="230">
        <v>20</v>
      </c>
      <c r="L236" s="230">
        <v>33</v>
      </c>
      <c r="M236" s="230">
        <v>1229</v>
      </c>
      <c r="N236" s="247" t="s">
        <v>1121</v>
      </c>
      <c r="O236" s="247" t="s">
        <v>1121</v>
      </c>
      <c r="P236" s="230">
        <v>430</v>
      </c>
      <c r="Q236" s="230">
        <v>8151</v>
      </c>
      <c r="R236" s="230">
        <v>428</v>
      </c>
      <c r="S236" s="230">
        <v>7164</v>
      </c>
      <c r="T236" s="230">
        <v>10</v>
      </c>
      <c r="U236" s="230">
        <v>87</v>
      </c>
      <c r="V236" s="230">
        <v>5</v>
      </c>
      <c r="W236" s="230">
        <v>1301</v>
      </c>
      <c r="X236" s="230">
        <v>309</v>
      </c>
      <c r="Y236" s="230">
        <v>4257</v>
      </c>
      <c r="Z236" s="230">
        <v>74</v>
      </c>
      <c r="AA236" s="230">
        <v>957</v>
      </c>
      <c r="AB236" s="233"/>
      <c r="AC236" s="233"/>
      <c r="AD236" s="233"/>
      <c r="AE236" s="233"/>
      <c r="AF236" s="233"/>
      <c r="AG236" s="233"/>
      <c r="AH236" s="233"/>
      <c r="AI236" s="233"/>
      <c r="AJ236" s="233"/>
      <c r="AK236" s="233"/>
      <c r="AL236" s="233"/>
      <c r="AM236" s="233"/>
      <c r="AN236" s="233"/>
      <c r="AO236" s="233"/>
      <c r="AP236" s="233"/>
      <c r="AQ236" s="233"/>
      <c r="AR236" s="233"/>
      <c r="AS236" s="233"/>
      <c r="AT236" s="233"/>
      <c r="AU236" s="233"/>
      <c r="AV236" s="233"/>
      <c r="AW236" s="233"/>
      <c r="AX236" s="233"/>
      <c r="AY236" s="233"/>
      <c r="AZ236" s="233"/>
      <c r="BA236" s="233"/>
      <c r="BB236" s="233"/>
      <c r="BC236" s="233"/>
      <c r="BD236" s="233"/>
      <c r="BE236" s="233"/>
      <c r="BF236" s="233"/>
      <c r="BG236" s="233"/>
      <c r="BH236" s="233"/>
      <c r="BI236" s="233"/>
      <c r="BJ236" s="233"/>
      <c r="BK236" s="233"/>
      <c r="BL236" s="233"/>
      <c r="BM236" s="233"/>
      <c r="BN236" s="233"/>
      <c r="BO236" s="233"/>
      <c r="BP236" s="233"/>
      <c r="BQ236" s="233"/>
      <c r="BR236" s="233"/>
      <c r="BS236" s="233"/>
    </row>
    <row r="237" spans="2:71" s="232" customFormat="1" ht="15" customHeight="1">
      <c r="B237" s="240"/>
      <c r="C237" s="241" t="s">
        <v>1120</v>
      </c>
      <c r="D237" s="230">
        <v>132</v>
      </c>
      <c r="E237" s="230">
        <v>30976</v>
      </c>
      <c r="F237" s="230">
        <v>131</v>
      </c>
      <c r="G237" s="230">
        <v>26996</v>
      </c>
      <c r="H237" s="230">
        <v>22</v>
      </c>
      <c r="I237" s="230">
        <v>1053</v>
      </c>
      <c r="J237" s="230">
        <v>1</v>
      </c>
      <c r="K237" s="230">
        <v>10</v>
      </c>
      <c r="L237" s="230">
        <v>22</v>
      </c>
      <c r="M237" s="230">
        <v>1043</v>
      </c>
      <c r="N237" s="247" t="s">
        <v>1121</v>
      </c>
      <c r="O237" s="247" t="s">
        <v>1121</v>
      </c>
      <c r="P237" s="230">
        <v>131</v>
      </c>
      <c r="Q237" s="230">
        <v>2927</v>
      </c>
      <c r="R237" s="230">
        <v>131</v>
      </c>
      <c r="S237" s="230">
        <v>2222</v>
      </c>
      <c r="T237" s="230">
        <v>9</v>
      </c>
      <c r="U237" s="230">
        <v>181</v>
      </c>
      <c r="V237" s="247" t="s">
        <v>1121</v>
      </c>
      <c r="W237" s="247" t="s">
        <v>1121</v>
      </c>
      <c r="X237" s="230">
        <v>90</v>
      </c>
      <c r="Y237" s="230">
        <v>1830</v>
      </c>
      <c r="Z237" s="230">
        <v>22</v>
      </c>
      <c r="AA237" s="230">
        <v>549</v>
      </c>
      <c r="AB237" s="233"/>
      <c r="AC237" s="233"/>
      <c r="AD237" s="233"/>
      <c r="AE237" s="233"/>
      <c r="AF237" s="233"/>
      <c r="AG237" s="233"/>
      <c r="AH237" s="233"/>
      <c r="AI237" s="233"/>
      <c r="AJ237" s="233"/>
      <c r="AK237" s="233"/>
      <c r="AL237" s="233"/>
      <c r="AM237" s="233"/>
      <c r="AN237" s="233"/>
      <c r="AO237" s="233"/>
      <c r="AP237" s="233"/>
      <c r="AQ237" s="233"/>
      <c r="AR237" s="233"/>
      <c r="AS237" s="233"/>
      <c r="AT237" s="233"/>
      <c r="AU237" s="233"/>
      <c r="AV237" s="233"/>
      <c r="AW237" s="233"/>
      <c r="AX237" s="233"/>
      <c r="AY237" s="233"/>
      <c r="AZ237" s="233"/>
      <c r="BA237" s="233"/>
      <c r="BB237" s="233"/>
      <c r="BC237" s="233"/>
      <c r="BD237" s="233"/>
      <c r="BE237" s="233"/>
      <c r="BF237" s="233"/>
      <c r="BG237" s="233"/>
      <c r="BH237" s="233"/>
      <c r="BI237" s="233"/>
      <c r="BJ237" s="233"/>
      <c r="BK237" s="233"/>
      <c r="BL237" s="233"/>
      <c r="BM237" s="233"/>
      <c r="BN237" s="233"/>
      <c r="BO237" s="233"/>
      <c r="BP237" s="233"/>
      <c r="BQ237" s="233"/>
      <c r="BR237" s="233"/>
      <c r="BS237" s="233"/>
    </row>
    <row r="238" spans="2:71" s="232" customFormat="1" ht="15" customHeight="1">
      <c r="B238" s="240"/>
      <c r="C238" s="241" t="s">
        <v>1117</v>
      </c>
      <c r="D238" s="230">
        <v>17</v>
      </c>
      <c r="E238" s="230">
        <v>6569</v>
      </c>
      <c r="F238" s="230">
        <v>16</v>
      </c>
      <c r="G238" s="230">
        <v>4269</v>
      </c>
      <c r="H238" s="230">
        <v>3</v>
      </c>
      <c r="I238" s="230">
        <v>400</v>
      </c>
      <c r="J238" s="230">
        <v>1</v>
      </c>
      <c r="K238" s="230">
        <v>100</v>
      </c>
      <c r="L238" s="230">
        <v>2</v>
      </c>
      <c r="M238" s="230">
        <v>290</v>
      </c>
      <c r="N238" s="230">
        <v>1</v>
      </c>
      <c r="O238" s="230">
        <v>10</v>
      </c>
      <c r="P238" s="230">
        <v>17</v>
      </c>
      <c r="Q238" s="230">
        <v>900</v>
      </c>
      <c r="R238" s="230">
        <v>17</v>
      </c>
      <c r="S238" s="230">
        <v>621</v>
      </c>
      <c r="T238" s="230">
        <v>2</v>
      </c>
      <c r="U238" s="230">
        <v>48</v>
      </c>
      <c r="V238" s="247" t="s">
        <v>1121</v>
      </c>
      <c r="W238" s="247" t="s">
        <v>1121</v>
      </c>
      <c r="X238" s="230">
        <v>9</v>
      </c>
      <c r="Y238" s="230">
        <v>841</v>
      </c>
      <c r="Z238" s="230">
        <v>5</v>
      </c>
      <c r="AA238" s="230">
        <v>269</v>
      </c>
      <c r="AB238" s="233"/>
      <c r="AC238" s="233"/>
      <c r="AD238" s="233"/>
      <c r="AE238" s="233"/>
      <c r="AF238" s="233"/>
      <c r="AG238" s="233"/>
      <c r="AH238" s="233"/>
      <c r="AI238" s="233"/>
      <c r="AJ238" s="233"/>
      <c r="AK238" s="233"/>
      <c r="AL238" s="233"/>
      <c r="AM238" s="233"/>
      <c r="AN238" s="233"/>
      <c r="AO238" s="233"/>
      <c r="AP238" s="233"/>
      <c r="AQ238" s="233"/>
      <c r="AR238" s="233"/>
      <c r="AS238" s="233"/>
      <c r="AT238" s="233"/>
      <c r="AU238" s="233"/>
      <c r="AV238" s="233"/>
      <c r="AW238" s="233"/>
      <c r="AX238" s="233"/>
      <c r="AY238" s="233"/>
      <c r="AZ238" s="233"/>
      <c r="BA238" s="233"/>
      <c r="BB238" s="233"/>
      <c r="BC238" s="233"/>
      <c r="BD238" s="233"/>
      <c r="BE238" s="233"/>
      <c r="BF238" s="233"/>
      <c r="BG238" s="233"/>
      <c r="BH238" s="233"/>
      <c r="BI238" s="233"/>
      <c r="BJ238" s="233"/>
      <c r="BK238" s="233"/>
      <c r="BL238" s="233"/>
      <c r="BM238" s="233"/>
      <c r="BN238" s="233"/>
      <c r="BO238" s="233"/>
      <c r="BP238" s="233"/>
      <c r="BQ238" s="233"/>
      <c r="BR238" s="233"/>
      <c r="BS238" s="233"/>
    </row>
    <row r="239" spans="2:71" s="232" customFormat="1" ht="8.25" customHeight="1">
      <c r="B239" s="240"/>
      <c r="C239" s="241"/>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230"/>
      <c r="AB239" s="233"/>
      <c r="AC239" s="233"/>
      <c r="AD239" s="233"/>
      <c r="AE239" s="233"/>
      <c r="AF239" s="233"/>
      <c r="AG239" s="233"/>
      <c r="AH239" s="233"/>
      <c r="AI239" s="233"/>
      <c r="AJ239" s="233"/>
      <c r="AK239" s="233"/>
      <c r="AL239" s="233"/>
      <c r="AM239" s="233"/>
      <c r="AN239" s="233"/>
      <c r="AO239" s="233"/>
      <c r="AP239" s="233"/>
      <c r="AQ239" s="233"/>
      <c r="AR239" s="233"/>
      <c r="AS239" s="233"/>
      <c r="AT239" s="233"/>
      <c r="AU239" s="233"/>
      <c r="AV239" s="233"/>
      <c r="AW239" s="233"/>
      <c r="AX239" s="233"/>
      <c r="AY239" s="233"/>
      <c r="AZ239" s="233"/>
      <c r="BA239" s="233"/>
      <c r="BB239" s="233"/>
      <c r="BC239" s="233"/>
      <c r="BD239" s="233"/>
      <c r="BE239" s="233"/>
      <c r="BF239" s="233"/>
      <c r="BG239" s="233"/>
      <c r="BH239" s="233"/>
      <c r="BI239" s="233"/>
      <c r="BJ239" s="233"/>
      <c r="BK239" s="233"/>
      <c r="BL239" s="233"/>
      <c r="BM239" s="233"/>
      <c r="BN239" s="233"/>
      <c r="BO239" s="233"/>
      <c r="BP239" s="233"/>
      <c r="BQ239" s="233"/>
      <c r="BR239" s="233"/>
      <c r="BS239" s="233"/>
    </row>
    <row r="240" spans="2:27" s="242" customFormat="1" ht="15" customHeight="1">
      <c r="B240" s="1298" t="s">
        <v>949</v>
      </c>
      <c r="C240" s="1299"/>
      <c r="D240" s="243">
        <v>3504</v>
      </c>
      <c r="E240" s="238">
        <v>430196</v>
      </c>
      <c r="F240" s="244">
        <v>3323</v>
      </c>
      <c r="G240" s="244">
        <v>310148</v>
      </c>
      <c r="H240" s="244">
        <v>1968</v>
      </c>
      <c r="I240" s="238">
        <v>61874</v>
      </c>
      <c r="J240" s="244">
        <v>1812</v>
      </c>
      <c r="K240" s="244">
        <v>56662</v>
      </c>
      <c r="L240" s="244">
        <v>141</v>
      </c>
      <c r="M240" s="244">
        <v>2703</v>
      </c>
      <c r="N240" s="244">
        <v>107</v>
      </c>
      <c r="O240" s="244">
        <v>2509</v>
      </c>
      <c r="P240" s="244">
        <v>3209</v>
      </c>
      <c r="Q240" s="238">
        <v>58174</v>
      </c>
      <c r="R240" s="244">
        <v>3155</v>
      </c>
      <c r="S240" s="244">
        <v>49605</v>
      </c>
      <c r="T240" s="244">
        <v>70</v>
      </c>
      <c r="U240" s="244">
        <v>925</v>
      </c>
      <c r="V240" s="244">
        <v>7</v>
      </c>
      <c r="W240" s="244">
        <v>2682</v>
      </c>
      <c r="X240" s="244">
        <v>635</v>
      </c>
      <c r="Y240" s="244">
        <v>17095</v>
      </c>
      <c r="Z240" s="243">
        <v>477</v>
      </c>
      <c r="AA240" s="243">
        <v>6842</v>
      </c>
    </row>
    <row r="241" spans="2:71" s="232" customFormat="1" ht="15" customHeight="1">
      <c r="B241" s="240"/>
      <c r="C241" s="241" t="s">
        <v>1113</v>
      </c>
      <c r="D241" s="230">
        <v>747</v>
      </c>
      <c r="E241" s="230">
        <v>21955</v>
      </c>
      <c r="F241" s="230">
        <v>614</v>
      </c>
      <c r="G241" s="230">
        <v>13908</v>
      </c>
      <c r="H241" s="230">
        <v>185</v>
      </c>
      <c r="I241" s="230">
        <v>2814</v>
      </c>
      <c r="J241" s="230">
        <v>174</v>
      </c>
      <c r="K241" s="230">
        <v>2692</v>
      </c>
      <c r="L241" s="230">
        <v>7</v>
      </c>
      <c r="M241" s="230">
        <v>72</v>
      </c>
      <c r="N241" s="230">
        <v>5</v>
      </c>
      <c r="O241" s="230">
        <v>50</v>
      </c>
      <c r="P241" s="230">
        <v>580</v>
      </c>
      <c r="Q241" s="230">
        <v>5233</v>
      </c>
      <c r="R241" s="230">
        <v>563</v>
      </c>
      <c r="S241" s="230">
        <v>4286</v>
      </c>
      <c r="T241" s="247" t="s">
        <v>1121</v>
      </c>
      <c r="U241" s="247" t="s">
        <v>1121</v>
      </c>
      <c r="V241" s="247" t="s">
        <v>1121</v>
      </c>
      <c r="W241" s="247" t="s">
        <v>1121</v>
      </c>
      <c r="X241" s="230">
        <v>75</v>
      </c>
      <c r="Y241" s="230">
        <v>985</v>
      </c>
      <c r="Z241" s="230">
        <v>93</v>
      </c>
      <c r="AA241" s="230">
        <v>930</v>
      </c>
      <c r="AB241" s="233"/>
      <c r="AC241" s="233"/>
      <c r="AD241" s="233"/>
      <c r="AE241" s="233"/>
      <c r="AF241" s="233"/>
      <c r="AG241" s="233"/>
      <c r="AH241" s="233"/>
      <c r="AI241" s="233"/>
      <c r="AJ241" s="233"/>
      <c r="AK241" s="233"/>
      <c r="AL241" s="233"/>
      <c r="AM241" s="233"/>
      <c r="AN241" s="233"/>
      <c r="AO241" s="233"/>
      <c r="AP241" s="233"/>
      <c r="AQ241" s="233"/>
      <c r="AR241" s="233"/>
      <c r="AS241" s="233"/>
      <c r="AT241" s="233"/>
      <c r="AU241" s="233"/>
      <c r="AV241" s="233"/>
      <c r="AW241" s="233"/>
      <c r="AX241" s="233"/>
      <c r="AY241" s="233"/>
      <c r="AZ241" s="233"/>
      <c r="BA241" s="233"/>
      <c r="BB241" s="233"/>
      <c r="BC241" s="233"/>
      <c r="BD241" s="233"/>
      <c r="BE241" s="233"/>
      <c r="BF241" s="233"/>
      <c r="BG241" s="233"/>
      <c r="BH241" s="233"/>
      <c r="BI241" s="233"/>
      <c r="BJ241" s="233"/>
      <c r="BK241" s="233"/>
      <c r="BL241" s="233"/>
      <c r="BM241" s="233"/>
      <c r="BN241" s="233"/>
      <c r="BO241" s="233"/>
      <c r="BP241" s="233"/>
      <c r="BQ241" s="233"/>
      <c r="BR241" s="233"/>
      <c r="BS241" s="233"/>
    </row>
    <row r="242" spans="2:71" s="232" customFormat="1" ht="15" customHeight="1">
      <c r="B242" s="240"/>
      <c r="C242" s="241" t="s">
        <v>1118</v>
      </c>
      <c r="D242" s="230">
        <v>789</v>
      </c>
      <c r="E242" s="230">
        <v>57994</v>
      </c>
      <c r="F242" s="230">
        <v>754</v>
      </c>
      <c r="G242" s="230">
        <v>39419</v>
      </c>
      <c r="H242" s="230">
        <v>388</v>
      </c>
      <c r="I242" s="230">
        <v>8732</v>
      </c>
      <c r="J242" s="230">
        <v>364</v>
      </c>
      <c r="K242" s="230">
        <v>8162</v>
      </c>
      <c r="L242" s="230">
        <v>19</v>
      </c>
      <c r="M242" s="230">
        <v>278</v>
      </c>
      <c r="N242" s="230">
        <v>15</v>
      </c>
      <c r="O242" s="230">
        <v>292</v>
      </c>
      <c r="P242" s="230">
        <v>718</v>
      </c>
      <c r="Q242" s="230">
        <v>9843</v>
      </c>
      <c r="R242" s="230">
        <v>698</v>
      </c>
      <c r="S242" s="230">
        <v>8308</v>
      </c>
      <c r="T242" s="230">
        <v>5</v>
      </c>
      <c r="U242" s="230">
        <v>40</v>
      </c>
      <c r="V242" s="230">
        <v>3</v>
      </c>
      <c r="W242" s="230">
        <v>191</v>
      </c>
      <c r="X242" s="230">
        <v>137</v>
      </c>
      <c r="Y242" s="230">
        <v>3124</v>
      </c>
      <c r="Z242" s="230">
        <v>106</v>
      </c>
      <c r="AA242" s="230">
        <v>1457</v>
      </c>
      <c r="AB242" s="233"/>
      <c r="AC242" s="233"/>
      <c r="AD242" s="233"/>
      <c r="AE242" s="233"/>
      <c r="AF242" s="233"/>
      <c r="AG242" s="233"/>
      <c r="AH242" s="233"/>
      <c r="AI242" s="233"/>
      <c r="AJ242" s="233"/>
      <c r="AK242" s="233"/>
      <c r="AL242" s="233"/>
      <c r="AM242" s="233"/>
      <c r="AN242" s="233"/>
      <c r="AO242" s="233"/>
      <c r="AP242" s="233"/>
      <c r="AQ242" s="233"/>
      <c r="AR242" s="233"/>
      <c r="AS242" s="233"/>
      <c r="AT242" s="233"/>
      <c r="AU242" s="233"/>
      <c r="AV242" s="233"/>
      <c r="AW242" s="233"/>
      <c r="AX242" s="233"/>
      <c r="AY242" s="233"/>
      <c r="AZ242" s="233"/>
      <c r="BA242" s="233"/>
      <c r="BB242" s="233"/>
      <c r="BC242" s="233"/>
      <c r="BD242" s="233"/>
      <c r="BE242" s="233"/>
      <c r="BF242" s="233"/>
      <c r="BG242" s="233"/>
      <c r="BH242" s="233"/>
      <c r="BI242" s="233"/>
      <c r="BJ242" s="233"/>
      <c r="BK242" s="233"/>
      <c r="BL242" s="233"/>
      <c r="BM242" s="233"/>
      <c r="BN242" s="233"/>
      <c r="BO242" s="233"/>
      <c r="BP242" s="233"/>
      <c r="BQ242" s="233"/>
      <c r="BR242" s="233"/>
      <c r="BS242" s="233"/>
    </row>
    <row r="243" spans="2:71" s="232" customFormat="1" ht="15" customHeight="1">
      <c r="B243" s="240"/>
      <c r="C243" s="241" t="s">
        <v>1119</v>
      </c>
      <c r="D243" s="230">
        <v>1347</v>
      </c>
      <c r="E243" s="230">
        <v>194513</v>
      </c>
      <c r="F243" s="230">
        <v>1339</v>
      </c>
      <c r="G243" s="230">
        <v>137174</v>
      </c>
      <c r="H243" s="230">
        <v>949</v>
      </c>
      <c r="I243" s="230">
        <v>31558</v>
      </c>
      <c r="J243" s="230">
        <v>873</v>
      </c>
      <c r="K243" s="230">
        <v>29130</v>
      </c>
      <c r="L243" s="230">
        <v>78</v>
      </c>
      <c r="M243" s="230">
        <v>1199</v>
      </c>
      <c r="N243" s="230">
        <v>52</v>
      </c>
      <c r="O243" s="230">
        <v>1229</v>
      </c>
      <c r="P243" s="230">
        <v>1302</v>
      </c>
      <c r="Q243" s="230">
        <v>25781</v>
      </c>
      <c r="R243" s="230">
        <v>1288</v>
      </c>
      <c r="S243" s="230">
        <v>22393</v>
      </c>
      <c r="T243" s="230">
        <v>40</v>
      </c>
      <c r="U243" s="230">
        <v>425</v>
      </c>
      <c r="V243" s="230">
        <v>2</v>
      </c>
      <c r="W243" s="230">
        <v>1947</v>
      </c>
      <c r="X243" s="230">
        <v>251</v>
      </c>
      <c r="Y243" s="230">
        <v>6435</v>
      </c>
      <c r="Z243" s="230">
        <v>184</v>
      </c>
      <c r="AA243" s="230">
        <v>2750</v>
      </c>
      <c r="AB243" s="233"/>
      <c r="AC243" s="233"/>
      <c r="AD243" s="233"/>
      <c r="AE243" s="233"/>
      <c r="AF243" s="233"/>
      <c r="AG243" s="233"/>
      <c r="AH243" s="233"/>
      <c r="AI243" s="233"/>
      <c r="AJ243" s="233"/>
      <c r="AK243" s="233"/>
      <c r="AL243" s="233"/>
      <c r="AM243" s="233"/>
      <c r="AN243" s="233"/>
      <c r="AO243" s="233"/>
      <c r="AP243" s="233"/>
      <c r="AQ243" s="233"/>
      <c r="AR243" s="233"/>
      <c r="AS243" s="233"/>
      <c r="AT243" s="233"/>
      <c r="AU243" s="233"/>
      <c r="AV243" s="233"/>
      <c r="AW243" s="233"/>
      <c r="AX243" s="233"/>
      <c r="AY243" s="233"/>
      <c r="AZ243" s="233"/>
      <c r="BA243" s="233"/>
      <c r="BB243" s="233"/>
      <c r="BC243" s="233"/>
      <c r="BD243" s="233"/>
      <c r="BE243" s="233"/>
      <c r="BF243" s="233"/>
      <c r="BG243" s="233"/>
      <c r="BH243" s="233"/>
      <c r="BI243" s="233"/>
      <c r="BJ243" s="233"/>
      <c r="BK243" s="233"/>
      <c r="BL243" s="233"/>
      <c r="BM243" s="233"/>
      <c r="BN243" s="233"/>
      <c r="BO243" s="233"/>
      <c r="BP243" s="233"/>
      <c r="BQ243" s="233"/>
      <c r="BR243" s="233"/>
      <c r="BS243" s="233"/>
    </row>
    <row r="244" spans="2:71" s="232" customFormat="1" ht="15" customHeight="1">
      <c r="B244" s="240"/>
      <c r="C244" s="241" t="s">
        <v>1120</v>
      </c>
      <c r="D244" s="230">
        <v>533</v>
      </c>
      <c r="E244" s="230">
        <v>126432</v>
      </c>
      <c r="F244" s="230">
        <v>532</v>
      </c>
      <c r="G244" s="230">
        <v>96396</v>
      </c>
      <c r="H244" s="230">
        <v>392</v>
      </c>
      <c r="I244" s="230">
        <v>15879</v>
      </c>
      <c r="J244" s="230">
        <v>356</v>
      </c>
      <c r="K244" s="230">
        <v>14085</v>
      </c>
      <c r="L244" s="230">
        <v>41</v>
      </c>
      <c r="M244" s="230">
        <v>1015</v>
      </c>
      <c r="N244" s="230">
        <v>28</v>
      </c>
      <c r="O244" s="230">
        <v>779</v>
      </c>
      <c r="P244" s="230">
        <v>525</v>
      </c>
      <c r="Q244" s="230">
        <v>14157</v>
      </c>
      <c r="R244" s="230">
        <v>524</v>
      </c>
      <c r="S244" s="230">
        <v>12306</v>
      </c>
      <c r="T244" s="230">
        <v>24</v>
      </c>
      <c r="U244" s="230">
        <v>334</v>
      </c>
      <c r="V244" s="230">
        <v>2</v>
      </c>
      <c r="W244" s="230">
        <v>544</v>
      </c>
      <c r="X244" s="230">
        <v>150</v>
      </c>
      <c r="Y244" s="230">
        <v>5707</v>
      </c>
      <c r="Z244" s="230">
        <v>81</v>
      </c>
      <c r="AA244" s="230">
        <v>1397</v>
      </c>
      <c r="AB244" s="233"/>
      <c r="AC244" s="233"/>
      <c r="AD244" s="233"/>
      <c r="AE244" s="233"/>
      <c r="AF244" s="233"/>
      <c r="AG244" s="233"/>
      <c r="AH244" s="233"/>
      <c r="AI244" s="233"/>
      <c r="AJ244" s="233"/>
      <c r="AK244" s="233"/>
      <c r="AL244" s="233"/>
      <c r="AM244" s="233"/>
      <c r="AN244" s="233"/>
      <c r="AO244" s="233"/>
      <c r="AP244" s="233"/>
      <c r="AQ244" s="233"/>
      <c r="AR244" s="233"/>
      <c r="AS244" s="233"/>
      <c r="AT244" s="233"/>
      <c r="AU244" s="233"/>
      <c r="AV244" s="233"/>
      <c r="AW244" s="233"/>
      <c r="AX244" s="233"/>
      <c r="AY244" s="233"/>
      <c r="AZ244" s="233"/>
      <c r="BA244" s="233"/>
      <c r="BB244" s="233"/>
      <c r="BC244" s="233"/>
      <c r="BD244" s="233"/>
      <c r="BE244" s="233"/>
      <c r="BF244" s="233"/>
      <c r="BG244" s="233"/>
      <c r="BH244" s="233"/>
      <c r="BI244" s="233"/>
      <c r="BJ244" s="233"/>
      <c r="BK244" s="233"/>
      <c r="BL244" s="233"/>
      <c r="BM244" s="233"/>
      <c r="BN244" s="233"/>
      <c r="BO244" s="233"/>
      <c r="BP244" s="233"/>
      <c r="BQ244" s="233"/>
      <c r="BR244" s="233"/>
      <c r="BS244" s="233"/>
    </row>
    <row r="245" spans="2:71" s="232" customFormat="1" ht="15" customHeight="1">
      <c r="B245" s="240"/>
      <c r="C245" s="241" t="s">
        <v>1117</v>
      </c>
      <c r="D245" s="230">
        <v>84</v>
      </c>
      <c r="E245" s="230">
        <v>29275</v>
      </c>
      <c r="F245" s="230">
        <v>83</v>
      </c>
      <c r="G245" s="230">
        <v>23245</v>
      </c>
      <c r="H245" s="230">
        <v>54</v>
      </c>
      <c r="I245" s="230">
        <v>2891</v>
      </c>
      <c r="J245" s="230">
        <v>45</v>
      </c>
      <c r="K245" s="230">
        <v>2593</v>
      </c>
      <c r="L245" s="230">
        <v>6</v>
      </c>
      <c r="M245" s="230">
        <v>139</v>
      </c>
      <c r="N245" s="230">
        <v>7</v>
      </c>
      <c r="O245" s="230">
        <v>159</v>
      </c>
      <c r="P245" s="230">
        <v>80</v>
      </c>
      <c r="Q245" s="230">
        <v>3139</v>
      </c>
      <c r="R245" s="230">
        <v>79</v>
      </c>
      <c r="S245" s="230">
        <v>2299</v>
      </c>
      <c r="T245" s="230">
        <v>1</v>
      </c>
      <c r="U245" s="230">
        <v>126</v>
      </c>
      <c r="V245" s="247" t="s">
        <v>1121</v>
      </c>
      <c r="W245" s="247" t="s">
        <v>1121</v>
      </c>
      <c r="X245" s="230">
        <v>22</v>
      </c>
      <c r="Y245" s="230">
        <v>844</v>
      </c>
      <c r="Z245" s="230">
        <v>12</v>
      </c>
      <c r="AA245" s="230">
        <v>300</v>
      </c>
      <c r="AB245" s="233"/>
      <c r="AC245" s="233"/>
      <c r="AD245" s="233"/>
      <c r="AE245" s="233"/>
      <c r="AF245" s="233"/>
      <c r="AG245" s="233"/>
      <c r="AH245" s="233"/>
      <c r="AI245" s="233"/>
      <c r="AJ245" s="233"/>
      <c r="AK245" s="233"/>
      <c r="AL245" s="233"/>
      <c r="AM245" s="233"/>
      <c r="AN245" s="233"/>
      <c r="AO245" s="233"/>
      <c r="AP245" s="233"/>
      <c r="AQ245" s="233"/>
      <c r="AR245" s="233"/>
      <c r="AS245" s="233"/>
      <c r="AT245" s="233"/>
      <c r="AU245" s="233"/>
      <c r="AV245" s="233"/>
      <c r="AW245" s="233"/>
      <c r="AX245" s="233"/>
      <c r="AY245" s="233"/>
      <c r="AZ245" s="233"/>
      <c r="BA245" s="233"/>
      <c r="BB245" s="233"/>
      <c r="BC245" s="233"/>
      <c r="BD245" s="233"/>
      <c r="BE245" s="233"/>
      <c r="BF245" s="233"/>
      <c r="BG245" s="233"/>
      <c r="BH245" s="233"/>
      <c r="BI245" s="233"/>
      <c r="BJ245" s="233"/>
      <c r="BK245" s="233"/>
      <c r="BL245" s="233"/>
      <c r="BM245" s="233"/>
      <c r="BN245" s="233"/>
      <c r="BO245" s="233"/>
      <c r="BP245" s="233"/>
      <c r="BQ245" s="233"/>
      <c r="BR245" s="233"/>
      <c r="BS245" s="233"/>
    </row>
    <row r="246" spans="2:27" ht="8.25" customHeight="1">
      <c r="B246" s="234"/>
      <c r="C246" s="241"/>
      <c r="D246" s="228"/>
      <c r="E246" s="230"/>
      <c r="F246" s="247"/>
      <c r="G246" s="247"/>
      <c r="H246" s="247"/>
      <c r="I246" s="230"/>
      <c r="J246" s="247"/>
      <c r="K246" s="247"/>
      <c r="L246" s="247"/>
      <c r="M246" s="247"/>
      <c r="N246" s="247"/>
      <c r="O246" s="247"/>
      <c r="P246" s="247"/>
      <c r="Q246" s="230"/>
      <c r="R246" s="247"/>
      <c r="S246" s="247"/>
      <c r="T246" s="247"/>
      <c r="U246" s="247"/>
      <c r="V246" s="247"/>
      <c r="W246" s="247"/>
      <c r="X246" s="247"/>
      <c r="Y246" s="247"/>
      <c r="Z246" s="228"/>
      <c r="AA246" s="228"/>
    </row>
    <row r="247" spans="2:27" s="242" customFormat="1" ht="15" customHeight="1">
      <c r="B247" s="1298" t="s">
        <v>1076</v>
      </c>
      <c r="C247" s="1299"/>
      <c r="D247" s="243">
        <v>3307</v>
      </c>
      <c r="E247" s="238">
        <v>504998</v>
      </c>
      <c r="F247" s="244">
        <v>3258</v>
      </c>
      <c r="G247" s="244">
        <v>460382</v>
      </c>
      <c r="H247" s="244">
        <v>455</v>
      </c>
      <c r="I247" s="238">
        <v>9833</v>
      </c>
      <c r="J247" s="244">
        <v>197</v>
      </c>
      <c r="K247" s="244">
        <v>4506</v>
      </c>
      <c r="L247" s="244">
        <v>191</v>
      </c>
      <c r="M247" s="244">
        <v>3631</v>
      </c>
      <c r="N247" s="244">
        <v>85</v>
      </c>
      <c r="O247" s="244">
        <v>1696</v>
      </c>
      <c r="P247" s="244">
        <v>3128</v>
      </c>
      <c r="Q247" s="238">
        <v>34783</v>
      </c>
      <c r="R247" s="244">
        <v>3104</v>
      </c>
      <c r="S247" s="244">
        <v>26877</v>
      </c>
      <c r="T247" s="244">
        <v>55</v>
      </c>
      <c r="U247" s="244">
        <v>922</v>
      </c>
      <c r="V247" s="244">
        <v>8</v>
      </c>
      <c r="W247" s="244">
        <v>591</v>
      </c>
      <c r="X247" s="244">
        <v>634</v>
      </c>
      <c r="Y247" s="244">
        <v>18755</v>
      </c>
      <c r="Z247" s="243">
        <v>237</v>
      </c>
      <c r="AA247" s="243">
        <v>2418</v>
      </c>
    </row>
    <row r="248" spans="2:71" s="232" customFormat="1" ht="15" customHeight="1">
      <c r="B248" s="240"/>
      <c r="C248" s="241" t="s">
        <v>1113</v>
      </c>
      <c r="D248" s="230">
        <v>599</v>
      </c>
      <c r="E248" s="230">
        <v>17359</v>
      </c>
      <c r="F248" s="230">
        <v>556</v>
      </c>
      <c r="G248" s="230">
        <v>14354</v>
      </c>
      <c r="H248" s="230">
        <v>13</v>
      </c>
      <c r="I248" s="230">
        <v>185</v>
      </c>
      <c r="J248" s="230">
        <v>7</v>
      </c>
      <c r="K248" s="230">
        <v>120</v>
      </c>
      <c r="L248" s="230">
        <v>5</v>
      </c>
      <c r="M248" s="230">
        <v>55</v>
      </c>
      <c r="N248" s="230">
        <v>1</v>
      </c>
      <c r="O248" s="230">
        <v>10</v>
      </c>
      <c r="P248" s="230">
        <v>507</v>
      </c>
      <c r="Q248" s="230">
        <v>2820</v>
      </c>
      <c r="R248" s="230">
        <v>496</v>
      </c>
      <c r="S248" s="230">
        <v>2512</v>
      </c>
      <c r="T248" s="247" t="s">
        <v>1121</v>
      </c>
      <c r="U248" s="247" t="s">
        <v>1121</v>
      </c>
      <c r="V248" s="247" t="s">
        <v>1121</v>
      </c>
      <c r="W248" s="247" t="s">
        <v>1121</v>
      </c>
      <c r="X248" s="230">
        <v>58</v>
      </c>
      <c r="Y248" s="230">
        <v>1013</v>
      </c>
      <c r="Z248" s="230">
        <v>45</v>
      </c>
      <c r="AA248" s="230">
        <v>308</v>
      </c>
      <c r="AB248" s="233"/>
      <c r="AC248" s="233"/>
      <c r="AD248" s="233"/>
      <c r="AE248" s="233"/>
      <c r="AF248" s="233"/>
      <c r="AG248" s="233"/>
      <c r="AH248" s="233"/>
      <c r="AI248" s="233"/>
      <c r="AJ248" s="233"/>
      <c r="AK248" s="233"/>
      <c r="AL248" s="233"/>
      <c r="AM248" s="233"/>
      <c r="AN248" s="233"/>
      <c r="AO248" s="233"/>
      <c r="AP248" s="233"/>
      <c r="AQ248" s="233"/>
      <c r="AR248" s="233"/>
      <c r="AS248" s="233"/>
      <c r="AT248" s="233"/>
      <c r="AU248" s="233"/>
      <c r="AV248" s="233"/>
      <c r="AW248" s="233"/>
      <c r="AX248" s="233"/>
      <c r="AY248" s="233"/>
      <c r="AZ248" s="233"/>
      <c r="BA248" s="233"/>
      <c r="BB248" s="233"/>
      <c r="BC248" s="233"/>
      <c r="BD248" s="233"/>
      <c r="BE248" s="233"/>
      <c r="BF248" s="233"/>
      <c r="BG248" s="233"/>
      <c r="BH248" s="233"/>
      <c r="BI248" s="233"/>
      <c r="BJ248" s="233"/>
      <c r="BK248" s="233"/>
      <c r="BL248" s="233"/>
      <c r="BM248" s="233"/>
      <c r="BN248" s="233"/>
      <c r="BO248" s="233"/>
      <c r="BP248" s="233"/>
      <c r="BQ248" s="233"/>
      <c r="BR248" s="233"/>
      <c r="BS248" s="233"/>
    </row>
    <row r="249" spans="2:71" s="232" customFormat="1" ht="15" customHeight="1">
      <c r="B249" s="240"/>
      <c r="C249" s="241" t="s">
        <v>1118</v>
      </c>
      <c r="D249" s="230">
        <v>655</v>
      </c>
      <c r="E249" s="230">
        <v>47704</v>
      </c>
      <c r="F249" s="230">
        <v>651</v>
      </c>
      <c r="G249" s="230">
        <v>42481</v>
      </c>
      <c r="H249" s="230">
        <v>59</v>
      </c>
      <c r="I249" s="230">
        <v>848</v>
      </c>
      <c r="J249" s="230">
        <v>23</v>
      </c>
      <c r="K249" s="230">
        <v>356</v>
      </c>
      <c r="L249" s="230">
        <v>29</v>
      </c>
      <c r="M249" s="230">
        <v>371</v>
      </c>
      <c r="N249" s="230">
        <v>8</v>
      </c>
      <c r="O249" s="230">
        <v>121</v>
      </c>
      <c r="P249" s="230">
        <v>602</v>
      </c>
      <c r="Q249" s="230">
        <v>4375</v>
      </c>
      <c r="R249" s="230">
        <v>598</v>
      </c>
      <c r="S249" s="230">
        <v>3932</v>
      </c>
      <c r="T249" s="230">
        <v>8</v>
      </c>
      <c r="U249" s="230">
        <v>76</v>
      </c>
      <c r="V249" s="247" t="s">
        <v>1121</v>
      </c>
      <c r="W249" s="247" t="s">
        <v>1121</v>
      </c>
      <c r="X249" s="230">
        <v>102</v>
      </c>
      <c r="Y249" s="230">
        <v>2838</v>
      </c>
      <c r="Z249" s="230">
        <v>38</v>
      </c>
      <c r="AA249" s="230">
        <v>413</v>
      </c>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233"/>
      <c r="AY249" s="233"/>
      <c r="AZ249" s="233"/>
      <c r="BA249" s="233"/>
      <c r="BB249" s="233"/>
      <c r="BC249" s="233"/>
      <c r="BD249" s="233"/>
      <c r="BE249" s="233"/>
      <c r="BF249" s="233"/>
      <c r="BG249" s="233"/>
      <c r="BH249" s="233"/>
      <c r="BI249" s="233"/>
      <c r="BJ249" s="233"/>
      <c r="BK249" s="233"/>
      <c r="BL249" s="233"/>
      <c r="BM249" s="233"/>
      <c r="BN249" s="233"/>
      <c r="BO249" s="233"/>
      <c r="BP249" s="233"/>
      <c r="BQ249" s="233"/>
      <c r="BR249" s="233"/>
      <c r="BS249" s="233"/>
    </row>
    <row r="250" spans="2:71" s="232" customFormat="1" ht="15" customHeight="1">
      <c r="B250" s="240"/>
      <c r="C250" s="241" t="s">
        <v>1119</v>
      </c>
      <c r="D250" s="230">
        <v>998</v>
      </c>
      <c r="E250" s="230">
        <v>146886</v>
      </c>
      <c r="F250" s="230">
        <v>997</v>
      </c>
      <c r="G250" s="230">
        <v>133656</v>
      </c>
      <c r="H250" s="230">
        <v>152</v>
      </c>
      <c r="I250" s="230">
        <v>3178</v>
      </c>
      <c r="J250" s="230">
        <v>73</v>
      </c>
      <c r="K250" s="230">
        <v>1634</v>
      </c>
      <c r="L250" s="230">
        <v>51</v>
      </c>
      <c r="M250" s="230">
        <v>859</v>
      </c>
      <c r="N250" s="230">
        <v>33</v>
      </c>
      <c r="O250" s="230">
        <v>685</v>
      </c>
      <c r="P250" s="230">
        <v>974</v>
      </c>
      <c r="Q250" s="230">
        <v>10052</v>
      </c>
      <c r="R250" s="230">
        <v>968</v>
      </c>
      <c r="S250" s="230">
        <v>7688</v>
      </c>
      <c r="T250" s="230">
        <v>26</v>
      </c>
      <c r="U250" s="230">
        <v>442</v>
      </c>
      <c r="V250" s="230">
        <v>1</v>
      </c>
      <c r="W250" s="230">
        <v>14</v>
      </c>
      <c r="X250" s="230">
        <v>224</v>
      </c>
      <c r="Y250" s="230">
        <v>6366</v>
      </c>
      <c r="Z250" s="230">
        <v>62</v>
      </c>
      <c r="AA250" s="230">
        <v>679</v>
      </c>
      <c r="AB250" s="233"/>
      <c r="AC250" s="233"/>
      <c r="AD250" s="233"/>
      <c r="AE250" s="233"/>
      <c r="AF250" s="233"/>
      <c r="AG250" s="233"/>
      <c r="AH250" s="233"/>
      <c r="AI250" s="233"/>
      <c r="AJ250" s="233"/>
      <c r="AK250" s="233"/>
      <c r="AL250" s="233"/>
      <c r="AM250" s="233"/>
      <c r="AN250" s="233"/>
      <c r="AO250" s="233"/>
      <c r="AP250" s="233"/>
      <c r="AQ250" s="233"/>
      <c r="AR250" s="233"/>
      <c r="AS250" s="233"/>
      <c r="AT250" s="233"/>
      <c r="AU250" s="233"/>
      <c r="AV250" s="233"/>
      <c r="AW250" s="233"/>
      <c r="AX250" s="233"/>
      <c r="AY250" s="233"/>
      <c r="AZ250" s="233"/>
      <c r="BA250" s="233"/>
      <c r="BB250" s="233"/>
      <c r="BC250" s="233"/>
      <c r="BD250" s="233"/>
      <c r="BE250" s="233"/>
      <c r="BF250" s="233"/>
      <c r="BG250" s="233"/>
      <c r="BH250" s="233"/>
      <c r="BI250" s="233"/>
      <c r="BJ250" s="233"/>
      <c r="BK250" s="233"/>
      <c r="BL250" s="233"/>
      <c r="BM250" s="233"/>
      <c r="BN250" s="233"/>
      <c r="BO250" s="233"/>
      <c r="BP250" s="233"/>
      <c r="BQ250" s="233"/>
      <c r="BR250" s="233"/>
      <c r="BS250" s="233"/>
    </row>
    <row r="251" spans="2:71" s="232" customFormat="1" ht="15" customHeight="1">
      <c r="B251" s="240"/>
      <c r="C251" s="241" t="s">
        <v>1120</v>
      </c>
      <c r="D251" s="230">
        <v>730</v>
      </c>
      <c r="E251" s="230">
        <v>177417</v>
      </c>
      <c r="F251" s="230">
        <v>729</v>
      </c>
      <c r="G251" s="230">
        <v>162861</v>
      </c>
      <c r="H251" s="230">
        <v>174</v>
      </c>
      <c r="I251" s="230">
        <v>4315</v>
      </c>
      <c r="J251" s="230">
        <v>65</v>
      </c>
      <c r="K251" s="230">
        <v>1673</v>
      </c>
      <c r="L251" s="230">
        <v>88</v>
      </c>
      <c r="M251" s="230">
        <v>2087</v>
      </c>
      <c r="N251" s="230">
        <v>29</v>
      </c>
      <c r="O251" s="230">
        <v>555</v>
      </c>
      <c r="P251" s="230">
        <v>724</v>
      </c>
      <c r="Q251" s="230">
        <v>10241</v>
      </c>
      <c r="R251" s="230">
        <v>721</v>
      </c>
      <c r="S251" s="230">
        <v>7495</v>
      </c>
      <c r="T251" s="230">
        <v>13</v>
      </c>
      <c r="U251" s="230">
        <v>197</v>
      </c>
      <c r="V251" s="230">
        <v>3</v>
      </c>
      <c r="W251" s="230">
        <v>282</v>
      </c>
      <c r="X251" s="230">
        <v>157</v>
      </c>
      <c r="Y251" s="230">
        <v>5549</v>
      </c>
      <c r="Z251" s="230">
        <v>59</v>
      </c>
      <c r="AA251" s="230">
        <v>641</v>
      </c>
      <c r="AB251" s="233"/>
      <c r="AC251" s="233"/>
      <c r="AD251" s="233"/>
      <c r="AE251" s="233"/>
      <c r="AF251" s="233"/>
      <c r="AG251" s="233"/>
      <c r="AH251" s="233"/>
      <c r="AI251" s="233"/>
      <c r="AJ251" s="233"/>
      <c r="AK251" s="233"/>
      <c r="AL251" s="233"/>
      <c r="AM251" s="233"/>
      <c r="AN251" s="233"/>
      <c r="AO251" s="233"/>
      <c r="AP251" s="233"/>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c r="BM251" s="233"/>
      <c r="BN251" s="233"/>
      <c r="BO251" s="233"/>
      <c r="BP251" s="233"/>
      <c r="BQ251" s="233"/>
      <c r="BR251" s="233"/>
      <c r="BS251" s="233"/>
    </row>
    <row r="252" spans="2:71" s="232" customFormat="1" ht="15" customHeight="1">
      <c r="B252" s="240"/>
      <c r="C252" s="241" t="s">
        <v>1117</v>
      </c>
      <c r="D252" s="230">
        <v>324</v>
      </c>
      <c r="E252" s="230">
        <v>115624</v>
      </c>
      <c r="F252" s="230">
        <v>324</v>
      </c>
      <c r="G252" s="230">
        <v>107022</v>
      </c>
      <c r="H252" s="230">
        <v>57</v>
      </c>
      <c r="I252" s="230">
        <v>1307</v>
      </c>
      <c r="J252" s="230">
        <v>29</v>
      </c>
      <c r="K252" s="230">
        <v>723</v>
      </c>
      <c r="L252" s="230">
        <v>18</v>
      </c>
      <c r="M252" s="230">
        <v>259</v>
      </c>
      <c r="N252" s="230">
        <v>14</v>
      </c>
      <c r="O252" s="230">
        <v>325</v>
      </c>
      <c r="P252" s="230">
        <v>321</v>
      </c>
      <c r="Q252" s="230">
        <v>7295</v>
      </c>
      <c r="R252" s="230">
        <v>321</v>
      </c>
      <c r="S252" s="230">
        <v>4250</v>
      </c>
      <c r="T252" s="230">
        <v>8</v>
      </c>
      <c r="U252" s="230">
        <v>207</v>
      </c>
      <c r="V252" s="230">
        <v>4</v>
      </c>
      <c r="W252" s="230">
        <v>295</v>
      </c>
      <c r="X252" s="230">
        <v>92</v>
      </c>
      <c r="Y252" s="230">
        <v>2981</v>
      </c>
      <c r="Z252" s="230">
        <v>33</v>
      </c>
      <c r="AA252" s="230">
        <v>377</v>
      </c>
      <c r="AB252" s="233"/>
      <c r="AC252" s="233"/>
      <c r="AD252" s="233"/>
      <c r="AE252" s="233"/>
      <c r="AF252" s="233"/>
      <c r="AG252" s="233"/>
      <c r="AH252" s="233"/>
      <c r="AI252" s="233"/>
      <c r="AJ252" s="233"/>
      <c r="AK252" s="233"/>
      <c r="AL252" s="233"/>
      <c r="AM252" s="233"/>
      <c r="AN252" s="233"/>
      <c r="AO252" s="233"/>
      <c r="AP252" s="233"/>
      <c r="AQ252" s="233"/>
      <c r="AR252" s="233"/>
      <c r="AS252" s="233"/>
      <c r="AT252" s="233"/>
      <c r="AU252" s="233"/>
      <c r="AV252" s="233"/>
      <c r="AW252" s="233"/>
      <c r="AX252" s="233"/>
      <c r="AY252" s="233"/>
      <c r="AZ252" s="233"/>
      <c r="BA252" s="233"/>
      <c r="BB252" s="233"/>
      <c r="BC252" s="233"/>
      <c r="BD252" s="233"/>
      <c r="BE252" s="233"/>
      <c r="BF252" s="233"/>
      <c r="BG252" s="233"/>
      <c r="BH252" s="233"/>
      <c r="BI252" s="233"/>
      <c r="BJ252" s="233"/>
      <c r="BK252" s="233"/>
      <c r="BL252" s="233"/>
      <c r="BM252" s="233"/>
      <c r="BN252" s="233"/>
      <c r="BO252" s="233"/>
      <c r="BP252" s="233"/>
      <c r="BQ252" s="233"/>
      <c r="BR252" s="233"/>
      <c r="BS252" s="233"/>
    </row>
    <row r="253" spans="2:71" s="232" customFormat="1" ht="8.25" customHeight="1">
      <c r="B253" s="240"/>
      <c r="C253" s="241"/>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3"/>
      <c r="AC253" s="233"/>
      <c r="AD253" s="233"/>
      <c r="AE253" s="233"/>
      <c r="AF253" s="233"/>
      <c r="AG253" s="233"/>
      <c r="AH253" s="233"/>
      <c r="AI253" s="233"/>
      <c r="AJ253" s="233"/>
      <c r="AK253" s="233"/>
      <c r="AL253" s="233"/>
      <c r="AM253" s="233"/>
      <c r="AN253" s="233"/>
      <c r="AO253" s="233"/>
      <c r="AP253" s="233"/>
      <c r="AQ253" s="233"/>
      <c r="AR253" s="233"/>
      <c r="AS253" s="233"/>
      <c r="AT253" s="233"/>
      <c r="AU253" s="233"/>
      <c r="AV253" s="233"/>
      <c r="AW253" s="233"/>
      <c r="AX253" s="233"/>
      <c r="AY253" s="233"/>
      <c r="AZ253" s="233"/>
      <c r="BA253" s="233"/>
      <c r="BB253" s="233"/>
      <c r="BC253" s="233"/>
      <c r="BD253" s="233"/>
      <c r="BE253" s="233"/>
      <c r="BF253" s="233"/>
      <c r="BG253" s="233"/>
      <c r="BH253" s="233"/>
      <c r="BI253" s="233"/>
      <c r="BJ253" s="233"/>
      <c r="BK253" s="233"/>
      <c r="BL253" s="233"/>
      <c r="BM253" s="233"/>
      <c r="BN253" s="233"/>
      <c r="BO253" s="233"/>
      <c r="BP253" s="233"/>
      <c r="BQ253" s="233"/>
      <c r="BR253" s="233"/>
      <c r="BS253" s="233"/>
    </row>
    <row r="254" spans="2:27" s="242" customFormat="1" ht="15" customHeight="1">
      <c r="B254" s="1298" t="s">
        <v>951</v>
      </c>
      <c r="C254" s="1299"/>
      <c r="D254" s="243">
        <v>1343</v>
      </c>
      <c r="E254" s="238">
        <v>136967</v>
      </c>
      <c r="F254" s="244">
        <v>1293</v>
      </c>
      <c r="G254" s="244">
        <v>113287</v>
      </c>
      <c r="H254" s="244">
        <v>43</v>
      </c>
      <c r="I254" s="238">
        <v>947</v>
      </c>
      <c r="J254" s="244">
        <v>43</v>
      </c>
      <c r="K254" s="244">
        <v>947</v>
      </c>
      <c r="L254" s="244" t="s">
        <v>1121</v>
      </c>
      <c r="M254" s="244" t="s">
        <v>1121</v>
      </c>
      <c r="N254" s="244" t="s">
        <v>1121</v>
      </c>
      <c r="O254" s="244" t="s">
        <v>1121</v>
      </c>
      <c r="P254" s="244">
        <v>1288</v>
      </c>
      <c r="Q254" s="238">
        <v>22733</v>
      </c>
      <c r="R254" s="244">
        <v>1272</v>
      </c>
      <c r="S254" s="244">
        <v>15309</v>
      </c>
      <c r="T254" s="244">
        <v>122</v>
      </c>
      <c r="U254" s="244">
        <v>1027</v>
      </c>
      <c r="V254" s="244">
        <v>2</v>
      </c>
      <c r="W254" s="244">
        <v>25</v>
      </c>
      <c r="X254" s="244">
        <v>712</v>
      </c>
      <c r="Y254" s="244">
        <v>14900</v>
      </c>
      <c r="Z254" s="243">
        <v>208</v>
      </c>
      <c r="AA254" s="243">
        <v>2515</v>
      </c>
    </row>
    <row r="255" spans="2:71" s="232" customFormat="1" ht="15" customHeight="1">
      <c r="B255" s="240"/>
      <c r="C255" s="241" t="s">
        <v>1113</v>
      </c>
      <c r="D255" s="230">
        <v>290</v>
      </c>
      <c r="E255" s="230">
        <v>8536</v>
      </c>
      <c r="F255" s="230">
        <v>245</v>
      </c>
      <c r="G255" s="230">
        <v>6325</v>
      </c>
      <c r="H255" s="230">
        <v>1</v>
      </c>
      <c r="I255" s="230">
        <v>12</v>
      </c>
      <c r="J255" s="230">
        <v>1</v>
      </c>
      <c r="K255" s="230">
        <v>12</v>
      </c>
      <c r="L255" s="247" t="s">
        <v>1121</v>
      </c>
      <c r="M255" s="247" t="s">
        <v>1121</v>
      </c>
      <c r="N255" s="247" t="s">
        <v>1121</v>
      </c>
      <c r="O255" s="247" t="s">
        <v>1121</v>
      </c>
      <c r="P255" s="230">
        <v>254</v>
      </c>
      <c r="Q255" s="230">
        <v>2199</v>
      </c>
      <c r="R255" s="230">
        <v>254</v>
      </c>
      <c r="S255" s="230">
        <v>1904</v>
      </c>
      <c r="T255" s="247" t="s">
        <v>1121</v>
      </c>
      <c r="U255" s="247" t="s">
        <v>1121</v>
      </c>
      <c r="V255" s="247" t="s">
        <v>1121</v>
      </c>
      <c r="W255" s="247" t="s">
        <v>1121</v>
      </c>
      <c r="X255" s="230">
        <v>64</v>
      </c>
      <c r="Y255" s="230">
        <v>599</v>
      </c>
      <c r="Z255" s="230">
        <v>30</v>
      </c>
      <c r="AA255" s="230">
        <v>211</v>
      </c>
      <c r="AB255" s="233"/>
      <c r="AC255" s="233"/>
      <c r="AD255" s="233"/>
      <c r="AE255" s="233"/>
      <c r="AF255" s="233"/>
      <c r="AG255" s="233"/>
      <c r="AH255" s="233"/>
      <c r="AI255" s="233"/>
      <c r="AJ255" s="233"/>
      <c r="AK255" s="233"/>
      <c r="AL255" s="233"/>
      <c r="AM255" s="233"/>
      <c r="AN255" s="233"/>
      <c r="AO255" s="233"/>
      <c r="AP255" s="233"/>
      <c r="AQ255" s="233"/>
      <c r="AR255" s="233"/>
      <c r="AS255" s="233"/>
      <c r="AT255" s="233"/>
      <c r="AU255" s="233"/>
      <c r="AV255" s="233"/>
      <c r="AW255" s="233"/>
      <c r="AX255" s="233"/>
      <c r="AY255" s="233"/>
      <c r="AZ255" s="233"/>
      <c r="BA255" s="233"/>
      <c r="BB255" s="233"/>
      <c r="BC255" s="233"/>
      <c r="BD255" s="233"/>
      <c r="BE255" s="233"/>
      <c r="BF255" s="233"/>
      <c r="BG255" s="233"/>
      <c r="BH255" s="233"/>
      <c r="BI255" s="233"/>
      <c r="BJ255" s="233"/>
      <c r="BK255" s="233"/>
      <c r="BL255" s="233"/>
      <c r="BM255" s="233"/>
      <c r="BN255" s="233"/>
      <c r="BO255" s="233"/>
      <c r="BP255" s="233"/>
      <c r="BQ255" s="233"/>
      <c r="BR255" s="233"/>
      <c r="BS255" s="233"/>
    </row>
    <row r="256" spans="2:71" s="232" customFormat="1" ht="15" customHeight="1">
      <c r="B256" s="240"/>
      <c r="C256" s="241" t="s">
        <v>1118</v>
      </c>
      <c r="D256" s="230">
        <v>442</v>
      </c>
      <c r="E256" s="230">
        <v>32366</v>
      </c>
      <c r="F256" s="230">
        <v>440</v>
      </c>
      <c r="G256" s="230">
        <v>26936</v>
      </c>
      <c r="H256" s="230">
        <v>13</v>
      </c>
      <c r="I256" s="230">
        <v>214</v>
      </c>
      <c r="J256" s="230">
        <v>13</v>
      </c>
      <c r="K256" s="230">
        <v>214</v>
      </c>
      <c r="L256" s="247" t="s">
        <v>1121</v>
      </c>
      <c r="M256" s="247" t="s">
        <v>1121</v>
      </c>
      <c r="N256" s="247" t="s">
        <v>1121</v>
      </c>
      <c r="O256" s="247" t="s">
        <v>1121</v>
      </c>
      <c r="P256" s="230">
        <v>430</v>
      </c>
      <c r="Q256" s="230">
        <v>5216</v>
      </c>
      <c r="R256" s="230">
        <v>423</v>
      </c>
      <c r="S256" s="230">
        <v>4134</v>
      </c>
      <c r="T256" s="230">
        <v>14</v>
      </c>
      <c r="U256" s="230">
        <v>99</v>
      </c>
      <c r="V256" s="230">
        <v>1</v>
      </c>
      <c r="W256" s="230">
        <v>10</v>
      </c>
      <c r="X256" s="230">
        <v>220</v>
      </c>
      <c r="Y256" s="230">
        <v>3403</v>
      </c>
      <c r="Z256" s="230">
        <v>76</v>
      </c>
      <c r="AA256" s="230">
        <v>679</v>
      </c>
      <c r="AB256" s="233"/>
      <c r="AC256" s="233"/>
      <c r="AD256" s="233"/>
      <c r="AE256" s="233"/>
      <c r="AF256" s="233"/>
      <c r="AG256" s="233"/>
      <c r="AH256" s="233"/>
      <c r="AI256" s="233"/>
      <c r="AJ256" s="233"/>
      <c r="AK256" s="233"/>
      <c r="AL256" s="233"/>
      <c r="AM256" s="233"/>
      <c r="AN256" s="233"/>
      <c r="AO256" s="233"/>
      <c r="AP256" s="233"/>
      <c r="AQ256" s="233"/>
      <c r="AR256" s="233"/>
      <c r="AS256" s="233"/>
      <c r="AT256" s="233"/>
      <c r="AU256" s="233"/>
      <c r="AV256" s="233"/>
      <c r="AW256" s="233"/>
      <c r="AX256" s="233"/>
      <c r="AY256" s="233"/>
      <c r="AZ256" s="233"/>
      <c r="BA256" s="233"/>
      <c r="BB256" s="233"/>
      <c r="BC256" s="233"/>
      <c r="BD256" s="233"/>
      <c r="BE256" s="233"/>
      <c r="BF256" s="233"/>
      <c r="BG256" s="233"/>
      <c r="BH256" s="233"/>
      <c r="BI256" s="233"/>
      <c r="BJ256" s="233"/>
      <c r="BK256" s="233"/>
      <c r="BL256" s="233"/>
      <c r="BM256" s="233"/>
      <c r="BN256" s="233"/>
      <c r="BO256" s="233"/>
      <c r="BP256" s="233"/>
      <c r="BQ256" s="233"/>
      <c r="BR256" s="233"/>
      <c r="BS256" s="233"/>
    </row>
    <row r="257" spans="2:71" s="232" customFormat="1" ht="15" customHeight="1">
      <c r="B257" s="240"/>
      <c r="C257" s="241" t="s">
        <v>1119</v>
      </c>
      <c r="D257" s="230">
        <v>501</v>
      </c>
      <c r="E257" s="230">
        <v>68803</v>
      </c>
      <c r="F257" s="230">
        <v>499</v>
      </c>
      <c r="G257" s="230">
        <v>57748</v>
      </c>
      <c r="H257" s="230">
        <v>26</v>
      </c>
      <c r="I257" s="230">
        <v>601</v>
      </c>
      <c r="J257" s="230">
        <v>26</v>
      </c>
      <c r="K257" s="230">
        <v>601</v>
      </c>
      <c r="L257" s="247" t="s">
        <v>1121</v>
      </c>
      <c r="M257" s="247" t="s">
        <v>1121</v>
      </c>
      <c r="N257" s="247" t="s">
        <v>1121</v>
      </c>
      <c r="O257" s="247" t="s">
        <v>1121</v>
      </c>
      <c r="P257" s="230">
        <v>495</v>
      </c>
      <c r="Q257" s="230">
        <v>10454</v>
      </c>
      <c r="R257" s="230">
        <v>487</v>
      </c>
      <c r="S257" s="230">
        <v>7142</v>
      </c>
      <c r="T257" s="230">
        <v>79</v>
      </c>
      <c r="U257" s="230">
        <v>601</v>
      </c>
      <c r="V257" s="230">
        <v>1</v>
      </c>
      <c r="W257" s="230">
        <v>15</v>
      </c>
      <c r="X257" s="230">
        <v>346</v>
      </c>
      <c r="Y257" s="230">
        <v>7698</v>
      </c>
      <c r="Z257" s="230">
        <v>84</v>
      </c>
      <c r="AA257" s="230">
        <v>1037</v>
      </c>
      <c r="AB257" s="233"/>
      <c r="AC257" s="233"/>
      <c r="AD257" s="233"/>
      <c r="AE257" s="233"/>
      <c r="AF257" s="233"/>
      <c r="AG257" s="233"/>
      <c r="AH257" s="233"/>
      <c r="AI257" s="233"/>
      <c r="AJ257" s="233"/>
      <c r="AK257" s="233"/>
      <c r="AL257" s="233"/>
      <c r="AM257" s="233"/>
      <c r="AN257" s="233"/>
      <c r="AO257" s="233"/>
      <c r="AP257" s="233"/>
      <c r="AQ257" s="233"/>
      <c r="AR257" s="233"/>
      <c r="AS257" s="233"/>
      <c r="AT257" s="233"/>
      <c r="AU257" s="233"/>
      <c r="AV257" s="233"/>
      <c r="AW257" s="233"/>
      <c r="AX257" s="233"/>
      <c r="AY257" s="233"/>
      <c r="AZ257" s="233"/>
      <c r="BA257" s="233"/>
      <c r="BB257" s="233"/>
      <c r="BC257" s="233"/>
      <c r="BD257" s="233"/>
      <c r="BE257" s="233"/>
      <c r="BF257" s="233"/>
      <c r="BG257" s="233"/>
      <c r="BH257" s="233"/>
      <c r="BI257" s="233"/>
      <c r="BJ257" s="233"/>
      <c r="BK257" s="233"/>
      <c r="BL257" s="233"/>
      <c r="BM257" s="233"/>
      <c r="BN257" s="233"/>
      <c r="BO257" s="233"/>
      <c r="BP257" s="233"/>
      <c r="BQ257" s="233"/>
      <c r="BR257" s="233"/>
      <c r="BS257" s="233"/>
    </row>
    <row r="258" spans="2:71" s="232" customFormat="1" ht="15" customHeight="1">
      <c r="B258" s="240"/>
      <c r="C258" s="241" t="s">
        <v>1120</v>
      </c>
      <c r="D258" s="230">
        <v>97</v>
      </c>
      <c r="E258" s="230">
        <v>22692</v>
      </c>
      <c r="F258" s="230">
        <v>97</v>
      </c>
      <c r="G258" s="230">
        <v>18982</v>
      </c>
      <c r="H258" s="230">
        <v>2</v>
      </c>
      <c r="I258" s="230">
        <v>100</v>
      </c>
      <c r="J258" s="230">
        <v>2</v>
      </c>
      <c r="K258" s="230">
        <v>100</v>
      </c>
      <c r="L258" s="247" t="s">
        <v>1121</v>
      </c>
      <c r="M258" s="247" t="s">
        <v>1121</v>
      </c>
      <c r="N258" s="247" t="s">
        <v>1121</v>
      </c>
      <c r="O258" s="247" t="s">
        <v>1121</v>
      </c>
      <c r="P258" s="230">
        <v>96</v>
      </c>
      <c r="Q258" s="230">
        <v>3610</v>
      </c>
      <c r="R258" s="230">
        <v>95</v>
      </c>
      <c r="S258" s="230">
        <v>1853</v>
      </c>
      <c r="T258" s="230">
        <v>26</v>
      </c>
      <c r="U258" s="230">
        <v>287</v>
      </c>
      <c r="V258" s="247" t="s">
        <v>1121</v>
      </c>
      <c r="W258" s="247" t="s">
        <v>1121</v>
      </c>
      <c r="X258" s="230">
        <v>73</v>
      </c>
      <c r="Y258" s="230">
        <v>2627</v>
      </c>
      <c r="Z258" s="230">
        <v>15</v>
      </c>
      <c r="AA258" s="230">
        <v>269</v>
      </c>
      <c r="AB258" s="233"/>
      <c r="AC258" s="233"/>
      <c r="AD258" s="233"/>
      <c r="AE258" s="233"/>
      <c r="AF258" s="233"/>
      <c r="AG258" s="233"/>
      <c r="AH258" s="233"/>
      <c r="AI258" s="233"/>
      <c r="AJ258" s="233"/>
      <c r="AK258" s="233"/>
      <c r="AL258" s="233"/>
      <c r="AM258" s="233"/>
      <c r="AN258" s="233"/>
      <c r="AO258" s="233"/>
      <c r="AP258" s="233"/>
      <c r="AQ258" s="233"/>
      <c r="AR258" s="233"/>
      <c r="AS258" s="233"/>
      <c r="AT258" s="233"/>
      <c r="AU258" s="233"/>
      <c r="AV258" s="233"/>
      <c r="AW258" s="233"/>
      <c r="AX258" s="233"/>
      <c r="AY258" s="233"/>
      <c r="AZ258" s="233"/>
      <c r="BA258" s="233"/>
      <c r="BB258" s="233"/>
      <c r="BC258" s="233"/>
      <c r="BD258" s="233"/>
      <c r="BE258" s="233"/>
      <c r="BF258" s="233"/>
      <c r="BG258" s="233"/>
      <c r="BH258" s="233"/>
      <c r="BI258" s="233"/>
      <c r="BJ258" s="233"/>
      <c r="BK258" s="233"/>
      <c r="BL258" s="233"/>
      <c r="BM258" s="233"/>
      <c r="BN258" s="233"/>
      <c r="BO258" s="233"/>
      <c r="BP258" s="233"/>
      <c r="BQ258" s="233"/>
      <c r="BR258" s="233"/>
      <c r="BS258" s="233"/>
    </row>
    <row r="259" spans="2:71" s="232" customFormat="1" ht="15" customHeight="1">
      <c r="B259" s="240"/>
      <c r="C259" s="241" t="s">
        <v>1117</v>
      </c>
      <c r="D259" s="230">
        <v>13</v>
      </c>
      <c r="E259" s="230">
        <v>4570</v>
      </c>
      <c r="F259" s="230">
        <v>12</v>
      </c>
      <c r="G259" s="230">
        <v>3296</v>
      </c>
      <c r="H259" s="230">
        <v>1</v>
      </c>
      <c r="I259" s="230">
        <v>20</v>
      </c>
      <c r="J259" s="230">
        <v>1</v>
      </c>
      <c r="K259" s="230">
        <v>20</v>
      </c>
      <c r="L259" s="247" t="s">
        <v>1121</v>
      </c>
      <c r="M259" s="247" t="s">
        <v>1121</v>
      </c>
      <c r="N259" s="247" t="s">
        <v>1121</v>
      </c>
      <c r="O259" s="247" t="s">
        <v>1121</v>
      </c>
      <c r="P259" s="230">
        <v>13</v>
      </c>
      <c r="Q259" s="230">
        <v>1254</v>
      </c>
      <c r="R259" s="230">
        <v>13</v>
      </c>
      <c r="S259" s="230">
        <v>276</v>
      </c>
      <c r="T259" s="230">
        <v>3</v>
      </c>
      <c r="U259" s="230">
        <v>40</v>
      </c>
      <c r="V259" s="247" t="s">
        <v>1121</v>
      </c>
      <c r="W259" s="247" t="s">
        <v>1121</v>
      </c>
      <c r="X259" s="230">
        <v>9</v>
      </c>
      <c r="Y259" s="230">
        <v>573</v>
      </c>
      <c r="Z259" s="230">
        <v>3</v>
      </c>
      <c r="AA259" s="230">
        <v>319</v>
      </c>
      <c r="AB259" s="233"/>
      <c r="AC259" s="233"/>
      <c r="AD259" s="233"/>
      <c r="AE259" s="233"/>
      <c r="AF259" s="233"/>
      <c r="AG259" s="233"/>
      <c r="AH259" s="233"/>
      <c r="AI259" s="233"/>
      <c r="AJ259" s="233"/>
      <c r="AK259" s="233"/>
      <c r="AL259" s="233"/>
      <c r="AM259" s="233"/>
      <c r="AN259" s="233"/>
      <c r="AO259" s="233"/>
      <c r="AP259" s="233"/>
      <c r="AQ259" s="233"/>
      <c r="AR259" s="233"/>
      <c r="AS259" s="233"/>
      <c r="AT259" s="233"/>
      <c r="AU259" s="233"/>
      <c r="AV259" s="233"/>
      <c r="AW259" s="233"/>
      <c r="AX259" s="233"/>
      <c r="AY259" s="233"/>
      <c r="AZ259" s="233"/>
      <c r="BA259" s="233"/>
      <c r="BB259" s="233"/>
      <c r="BC259" s="233"/>
      <c r="BD259" s="233"/>
      <c r="BE259" s="233"/>
      <c r="BF259" s="233"/>
      <c r="BG259" s="233"/>
      <c r="BH259" s="233"/>
      <c r="BI259" s="233"/>
      <c r="BJ259" s="233"/>
      <c r="BK259" s="233"/>
      <c r="BL259" s="233"/>
      <c r="BM259" s="233"/>
      <c r="BN259" s="233"/>
      <c r="BO259" s="233"/>
      <c r="BP259" s="233"/>
      <c r="BQ259" s="233"/>
      <c r="BR259" s="233"/>
      <c r="BS259" s="233"/>
    </row>
    <row r="260" spans="2:71" s="232" customFormat="1" ht="8.25" customHeight="1">
      <c r="B260" s="240"/>
      <c r="C260" s="241"/>
      <c r="D260" s="230"/>
      <c r="E260" s="230"/>
      <c r="F260" s="230"/>
      <c r="G260" s="230"/>
      <c r="H260" s="230"/>
      <c r="I260" s="230"/>
      <c r="J260" s="230"/>
      <c r="K260" s="230"/>
      <c r="L260" s="230"/>
      <c r="M260" s="230"/>
      <c r="N260" s="230"/>
      <c r="O260" s="230"/>
      <c r="P260" s="230"/>
      <c r="Q260" s="230"/>
      <c r="R260" s="230"/>
      <c r="S260" s="230"/>
      <c r="T260" s="230"/>
      <c r="U260" s="230"/>
      <c r="V260" s="230"/>
      <c r="W260" s="230"/>
      <c r="X260" s="230"/>
      <c r="Y260" s="230"/>
      <c r="Z260" s="230"/>
      <c r="AA260" s="230"/>
      <c r="AB260" s="233"/>
      <c r="AC260" s="233"/>
      <c r="AD260" s="233"/>
      <c r="AE260" s="233"/>
      <c r="AF260" s="233"/>
      <c r="AG260" s="233"/>
      <c r="AH260" s="233"/>
      <c r="AI260" s="233"/>
      <c r="AJ260" s="233"/>
      <c r="AK260" s="233"/>
      <c r="AL260" s="233"/>
      <c r="AM260" s="233"/>
      <c r="AN260" s="233"/>
      <c r="AO260" s="233"/>
      <c r="AP260" s="233"/>
      <c r="AQ260" s="233"/>
      <c r="AR260" s="233"/>
      <c r="AS260" s="233"/>
      <c r="AT260" s="233"/>
      <c r="AU260" s="233"/>
      <c r="AV260" s="233"/>
      <c r="AW260" s="233"/>
      <c r="AX260" s="233"/>
      <c r="AY260" s="233"/>
      <c r="AZ260" s="233"/>
      <c r="BA260" s="233"/>
      <c r="BB260" s="233"/>
      <c r="BC260" s="233"/>
      <c r="BD260" s="233"/>
      <c r="BE260" s="233"/>
      <c r="BF260" s="233"/>
      <c r="BG260" s="233"/>
      <c r="BH260" s="233"/>
      <c r="BI260" s="233"/>
      <c r="BJ260" s="233"/>
      <c r="BK260" s="233"/>
      <c r="BL260" s="233"/>
      <c r="BM260" s="233"/>
      <c r="BN260" s="233"/>
      <c r="BO260" s="233"/>
      <c r="BP260" s="233"/>
      <c r="BQ260" s="233"/>
      <c r="BR260" s="233"/>
      <c r="BS260" s="233"/>
    </row>
    <row r="261" spans="2:27" s="242" customFormat="1" ht="15" customHeight="1">
      <c r="B261" s="1298" t="s">
        <v>952</v>
      </c>
      <c r="C261" s="1299"/>
      <c r="D261" s="243">
        <v>3120</v>
      </c>
      <c r="E261" s="238">
        <v>267275</v>
      </c>
      <c r="F261" s="244">
        <v>2931</v>
      </c>
      <c r="G261" s="244">
        <v>143231</v>
      </c>
      <c r="H261" s="244">
        <v>2220</v>
      </c>
      <c r="I261" s="238">
        <v>78550</v>
      </c>
      <c r="J261" s="244">
        <v>470</v>
      </c>
      <c r="K261" s="244">
        <v>12418</v>
      </c>
      <c r="L261" s="244">
        <v>1914</v>
      </c>
      <c r="M261" s="244">
        <v>59912</v>
      </c>
      <c r="N261" s="244">
        <v>227</v>
      </c>
      <c r="O261" s="244">
        <v>6220</v>
      </c>
      <c r="P261" s="244">
        <v>2835</v>
      </c>
      <c r="Q261" s="238">
        <v>45494</v>
      </c>
      <c r="R261" s="244">
        <v>2783</v>
      </c>
      <c r="S261" s="244">
        <v>33273</v>
      </c>
      <c r="T261" s="244">
        <v>83</v>
      </c>
      <c r="U261" s="244">
        <v>1848</v>
      </c>
      <c r="V261" s="244">
        <v>36</v>
      </c>
      <c r="W261" s="244">
        <v>7057</v>
      </c>
      <c r="X261" s="244">
        <v>1043</v>
      </c>
      <c r="Y261" s="244">
        <v>10158</v>
      </c>
      <c r="Z261" s="243">
        <v>605</v>
      </c>
      <c r="AA261" s="243">
        <v>7188</v>
      </c>
    </row>
    <row r="262" spans="2:71" s="232" customFormat="1" ht="15" customHeight="1">
      <c r="B262" s="240"/>
      <c r="C262" s="241" t="s">
        <v>1113</v>
      </c>
      <c r="D262" s="230">
        <v>986</v>
      </c>
      <c r="E262" s="230">
        <v>27930</v>
      </c>
      <c r="F262" s="230">
        <v>821</v>
      </c>
      <c r="G262" s="230">
        <v>15853</v>
      </c>
      <c r="H262" s="230">
        <v>369</v>
      </c>
      <c r="I262" s="230">
        <v>4716</v>
      </c>
      <c r="J262" s="230">
        <v>76</v>
      </c>
      <c r="K262" s="230">
        <v>916</v>
      </c>
      <c r="L262" s="230">
        <v>295</v>
      </c>
      <c r="M262" s="230">
        <v>3679</v>
      </c>
      <c r="N262" s="230">
        <v>8</v>
      </c>
      <c r="O262" s="230">
        <v>121</v>
      </c>
      <c r="P262" s="230">
        <v>873</v>
      </c>
      <c r="Q262" s="230">
        <v>7361</v>
      </c>
      <c r="R262" s="230">
        <v>854</v>
      </c>
      <c r="S262" s="230">
        <v>5868</v>
      </c>
      <c r="T262" s="230">
        <v>3</v>
      </c>
      <c r="U262" s="230">
        <v>32</v>
      </c>
      <c r="V262" s="230">
        <v>7</v>
      </c>
      <c r="W262" s="230">
        <v>98</v>
      </c>
      <c r="X262" s="230">
        <v>146</v>
      </c>
      <c r="Y262" s="230">
        <v>952</v>
      </c>
      <c r="Z262" s="230">
        <v>180</v>
      </c>
      <c r="AA262" s="230">
        <v>1493</v>
      </c>
      <c r="AB262" s="233"/>
      <c r="AC262" s="233"/>
      <c r="AD262" s="233"/>
      <c r="AE262" s="233"/>
      <c r="AF262" s="233"/>
      <c r="AG262" s="233"/>
      <c r="AH262" s="233"/>
      <c r="AI262" s="233"/>
      <c r="AJ262" s="233"/>
      <c r="AK262" s="233"/>
      <c r="AL262" s="233"/>
      <c r="AM262" s="233"/>
      <c r="AN262" s="233"/>
      <c r="AO262" s="233"/>
      <c r="AP262" s="233"/>
      <c r="AQ262" s="233"/>
      <c r="AR262" s="233"/>
      <c r="AS262" s="233"/>
      <c r="AT262" s="233"/>
      <c r="AU262" s="233"/>
      <c r="AV262" s="233"/>
      <c r="AW262" s="233"/>
      <c r="AX262" s="233"/>
      <c r="AY262" s="233"/>
      <c r="AZ262" s="233"/>
      <c r="BA262" s="233"/>
      <c r="BB262" s="233"/>
      <c r="BC262" s="233"/>
      <c r="BD262" s="233"/>
      <c r="BE262" s="233"/>
      <c r="BF262" s="233"/>
      <c r="BG262" s="233"/>
      <c r="BH262" s="233"/>
      <c r="BI262" s="233"/>
      <c r="BJ262" s="233"/>
      <c r="BK262" s="233"/>
      <c r="BL262" s="233"/>
      <c r="BM262" s="233"/>
      <c r="BN262" s="233"/>
      <c r="BO262" s="233"/>
      <c r="BP262" s="233"/>
      <c r="BQ262" s="233"/>
      <c r="BR262" s="233"/>
      <c r="BS262" s="233"/>
    </row>
    <row r="263" spans="2:71" s="232" customFormat="1" ht="15" customHeight="1">
      <c r="B263" s="240"/>
      <c r="C263" s="241" t="s">
        <v>1118</v>
      </c>
      <c r="D263" s="230">
        <v>1043</v>
      </c>
      <c r="E263" s="230">
        <v>76186</v>
      </c>
      <c r="F263" s="230">
        <v>1029</v>
      </c>
      <c r="G263" s="230">
        <v>41352</v>
      </c>
      <c r="H263" s="230">
        <v>853</v>
      </c>
      <c r="I263" s="230">
        <v>23301</v>
      </c>
      <c r="J263" s="230">
        <v>151</v>
      </c>
      <c r="K263" s="230">
        <v>3207</v>
      </c>
      <c r="L263" s="230">
        <v>750</v>
      </c>
      <c r="M263" s="230">
        <v>18785</v>
      </c>
      <c r="N263" s="230">
        <v>53</v>
      </c>
      <c r="O263" s="230">
        <v>1309</v>
      </c>
      <c r="P263" s="230">
        <v>951</v>
      </c>
      <c r="Q263" s="230">
        <v>11533</v>
      </c>
      <c r="R263" s="230">
        <v>932</v>
      </c>
      <c r="S263" s="230">
        <v>9426</v>
      </c>
      <c r="T263" s="230">
        <v>12</v>
      </c>
      <c r="U263" s="230">
        <v>249</v>
      </c>
      <c r="V263" s="230">
        <v>7</v>
      </c>
      <c r="W263" s="230">
        <v>309</v>
      </c>
      <c r="X263" s="230">
        <v>389</v>
      </c>
      <c r="Y263" s="230">
        <v>2982</v>
      </c>
      <c r="Z263" s="230">
        <v>195</v>
      </c>
      <c r="AA263" s="230">
        <v>1732</v>
      </c>
      <c r="AB263" s="233"/>
      <c r="AC263" s="233"/>
      <c r="AD263" s="233"/>
      <c r="AE263" s="233"/>
      <c r="AF263" s="233"/>
      <c r="AG263" s="233"/>
      <c r="AH263" s="233"/>
      <c r="AI263" s="233"/>
      <c r="AJ263" s="233"/>
      <c r="AK263" s="233"/>
      <c r="AL263" s="233"/>
      <c r="AM263" s="233"/>
      <c r="AN263" s="233"/>
      <c r="AO263" s="233"/>
      <c r="AP263" s="233"/>
      <c r="AQ263" s="233"/>
      <c r="AR263" s="233"/>
      <c r="AS263" s="233"/>
      <c r="AT263" s="233"/>
      <c r="AU263" s="233"/>
      <c r="AV263" s="233"/>
      <c r="AW263" s="233"/>
      <c r="AX263" s="233"/>
      <c r="AY263" s="233"/>
      <c r="AZ263" s="233"/>
      <c r="BA263" s="233"/>
      <c r="BB263" s="233"/>
      <c r="BC263" s="233"/>
      <c r="BD263" s="233"/>
      <c r="BE263" s="233"/>
      <c r="BF263" s="233"/>
      <c r="BG263" s="233"/>
      <c r="BH263" s="233"/>
      <c r="BI263" s="233"/>
      <c r="BJ263" s="233"/>
      <c r="BK263" s="233"/>
      <c r="BL263" s="233"/>
      <c r="BM263" s="233"/>
      <c r="BN263" s="233"/>
      <c r="BO263" s="233"/>
      <c r="BP263" s="233"/>
      <c r="BQ263" s="233"/>
      <c r="BR263" s="233"/>
      <c r="BS263" s="233"/>
    </row>
    <row r="264" spans="2:71" s="232" customFormat="1" ht="15" customHeight="1">
      <c r="B264" s="240"/>
      <c r="C264" s="241" t="s">
        <v>1119</v>
      </c>
      <c r="D264" s="230">
        <v>952</v>
      </c>
      <c r="E264" s="230">
        <v>130815</v>
      </c>
      <c r="F264" s="230">
        <v>946</v>
      </c>
      <c r="G264" s="230">
        <v>68715</v>
      </c>
      <c r="H264" s="230">
        <v>876</v>
      </c>
      <c r="I264" s="230">
        <v>42177</v>
      </c>
      <c r="J264" s="230">
        <v>211</v>
      </c>
      <c r="K264" s="230">
        <v>6838</v>
      </c>
      <c r="L264" s="230">
        <v>769</v>
      </c>
      <c r="M264" s="230">
        <v>31071</v>
      </c>
      <c r="N264" s="230">
        <v>146</v>
      </c>
      <c r="O264" s="230">
        <v>4268</v>
      </c>
      <c r="P264" s="230">
        <v>880</v>
      </c>
      <c r="Q264" s="230">
        <v>19923</v>
      </c>
      <c r="R264" s="230">
        <v>866</v>
      </c>
      <c r="S264" s="230">
        <v>14804</v>
      </c>
      <c r="T264" s="230">
        <v>49</v>
      </c>
      <c r="U264" s="230">
        <v>1075</v>
      </c>
      <c r="V264" s="230">
        <v>21</v>
      </c>
      <c r="W264" s="230">
        <v>5990</v>
      </c>
      <c r="X264" s="230">
        <v>435</v>
      </c>
      <c r="Y264" s="230">
        <v>4902</v>
      </c>
      <c r="Z264" s="230">
        <v>197</v>
      </c>
      <c r="AA264" s="230">
        <v>2914</v>
      </c>
      <c r="AB264" s="233"/>
      <c r="AC264" s="233"/>
      <c r="AD264" s="233"/>
      <c r="AE264" s="233"/>
      <c r="AF264" s="233"/>
      <c r="AG264" s="233"/>
      <c r="AH264" s="233"/>
      <c r="AI264" s="233"/>
      <c r="AJ264" s="233"/>
      <c r="AK264" s="233"/>
      <c r="AL264" s="233"/>
      <c r="AM264" s="233"/>
      <c r="AN264" s="233"/>
      <c r="AO264" s="233"/>
      <c r="AP264" s="233"/>
      <c r="AQ264" s="233"/>
      <c r="AR264" s="233"/>
      <c r="AS264" s="233"/>
      <c r="AT264" s="233"/>
      <c r="AU264" s="233"/>
      <c r="AV264" s="233"/>
      <c r="AW264" s="233"/>
      <c r="AX264" s="233"/>
      <c r="AY264" s="233"/>
      <c r="AZ264" s="233"/>
      <c r="BA264" s="233"/>
      <c r="BB264" s="233"/>
      <c r="BC264" s="233"/>
      <c r="BD264" s="233"/>
      <c r="BE264" s="233"/>
      <c r="BF264" s="233"/>
      <c r="BG264" s="233"/>
      <c r="BH264" s="233"/>
      <c r="BI264" s="233"/>
      <c r="BJ264" s="233"/>
      <c r="BK264" s="233"/>
      <c r="BL264" s="233"/>
      <c r="BM264" s="233"/>
      <c r="BN264" s="233"/>
      <c r="BO264" s="233"/>
      <c r="BP264" s="233"/>
      <c r="BQ264" s="233"/>
      <c r="BR264" s="233"/>
      <c r="BS264" s="233"/>
    </row>
    <row r="265" spans="2:71" s="232" customFormat="1" ht="15" customHeight="1">
      <c r="B265" s="240"/>
      <c r="C265" s="241" t="s">
        <v>1120</v>
      </c>
      <c r="D265" s="230">
        <v>124</v>
      </c>
      <c r="E265" s="230">
        <v>28563</v>
      </c>
      <c r="F265" s="230">
        <v>124</v>
      </c>
      <c r="G265" s="230">
        <v>15447</v>
      </c>
      <c r="H265" s="230">
        <v>113</v>
      </c>
      <c r="I265" s="230">
        <v>8020</v>
      </c>
      <c r="J265" s="230">
        <v>30</v>
      </c>
      <c r="K265" s="230">
        <v>1448</v>
      </c>
      <c r="L265" s="230">
        <v>92</v>
      </c>
      <c r="M265" s="230">
        <v>6062</v>
      </c>
      <c r="N265" s="230">
        <v>19</v>
      </c>
      <c r="O265" s="230">
        <v>510</v>
      </c>
      <c r="P265" s="230">
        <v>117</v>
      </c>
      <c r="Q265" s="230">
        <v>5096</v>
      </c>
      <c r="R265" s="230">
        <v>117</v>
      </c>
      <c r="S265" s="230">
        <v>2947</v>
      </c>
      <c r="T265" s="230">
        <v>19</v>
      </c>
      <c r="U265" s="230">
        <v>492</v>
      </c>
      <c r="V265" s="230">
        <v>1</v>
      </c>
      <c r="W265" s="230">
        <v>660</v>
      </c>
      <c r="X265" s="230">
        <v>65</v>
      </c>
      <c r="Y265" s="230">
        <v>881</v>
      </c>
      <c r="Z265" s="230">
        <v>29</v>
      </c>
      <c r="AA265" s="230">
        <v>796</v>
      </c>
      <c r="AB265" s="233"/>
      <c r="AC265" s="233"/>
      <c r="AD265" s="233"/>
      <c r="AE265" s="233"/>
      <c r="AF265" s="233"/>
      <c r="AG265" s="233"/>
      <c r="AH265" s="233"/>
      <c r="AI265" s="233"/>
      <c r="AJ265" s="233"/>
      <c r="AK265" s="233"/>
      <c r="AL265" s="233"/>
      <c r="AM265" s="233"/>
      <c r="AN265" s="233"/>
      <c r="AO265" s="233"/>
      <c r="AP265" s="233"/>
      <c r="AQ265" s="233"/>
      <c r="AR265" s="233"/>
      <c r="AS265" s="233"/>
      <c r="AT265" s="233"/>
      <c r="AU265" s="233"/>
      <c r="AV265" s="233"/>
      <c r="AW265" s="233"/>
      <c r="AX265" s="233"/>
      <c r="AY265" s="233"/>
      <c r="AZ265" s="233"/>
      <c r="BA265" s="233"/>
      <c r="BB265" s="233"/>
      <c r="BC265" s="233"/>
      <c r="BD265" s="233"/>
      <c r="BE265" s="233"/>
      <c r="BF265" s="233"/>
      <c r="BG265" s="233"/>
      <c r="BH265" s="233"/>
      <c r="BI265" s="233"/>
      <c r="BJ265" s="233"/>
      <c r="BK265" s="233"/>
      <c r="BL265" s="233"/>
      <c r="BM265" s="233"/>
      <c r="BN265" s="233"/>
      <c r="BO265" s="233"/>
      <c r="BP265" s="233"/>
      <c r="BQ265" s="233"/>
      <c r="BR265" s="233"/>
      <c r="BS265" s="233"/>
    </row>
    <row r="266" spans="2:71" s="232" customFormat="1" ht="15" customHeight="1">
      <c r="B266" s="240"/>
      <c r="C266" s="241" t="s">
        <v>1117</v>
      </c>
      <c r="D266" s="230">
        <v>11</v>
      </c>
      <c r="E266" s="230">
        <v>3761</v>
      </c>
      <c r="F266" s="230">
        <v>11</v>
      </c>
      <c r="G266" s="230">
        <v>1864</v>
      </c>
      <c r="H266" s="230">
        <v>8</v>
      </c>
      <c r="I266" s="230">
        <v>331</v>
      </c>
      <c r="J266" s="230">
        <v>1</v>
      </c>
      <c r="K266" s="230">
        <v>4</v>
      </c>
      <c r="L266" s="230">
        <v>8</v>
      </c>
      <c r="M266" s="230">
        <v>315</v>
      </c>
      <c r="N266" s="230">
        <v>1</v>
      </c>
      <c r="O266" s="230">
        <v>12</v>
      </c>
      <c r="P266" s="230">
        <v>11</v>
      </c>
      <c r="Q266" s="230">
        <v>1566</v>
      </c>
      <c r="R266" s="230">
        <v>11</v>
      </c>
      <c r="S266" s="230">
        <v>216</v>
      </c>
      <c r="T266" s="247" t="s">
        <v>1121</v>
      </c>
      <c r="U266" s="247" t="s">
        <v>1121</v>
      </c>
      <c r="V266" s="247" t="s">
        <v>1121</v>
      </c>
      <c r="W266" s="247" t="s">
        <v>1121</v>
      </c>
      <c r="X266" s="230">
        <v>8</v>
      </c>
      <c r="Y266" s="230">
        <v>441</v>
      </c>
      <c r="Z266" s="230">
        <v>3</v>
      </c>
      <c r="AA266" s="230">
        <v>250</v>
      </c>
      <c r="AB266" s="233"/>
      <c r="AC266" s="233"/>
      <c r="AD266" s="233"/>
      <c r="AE266" s="233"/>
      <c r="AF266" s="233"/>
      <c r="AG266" s="233"/>
      <c r="AH266" s="233"/>
      <c r="AI266" s="233"/>
      <c r="AJ266" s="233"/>
      <c r="AK266" s="233"/>
      <c r="AL266" s="233"/>
      <c r="AM266" s="233"/>
      <c r="AN266" s="233"/>
      <c r="AO266" s="233"/>
      <c r="AP266" s="233"/>
      <c r="AQ266" s="233"/>
      <c r="AR266" s="233"/>
      <c r="AS266" s="233"/>
      <c r="AT266" s="233"/>
      <c r="AU266" s="233"/>
      <c r="AV266" s="233"/>
      <c r="AW266" s="233"/>
      <c r="AX266" s="233"/>
      <c r="AY266" s="233"/>
      <c r="AZ266" s="233"/>
      <c r="BA266" s="233"/>
      <c r="BB266" s="233"/>
      <c r="BC266" s="233"/>
      <c r="BD266" s="233"/>
      <c r="BE266" s="233"/>
      <c r="BF266" s="233"/>
      <c r="BG266" s="233"/>
      <c r="BH266" s="233"/>
      <c r="BI266" s="233"/>
      <c r="BJ266" s="233"/>
      <c r="BK266" s="233"/>
      <c r="BL266" s="233"/>
      <c r="BM266" s="233"/>
      <c r="BN266" s="233"/>
      <c r="BO266" s="233"/>
      <c r="BP266" s="233"/>
      <c r="BQ266" s="233"/>
      <c r="BR266" s="233"/>
      <c r="BS266" s="233"/>
    </row>
    <row r="267" spans="2:71" s="232" customFormat="1" ht="8.25" customHeight="1">
      <c r="B267" s="240"/>
      <c r="C267" s="241"/>
      <c r="D267" s="230"/>
      <c r="E267" s="230"/>
      <c r="F267" s="230"/>
      <c r="G267" s="230"/>
      <c r="H267" s="230"/>
      <c r="I267" s="230"/>
      <c r="J267" s="230"/>
      <c r="K267" s="230"/>
      <c r="L267" s="230"/>
      <c r="M267" s="230"/>
      <c r="N267" s="230"/>
      <c r="O267" s="230"/>
      <c r="P267" s="230"/>
      <c r="Q267" s="230"/>
      <c r="R267" s="230"/>
      <c r="S267" s="230"/>
      <c r="T267" s="230"/>
      <c r="U267" s="230"/>
      <c r="V267" s="230"/>
      <c r="W267" s="230"/>
      <c r="X267" s="230"/>
      <c r="Y267" s="230"/>
      <c r="Z267" s="230"/>
      <c r="AA267" s="230"/>
      <c r="AB267" s="233"/>
      <c r="AC267" s="233"/>
      <c r="AD267" s="233"/>
      <c r="AE267" s="233"/>
      <c r="AF267" s="233"/>
      <c r="AG267" s="233"/>
      <c r="AH267" s="233"/>
      <c r="AI267" s="233"/>
      <c r="AJ267" s="233"/>
      <c r="AK267" s="233"/>
      <c r="AL267" s="233"/>
      <c r="AM267" s="233"/>
      <c r="AN267" s="233"/>
      <c r="AO267" s="233"/>
      <c r="AP267" s="233"/>
      <c r="AQ267" s="233"/>
      <c r="AR267" s="233"/>
      <c r="AS267" s="233"/>
      <c r="AT267" s="233"/>
      <c r="AU267" s="233"/>
      <c r="AV267" s="233"/>
      <c r="AW267" s="233"/>
      <c r="AX267" s="233"/>
      <c r="AY267" s="233"/>
      <c r="AZ267" s="233"/>
      <c r="BA267" s="233"/>
      <c r="BB267" s="233"/>
      <c r="BC267" s="233"/>
      <c r="BD267" s="233"/>
      <c r="BE267" s="233"/>
      <c r="BF267" s="233"/>
      <c r="BG267" s="233"/>
      <c r="BH267" s="233"/>
      <c r="BI267" s="233"/>
      <c r="BJ267" s="233"/>
      <c r="BK267" s="233"/>
      <c r="BL267" s="233"/>
      <c r="BM267" s="233"/>
      <c r="BN267" s="233"/>
      <c r="BO267" s="233"/>
      <c r="BP267" s="233"/>
      <c r="BQ267" s="233"/>
      <c r="BR267" s="233"/>
      <c r="BS267" s="233"/>
    </row>
    <row r="268" spans="2:27" s="242" customFormat="1" ht="15" customHeight="1">
      <c r="B268" s="1298" t="s">
        <v>953</v>
      </c>
      <c r="C268" s="1299"/>
      <c r="D268" s="243">
        <v>1800</v>
      </c>
      <c r="E268" s="238">
        <v>223472</v>
      </c>
      <c r="F268" s="244">
        <v>1755</v>
      </c>
      <c r="G268" s="244">
        <v>201712</v>
      </c>
      <c r="H268" s="244">
        <v>58</v>
      </c>
      <c r="I268" s="238">
        <v>1288</v>
      </c>
      <c r="J268" s="244">
        <v>33</v>
      </c>
      <c r="K268" s="244">
        <v>399</v>
      </c>
      <c r="L268" s="244">
        <v>15</v>
      </c>
      <c r="M268" s="244">
        <v>464</v>
      </c>
      <c r="N268" s="244">
        <v>19</v>
      </c>
      <c r="O268" s="244">
        <v>425</v>
      </c>
      <c r="P268" s="244">
        <v>1714</v>
      </c>
      <c r="Q268" s="238">
        <v>20472</v>
      </c>
      <c r="R268" s="244">
        <v>1692</v>
      </c>
      <c r="S268" s="244">
        <v>13210</v>
      </c>
      <c r="T268" s="244">
        <v>115</v>
      </c>
      <c r="U268" s="244">
        <v>1561</v>
      </c>
      <c r="V268" s="244">
        <v>4</v>
      </c>
      <c r="W268" s="244">
        <v>9</v>
      </c>
      <c r="X268" s="244">
        <v>522</v>
      </c>
      <c r="Y268" s="244">
        <v>19738</v>
      </c>
      <c r="Z268" s="243">
        <v>177</v>
      </c>
      <c r="AA268" s="243">
        <v>2584</v>
      </c>
    </row>
    <row r="269" spans="2:71" s="232" customFormat="1" ht="15" customHeight="1">
      <c r="B269" s="240"/>
      <c r="C269" s="241" t="s">
        <v>1113</v>
      </c>
      <c r="D269" s="230">
        <v>414</v>
      </c>
      <c r="E269" s="230">
        <v>12267</v>
      </c>
      <c r="F269" s="230">
        <v>383</v>
      </c>
      <c r="G269" s="230">
        <v>9929</v>
      </c>
      <c r="H269" s="230">
        <v>3</v>
      </c>
      <c r="I269" s="230">
        <v>37</v>
      </c>
      <c r="J269" s="230">
        <v>1</v>
      </c>
      <c r="K269" s="230">
        <v>7</v>
      </c>
      <c r="L269" s="230">
        <v>1</v>
      </c>
      <c r="M269" s="230">
        <v>13</v>
      </c>
      <c r="N269" s="230">
        <v>2</v>
      </c>
      <c r="O269" s="230">
        <v>17</v>
      </c>
      <c r="P269" s="230">
        <v>361</v>
      </c>
      <c r="Q269" s="230">
        <v>2301</v>
      </c>
      <c r="R269" s="230">
        <v>353</v>
      </c>
      <c r="S269" s="230">
        <v>1805</v>
      </c>
      <c r="T269" s="230">
        <v>7</v>
      </c>
      <c r="U269" s="230">
        <v>45</v>
      </c>
      <c r="V269" s="247" t="s">
        <v>1121</v>
      </c>
      <c r="W269" s="247" t="s">
        <v>1121</v>
      </c>
      <c r="X269" s="230">
        <v>86</v>
      </c>
      <c r="Y269" s="230">
        <v>1195</v>
      </c>
      <c r="Z269" s="230">
        <v>47</v>
      </c>
      <c r="AA269" s="230">
        <v>437</v>
      </c>
      <c r="AB269" s="233"/>
      <c r="AC269" s="233"/>
      <c r="AD269" s="233"/>
      <c r="AE269" s="233"/>
      <c r="AF269" s="233"/>
      <c r="AG269" s="233"/>
      <c r="AH269" s="233"/>
      <c r="AI269" s="233"/>
      <c r="AJ269" s="233"/>
      <c r="AK269" s="233"/>
      <c r="AL269" s="233"/>
      <c r="AM269" s="233"/>
      <c r="AN269" s="233"/>
      <c r="AO269" s="233"/>
      <c r="AP269" s="233"/>
      <c r="AQ269" s="233"/>
      <c r="AR269" s="233"/>
      <c r="AS269" s="233"/>
      <c r="AT269" s="233"/>
      <c r="AU269" s="233"/>
      <c r="AV269" s="233"/>
      <c r="AW269" s="233"/>
      <c r="AX269" s="233"/>
      <c r="AY269" s="233"/>
      <c r="AZ269" s="233"/>
      <c r="BA269" s="233"/>
      <c r="BB269" s="233"/>
      <c r="BC269" s="233"/>
      <c r="BD269" s="233"/>
      <c r="BE269" s="233"/>
      <c r="BF269" s="233"/>
      <c r="BG269" s="233"/>
      <c r="BH269" s="233"/>
      <c r="BI269" s="233"/>
      <c r="BJ269" s="233"/>
      <c r="BK269" s="233"/>
      <c r="BL269" s="233"/>
      <c r="BM269" s="233"/>
      <c r="BN269" s="233"/>
      <c r="BO269" s="233"/>
      <c r="BP269" s="233"/>
      <c r="BQ269" s="233"/>
      <c r="BR269" s="233"/>
      <c r="BS269" s="233"/>
    </row>
    <row r="270" spans="2:71" s="232" customFormat="1" ht="15" customHeight="1">
      <c r="B270" s="240"/>
      <c r="C270" s="241" t="s">
        <v>1118</v>
      </c>
      <c r="D270" s="230">
        <v>408</v>
      </c>
      <c r="E270" s="230">
        <v>29413</v>
      </c>
      <c r="F270" s="230">
        <v>402</v>
      </c>
      <c r="G270" s="230">
        <v>26039</v>
      </c>
      <c r="H270" s="230">
        <v>13</v>
      </c>
      <c r="I270" s="230">
        <v>270</v>
      </c>
      <c r="J270" s="230">
        <v>4</v>
      </c>
      <c r="K270" s="230">
        <v>30</v>
      </c>
      <c r="L270" s="230">
        <v>3</v>
      </c>
      <c r="M270" s="230">
        <v>25</v>
      </c>
      <c r="N270" s="230">
        <v>7</v>
      </c>
      <c r="O270" s="230">
        <v>215</v>
      </c>
      <c r="P270" s="230">
        <v>383</v>
      </c>
      <c r="Q270" s="230">
        <v>3104</v>
      </c>
      <c r="R270" s="230">
        <v>377</v>
      </c>
      <c r="S270" s="230">
        <v>2276</v>
      </c>
      <c r="T270" s="230">
        <v>15</v>
      </c>
      <c r="U270" s="230">
        <v>93</v>
      </c>
      <c r="V270" s="230">
        <v>1</v>
      </c>
      <c r="W270" s="230">
        <v>1</v>
      </c>
      <c r="X270" s="230">
        <v>149</v>
      </c>
      <c r="Y270" s="230">
        <v>4688</v>
      </c>
      <c r="Z270" s="230">
        <v>40</v>
      </c>
      <c r="AA270" s="230">
        <v>400</v>
      </c>
      <c r="AB270" s="233"/>
      <c r="AC270" s="233"/>
      <c r="AD270" s="233"/>
      <c r="AE270" s="233"/>
      <c r="AF270" s="233"/>
      <c r="AG270" s="233"/>
      <c r="AH270" s="233"/>
      <c r="AI270" s="233"/>
      <c r="AJ270" s="233"/>
      <c r="AK270" s="233"/>
      <c r="AL270" s="233"/>
      <c r="AM270" s="233"/>
      <c r="AN270" s="233"/>
      <c r="AO270" s="233"/>
      <c r="AP270" s="233"/>
      <c r="AQ270" s="233"/>
      <c r="AR270" s="233"/>
      <c r="AS270" s="233"/>
      <c r="AT270" s="233"/>
      <c r="AU270" s="233"/>
      <c r="AV270" s="233"/>
      <c r="AW270" s="233"/>
      <c r="AX270" s="233"/>
      <c r="AY270" s="233"/>
      <c r="AZ270" s="233"/>
      <c r="BA270" s="233"/>
      <c r="BB270" s="233"/>
      <c r="BC270" s="233"/>
      <c r="BD270" s="233"/>
      <c r="BE270" s="233"/>
      <c r="BF270" s="233"/>
      <c r="BG270" s="233"/>
      <c r="BH270" s="233"/>
      <c r="BI270" s="233"/>
      <c r="BJ270" s="233"/>
      <c r="BK270" s="233"/>
      <c r="BL270" s="233"/>
      <c r="BM270" s="233"/>
      <c r="BN270" s="233"/>
      <c r="BO270" s="233"/>
      <c r="BP270" s="233"/>
      <c r="BQ270" s="233"/>
      <c r="BR270" s="233"/>
      <c r="BS270" s="233"/>
    </row>
    <row r="271" spans="2:71" s="232" customFormat="1" ht="15" customHeight="1">
      <c r="B271" s="240"/>
      <c r="C271" s="241" t="s">
        <v>1119</v>
      </c>
      <c r="D271" s="230">
        <v>604</v>
      </c>
      <c r="E271" s="230">
        <v>86306</v>
      </c>
      <c r="F271" s="230">
        <v>599</v>
      </c>
      <c r="G271" s="230">
        <v>78537</v>
      </c>
      <c r="H271" s="230">
        <v>24</v>
      </c>
      <c r="I271" s="230">
        <v>291</v>
      </c>
      <c r="J271" s="230">
        <v>19</v>
      </c>
      <c r="K271" s="230">
        <v>160</v>
      </c>
      <c r="L271" s="230">
        <v>6</v>
      </c>
      <c r="M271" s="230">
        <v>46</v>
      </c>
      <c r="N271" s="230">
        <v>5</v>
      </c>
      <c r="O271" s="230">
        <v>85</v>
      </c>
      <c r="P271" s="230">
        <v>600</v>
      </c>
      <c r="Q271" s="230">
        <v>7478</v>
      </c>
      <c r="R271" s="230">
        <v>594</v>
      </c>
      <c r="S271" s="230">
        <v>5018</v>
      </c>
      <c r="T271" s="230">
        <v>57</v>
      </c>
      <c r="U271" s="230">
        <v>449</v>
      </c>
      <c r="V271" s="230">
        <v>1</v>
      </c>
      <c r="W271" s="230">
        <v>1</v>
      </c>
      <c r="X271" s="230">
        <v>200</v>
      </c>
      <c r="Y271" s="230">
        <v>9777</v>
      </c>
      <c r="Z271" s="230">
        <v>60</v>
      </c>
      <c r="AA271" s="230">
        <v>844</v>
      </c>
      <c r="AB271" s="233"/>
      <c r="AC271" s="233"/>
      <c r="AD271" s="233"/>
      <c r="AE271" s="233"/>
      <c r="AF271" s="233"/>
      <c r="AG271" s="233"/>
      <c r="AH271" s="233"/>
      <c r="AI271" s="233"/>
      <c r="AJ271" s="233"/>
      <c r="AK271" s="233"/>
      <c r="AL271" s="233"/>
      <c r="AM271" s="233"/>
      <c r="AN271" s="233"/>
      <c r="AO271" s="233"/>
      <c r="AP271" s="233"/>
      <c r="AQ271" s="233"/>
      <c r="AR271" s="233"/>
      <c r="AS271" s="233"/>
      <c r="AT271" s="233"/>
      <c r="AU271" s="233"/>
      <c r="AV271" s="233"/>
      <c r="AW271" s="233"/>
      <c r="AX271" s="233"/>
      <c r="AY271" s="233"/>
      <c r="AZ271" s="233"/>
      <c r="BA271" s="233"/>
      <c r="BB271" s="233"/>
      <c r="BC271" s="233"/>
      <c r="BD271" s="233"/>
      <c r="BE271" s="233"/>
      <c r="BF271" s="233"/>
      <c r="BG271" s="233"/>
      <c r="BH271" s="233"/>
      <c r="BI271" s="233"/>
      <c r="BJ271" s="233"/>
      <c r="BK271" s="233"/>
      <c r="BL271" s="233"/>
      <c r="BM271" s="233"/>
      <c r="BN271" s="233"/>
      <c r="BO271" s="233"/>
      <c r="BP271" s="233"/>
      <c r="BQ271" s="233"/>
      <c r="BR271" s="233"/>
      <c r="BS271" s="233"/>
    </row>
    <row r="272" spans="2:71" s="232" customFormat="1" ht="15" customHeight="1">
      <c r="B272" s="240"/>
      <c r="C272" s="241" t="s">
        <v>1120</v>
      </c>
      <c r="D272" s="230">
        <v>314</v>
      </c>
      <c r="E272" s="230">
        <v>75625</v>
      </c>
      <c r="F272" s="230">
        <v>313</v>
      </c>
      <c r="G272" s="230">
        <v>69841</v>
      </c>
      <c r="H272" s="230">
        <v>13</v>
      </c>
      <c r="I272" s="230">
        <v>498</v>
      </c>
      <c r="J272" s="230">
        <v>6</v>
      </c>
      <c r="K272" s="230">
        <v>78</v>
      </c>
      <c r="L272" s="230">
        <v>5</v>
      </c>
      <c r="M272" s="230">
        <v>380</v>
      </c>
      <c r="N272" s="230">
        <v>3</v>
      </c>
      <c r="O272" s="230">
        <v>40</v>
      </c>
      <c r="P272" s="230">
        <v>311</v>
      </c>
      <c r="Q272" s="230">
        <v>5286</v>
      </c>
      <c r="R272" s="230">
        <v>309</v>
      </c>
      <c r="S272" s="230">
        <v>2969</v>
      </c>
      <c r="T272" s="230">
        <v>28</v>
      </c>
      <c r="U272" s="230">
        <v>519</v>
      </c>
      <c r="V272" s="247" t="s">
        <v>1121</v>
      </c>
      <c r="W272" s="247" t="s">
        <v>1121</v>
      </c>
      <c r="X272" s="230">
        <v>74</v>
      </c>
      <c r="Y272" s="230">
        <v>3609</v>
      </c>
      <c r="Z272" s="230">
        <v>22</v>
      </c>
      <c r="AA272" s="230">
        <v>342</v>
      </c>
      <c r="AB272" s="233"/>
      <c r="AC272" s="233"/>
      <c r="AD272" s="233"/>
      <c r="AE272" s="233"/>
      <c r="AF272" s="233"/>
      <c r="AG272" s="233"/>
      <c r="AH272" s="233"/>
      <c r="AI272" s="233"/>
      <c r="AJ272" s="233"/>
      <c r="AK272" s="233"/>
      <c r="AL272" s="233"/>
      <c r="AM272" s="233"/>
      <c r="AN272" s="233"/>
      <c r="AO272" s="233"/>
      <c r="AP272" s="233"/>
      <c r="AQ272" s="233"/>
      <c r="AR272" s="233"/>
      <c r="AS272" s="233"/>
      <c r="AT272" s="233"/>
      <c r="AU272" s="233"/>
      <c r="AV272" s="233"/>
      <c r="AW272" s="233"/>
      <c r="AX272" s="233"/>
      <c r="AY272" s="233"/>
      <c r="AZ272" s="233"/>
      <c r="BA272" s="233"/>
      <c r="BB272" s="233"/>
      <c r="BC272" s="233"/>
      <c r="BD272" s="233"/>
      <c r="BE272" s="233"/>
      <c r="BF272" s="233"/>
      <c r="BG272" s="233"/>
      <c r="BH272" s="233"/>
      <c r="BI272" s="233"/>
      <c r="BJ272" s="233"/>
      <c r="BK272" s="233"/>
      <c r="BL272" s="233"/>
      <c r="BM272" s="233"/>
      <c r="BN272" s="233"/>
      <c r="BO272" s="233"/>
      <c r="BP272" s="233"/>
      <c r="BQ272" s="233"/>
      <c r="BR272" s="233"/>
      <c r="BS272" s="233"/>
    </row>
    <row r="273" spans="2:71" s="232" customFormat="1" ht="15" customHeight="1">
      <c r="B273" s="240"/>
      <c r="C273" s="241" t="s">
        <v>1117</v>
      </c>
      <c r="D273" s="230">
        <v>56</v>
      </c>
      <c r="E273" s="230">
        <v>19837</v>
      </c>
      <c r="F273" s="230">
        <v>56</v>
      </c>
      <c r="G273" s="230">
        <v>17359</v>
      </c>
      <c r="H273" s="230">
        <v>5</v>
      </c>
      <c r="I273" s="230">
        <v>192</v>
      </c>
      <c r="J273" s="230">
        <v>3</v>
      </c>
      <c r="K273" s="230">
        <v>124</v>
      </c>
      <c r="L273" s="247" t="s">
        <v>1121</v>
      </c>
      <c r="M273" s="247" t="s">
        <v>1121</v>
      </c>
      <c r="N273" s="230">
        <v>2</v>
      </c>
      <c r="O273" s="230">
        <v>68</v>
      </c>
      <c r="P273" s="230">
        <v>56</v>
      </c>
      <c r="Q273" s="230">
        <v>2286</v>
      </c>
      <c r="R273" s="230">
        <v>56</v>
      </c>
      <c r="S273" s="230">
        <v>1125</v>
      </c>
      <c r="T273" s="230">
        <v>8</v>
      </c>
      <c r="U273" s="230">
        <v>455</v>
      </c>
      <c r="V273" s="230">
        <v>2</v>
      </c>
      <c r="W273" s="230">
        <v>7</v>
      </c>
      <c r="X273" s="230">
        <v>13</v>
      </c>
      <c r="Y273" s="230">
        <v>499</v>
      </c>
      <c r="Z273" s="230">
        <v>8</v>
      </c>
      <c r="AA273" s="230">
        <v>561</v>
      </c>
      <c r="AB273" s="233"/>
      <c r="AC273" s="233"/>
      <c r="AD273" s="233"/>
      <c r="AE273" s="233"/>
      <c r="AF273" s="233"/>
      <c r="AG273" s="233"/>
      <c r="AH273" s="233"/>
      <c r="AI273" s="233"/>
      <c r="AJ273" s="233"/>
      <c r="AK273" s="233"/>
      <c r="AL273" s="233"/>
      <c r="AM273" s="233"/>
      <c r="AN273" s="233"/>
      <c r="AO273" s="233"/>
      <c r="AP273" s="233"/>
      <c r="AQ273" s="233"/>
      <c r="AR273" s="233"/>
      <c r="AS273" s="233"/>
      <c r="AT273" s="233"/>
      <c r="AU273" s="233"/>
      <c r="AV273" s="233"/>
      <c r="AW273" s="233"/>
      <c r="AX273" s="233"/>
      <c r="AY273" s="233"/>
      <c r="AZ273" s="233"/>
      <c r="BA273" s="233"/>
      <c r="BB273" s="233"/>
      <c r="BC273" s="233"/>
      <c r="BD273" s="233"/>
      <c r="BE273" s="233"/>
      <c r="BF273" s="233"/>
      <c r="BG273" s="233"/>
      <c r="BH273" s="233"/>
      <c r="BI273" s="233"/>
      <c r="BJ273" s="233"/>
      <c r="BK273" s="233"/>
      <c r="BL273" s="233"/>
      <c r="BM273" s="233"/>
      <c r="BN273" s="233"/>
      <c r="BO273" s="233"/>
      <c r="BP273" s="233"/>
      <c r="BQ273" s="233"/>
      <c r="BR273" s="233"/>
      <c r="BS273" s="233"/>
    </row>
    <row r="274" spans="2:71" s="232" customFormat="1" ht="8.25" customHeight="1">
      <c r="B274" s="240"/>
      <c r="C274" s="241"/>
      <c r="D274" s="230"/>
      <c r="E274" s="230"/>
      <c r="F274" s="230"/>
      <c r="G274" s="230"/>
      <c r="H274" s="230"/>
      <c r="I274" s="230"/>
      <c r="J274" s="230"/>
      <c r="K274" s="230"/>
      <c r="L274" s="230"/>
      <c r="M274" s="230"/>
      <c r="N274" s="230"/>
      <c r="O274" s="230"/>
      <c r="P274" s="230"/>
      <c r="Q274" s="230"/>
      <c r="R274" s="230"/>
      <c r="S274" s="230"/>
      <c r="T274" s="230"/>
      <c r="U274" s="230"/>
      <c r="V274" s="230"/>
      <c r="W274" s="230"/>
      <c r="X274" s="230"/>
      <c r="Y274" s="230"/>
      <c r="Z274" s="230"/>
      <c r="AA274" s="230"/>
      <c r="AB274" s="233"/>
      <c r="AC274" s="233"/>
      <c r="AD274" s="233"/>
      <c r="AE274" s="233"/>
      <c r="AF274" s="233"/>
      <c r="AG274" s="233"/>
      <c r="AH274" s="233"/>
      <c r="AI274" s="233"/>
      <c r="AJ274" s="233"/>
      <c r="AK274" s="233"/>
      <c r="AL274" s="233"/>
      <c r="AM274" s="233"/>
      <c r="AN274" s="233"/>
      <c r="AO274" s="233"/>
      <c r="AP274" s="233"/>
      <c r="AQ274" s="233"/>
      <c r="AR274" s="233"/>
      <c r="AS274" s="233"/>
      <c r="AT274" s="233"/>
      <c r="AU274" s="233"/>
      <c r="AV274" s="233"/>
      <c r="AW274" s="233"/>
      <c r="AX274" s="233"/>
      <c r="AY274" s="233"/>
      <c r="AZ274" s="233"/>
      <c r="BA274" s="233"/>
      <c r="BB274" s="233"/>
      <c r="BC274" s="233"/>
      <c r="BD274" s="233"/>
      <c r="BE274" s="233"/>
      <c r="BF274" s="233"/>
      <c r="BG274" s="233"/>
      <c r="BH274" s="233"/>
      <c r="BI274" s="233"/>
      <c r="BJ274" s="233"/>
      <c r="BK274" s="233"/>
      <c r="BL274" s="233"/>
      <c r="BM274" s="233"/>
      <c r="BN274" s="233"/>
      <c r="BO274" s="233"/>
      <c r="BP274" s="233"/>
      <c r="BQ274" s="233"/>
      <c r="BR274" s="233"/>
      <c r="BS274" s="233"/>
    </row>
    <row r="275" spans="2:27" s="242" customFormat="1" ht="15" customHeight="1">
      <c r="B275" s="1298" t="s">
        <v>954</v>
      </c>
      <c r="C275" s="1299"/>
      <c r="D275" s="243">
        <v>1174</v>
      </c>
      <c r="E275" s="238">
        <v>171516</v>
      </c>
      <c r="F275" s="244">
        <v>1169</v>
      </c>
      <c r="G275" s="244">
        <v>160810</v>
      </c>
      <c r="H275" s="244">
        <v>57</v>
      </c>
      <c r="I275" s="238">
        <v>862</v>
      </c>
      <c r="J275" s="244">
        <v>57</v>
      </c>
      <c r="K275" s="244">
        <v>602</v>
      </c>
      <c r="L275" s="244">
        <v>6</v>
      </c>
      <c r="M275" s="244">
        <v>260</v>
      </c>
      <c r="N275" s="244" t="s">
        <v>1121</v>
      </c>
      <c r="O275" s="244" t="s">
        <v>1121</v>
      </c>
      <c r="P275" s="244">
        <v>935</v>
      </c>
      <c r="Q275" s="238">
        <v>9844</v>
      </c>
      <c r="R275" s="244">
        <v>917</v>
      </c>
      <c r="S275" s="244">
        <v>6202</v>
      </c>
      <c r="T275" s="244">
        <v>7</v>
      </c>
      <c r="U275" s="244">
        <v>66</v>
      </c>
      <c r="V275" s="244">
        <v>2</v>
      </c>
      <c r="W275" s="244">
        <v>298</v>
      </c>
      <c r="X275" s="244">
        <v>604</v>
      </c>
      <c r="Y275" s="244">
        <v>25662</v>
      </c>
      <c r="Z275" s="243">
        <v>153</v>
      </c>
      <c r="AA275" s="243">
        <v>1494</v>
      </c>
    </row>
    <row r="276" spans="2:71" s="232" customFormat="1" ht="15" customHeight="1">
      <c r="B276" s="240"/>
      <c r="C276" s="241" t="s">
        <v>1113</v>
      </c>
      <c r="D276" s="230">
        <v>288</v>
      </c>
      <c r="E276" s="230">
        <v>8562</v>
      </c>
      <c r="F276" s="230">
        <v>286</v>
      </c>
      <c r="G276" s="230">
        <v>7771</v>
      </c>
      <c r="H276" s="230">
        <v>4</v>
      </c>
      <c r="I276" s="230">
        <v>67</v>
      </c>
      <c r="J276" s="230">
        <v>4</v>
      </c>
      <c r="K276" s="230">
        <v>67</v>
      </c>
      <c r="L276" s="247" t="s">
        <v>1121</v>
      </c>
      <c r="M276" s="247" t="s">
        <v>1121</v>
      </c>
      <c r="N276" s="247" t="s">
        <v>1121</v>
      </c>
      <c r="O276" s="247" t="s">
        <v>1121</v>
      </c>
      <c r="P276" s="230">
        <v>174</v>
      </c>
      <c r="Q276" s="230">
        <v>724</v>
      </c>
      <c r="R276" s="230">
        <v>166</v>
      </c>
      <c r="S276" s="230">
        <v>602</v>
      </c>
      <c r="T276" s="247" t="s">
        <v>1121</v>
      </c>
      <c r="U276" s="247" t="s">
        <v>1121</v>
      </c>
      <c r="V276" s="247" t="s">
        <v>1121</v>
      </c>
      <c r="W276" s="247" t="s">
        <v>1121</v>
      </c>
      <c r="X276" s="230">
        <v>69</v>
      </c>
      <c r="Y276" s="230">
        <v>780</v>
      </c>
      <c r="Z276" s="230">
        <v>19</v>
      </c>
      <c r="AA276" s="230">
        <v>122</v>
      </c>
      <c r="AB276" s="233"/>
      <c r="AC276" s="233"/>
      <c r="AD276" s="233"/>
      <c r="AE276" s="233"/>
      <c r="AF276" s="233"/>
      <c r="AG276" s="233"/>
      <c r="AH276" s="233"/>
      <c r="AI276" s="233"/>
      <c r="AJ276" s="233"/>
      <c r="AK276" s="233"/>
      <c r="AL276" s="233"/>
      <c r="AM276" s="233"/>
      <c r="AN276" s="233"/>
      <c r="AO276" s="233"/>
      <c r="AP276" s="233"/>
      <c r="AQ276" s="233"/>
      <c r="AR276" s="233"/>
      <c r="AS276" s="233"/>
      <c r="AT276" s="233"/>
      <c r="AU276" s="233"/>
      <c r="AV276" s="233"/>
      <c r="AW276" s="233"/>
      <c r="AX276" s="233"/>
      <c r="AY276" s="233"/>
      <c r="AZ276" s="233"/>
      <c r="BA276" s="233"/>
      <c r="BB276" s="233"/>
      <c r="BC276" s="233"/>
      <c r="BD276" s="233"/>
      <c r="BE276" s="233"/>
      <c r="BF276" s="233"/>
      <c r="BG276" s="233"/>
      <c r="BH276" s="233"/>
      <c r="BI276" s="233"/>
      <c r="BJ276" s="233"/>
      <c r="BK276" s="233"/>
      <c r="BL276" s="233"/>
      <c r="BM276" s="233"/>
      <c r="BN276" s="233"/>
      <c r="BO276" s="233"/>
      <c r="BP276" s="233"/>
      <c r="BQ276" s="233"/>
      <c r="BR276" s="233"/>
      <c r="BS276" s="233"/>
    </row>
    <row r="277" spans="2:71" s="232" customFormat="1" ht="15" customHeight="1">
      <c r="B277" s="240"/>
      <c r="C277" s="241" t="s">
        <v>1118</v>
      </c>
      <c r="D277" s="230">
        <v>237</v>
      </c>
      <c r="E277" s="230">
        <v>17117</v>
      </c>
      <c r="F277" s="230">
        <v>237</v>
      </c>
      <c r="G277" s="230">
        <v>15826</v>
      </c>
      <c r="H277" s="230">
        <v>9</v>
      </c>
      <c r="I277" s="230">
        <v>63</v>
      </c>
      <c r="J277" s="230">
        <v>9</v>
      </c>
      <c r="K277" s="230">
        <v>53</v>
      </c>
      <c r="L277" s="230">
        <v>1</v>
      </c>
      <c r="M277" s="230">
        <v>10</v>
      </c>
      <c r="N277" s="247" t="s">
        <v>1121</v>
      </c>
      <c r="O277" s="247" t="s">
        <v>1121</v>
      </c>
      <c r="P277" s="230">
        <v>182</v>
      </c>
      <c r="Q277" s="230">
        <v>1228</v>
      </c>
      <c r="R277" s="230">
        <v>178</v>
      </c>
      <c r="S277" s="230">
        <v>713</v>
      </c>
      <c r="T277" s="247" t="s">
        <v>1121</v>
      </c>
      <c r="U277" s="247" t="s">
        <v>1121</v>
      </c>
      <c r="V277" s="247" t="s">
        <v>1121</v>
      </c>
      <c r="W277" s="247" t="s">
        <v>1121</v>
      </c>
      <c r="X277" s="230">
        <v>121</v>
      </c>
      <c r="Y277" s="230">
        <v>1779</v>
      </c>
      <c r="Z277" s="230">
        <v>32</v>
      </c>
      <c r="AA277" s="230">
        <v>477</v>
      </c>
      <c r="AB277" s="233"/>
      <c r="AC277" s="233"/>
      <c r="AD277" s="233"/>
      <c r="AE277" s="233"/>
      <c r="AF277" s="233"/>
      <c r="AG277" s="233"/>
      <c r="AH277" s="233"/>
      <c r="AI277" s="233"/>
      <c r="AJ277" s="233"/>
      <c r="AK277" s="233"/>
      <c r="AL277" s="233"/>
      <c r="AM277" s="233"/>
      <c r="AN277" s="233"/>
      <c r="AO277" s="233"/>
      <c r="AP277" s="233"/>
      <c r="AQ277" s="233"/>
      <c r="AR277" s="233"/>
      <c r="AS277" s="233"/>
      <c r="AT277" s="233"/>
      <c r="AU277" s="233"/>
      <c r="AV277" s="233"/>
      <c r="AW277" s="233"/>
      <c r="AX277" s="233"/>
      <c r="AY277" s="233"/>
      <c r="AZ277" s="233"/>
      <c r="BA277" s="233"/>
      <c r="BB277" s="233"/>
      <c r="BC277" s="233"/>
      <c r="BD277" s="233"/>
      <c r="BE277" s="233"/>
      <c r="BF277" s="233"/>
      <c r="BG277" s="233"/>
      <c r="BH277" s="233"/>
      <c r="BI277" s="233"/>
      <c r="BJ277" s="233"/>
      <c r="BK277" s="233"/>
      <c r="BL277" s="233"/>
      <c r="BM277" s="233"/>
      <c r="BN277" s="233"/>
      <c r="BO277" s="233"/>
      <c r="BP277" s="233"/>
      <c r="BQ277" s="233"/>
      <c r="BR277" s="233"/>
      <c r="BS277" s="233"/>
    </row>
    <row r="278" spans="2:71" s="232" customFormat="1" ht="15" customHeight="1">
      <c r="B278" s="240"/>
      <c r="C278" s="241" t="s">
        <v>1119</v>
      </c>
      <c r="D278" s="230">
        <v>300</v>
      </c>
      <c r="E278" s="230">
        <v>43844</v>
      </c>
      <c r="F278" s="230">
        <v>298</v>
      </c>
      <c r="G278" s="230">
        <v>40224</v>
      </c>
      <c r="H278" s="230">
        <v>21</v>
      </c>
      <c r="I278" s="230">
        <v>550</v>
      </c>
      <c r="J278" s="230">
        <v>21</v>
      </c>
      <c r="K278" s="230">
        <v>300</v>
      </c>
      <c r="L278" s="230">
        <v>5</v>
      </c>
      <c r="M278" s="230">
        <v>250</v>
      </c>
      <c r="N278" s="247" t="s">
        <v>1121</v>
      </c>
      <c r="O278" s="247" t="s">
        <v>1121</v>
      </c>
      <c r="P278" s="230">
        <v>262</v>
      </c>
      <c r="Q278" s="230">
        <v>3070</v>
      </c>
      <c r="R278" s="230">
        <v>258</v>
      </c>
      <c r="S278" s="230">
        <v>1863</v>
      </c>
      <c r="T278" s="230">
        <v>2</v>
      </c>
      <c r="U278" s="230">
        <v>13</v>
      </c>
      <c r="V278" s="247" t="s">
        <v>1121</v>
      </c>
      <c r="W278" s="247" t="s">
        <v>1121</v>
      </c>
      <c r="X278" s="230">
        <v>180</v>
      </c>
      <c r="Y278" s="230">
        <v>6498</v>
      </c>
      <c r="Z278" s="230">
        <v>53</v>
      </c>
      <c r="AA278" s="230">
        <v>610</v>
      </c>
      <c r="AB278" s="233"/>
      <c r="AC278" s="233"/>
      <c r="AD278" s="233"/>
      <c r="AE278" s="233"/>
      <c r="AF278" s="233"/>
      <c r="AG278" s="233"/>
      <c r="AH278" s="233"/>
      <c r="AI278" s="233"/>
      <c r="AJ278" s="233"/>
      <c r="AK278" s="233"/>
      <c r="AL278" s="233"/>
      <c r="AM278" s="233"/>
      <c r="AN278" s="233"/>
      <c r="AO278" s="233"/>
      <c r="AP278" s="233"/>
      <c r="AQ278" s="233"/>
      <c r="AR278" s="233"/>
      <c r="AS278" s="233"/>
      <c r="AT278" s="233"/>
      <c r="AU278" s="233"/>
      <c r="AV278" s="233"/>
      <c r="AW278" s="233"/>
      <c r="AX278" s="233"/>
      <c r="AY278" s="233"/>
      <c r="AZ278" s="233"/>
      <c r="BA278" s="233"/>
      <c r="BB278" s="233"/>
      <c r="BC278" s="233"/>
      <c r="BD278" s="233"/>
      <c r="BE278" s="233"/>
      <c r="BF278" s="233"/>
      <c r="BG278" s="233"/>
      <c r="BH278" s="233"/>
      <c r="BI278" s="233"/>
      <c r="BJ278" s="233"/>
      <c r="BK278" s="233"/>
      <c r="BL278" s="233"/>
      <c r="BM278" s="233"/>
      <c r="BN278" s="233"/>
      <c r="BO278" s="233"/>
      <c r="BP278" s="233"/>
      <c r="BQ278" s="233"/>
      <c r="BR278" s="233"/>
      <c r="BS278" s="233"/>
    </row>
    <row r="279" spans="2:71" s="232" customFormat="1" ht="15" customHeight="1">
      <c r="B279" s="240"/>
      <c r="C279" s="241" t="s">
        <v>1120</v>
      </c>
      <c r="D279" s="230">
        <v>218</v>
      </c>
      <c r="E279" s="230">
        <v>53921</v>
      </c>
      <c r="F279" s="230">
        <v>217</v>
      </c>
      <c r="G279" s="230">
        <v>50943</v>
      </c>
      <c r="H279" s="230">
        <v>15</v>
      </c>
      <c r="I279" s="230">
        <v>88</v>
      </c>
      <c r="J279" s="230">
        <v>15</v>
      </c>
      <c r="K279" s="230">
        <v>88</v>
      </c>
      <c r="L279" s="247" t="s">
        <v>1121</v>
      </c>
      <c r="M279" s="247" t="s">
        <v>1121</v>
      </c>
      <c r="N279" s="247" t="s">
        <v>1121</v>
      </c>
      <c r="O279" s="247" t="s">
        <v>1121</v>
      </c>
      <c r="P279" s="230">
        <v>199</v>
      </c>
      <c r="Q279" s="230">
        <v>2890</v>
      </c>
      <c r="R279" s="230">
        <v>198</v>
      </c>
      <c r="S279" s="230">
        <v>2063</v>
      </c>
      <c r="T279" s="230">
        <v>3</v>
      </c>
      <c r="U279" s="230">
        <v>36</v>
      </c>
      <c r="V279" s="247" t="s">
        <v>1121</v>
      </c>
      <c r="W279" s="247" t="s">
        <v>1121</v>
      </c>
      <c r="X279" s="230">
        <v>146</v>
      </c>
      <c r="Y279" s="230">
        <v>8836</v>
      </c>
      <c r="Z279" s="230">
        <v>30</v>
      </c>
      <c r="AA279" s="230">
        <v>193</v>
      </c>
      <c r="AB279" s="233"/>
      <c r="AC279" s="233"/>
      <c r="AD279" s="233"/>
      <c r="AE279" s="233"/>
      <c r="AF279" s="233"/>
      <c r="AG279" s="233"/>
      <c r="AH279" s="233"/>
      <c r="AI279" s="233"/>
      <c r="AJ279" s="233"/>
      <c r="AK279" s="233"/>
      <c r="AL279" s="233"/>
      <c r="AM279" s="233"/>
      <c r="AN279" s="233"/>
      <c r="AO279" s="233"/>
      <c r="AP279" s="233"/>
      <c r="AQ279" s="233"/>
      <c r="AR279" s="233"/>
      <c r="AS279" s="233"/>
      <c r="AT279" s="233"/>
      <c r="AU279" s="233"/>
      <c r="AV279" s="233"/>
      <c r="AW279" s="233"/>
      <c r="AX279" s="233"/>
      <c r="AY279" s="233"/>
      <c r="AZ279" s="233"/>
      <c r="BA279" s="233"/>
      <c r="BB279" s="233"/>
      <c r="BC279" s="233"/>
      <c r="BD279" s="233"/>
      <c r="BE279" s="233"/>
      <c r="BF279" s="233"/>
      <c r="BG279" s="233"/>
      <c r="BH279" s="233"/>
      <c r="BI279" s="233"/>
      <c r="BJ279" s="233"/>
      <c r="BK279" s="233"/>
      <c r="BL279" s="233"/>
      <c r="BM279" s="233"/>
      <c r="BN279" s="233"/>
      <c r="BO279" s="233"/>
      <c r="BP279" s="233"/>
      <c r="BQ279" s="233"/>
      <c r="BR279" s="233"/>
      <c r="BS279" s="233"/>
    </row>
    <row r="280" spans="2:71" s="232" customFormat="1" ht="15" customHeight="1">
      <c r="B280" s="240"/>
      <c r="C280" s="241" t="s">
        <v>1117</v>
      </c>
      <c r="D280" s="230">
        <v>131</v>
      </c>
      <c r="E280" s="230">
        <v>48072</v>
      </c>
      <c r="F280" s="230">
        <v>131</v>
      </c>
      <c r="G280" s="230">
        <v>46046</v>
      </c>
      <c r="H280" s="230">
        <v>8</v>
      </c>
      <c r="I280" s="230">
        <v>94</v>
      </c>
      <c r="J280" s="230">
        <v>8</v>
      </c>
      <c r="K280" s="230">
        <v>94</v>
      </c>
      <c r="L280" s="247" t="s">
        <v>1121</v>
      </c>
      <c r="M280" s="247" t="s">
        <v>1121</v>
      </c>
      <c r="N280" s="247" t="s">
        <v>1121</v>
      </c>
      <c r="O280" s="247" t="s">
        <v>1121</v>
      </c>
      <c r="P280" s="230">
        <v>118</v>
      </c>
      <c r="Q280" s="230">
        <v>1932</v>
      </c>
      <c r="R280" s="230">
        <v>117</v>
      </c>
      <c r="S280" s="230">
        <v>961</v>
      </c>
      <c r="T280" s="230">
        <v>2</v>
      </c>
      <c r="U280" s="230">
        <v>17</v>
      </c>
      <c r="V280" s="230">
        <v>2</v>
      </c>
      <c r="W280" s="230">
        <v>298</v>
      </c>
      <c r="X280" s="230">
        <v>88</v>
      </c>
      <c r="Y280" s="230">
        <v>7769</v>
      </c>
      <c r="Z280" s="230">
        <v>19</v>
      </c>
      <c r="AA280" s="230">
        <v>92</v>
      </c>
      <c r="AB280" s="233"/>
      <c r="AC280" s="233"/>
      <c r="AD280" s="233"/>
      <c r="AE280" s="233"/>
      <c r="AF280" s="233"/>
      <c r="AG280" s="233"/>
      <c r="AH280" s="233"/>
      <c r="AI280" s="233"/>
      <c r="AJ280" s="233"/>
      <c r="AK280" s="233"/>
      <c r="AL280" s="233"/>
      <c r="AM280" s="233"/>
      <c r="AN280" s="233"/>
      <c r="AO280" s="233"/>
      <c r="AP280" s="233"/>
      <c r="AQ280" s="233"/>
      <c r="AR280" s="233"/>
      <c r="AS280" s="233"/>
      <c r="AT280" s="233"/>
      <c r="AU280" s="233"/>
      <c r="AV280" s="233"/>
      <c r="AW280" s="233"/>
      <c r="AX280" s="233"/>
      <c r="AY280" s="233"/>
      <c r="AZ280" s="233"/>
      <c r="BA280" s="233"/>
      <c r="BB280" s="233"/>
      <c r="BC280" s="233"/>
      <c r="BD280" s="233"/>
      <c r="BE280" s="233"/>
      <c r="BF280" s="233"/>
      <c r="BG280" s="233"/>
      <c r="BH280" s="233"/>
      <c r="BI280" s="233"/>
      <c r="BJ280" s="233"/>
      <c r="BK280" s="233"/>
      <c r="BL280" s="233"/>
      <c r="BM280" s="233"/>
      <c r="BN280" s="233"/>
      <c r="BO280" s="233"/>
      <c r="BP280" s="233"/>
      <c r="BQ280" s="233"/>
      <c r="BR280" s="233"/>
      <c r="BS280" s="233"/>
    </row>
    <row r="281" spans="2:27" ht="8.25" customHeight="1">
      <c r="B281" s="234"/>
      <c r="C281" s="241"/>
      <c r="D281" s="228"/>
      <c r="E281" s="230"/>
      <c r="F281" s="247"/>
      <c r="G281" s="247"/>
      <c r="H281" s="247"/>
      <c r="I281" s="230"/>
      <c r="J281" s="247"/>
      <c r="K281" s="247"/>
      <c r="L281" s="247"/>
      <c r="M281" s="247"/>
      <c r="N281" s="247"/>
      <c r="O281" s="247"/>
      <c r="P281" s="247"/>
      <c r="Q281" s="230"/>
      <c r="R281" s="247"/>
      <c r="S281" s="247"/>
      <c r="T281" s="247"/>
      <c r="U281" s="247"/>
      <c r="V281" s="247"/>
      <c r="W281" s="247"/>
      <c r="X281" s="247"/>
      <c r="Y281" s="247"/>
      <c r="Z281" s="228"/>
      <c r="AA281" s="228"/>
    </row>
    <row r="282" spans="2:27" s="242" customFormat="1" ht="15" customHeight="1">
      <c r="B282" s="1298" t="s">
        <v>955</v>
      </c>
      <c r="C282" s="1299"/>
      <c r="D282" s="243">
        <v>2414</v>
      </c>
      <c r="E282" s="238">
        <v>418698</v>
      </c>
      <c r="F282" s="244">
        <v>2398</v>
      </c>
      <c r="G282" s="244">
        <v>405147</v>
      </c>
      <c r="H282" s="244">
        <v>18</v>
      </c>
      <c r="I282" s="238">
        <v>221</v>
      </c>
      <c r="J282" s="244">
        <v>18</v>
      </c>
      <c r="K282" s="244">
        <v>221</v>
      </c>
      <c r="L282" s="244" t="s">
        <v>1121</v>
      </c>
      <c r="M282" s="244" t="s">
        <v>1121</v>
      </c>
      <c r="N282" s="244" t="s">
        <v>1121</v>
      </c>
      <c r="O282" s="244" t="s">
        <v>1121</v>
      </c>
      <c r="P282" s="244">
        <v>1939</v>
      </c>
      <c r="Q282" s="238">
        <v>13330</v>
      </c>
      <c r="R282" s="244">
        <v>1913</v>
      </c>
      <c r="S282" s="244">
        <v>12205</v>
      </c>
      <c r="T282" s="244">
        <v>40</v>
      </c>
      <c r="U282" s="244">
        <v>268</v>
      </c>
      <c r="V282" s="244">
        <v>6</v>
      </c>
      <c r="W282" s="244">
        <v>372</v>
      </c>
      <c r="X282" s="244">
        <v>653</v>
      </c>
      <c r="Y282" s="244">
        <v>5602</v>
      </c>
      <c r="Z282" s="243">
        <v>175</v>
      </c>
      <c r="AA282" s="243">
        <v>940</v>
      </c>
    </row>
    <row r="283" spans="2:71" s="232" customFormat="1" ht="15" customHeight="1">
      <c r="B283" s="240"/>
      <c r="C283" s="241" t="s">
        <v>1113</v>
      </c>
      <c r="D283" s="230">
        <v>541</v>
      </c>
      <c r="E283" s="230">
        <v>15688</v>
      </c>
      <c r="F283" s="230">
        <v>528</v>
      </c>
      <c r="G283" s="230">
        <v>14614</v>
      </c>
      <c r="H283" s="230">
        <v>1</v>
      </c>
      <c r="I283" s="230">
        <v>8</v>
      </c>
      <c r="J283" s="230">
        <v>1</v>
      </c>
      <c r="K283" s="230">
        <v>8</v>
      </c>
      <c r="L283" s="247" t="s">
        <v>1121</v>
      </c>
      <c r="M283" s="247" t="s">
        <v>1121</v>
      </c>
      <c r="N283" s="247" t="s">
        <v>1121</v>
      </c>
      <c r="O283" s="247" t="s">
        <v>1121</v>
      </c>
      <c r="P283" s="230">
        <v>276</v>
      </c>
      <c r="Q283" s="230">
        <v>1066</v>
      </c>
      <c r="R283" s="230">
        <v>269</v>
      </c>
      <c r="S283" s="230">
        <v>933</v>
      </c>
      <c r="T283" s="247" t="s">
        <v>1121</v>
      </c>
      <c r="U283" s="247" t="s">
        <v>1121</v>
      </c>
      <c r="V283" s="247" t="s">
        <v>1121</v>
      </c>
      <c r="W283" s="247" t="s">
        <v>1121</v>
      </c>
      <c r="X283" s="230">
        <v>83</v>
      </c>
      <c r="Y283" s="230">
        <v>339</v>
      </c>
      <c r="Z283" s="230">
        <v>23</v>
      </c>
      <c r="AA283" s="230">
        <v>113</v>
      </c>
      <c r="AB283" s="233"/>
      <c r="AC283" s="233"/>
      <c r="AD283" s="233"/>
      <c r="AE283" s="233"/>
      <c r="AF283" s="233"/>
      <c r="AG283" s="233"/>
      <c r="AH283" s="233"/>
      <c r="AI283" s="233"/>
      <c r="AJ283" s="233"/>
      <c r="AK283" s="233"/>
      <c r="AL283" s="233"/>
      <c r="AM283" s="233"/>
      <c r="AN283" s="233"/>
      <c r="AO283" s="233"/>
      <c r="AP283" s="233"/>
      <c r="AQ283" s="233"/>
      <c r="AR283" s="233"/>
      <c r="AS283" s="233"/>
      <c r="AT283" s="233"/>
      <c r="AU283" s="233"/>
      <c r="AV283" s="233"/>
      <c r="AW283" s="233"/>
      <c r="AX283" s="233"/>
      <c r="AY283" s="233"/>
      <c r="AZ283" s="233"/>
      <c r="BA283" s="233"/>
      <c r="BB283" s="233"/>
      <c r="BC283" s="233"/>
      <c r="BD283" s="233"/>
      <c r="BE283" s="233"/>
      <c r="BF283" s="233"/>
      <c r="BG283" s="233"/>
      <c r="BH283" s="233"/>
      <c r="BI283" s="233"/>
      <c r="BJ283" s="233"/>
      <c r="BK283" s="233"/>
      <c r="BL283" s="233"/>
      <c r="BM283" s="233"/>
      <c r="BN283" s="233"/>
      <c r="BO283" s="233"/>
      <c r="BP283" s="233"/>
      <c r="BQ283" s="233"/>
      <c r="BR283" s="233"/>
      <c r="BS283" s="233"/>
    </row>
    <row r="284" spans="2:71" s="232" customFormat="1" ht="15" customHeight="1">
      <c r="B284" s="240"/>
      <c r="C284" s="241" t="s">
        <v>1118</v>
      </c>
      <c r="D284" s="230">
        <v>373</v>
      </c>
      <c r="E284" s="230">
        <v>26481</v>
      </c>
      <c r="F284" s="230">
        <v>372</v>
      </c>
      <c r="G284" s="230">
        <v>25194</v>
      </c>
      <c r="H284" s="230">
        <v>3</v>
      </c>
      <c r="I284" s="230">
        <v>47</v>
      </c>
      <c r="J284" s="230">
        <v>3</v>
      </c>
      <c r="K284" s="230">
        <v>47</v>
      </c>
      <c r="L284" s="247" t="s">
        <v>1121</v>
      </c>
      <c r="M284" s="247" t="s">
        <v>1121</v>
      </c>
      <c r="N284" s="247" t="s">
        <v>1121</v>
      </c>
      <c r="O284" s="247" t="s">
        <v>1121</v>
      </c>
      <c r="P284" s="230">
        <v>280</v>
      </c>
      <c r="Q284" s="230">
        <v>1240</v>
      </c>
      <c r="R284" s="230">
        <v>276</v>
      </c>
      <c r="S284" s="230">
        <v>1152</v>
      </c>
      <c r="T284" s="230">
        <v>3</v>
      </c>
      <c r="U284" s="230">
        <v>16</v>
      </c>
      <c r="V284" s="247" t="s">
        <v>1121</v>
      </c>
      <c r="W284" s="247" t="s">
        <v>1121</v>
      </c>
      <c r="X284" s="230">
        <v>72</v>
      </c>
      <c r="Y284" s="230">
        <v>364</v>
      </c>
      <c r="Z284" s="230">
        <v>18</v>
      </c>
      <c r="AA284" s="230">
        <v>78</v>
      </c>
      <c r="AB284" s="233"/>
      <c r="AC284" s="233"/>
      <c r="AD284" s="233"/>
      <c r="AE284" s="233"/>
      <c r="AF284" s="233"/>
      <c r="AG284" s="233"/>
      <c r="AH284" s="233"/>
      <c r="AI284" s="233"/>
      <c r="AJ284" s="233"/>
      <c r="AK284" s="233"/>
      <c r="AL284" s="233"/>
      <c r="AM284" s="233"/>
      <c r="AN284" s="233"/>
      <c r="AO284" s="233"/>
      <c r="AP284" s="233"/>
      <c r="AQ284" s="233"/>
      <c r="AR284" s="233"/>
      <c r="AS284" s="233"/>
      <c r="AT284" s="233"/>
      <c r="AU284" s="233"/>
      <c r="AV284" s="233"/>
      <c r="AW284" s="233"/>
      <c r="AX284" s="233"/>
      <c r="AY284" s="233"/>
      <c r="AZ284" s="233"/>
      <c r="BA284" s="233"/>
      <c r="BB284" s="233"/>
      <c r="BC284" s="233"/>
      <c r="BD284" s="233"/>
      <c r="BE284" s="233"/>
      <c r="BF284" s="233"/>
      <c r="BG284" s="233"/>
      <c r="BH284" s="233"/>
      <c r="BI284" s="233"/>
      <c r="BJ284" s="233"/>
      <c r="BK284" s="233"/>
      <c r="BL284" s="233"/>
      <c r="BM284" s="233"/>
      <c r="BN284" s="233"/>
      <c r="BO284" s="233"/>
      <c r="BP284" s="233"/>
      <c r="BQ284" s="233"/>
      <c r="BR284" s="233"/>
      <c r="BS284" s="233"/>
    </row>
    <row r="285" spans="2:71" s="232" customFormat="1" ht="15" customHeight="1">
      <c r="B285" s="240"/>
      <c r="C285" s="241" t="s">
        <v>1119</v>
      </c>
      <c r="D285" s="230">
        <v>477</v>
      </c>
      <c r="E285" s="230">
        <v>71037</v>
      </c>
      <c r="F285" s="230">
        <v>477</v>
      </c>
      <c r="G285" s="230">
        <v>68511</v>
      </c>
      <c r="H285" s="230">
        <v>4</v>
      </c>
      <c r="I285" s="230">
        <v>118</v>
      </c>
      <c r="J285" s="230">
        <v>4</v>
      </c>
      <c r="K285" s="230">
        <v>118</v>
      </c>
      <c r="L285" s="247" t="s">
        <v>1121</v>
      </c>
      <c r="M285" s="247" t="s">
        <v>1121</v>
      </c>
      <c r="N285" s="247" t="s">
        <v>1121</v>
      </c>
      <c r="O285" s="247" t="s">
        <v>1121</v>
      </c>
      <c r="P285" s="230">
        <v>421</v>
      </c>
      <c r="Q285" s="230">
        <v>2408</v>
      </c>
      <c r="R285" s="230">
        <v>416</v>
      </c>
      <c r="S285" s="230">
        <v>2286</v>
      </c>
      <c r="T285" s="230">
        <v>9</v>
      </c>
      <c r="U285" s="230">
        <v>46</v>
      </c>
      <c r="V285" s="230">
        <v>1</v>
      </c>
      <c r="W285" s="230">
        <v>50</v>
      </c>
      <c r="X285" s="230">
        <v>114</v>
      </c>
      <c r="Y285" s="230">
        <v>751</v>
      </c>
      <c r="Z285" s="230">
        <v>23</v>
      </c>
      <c r="AA285" s="230">
        <v>101</v>
      </c>
      <c r="AB285" s="233"/>
      <c r="AC285" s="233"/>
      <c r="AD285" s="233"/>
      <c r="AE285" s="233"/>
      <c r="AF285" s="233"/>
      <c r="AG285" s="233"/>
      <c r="AH285" s="233"/>
      <c r="AI285" s="233"/>
      <c r="AJ285" s="233"/>
      <c r="AK285" s="233"/>
      <c r="AL285" s="233"/>
      <c r="AM285" s="233"/>
      <c r="AN285" s="233"/>
      <c r="AO285" s="233"/>
      <c r="AP285" s="233"/>
      <c r="AQ285" s="233"/>
      <c r="AR285" s="233"/>
      <c r="AS285" s="233"/>
      <c r="AT285" s="233"/>
      <c r="AU285" s="233"/>
      <c r="AV285" s="233"/>
      <c r="AW285" s="233"/>
      <c r="AX285" s="233"/>
      <c r="AY285" s="233"/>
      <c r="AZ285" s="233"/>
      <c r="BA285" s="233"/>
      <c r="BB285" s="233"/>
      <c r="BC285" s="233"/>
      <c r="BD285" s="233"/>
      <c r="BE285" s="233"/>
      <c r="BF285" s="233"/>
      <c r="BG285" s="233"/>
      <c r="BH285" s="233"/>
      <c r="BI285" s="233"/>
      <c r="BJ285" s="233"/>
      <c r="BK285" s="233"/>
      <c r="BL285" s="233"/>
      <c r="BM285" s="233"/>
      <c r="BN285" s="233"/>
      <c r="BO285" s="233"/>
      <c r="BP285" s="233"/>
      <c r="BQ285" s="233"/>
      <c r="BR285" s="233"/>
      <c r="BS285" s="233"/>
    </row>
    <row r="286" spans="2:71" s="232" customFormat="1" ht="15" customHeight="1">
      <c r="B286" s="240"/>
      <c r="C286" s="241" t="s">
        <v>1120</v>
      </c>
      <c r="D286" s="230">
        <v>548</v>
      </c>
      <c r="E286" s="230">
        <v>137017</v>
      </c>
      <c r="F286" s="230">
        <v>548</v>
      </c>
      <c r="G286" s="230">
        <v>132959</v>
      </c>
      <c r="H286" s="230">
        <v>4</v>
      </c>
      <c r="I286" s="230">
        <v>30</v>
      </c>
      <c r="J286" s="230">
        <v>4</v>
      </c>
      <c r="K286" s="230">
        <v>30</v>
      </c>
      <c r="L286" s="247" t="s">
        <v>1121</v>
      </c>
      <c r="M286" s="247" t="s">
        <v>1121</v>
      </c>
      <c r="N286" s="247" t="s">
        <v>1121</v>
      </c>
      <c r="O286" s="247" t="s">
        <v>1121</v>
      </c>
      <c r="P286" s="230">
        <v>512</v>
      </c>
      <c r="Q286" s="230">
        <v>4028</v>
      </c>
      <c r="R286" s="230">
        <v>504</v>
      </c>
      <c r="S286" s="230">
        <v>3712</v>
      </c>
      <c r="T286" s="230">
        <v>13</v>
      </c>
      <c r="U286" s="230">
        <v>136</v>
      </c>
      <c r="V286" s="230">
        <v>3</v>
      </c>
      <c r="W286" s="230">
        <v>239</v>
      </c>
      <c r="X286" s="230">
        <v>186</v>
      </c>
      <c r="Y286" s="230">
        <v>1572</v>
      </c>
      <c r="Z286" s="230">
        <v>48</v>
      </c>
      <c r="AA286" s="230">
        <v>268</v>
      </c>
      <c r="AB286" s="233"/>
      <c r="AC286" s="233"/>
      <c r="AD286" s="233"/>
      <c r="AE286" s="233"/>
      <c r="AF286" s="233"/>
      <c r="AG286" s="233"/>
      <c r="AH286" s="233"/>
      <c r="AI286" s="233"/>
      <c r="AJ286" s="233"/>
      <c r="AK286" s="233"/>
      <c r="AL286" s="233"/>
      <c r="AM286" s="233"/>
      <c r="AN286" s="233"/>
      <c r="AO286" s="233"/>
      <c r="AP286" s="233"/>
      <c r="AQ286" s="233"/>
      <c r="AR286" s="233"/>
      <c r="AS286" s="233"/>
      <c r="AT286" s="233"/>
      <c r="AU286" s="233"/>
      <c r="AV286" s="233"/>
      <c r="AW286" s="233"/>
      <c r="AX286" s="233"/>
      <c r="AY286" s="233"/>
      <c r="AZ286" s="233"/>
      <c r="BA286" s="233"/>
      <c r="BB286" s="233"/>
      <c r="BC286" s="233"/>
      <c r="BD286" s="233"/>
      <c r="BE286" s="233"/>
      <c r="BF286" s="233"/>
      <c r="BG286" s="233"/>
      <c r="BH286" s="233"/>
      <c r="BI286" s="233"/>
      <c r="BJ286" s="233"/>
      <c r="BK286" s="233"/>
      <c r="BL286" s="233"/>
      <c r="BM286" s="233"/>
      <c r="BN286" s="233"/>
      <c r="BO286" s="233"/>
      <c r="BP286" s="233"/>
      <c r="BQ286" s="233"/>
      <c r="BR286" s="233"/>
      <c r="BS286" s="233"/>
    </row>
    <row r="287" spans="2:71" s="232" customFormat="1" ht="15" customHeight="1">
      <c r="B287" s="240"/>
      <c r="C287" s="241" t="s">
        <v>1117</v>
      </c>
      <c r="D287" s="230">
        <v>472</v>
      </c>
      <c r="E287" s="230">
        <v>168458</v>
      </c>
      <c r="F287" s="230">
        <v>472</v>
      </c>
      <c r="G287" s="230">
        <v>163864</v>
      </c>
      <c r="H287" s="230">
        <v>6</v>
      </c>
      <c r="I287" s="230">
        <v>18</v>
      </c>
      <c r="J287" s="230">
        <v>6</v>
      </c>
      <c r="K287" s="230">
        <v>18</v>
      </c>
      <c r="L287" s="247" t="s">
        <v>1121</v>
      </c>
      <c r="M287" s="247" t="s">
        <v>1121</v>
      </c>
      <c r="N287" s="247" t="s">
        <v>1121</v>
      </c>
      <c r="O287" s="247" t="s">
        <v>1121</v>
      </c>
      <c r="P287" s="230">
        <v>448</v>
      </c>
      <c r="Q287" s="230">
        <v>1576</v>
      </c>
      <c r="R287" s="230">
        <v>446</v>
      </c>
      <c r="S287" s="230">
        <v>4110</v>
      </c>
      <c r="T287" s="230">
        <v>15</v>
      </c>
      <c r="U287" s="230">
        <v>70</v>
      </c>
      <c r="V287" s="230">
        <v>2</v>
      </c>
      <c r="W287" s="230">
        <v>83</v>
      </c>
      <c r="X287" s="230">
        <v>198</v>
      </c>
      <c r="Y287" s="230">
        <v>2576</v>
      </c>
      <c r="Z287" s="230">
        <v>63</v>
      </c>
      <c r="AA287" s="230">
        <v>380</v>
      </c>
      <c r="AB287" s="233"/>
      <c r="AC287" s="233"/>
      <c r="AD287" s="233"/>
      <c r="AE287" s="233"/>
      <c r="AF287" s="233"/>
      <c r="AG287" s="233"/>
      <c r="AH287" s="233"/>
      <c r="AI287" s="233"/>
      <c r="AJ287" s="233"/>
      <c r="AK287" s="233"/>
      <c r="AL287" s="233"/>
      <c r="AM287" s="233"/>
      <c r="AN287" s="233"/>
      <c r="AO287" s="233"/>
      <c r="AP287" s="233"/>
      <c r="AQ287" s="233"/>
      <c r="AR287" s="233"/>
      <c r="AS287" s="233"/>
      <c r="AT287" s="233"/>
      <c r="AU287" s="233"/>
      <c r="AV287" s="233"/>
      <c r="AW287" s="233"/>
      <c r="AX287" s="233"/>
      <c r="AY287" s="233"/>
      <c r="AZ287" s="233"/>
      <c r="BA287" s="233"/>
      <c r="BB287" s="233"/>
      <c r="BC287" s="233"/>
      <c r="BD287" s="233"/>
      <c r="BE287" s="233"/>
      <c r="BF287" s="233"/>
      <c r="BG287" s="233"/>
      <c r="BH287" s="233"/>
      <c r="BI287" s="233"/>
      <c r="BJ287" s="233"/>
      <c r="BK287" s="233"/>
      <c r="BL287" s="233"/>
      <c r="BM287" s="233"/>
      <c r="BN287" s="233"/>
      <c r="BO287" s="233"/>
      <c r="BP287" s="233"/>
      <c r="BQ287" s="233"/>
      <c r="BR287" s="233"/>
      <c r="BS287" s="233"/>
    </row>
    <row r="288" spans="2:71" s="232" customFormat="1" ht="8.25" customHeight="1">
      <c r="B288" s="240"/>
      <c r="C288" s="241"/>
      <c r="D288" s="230"/>
      <c r="E288" s="230"/>
      <c r="F288" s="230"/>
      <c r="G288" s="230"/>
      <c r="H288" s="230"/>
      <c r="I288" s="230"/>
      <c r="J288" s="230"/>
      <c r="K288" s="230"/>
      <c r="L288" s="230"/>
      <c r="M288" s="230"/>
      <c r="N288" s="230"/>
      <c r="O288" s="230"/>
      <c r="P288" s="230"/>
      <c r="Q288" s="230"/>
      <c r="R288" s="230"/>
      <c r="S288" s="230"/>
      <c r="T288" s="230"/>
      <c r="U288" s="230"/>
      <c r="V288" s="230"/>
      <c r="W288" s="230"/>
      <c r="X288" s="230"/>
      <c r="Y288" s="230"/>
      <c r="Z288" s="230"/>
      <c r="AA288" s="230"/>
      <c r="AB288" s="233"/>
      <c r="AC288" s="233"/>
      <c r="AD288" s="233"/>
      <c r="AE288" s="233"/>
      <c r="AF288" s="233"/>
      <c r="AG288" s="233"/>
      <c r="AH288" s="233"/>
      <c r="AI288" s="233"/>
      <c r="AJ288" s="233"/>
      <c r="AK288" s="233"/>
      <c r="AL288" s="233"/>
      <c r="AM288" s="233"/>
      <c r="AN288" s="233"/>
      <c r="AO288" s="233"/>
      <c r="AP288" s="233"/>
      <c r="AQ288" s="233"/>
      <c r="AR288" s="233"/>
      <c r="AS288" s="233"/>
      <c r="AT288" s="233"/>
      <c r="AU288" s="233"/>
      <c r="AV288" s="233"/>
      <c r="AW288" s="233"/>
      <c r="AX288" s="233"/>
      <c r="AY288" s="233"/>
      <c r="AZ288" s="233"/>
      <c r="BA288" s="233"/>
      <c r="BB288" s="233"/>
      <c r="BC288" s="233"/>
      <c r="BD288" s="233"/>
      <c r="BE288" s="233"/>
      <c r="BF288" s="233"/>
      <c r="BG288" s="233"/>
      <c r="BH288" s="233"/>
      <c r="BI288" s="233"/>
      <c r="BJ288" s="233"/>
      <c r="BK288" s="233"/>
      <c r="BL288" s="233"/>
      <c r="BM288" s="233"/>
      <c r="BN288" s="233"/>
      <c r="BO288" s="233"/>
      <c r="BP288" s="233"/>
      <c r="BQ288" s="233"/>
      <c r="BR288" s="233"/>
      <c r="BS288" s="233"/>
    </row>
    <row r="289" spans="2:27" s="242" customFormat="1" ht="15" customHeight="1">
      <c r="B289" s="1298" t="s">
        <v>956</v>
      </c>
      <c r="C289" s="1299"/>
      <c r="D289" s="243">
        <v>1810</v>
      </c>
      <c r="E289" s="238">
        <v>390606</v>
      </c>
      <c r="F289" s="244">
        <v>1785</v>
      </c>
      <c r="G289" s="244">
        <v>367631</v>
      </c>
      <c r="H289" s="244">
        <v>144</v>
      </c>
      <c r="I289" s="238">
        <v>1571</v>
      </c>
      <c r="J289" s="244">
        <v>141</v>
      </c>
      <c r="K289" s="244">
        <v>1471</v>
      </c>
      <c r="L289" s="244">
        <v>5</v>
      </c>
      <c r="M289" s="244">
        <v>90</v>
      </c>
      <c r="N289" s="244">
        <v>1</v>
      </c>
      <c r="O289" s="244">
        <v>10</v>
      </c>
      <c r="P289" s="244">
        <v>1678</v>
      </c>
      <c r="Q289" s="238">
        <v>21404</v>
      </c>
      <c r="R289" s="244">
        <v>1655</v>
      </c>
      <c r="S289" s="244">
        <v>17253</v>
      </c>
      <c r="T289" s="244">
        <v>14</v>
      </c>
      <c r="U289" s="244">
        <v>388</v>
      </c>
      <c r="V289" s="244">
        <v>4</v>
      </c>
      <c r="W289" s="244">
        <v>2044</v>
      </c>
      <c r="X289" s="244">
        <v>633</v>
      </c>
      <c r="Y289" s="244">
        <v>17915</v>
      </c>
      <c r="Z289" s="243">
        <v>263</v>
      </c>
      <c r="AA289" s="243">
        <v>3006</v>
      </c>
    </row>
    <row r="290" spans="2:71" s="232" customFormat="1" ht="15" customHeight="1">
      <c r="B290" s="240"/>
      <c r="C290" s="241" t="s">
        <v>1113</v>
      </c>
      <c r="D290" s="230">
        <v>272</v>
      </c>
      <c r="E290" s="230">
        <v>8284</v>
      </c>
      <c r="F290" s="230">
        <v>251</v>
      </c>
      <c r="G290" s="230">
        <v>6927</v>
      </c>
      <c r="H290" s="230">
        <v>5</v>
      </c>
      <c r="I290" s="230">
        <v>72</v>
      </c>
      <c r="J290" s="230">
        <v>5</v>
      </c>
      <c r="K290" s="230">
        <v>72</v>
      </c>
      <c r="L290" s="247" t="s">
        <v>1121</v>
      </c>
      <c r="M290" s="247" t="s">
        <v>1121</v>
      </c>
      <c r="N290" s="247" t="s">
        <v>1121</v>
      </c>
      <c r="O290" s="247" t="s">
        <v>1121</v>
      </c>
      <c r="P290" s="230">
        <v>199</v>
      </c>
      <c r="Q290" s="230">
        <v>1285</v>
      </c>
      <c r="R290" s="230">
        <v>191</v>
      </c>
      <c r="S290" s="230">
        <v>1120</v>
      </c>
      <c r="T290" s="230" t="s">
        <v>1121</v>
      </c>
      <c r="U290" s="230" t="s">
        <v>1121</v>
      </c>
      <c r="V290" s="230" t="s">
        <v>1121</v>
      </c>
      <c r="W290" s="230" t="s">
        <v>1121</v>
      </c>
      <c r="X290" s="230">
        <v>36</v>
      </c>
      <c r="Y290" s="230">
        <v>354</v>
      </c>
      <c r="Z290" s="230">
        <v>27</v>
      </c>
      <c r="AA290" s="230">
        <v>165</v>
      </c>
      <c r="AB290" s="233"/>
      <c r="AC290" s="233"/>
      <c r="AD290" s="233"/>
      <c r="AE290" s="233"/>
      <c r="AF290" s="233"/>
      <c r="AG290" s="233"/>
      <c r="AH290" s="233"/>
      <c r="AI290" s="233"/>
      <c r="AJ290" s="233"/>
      <c r="AK290" s="233"/>
      <c r="AL290" s="233"/>
      <c r="AM290" s="233"/>
      <c r="AN290" s="233"/>
      <c r="AO290" s="233"/>
      <c r="AP290" s="233"/>
      <c r="AQ290" s="233"/>
      <c r="AR290" s="233"/>
      <c r="AS290" s="233"/>
      <c r="AT290" s="233"/>
      <c r="AU290" s="233"/>
      <c r="AV290" s="233"/>
      <c r="AW290" s="233"/>
      <c r="AX290" s="233"/>
      <c r="AY290" s="233"/>
      <c r="AZ290" s="233"/>
      <c r="BA290" s="233"/>
      <c r="BB290" s="233"/>
      <c r="BC290" s="233"/>
      <c r="BD290" s="233"/>
      <c r="BE290" s="233"/>
      <c r="BF290" s="233"/>
      <c r="BG290" s="233"/>
      <c r="BH290" s="233"/>
      <c r="BI290" s="233"/>
      <c r="BJ290" s="233"/>
      <c r="BK290" s="233"/>
      <c r="BL290" s="233"/>
      <c r="BM290" s="233"/>
      <c r="BN290" s="233"/>
      <c r="BO290" s="233"/>
      <c r="BP290" s="233"/>
      <c r="BQ290" s="233"/>
      <c r="BR290" s="233"/>
      <c r="BS290" s="233"/>
    </row>
    <row r="291" spans="2:71" s="232" customFormat="1" ht="15" customHeight="1">
      <c r="B291" s="240"/>
      <c r="C291" s="241" t="s">
        <v>1118</v>
      </c>
      <c r="D291" s="230">
        <v>226</v>
      </c>
      <c r="E291" s="230">
        <v>16365</v>
      </c>
      <c r="F291" s="230">
        <v>225</v>
      </c>
      <c r="G291" s="230">
        <v>14380</v>
      </c>
      <c r="H291" s="230">
        <v>9</v>
      </c>
      <c r="I291" s="230">
        <v>162</v>
      </c>
      <c r="J291" s="230">
        <v>9</v>
      </c>
      <c r="K291" s="230">
        <v>162</v>
      </c>
      <c r="L291" s="247" t="s">
        <v>1121</v>
      </c>
      <c r="M291" s="247" t="s">
        <v>1121</v>
      </c>
      <c r="N291" s="247" t="s">
        <v>1121</v>
      </c>
      <c r="O291" s="247" t="s">
        <v>1121</v>
      </c>
      <c r="P291" s="230">
        <v>194</v>
      </c>
      <c r="Q291" s="230">
        <v>1823</v>
      </c>
      <c r="R291" s="230">
        <v>185</v>
      </c>
      <c r="S291" s="230">
        <v>1344</v>
      </c>
      <c r="T291" s="230" t="s">
        <v>1121</v>
      </c>
      <c r="U291" s="230" t="s">
        <v>1121</v>
      </c>
      <c r="V291" s="230" t="s">
        <v>1121</v>
      </c>
      <c r="W291" s="230" t="s">
        <v>1121</v>
      </c>
      <c r="X291" s="230">
        <v>60</v>
      </c>
      <c r="Y291" s="230">
        <v>1057</v>
      </c>
      <c r="Z291" s="230">
        <v>38</v>
      </c>
      <c r="AA291" s="230">
        <v>469</v>
      </c>
      <c r="AB291" s="233"/>
      <c r="AC291" s="233"/>
      <c r="AD291" s="233"/>
      <c r="AE291" s="233"/>
      <c r="AF291" s="233"/>
      <c r="AG291" s="233"/>
      <c r="AH291" s="233"/>
      <c r="AI291" s="233"/>
      <c r="AJ291" s="233"/>
      <c r="AK291" s="233"/>
      <c r="AL291" s="233"/>
      <c r="AM291" s="233"/>
      <c r="AN291" s="233"/>
      <c r="AO291" s="233"/>
      <c r="AP291" s="233"/>
      <c r="AQ291" s="233"/>
      <c r="AR291" s="233"/>
      <c r="AS291" s="233"/>
      <c r="AT291" s="233"/>
      <c r="AU291" s="233"/>
      <c r="AV291" s="233"/>
      <c r="AW291" s="233"/>
      <c r="AX291" s="233"/>
      <c r="AY291" s="233"/>
      <c r="AZ291" s="233"/>
      <c r="BA291" s="233"/>
      <c r="BB291" s="233"/>
      <c r="BC291" s="233"/>
      <c r="BD291" s="233"/>
      <c r="BE291" s="233"/>
      <c r="BF291" s="233"/>
      <c r="BG291" s="233"/>
      <c r="BH291" s="233"/>
      <c r="BI291" s="233"/>
      <c r="BJ291" s="233"/>
      <c r="BK291" s="233"/>
      <c r="BL291" s="233"/>
      <c r="BM291" s="233"/>
      <c r="BN291" s="233"/>
      <c r="BO291" s="233"/>
      <c r="BP291" s="233"/>
      <c r="BQ291" s="233"/>
      <c r="BR291" s="233"/>
      <c r="BS291" s="233"/>
    </row>
    <row r="292" spans="2:71" s="232" customFormat="1" ht="15" customHeight="1">
      <c r="B292" s="240"/>
      <c r="C292" s="241" t="s">
        <v>1119</v>
      </c>
      <c r="D292" s="230">
        <v>350</v>
      </c>
      <c r="E292" s="230">
        <v>53194</v>
      </c>
      <c r="F292" s="230">
        <v>350</v>
      </c>
      <c r="G292" s="230">
        <v>48922</v>
      </c>
      <c r="H292" s="230">
        <v>18</v>
      </c>
      <c r="I292" s="230">
        <v>153</v>
      </c>
      <c r="J292" s="230">
        <v>17</v>
      </c>
      <c r="K292" s="230">
        <v>128</v>
      </c>
      <c r="L292" s="230">
        <v>1</v>
      </c>
      <c r="M292" s="230">
        <v>15</v>
      </c>
      <c r="N292" s="230">
        <v>1</v>
      </c>
      <c r="O292" s="230">
        <v>10</v>
      </c>
      <c r="P292" s="230">
        <v>334</v>
      </c>
      <c r="Q292" s="230">
        <v>4119</v>
      </c>
      <c r="R292" s="230">
        <v>330</v>
      </c>
      <c r="S292" s="230">
        <v>3342</v>
      </c>
      <c r="T292" s="230">
        <v>3</v>
      </c>
      <c r="U292" s="230">
        <v>40</v>
      </c>
      <c r="V292" s="230" t="s">
        <v>1121</v>
      </c>
      <c r="W292" s="230" t="s">
        <v>1121</v>
      </c>
      <c r="X292" s="230">
        <v>148</v>
      </c>
      <c r="Y292" s="230">
        <v>4977</v>
      </c>
      <c r="Z292" s="230">
        <v>53</v>
      </c>
      <c r="AA292" s="230">
        <v>712</v>
      </c>
      <c r="AB292" s="233"/>
      <c r="AC292" s="233"/>
      <c r="AD292" s="233"/>
      <c r="AE292" s="233"/>
      <c r="AF292" s="233"/>
      <c r="AG292" s="233"/>
      <c r="AH292" s="233"/>
      <c r="AI292" s="233"/>
      <c r="AJ292" s="233"/>
      <c r="AK292" s="233"/>
      <c r="AL292" s="233"/>
      <c r="AM292" s="233"/>
      <c r="AN292" s="233"/>
      <c r="AO292" s="233"/>
      <c r="AP292" s="233"/>
      <c r="AQ292" s="233"/>
      <c r="AR292" s="233"/>
      <c r="AS292" s="233"/>
      <c r="AT292" s="233"/>
      <c r="AU292" s="233"/>
      <c r="AV292" s="233"/>
      <c r="AW292" s="233"/>
      <c r="AX292" s="233"/>
      <c r="AY292" s="233"/>
      <c r="AZ292" s="233"/>
      <c r="BA292" s="233"/>
      <c r="BB292" s="233"/>
      <c r="BC292" s="233"/>
      <c r="BD292" s="233"/>
      <c r="BE292" s="233"/>
      <c r="BF292" s="233"/>
      <c r="BG292" s="233"/>
      <c r="BH292" s="233"/>
      <c r="BI292" s="233"/>
      <c r="BJ292" s="233"/>
      <c r="BK292" s="233"/>
      <c r="BL292" s="233"/>
      <c r="BM292" s="233"/>
      <c r="BN292" s="233"/>
      <c r="BO292" s="233"/>
      <c r="BP292" s="233"/>
      <c r="BQ292" s="233"/>
      <c r="BR292" s="233"/>
      <c r="BS292" s="233"/>
    </row>
    <row r="293" spans="2:71" s="232" customFormat="1" ht="15" customHeight="1">
      <c r="B293" s="240"/>
      <c r="C293" s="241" t="s">
        <v>1120</v>
      </c>
      <c r="D293" s="230">
        <v>400</v>
      </c>
      <c r="E293" s="230">
        <v>101035</v>
      </c>
      <c r="F293" s="230">
        <v>398</v>
      </c>
      <c r="G293" s="230">
        <v>94784</v>
      </c>
      <c r="H293" s="230">
        <v>39</v>
      </c>
      <c r="I293" s="230">
        <v>435</v>
      </c>
      <c r="J293" s="230">
        <v>38</v>
      </c>
      <c r="K293" s="230">
        <v>415</v>
      </c>
      <c r="L293" s="230">
        <v>1</v>
      </c>
      <c r="M293" s="230">
        <v>20</v>
      </c>
      <c r="N293" s="247" t="s">
        <v>1121</v>
      </c>
      <c r="O293" s="247" t="s">
        <v>1121</v>
      </c>
      <c r="P293" s="230">
        <v>394</v>
      </c>
      <c r="Q293" s="230">
        <v>5816</v>
      </c>
      <c r="R293" s="230">
        <v>393</v>
      </c>
      <c r="S293" s="230">
        <v>4867</v>
      </c>
      <c r="T293" s="230">
        <v>7</v>
      </c>
      <c r="U293" s="230">
        <v>251</v>
      </c>
      <c r="V293" s="230">
        <v>2</v>
      </c>
      <c r="W293" s="230">
        <v>1906</v>
      </c>
      <c r="X293" s="230">
        <v>174</v>
      </c>
      <c r="Y293" s="230">
        <v>5426</v>
      </c>
      <c r="Z293" s="230">
        <v>53</v>
      </c>
      <c r="AA293" s="230">
        <v>611</v>
      </c>
      <c r="AB293" s="233"/>
      <c r="AC293" s="233"/>
      <c r="AD293" s="233"/>
      <c r="AE293" s="233"/>
      <c r="AF293" s="233"/>
      <c r="AG293" s="233"/>
      <c r="AH293" s="233"/>
      <c r="AI293" s="233"/>
      <c r="AJ293" s="233"/>
      <c r="AK293" s="233"/>
      <c r="AL293" s="233"/>
      <c r="AM293" s="233"/>
      <c r="AN293" s="233"/>
      <c r="AO293" s="233"/>
      <c r="AP293" s="233"/>
      <c r="AQ293" s="233"/>
      <c r="AR293" s="233"/>
      <c r="AS293" s="233"/>
      <c r="AT293" s="233"/>
      <c r="AU293" s="233"/>
      <c r="AV293" s="233"/>
      <c r="AW293" s="233"/>
      <c r="AX293" s="233"/>
      <c r="AY293" s="233"/>
      <c r="AZ293" s="233"/>
      <c r="BA293" s="233"/>
      <c r="BB293" s="233"/>
      <c r="BC293" s="233"/>
      <c r="BD293" s="233"/>
      <c r="BE293" s="233"/>
      <c r="BF293" s="233"/>
      <c r="BG293" s="233"/>
      <c r="BH293" s="233"/>
      <c r="BI293" s="233"/>
      <c r="BJ293" s="233"/>
      <c r="BK293" s="233"/>
      <c r="BL293" s="233"/>
      <c r="BM293" s="233"/>
      <c r="BN293" s="233"/>
      <c r="BO293" s="233"/>
      <c r="BP293" s="233"/>
      <c r="BQ293" s="233"/>
      <c r="BR293" s="233"/>
      <c r="BS293" s="233"/>
    </row>
    <row r="294" spans="2:71" s="232" customFormat="1" ht="15" customHeight="1">
      <c r="B294" s="240"/>
      <c r="C294" s="241" t="s">
        <v>1117</v>
      </c>
      <c r="D294" s="230">
        <v>561</v>
      </c>
      <c r="E294" s="230">
        <v>211721</v>
      </c>
      <c r="F294" s="230">
        <v>561</v>
      </c>
      <c r="G294" s="230">
        <v>202618</v>
      </c>
      <c r="H294" s="230">
        <v>73</v>
      </c>
      <c r="I294" s="230">
        <v>749</v>
      </c>
      <c r="J294" s="230">
        <v>72</v>
      </c>
      <c r="K294" s="230">
        <v>694</v>
      </c>
      <c r="L294" s="230">
        <v>3</v>
      </c>
      <c r="M294" s="230">
        <v>55</v>
      </c>
      <c r="N294" s="247" t="s">
        <v>1121</v>
      </c>
      <c r="O294" s="247" t="s">
        <v>1121</v>
      </c>
      <c r="P294" s="230">
        <v>556</v>
      </c>
      <c r="Q294" s="230">
        <v>8354</v>
      </c>
      <c r="R294" s="230">
        <v>555</v>
      </c>
      <c r="S294" s="230">
        <v>6573</v>
      </c>
      <c r="T294" s="230">
        <v>4</v>
      </c>
      <c r="U294" s="230">
        <v>97</v>
      </c>
      <c r="V294" s="230">
        <v>2</v>
      </c>
      <c r="W294" s="230">
        <v>138</v>
      </c>
      <c r="X294" s="230">
        <v>215</v>
      </c>
      <c r="Y294" s="230">
        <v>6101</v>
      </c>
      <c r="Z294" s="230">
        <v>92</v>
      </c>
      <c r="AA294" s="230">
        <v>1049</v>
      </c>
      <c r="AB294" s="233"/>
      <c r="AC294" s="233"/>
      <c r="AD294" s="233"/>
      <c r="AE294" s="233"/>
      <c r="AF294" s="233"/>
      <c r="AG294" s="233"/>
      <c r="AH294" s="233"/>
      <c r="AI294" s="233"/>
      <c r="AJ294" s="233"/>
      <c r="AK294" s="233"/>
      <c r="AL294" s="233"/>
      <c r="AM294" s="233"/>
      <c r="AN294" s="233"/>
      <c r="AO294" s="233"/>
      <c r="AP294" s="233"/>
      <c r="AQ294" s="233"/>
      <c r="AR294" s="233"/>
      <c r="AS294" s="233"/>
      <c r="AT294" s="233"/>
      <c r="AU294" s="233"/>
      <c r="AV294" s="233"/>
      <c r="AW294" s="233"/>
      <c r="AX294" s="233"/>
      <c r="AY294" s="233"/>
      <c r="AZ294" s="233"/>
      <c r="BA294" s="233"/>
      <c r="BB294" s="233"/>
      <c r="BC294" s="233"/>
      <c r="BD294" s="233"/>
      <c r="BE294" s="233"/>
      <c r="BF294" s="233"/>
      <c r="BG294" s="233"/>
      <c r="BH294" s="233"/>
      <c r="BI294" s="233"/>
      <c r="BJ294" s="233"/>
      <c r="BK294" s="233"/>
      <c r="BL294" s="233"/>
      <c r="BM294" s="233"/>
      <c r="BN294" s="233"/>
      <c r="BO294" s="233"/>
      <c r="BP294" s="233"/>
      <c r="BQ294" s="233"/>
      <c r="BR294" s="233"/>
      <c r="BS294" s="233"/>
    </row>
    <row r="295" spans="2:71" s="232" customFormat="1" ht="8.25" customHeight="1">
      <c r="B295" s="240"/>
      <c r="C295" s="241"/>
      <c r="D295" s="230"/>
      <c r="E295" s="230"/>
      <c r="F295" s="230"/>
      <c r="G295" s="230"/>
      <c r="H295" s="230"/>
      <c r="I295" s="230"/>
      <c r="J295" s="230"/>
      <c r="K295" s="230"/>
      <c r="L295" s="230"/>
      <c r="M295" s="230"/>
      <c r="N295" s="230"/>
      <c r="O295" s="230"/>
      <c r="P295" s="230"/>
      <c r="Q295" s="230"/>
      <c r="R295" s="230"/>
      <c r="S295" s="230"/>
      <c r="T295" s="230"/>
      <c r="U295" s="230"/>
      <c r="V295" s="230"/>
      <c r="W295" s="230"/>
      <c r="X295" s="230"/>
      <c r="Y295" s="230"/>
      <c r="Z295" s="230"/>
      <c r="AA295" s="230"/>
      <c r="AB295" s="233"/>
      <c r="AC295" s="233"/>
      <c r="AD295" s="233"/>
      <c r="AE295" s="233"/>
      <c r="AF295" s="233"/>
      <c r="AG295" s="233"/>
      <c r="AH295" s="233"/>
      <c r="AI295" s="233"/>
      <c r="AJ295" s="233"/>
      <c r="AK295" s="233"/>
      <c r="AL295" s="233"/>
      <c r="AM295" s="233"/>
      <c r="AN295" s="233"/>
      <c r="AO295" s="233"/>
      <c r="AP295" s="233"/>
      <c r="AQ295" s="233"/>
      <c r="AR295" s="233"/>
      <c r="AS295" s="233"/>
      <c r="AT295" s="233"/>
      <c r="AU295" s="233"/>
      <c r="AV295" s="233"/>
      <c r="AW295" s="233"/>
      <c r="AX295" s="233"/>
      <c r="AY295" s="233"/>
      <c r="AZ295" s="233"/>
      <c r="BA295" s="233"/>
      <c r="BB295" s="233"/>
      <c r="BC295" s="233"/>
      <c r="BD295" s="233"/>
      <c r="BE295" s="233"/>
      <c r="BF295" s="233"/>
      <c r="BG295" s="233"/>
      <c r="BH295" s="233"/>
      <c r="BI295" s="233"/>
      <c r="BJ295" s="233"/>
      <c r="BK295" s="233"/>
      <c r="BL295" s="233"/>
      <c r="BM295" s="233"/>
      <c r="BN295" s="233"/>
      <c r="BO295" s="233"/>
      <c r="BP295" s="233"/>
      <c r="BQ295" s="233"/>
      <c r="BR295" s="233"/>
      <c r="BS295" s="233"/>
    </row>
    <row r="296" spans="2:27" s="242" customFormat="1" ht="15" customHeight="1">
      <c r="B296" s="1298" t="s">
        <v>957</v>
      </c>
      <c r="C296" s="1299"/>
      <c r="D296" s="243">
        <v>1685</v>
      </c>
      <c r="E296" s="238">
        <v>317720</v>
      </c>
      <c r="F296" s="244">
        <v>1566</v>
      </c>
      <c r="G296" s="244">
        <v>275220</v>
      </c>
      <c r="H296" s="244">
        <v>617</v>
      </c>
      <c r="I296" s="238">
        <v>11892</v>
      </c>
      <c r="J296" s="244">
        <v>601</v>
      </c>
      <c r="K296" s="244">
        <v>9612</v>
      </c>
      <c r="L296" s="244">
        <v>27</v>
      </c>
      <c r="M296" s="244">
        <v>2230</v>
      </c>
      <c r="N296" s="244">
        <v>2</v>
      </c>
      <c r="O296" s="244">
        <v>50</v>
      </c>
      <c r="P296" s="244">
        <v>1594</v>
      </c>
      <c r="Q296" s="238">
        <v>30608</v>
      </c>
      <c r="R296" s="244">
        <v>1536</v>
      </c>
      <c r="S296" s="244">
        <v>22792</v>
      </c>
      <c r="T296" s="244">
        <v>13</v>
      </c>
      <c r="U296" s="244">
        <v>363</v>
      </c>
      <c r="V296" s="244">
        <v>1</v>
      </c>
      <c r="W296" s="244">
        <v>19</v>
      </c>
      <c r="X296" s="244">
        <v>658</v>
      </c>
      <c r="Y296" s="244">
        <v>48624</v>
      </c>
      <c r="Z296" s="243">
        <v>429</v>
      </c>
      <c r="AA296" s="243">
        <v>7345</v>
      </c>
    </row>
    <row r="297" spans="2:71" s="232" customFormat="1" ht="15" customHeight="1">
      <c r="B297" s="240"/>
      <c r="C297" s="241" t="s">
        <v>1113</v>
      </c>
      <c r="D297" s="230">
        <v>288</v>
      </c>
      <c r="E297" s="230">
        <v>7767</v>
      </c>
      <c r="F297" s="230">
        <v>180</v>
      </c>
      <c r="G297" s="230">
        <v>4356</v>
      </c>
      <c r="H297" s="230">
        <v>31</v>
      </c>
      <c r="I297" s="230">
        <v>221</v>
      </c>
      <c r="J297" s="230">
        <v>31</v>
      </c>
      <c r="K297" s="230">
        <v>221</v>
      </c>
      <c r="L297" s="247" t="s">
        <v>1121</v>
      </c>
      <c r="M297" s="247" t="s">
        <v>1121</v>
      </c>
      <c r="N297" s="247" t="s">
        <v>1121</v>
      </c>
      <c r="O297" s="247" t="s">
        <v>1121</v>
      </c>
      <c r="P297" s="230">
        <v>234</v>
      </c>
      <c r="Q297" s="230">
        <v>3190</v>
      </c>
      <c r="R297" s="230">
        <v>221</v>
      </c>
      <c r="S297" s="230">
        <v>2659</v>
      </c>
      <c r="T297" s="230" t="s">
        <v>1121</v>
      </c>
      <c r="U297" s="230" t="s">
        <v>1121</v>
      </c>
      <c r="V297" s="230">
        <v>1</v>
      </c>
      <c r="W297" s="230">
        <v>19</v>
      </c>
      <c r="X297" s="230">
        <v>48</v>
      </c>
      <c r="Y297" s="230">
        <v>1055</v>
      </c>
      <c r="Z297" s="230">
        <v>47</v>
      </c>
      <c r="AA297" s="230">
        <v>531</v>
      </c>
      <c r="AB297" s="233"/>
      <c r="AC297" s="233"/>
      <c r="AD297" s="233"/>
      <c r="AE297" s="233"/>
      <c r="AF297" s="233"/>
      <c r="AG297" s="233"/>
      <c r="AH297" s="233"/>
      <c r="AI297" s="233"/>
      <c r="AJ297" s="233"/>
      <c r="AK297" s="233"/>
      <c r="AL297" s="233"/>
      <c r="AM297" s="233"/>
      <c r="AN297" s="233"/>
      <c r="AO297" s="233"/>
      <c r="AP297" s="233"/>
      <c r="AQ297" s="233"/>
      <c r="AR297" s="233"/>
      <c r="AS297" s="233"/>
      <c r="AT297" s="233"/>
      <c r="AU297" s="233"/>
      <c r="AV297" s="233"/>
      <c r="AW297" s="233"/>
      <c r="AX297" s="233"/>
      <c r="AY297" s="233"/>
      <c r="AZ297" s="233"/>
      <c r="BA297" s="233"/>
      <c r="BB297" s="233"/>
      <c r="BC297" s="233"/>
      <c r="BD297" s="233"/>
      <c r="BE297" s="233"/>
      <c r="BF297" s="233"/>
      <c r="BG297" s="233"/>
      <c r="BH297" s="233"/>
      <c r="BI297" s="233"/>
      <c r="BJ297" s="233"/>
      <c r="BK297" s="233"/>
      <c r="BL297" s="233"/>
      <c r="BM297" s="233"/>
      <c r="BN297" s="233"/>
      <c r="BO297" s="233"/>
      <c r="BP297" s="233"/>
      <c r="BQ297" s="233"/>
      <c r="BR297" s="233"/>
      <c r="BS297" s="233"/>
    </row>
    <row r="298" spans="2:71" s="232" customFormat="1" ht="15" customHeight="1">
      <c r="B298" s="240"/>
      <c r="C298" s="241" t="s">
        <v>1118</v>
      </c>
      <c r="D298" s="230">
        <v>245</v>
      </c>
      <c r="E298" s="230">
        <v>17728</v>
      </c>
      <c r="F298" s="230">
        <v>236</v>
      </c>
      <c r="G298" s="230">
        <v>13473</v>
      </c>
      <c r="H298" s="230">
        <v>46</v>
      </c>
      <c r="I298" s="230">
        <v>436</v>
      </c>
      <c r="J298" s="230">
        <v>45</v>
      </c>
      <c r="K298" s="230">
        <v>376</v>
      </c>
      <c r="L298" s="230">
        <v>2</v>
      </c>
      <c r="M298" s="230">
        <v>60</v>
      </c>
      <c r="N298" s="247" t="s">
        <v>1121</v>
      </c>
      <c r="O298" s="247" t="s">
        <v>1121</v>
      </c>
      <c r="P298" s="230">
        <v>225</v>
      </c>
      <c r="Q298" s="230">
        <v>3819</v>
      </c>
      <c r="R298" s="230">
        <v>204</v>
      </c>
      <c r="S298" s="230">
        <v>2867</v>
      </c>
      <c r="T298" s="230" t="s">
        <v>1121</v>
      </c>
      <c r="U298" s="230" t="s">
        <v>1121</v>
      </c>
      <c r="V298" s="230" t="s">
        <v>1121</v>
      </c>
      <c r="W298" s="230" t="s">
        <v>1121</v>
      </c>
      <c r="X298" s="230">
        <v>97</v>
      </c>
      <c r="Y298" s="230">
        <v>3576</v>
      </c>
      <c r="Z298" s="230">
        <v>70</v>
      </c>
      <c r="AA298" s="230">
        <v>872</v>
      </c>
      <c r="AB298" s="233"/>
      <c r="AC298" s="233"/>
      <c r="AD298" s="233"/>
      <c r="AE298" s="233"/>
      <c r="AF298" s="233"/>
      <c r="AG298" s="233"/>
      <c r="AH298" s="233"/>
      <c r="AI298" s="233"/>
      <c r="AJ298" s="233"/>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row>
    <row r="299" spans="2:71" s="232" customFormat="1" ht="15" customHeight="1">
      <c r="B299" s="240"/>
      <c r="C299" s="241" t="s">
        <v>1119</v>
      </c>
      <c r="D299" s="230">
        <v>393</v>
      </c>
      <c r="E299" s="230">
        <v>59228</v>
      </c>
      <c r="F299" s="230">
        <v>393</v>
      </c>
      <c r="G299" s="230">
        <v>49017</v>
      </c>
      <c r="H299" s="230">
        <v>144</v>
      </c>
      <c r="I299" s="230">
        <v>2697</v>
      </c>
      <c r="J299" s="230">
        <v>140</v>
      </c>
      <c r="K299" s="230">
        <v>2327</v>
      </c>
      <c r="L299" s="230">
        <v>7</v>
      </c>
      <c r="M299" s="230">
        <v>370</v>
      </c>
      <c r="N299" s="247" t="s">
        <v>1121</v>
      </c>
      <c r="O299" s="247" t="s">
        <v>1121</v>
      </c>
      <c r="P299" s="230">
        <v>385</v>
      </c>
      <c r="Q299" s="230">
        <v>7514</v>
      </c>
      <c r="R299" s="230">
        <v>368</v>
      </c>
      <c r="S299" s="230">
        <v>5688</v>
      </c>
      <c r="T299" s="230">
        <v>4</v>
      </c>
      <c r="U299" s="230">
        <v>27</v>
      </c>
      <c r="V299" s="230" t="s">
        <v>1121</v>
      </c>
      <c r="W299" s="230" t="s">
        <v>1121</v>
      </c>
      <c r="X299" s="230">
        <v>138</v>
      </c>
      <c r="Y299" s="230">
        <v>8178</v>
      </c>
      <c r="Z299" s="230">
        <v>113</v>
      </c>
      <c r="AA299" s="230">
        <v>1665</v>
      </c>
      <c r="AB299" s="233"/>
      <c r="AC299" s="233"/>
      <c r="AD299" s="233"/>
      <c r="AE299" s="233"/>
      <c r="AF299" s="233"/>
      <c r="AG299" s="233"/>
      <c r="AH299" s="233"/>
      <c r="AI299" s="233"/>
      <c r="AJ299" s="233"/>
      <c r="AK299" s="233"/>
      <c r="AL299" s="233"/>
      <c r="AM299" s="233"/>
      <c r="AN299" s="233"/>
      <c r="AO299" s="233"/>
      <c r="AP299" s="233"/>
      <c r="AQ299" s="233"/>
      <c r="AR299" s="233"/>
      <c r="AS299" s="233"/>
      <c r="AT299" s="233"/>
      <c r="AU299" s="233"/>
      <c r="AV299" s="233"/>
      <c r="AW299" s="233"/>
      <c r="AX299" s="233"/>
      <c r="AY299" s="233"/>
      <c r="AZ299" s="233"/>
      <c r="BA299" s="233"/>
      <c r="BB299" s="233"/>
      <c r="BC299" s="233"/>
      <c r="BD299" s="233"/>
      <c r="BE299" s="233"/>
      <c r="BF299" s="233"/>
      <c r="BG299" s="233"/>
      <c r="BH299" s="233"/>
      <c r="BI299" s="233"/>
      <c r="BJ299" s="233"/>
      <c r="BK299" s="233"/>
      <c r="BL299" s="233"/>
      <c r="BM299" s="233"/>
      <c r="BN299" s="233"/>
      <c r="BO299" s="233"/>
      <c r="BP299" s="233"/>
      <c r="BQ299" s="233"/>
      <c r="BR299" s="233"/>
      <c r="BS299" s="233"/>
    </row>
    <row r="300" spans="2:71" s="232" customFormat="1" ht="15" customHeight="1">
      <c r="B300" s="240"/>
      <c r="C300" s="241" t="s">
        <v>1120</v>
      </c>
      <c r="D300" s="230">
        <v>388</v>
      </c>
      <c r="E300" s="230">
        <v>96102</v>
      </c>
      <c r="F300" s="230">
        <v>388</v>
      </c>
      <c r="G300" s="230">
        <v>84524</v>
      </c>
      <c r="H300" s="230">
        <v>190</v>
      </c>
      <c r="I300" s="230">
        <v>4361</v>
      </c>
      <c r="J300" s="230">
        <v>185</v>
      </c>
      <c r="K300" s="230">
        <v>3531</v>
      </c>
      <c r="L300" s="230">
        <v>10</v>
      </c>
      <c r="M300" s="230">
        <v>810</v>
      </c>
      <c r="N300" s="230">
        <v>1</v>
      </c>
      <c r="O300" s="230">
        <v>20</v>
      </c>
      <c r="P300" s="230">
        <v>380</v>
      </c>
      <c r="Q300" s="230">
        <v>7217</v>
      </c>
      <c r="R300" s="230">
        <v>378</v>
      </c>
      <c r="S300" s="230">
        <v>5358</v>
      </c>
      <c r="T300" s="230">
        <v>5</v>
      </c>
      <c r="U300" s="230">
        <v>98</v>
      </c>
      <c r="V300" s="230" t="s">
        <v>1121</v>
      </c>
      <c r="W300" s="230" t="s">
        <v>1121</v>
      </c>
      <c r="X300" s="230">
        <v>177</v>
      </c>
      <c r="Y300" s="230">
        <v>15164</v>
      </c>
      <c r="Z300" s="230">
        <v>91</v>
      </c>
      <c r="AA300" s="230">
        <v>1699</v>
      </c>
      <c r="AB300" s="233"/>
      <c r="AC300" s="233"/>
      <c r="AD300" s="233"/>
      <c r="AE300" s="233"/>
      <c r="AF300" s="233"/>
      <c r="AG300" s="233"/>
      <c r="AH300" s="233"/>
      <c r="AI300" s="233"/>
      <c r="AJ300" s="233"/>
      <c r="AK300" s="233"/>
      <c r="AL300" s="233"/>
      <c r="AM300" s="233"/>
      <c r="AN300" s="233"/>
      <c r="AO300" s="233"/>
      <c r="AP300" s="233"/>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c r="BM300" s="233"/>
      <c r="BN300" s="233"/>
      <c r="BO300" s="233"/>
      <c r="BP300" s="233"/>
      <c r="BQ300" s="233"/>
      <c r="BR300" s="233"/>
      <c r="BS300" s="233"/>
    </row>
    <row r="301" spans="2:71" s="232" customFormat="1" ht="15" customHeight="1">
      <c r="B301" s="240"/>
      <c r="C301" s="241" t="s">
        <v>1117</v>
      </c>
      <c r="D301" s="230">
        <v>371</v>
      </c>
      <c r="E301" s="230">
        <v>136895</v>
      </c>
      <c r="F301" s="230">
        <v>369</v>
      </c>
      <c r="G301" s="230">
        <v>123850</v>
      </c>
      <c r="H301" s="230">
        <v>206</v>
      </c>
      <c r="I301" s="230">
        <v>4177</v>
      </c>
      <c r="J301" s="230">
        <v>200</v>
      </c>
      <c r="K301" s="230">
        <v>3157</v>
      </c>
      <c r="L301" s="230">
        <v>8</v>
      </c>
      <c r="M301" s="230">
        <v>990</v>
      </c>
      <c r="N301" s="230">
        <v>1</v>
      </c>
      <c r="O301" s="230">
        <v>30</v>
      </c>
      <c r="P301" s="230">
        <v>368</v>
      </c>
      <c r="Q301" s="230">
        <v>8868</v>
      </c>
      <c r="R301" s="230">
        <v>365</v>
      </c>
      <c r="S301" s="230">
        <v>6220</v>
      </c>
      <c r="T301" s="230">
        <v>4</v>
      </c>
      <c r="U301" s="230">
        <v>238</v>
      </c>
      <c r="V301" s="230" t="s">
        <v>1121</v>
      </c>
      <c r="W301" s="230" t="s">
        <v>1121</v>
      </c>
      <c r="X301" s="230">
        <v>198</v>
      </c>
      <c r="Y301" s="230">
        <v>20651</v>
      </c>
      <c r="Z301" s="230">
        <v>108</v>
      </c>
      <c r="AA301" s="230">
        <v>2578</v>
      </c>
      <c r="AB301" s="233"/>
      <c r="AC301" s="233"/>
      <c r="AD301" s="233"/>
      <c r="AE301" s="233"/>
      <c r="AF301" s="233"/>
      <c r="AG301" s="233"/>
      <c r="AH301" s="233"/>
      <c r="AI301" s="233"/>
      <c r="AJ301" s="233"/>
      <c r="AK301" s="233"/>
      <c r="AL301" s="233"/>
      <c r="AM301" s="233"/>
      <c r="AN301" s="233"/>
      <c r="AO301" s="233"/>
      <c r="AP301" s="233"/>
      <c r="AQ301" s="233"/>
      <c r="AR301" s="233"/>
      <c r="AS301" s="233"/>
      <c r="AT301" s="233"/>
      <c r="AU301" s="233"/>
      <c r="AV301" s="233"/>
      <c r="AW301" s="233"/>
      <c r="AX301" s="233"/>
      <c r="AY301" s="233"/>
      <c r="AZ301" s="233"/>
      <c r="BA301" s="233"/>
      <c r="BB301" s="233"/>
      <c r="BC301" s="233"/>
      <c r="BD301" s="233"/>
      <c r="BE301" s="233"/>
      <c r="BF301" s="233"/>
      <c r="BG301" s="233"/>
      <c r="BH301" s="233"/>
      <c r="BI301" s="233"/>
      <c r="BJ301" s="233"/>
      <c r="BK301" s="233"/>
      <c r="BL301" s="233"/>
      <c r="BM301" s="233"/>
      <c r="BN301" s="233"/>
      <c r="BO301" s="233"/>
      <c r="BP301" s="233"/>
      <c r="BQ301" s="233"/>
      <c r="BR301" s="233"/>
      <c r="BS301" s="233"/>
    </row>
    <row r="302" spans="2:71" s="232" customFormat="1" ht="8.25" customHeight="1">
      <c r="B302" s="240"/>
      <c r="C302" s="241"/>
      <c r="D302" s="230"/>
      <c r="E302" s="230"/>
      <c r="F302" s="230"/>
      <c r="G302" s="230"/>
      <c r="H302" s="230"/>
      <c r="I302" s="230"/>
      <c r="J302" s="230"/>
      <c r="K302" s="230"/>
      <c r="L302" s="230"/>
      <c r="M302" s="230"/>
      <c r="N302" s="230"/>
      <c r="O302" s="230"/>
      <c r="P302" s="230"/>
      <c r="Q302" s="230"/>
      <c r="R302" s="230"/>
      <c r="S302" s="230"/>
      <c r="T302" s="230"/>
      <c r="U302" s="230"/>
      <c r="V302" s="230"/>
      <c r="W302" s="230"/>
      <c r="X302" s="230"/>
      <c r="Y302" s="230"/>
      <c r="Z302" s="230"/>
      <c r="AA302" s="230"/>
      <c r="AB302" s="233"/>
      <c r="AC302" s="233"/>
      <c r="AD302" s="233"/>
      <c r="AE302" s="233"/>
      <c r="AF302" s="233"/>
      <c r="AG302" s="233"/>
      <c r="AH302" s="233"/>
      <c r="AI302" s="233"/>
      <c r="AJ302" s="233"/>
      <c r="AK302" s="233"/>
      <c r="AL302" s="233"/>
      <c r="AM302" s="233"/>
      <c r="AN302" s="233"/>
      <c r="AO302" s="233"/>
      <c r="AP302" s="233"/>
      <c r="AQ302" s="233"/>
      <c r="AR302" s="233"/>
      <c r="AS302" s="233"/>
      <c r="AT302" s="233"/>
      <c r="AU302" s="233"/>
      <c r="AV302" s="233"/>
      <c r="AW302" s="233"/>
      <c r="AX302" s="233"/>
      <c r="AY302" s="233"/>
      <c r="AZ302" s="233"/>
      <c r="BA302" s="233"/>
      <c r="BB302" s="233"/>
      <c r="BC302" s="233"/>
      <c r="BD302" s="233"/>
      <c r="BE302" s="233"/>
      <c r="BF302" s="233"/>
      <c r="BG302" s="233"/>
      <c r="BH302" s="233"/>
      <c r="BI302" s="233"/>
      <c r="BJ302" s="233"/>
      <c r="BK302" s="233"/>
      <c r="BL302" s="233"/>
      <c r="BM302" s="233"/>
      <c r="BN302" s="233"/>
      <c r="BO302" s="233"/>
      <c r="BP302" s="233"/>
      <c r="BQ302" s="233"/>
      <c r="BR302" s="233"/>
      <c r="BS302" s="233"/>
    </row>
    <row r="303" spans="2:27" s="242" customFormat="1" ht="15" customHeight="1">
      <c r="B303" s="1298" t="s">
        <v>958</v>
      </c>
      <c r="C303" s="1299"/>
      <c r="D303" s="243">
        <v>1297</v>
      </c>
      <c r="E303" s="238">
        <v>219685</v>
      </c>
      <c r="F303" s="244">
        <v>1263</v>
      </c>
      <c r="G303" s="244">
        <v>185919</v>
      </c>
      <c r="H303" s="244">
        <v>729</v>
      </c>
      <c r="I303" s="238">
        <v>14556</v>
      </c>
      <c r="J303" s="244">
        <v>729</v>
      </c>
      <c r="K303" s="244">
        <v>14556</v>
      </c>
      <c r="L303" s="244" t="s">
        <v>1121</v>
      </c>
      <c r="M303" s="244" t="s">
        <v>1121</v>
      </c>
      <c r="N303" s="244" t="s">
        <v>1121</v>
      </c>
      <c r="O303" s="244" t="s">
        <v>1121</v>
      </c>
      <c r="P303" s="244">
        <v>1037</v>
      </c>
      <c r="Q303" s="238">
        <v>19210</v>
      </c>
      <c r="R303" s="244">
        <v>1007</v>
      </c>
      <c r="S303" s="244">
        <v>14523</v>
      </c>
      <c r="T303" s="244">
        <v>9</v>
      </c>
      <c r="U303" s="244">
        <v>519</v>
      </c>
      <c r="V303" s="244">
        <v>30</v>
      </c>
      <c r="W303" s="244">
        <v>37435</v>
      </c>
      <c r="X303" s="244">
        <v>486</v>
      </c>
      <c r="Y303" s="244">
        <v>24506</v>
      </c>
      <c r="Z303" s="243">
        <v>188</v>
      </c>
      <c r="AA303" s="243">
        <v>3491</v>
      </c>
    </row>
    <row r="304" spans="2:71" s="232" customFormat="1" ht="15" customHeight="1">
      <c r="B304" s="240"/>
      <c r="C304" s="241" t="s">
        <v>1113</v>
      </c>
      <c r="D304" s="230">
        <v>184</v>
      </c>
      <c r="E304" s="230">
        <v>5452</v>
      </c>
      <c r="F304" s="230">
        <v>162</v>
      </c>
      <c r="G304" s="230">
        <v>4262</v>
      </c>
      <c r="H304" s="230">
        <v>57</v>
      </c>
      <c r="I304" s="230">
        <v>574</v>
      </c>
      <c r="J304" s="230">
        <v>57</v>
      </c>
      <c r="K304" s="230">
        <v>574</v>
      </c>
      <c r="L304" s="247" t="s">
        <v>1121</v>
      </c>
      <c r="M304" s="247" t="s">
        <v>1121</v>
      </c>
      <c r="N304" s="247" t="s">
        <v>1121</v>
      </c>
      <c r="O304" s="247" t="s">
        <v>1121</v>
      </c>
      <c r="P304" s="230">
        <v>113</v>
      </c>
      <c r="Q304" s="230">
        <v>616</v>
      </c>
      <c r="R304" s="230">
        <v>105</v>
      </c>
      <c r="S304" s="230">
        <v>533</v>
      </c>
      <c r="T304" s="230" t="s">
        <v>1121</v>
      </c>
      <c r="U304" s="230" t="s">
        <v>1121</v>
      </c>
      <c r="V304" s="230" t="s">
        <v>1121</v>
      </c>
      <c r="W304" s="230">
        <v>4687</v>
      </c>
      <c r="X304" s="230">
        <v>43</v>
      </c>
      <c r="Y304" s="230">
        <v>567</v>
      </c>
      <c r="Z304" s="230">
        <v>11</v>
      </c>
      <c r="AA304" s="230">
        <v>83</v>
      </c>
      <c r="AB304" s="233"/>
      <c r="AC304" s="233"/>
      <c r="AD304" s="233"/>
      <c r="AE304" s="233"/>
      <c r="AF304" s="233"/>
      <c r="AG304" s="233"/>
      <c r="AH304" s="233"/>
      <c r="AI304" s="233"/>
      <c r="AJ304" s="233"/>
      <c r="AK304" s="233"/>
      <c r="AL304" s="233"/>
      <c r="AM304" s="233"/>
      <c r="AN304" s="233"/>
      <c r="AO304" s="233"/>
      <c r="AP304" s="233"/>
      <c r="AQ304" s="233"/>
      <c r="AR304" s="233"/>
      <c r="AS304" s="233"/>
      <c r="AT304" s="233"/>
      <c r="AU304" s="233"/>
      <c r="AV304" s="233"/>
      <c r="AW304" s="233"/>
      <c r="AX304" s="233"/>
      <c r="AY304" s="233"/>
      <c r="AZ304" s="233"/>
      <c r="BA304" s="233"/>
      <c r="BB304" s="233"/>
      <c r="BC304" s="233"/>
      <c r="BD304" s="233"/>
      <c r="BE304" s="233"/>
      <c r="BF304" s="233"/>
      <c r="BG304" s="233"/>
      <c r="BH304" s="233"/>
      <c r="BI304" s="233"/>
      <c r="BJ304" s="233"/>
      <c r="BK304" s="233"/>
      <c r="BL304" s="233"/>
      <c r="BM304" s="233"/>
      <c r="BN304" s="233"/>
      <c r="BO304" s="233"/>
      <c r="BP304" s="233"/>
      <c r="BQ304" s="233"/>
      <c r="BR304" s="233"/>
      <c r="BS304" s="233"/>
    </row>
    <row r="305" spans="2:71" s="232" customFormat="1" ht="15" customHeight="1">
      <c r="B305" s="240"/>
      <c r="C305" s="241" t="s">
        <v>1118</v>
      </c>
      <c r="D305" s="230">
        <v>191</v>
      </c>
      <c r="E305" s="230">
        <v>14037</v>
      </c>
      <c r="F305" s="230">
        <v>188</v>
      </c>
      <c r="G305" s="230">
        <v>11240</v>
      </c>
      <c r="H305" s="230">
        <v>88</v>
      </c>
      <c r="I305" s="230">
        <v>1313</v>
      </c>
      <c r="J305" s="230">
        <v>88</v>
      </c>
      <c r="K305" s="230">
        <v>1313</v>
      </c>
      <c r="L305" s="247" t="s">
        <v>1121</v>
      </c>
      <c r="M305" s="247" t="s">
        <v>1121</v>
      </c>
      <c r="N305" s="247" t="s">
        <v>1121</v>
      </c>
      <c r="O305" s="247" t="s">
        <v>1121</v>
      </c>
      <c r="P305" s="230">
        <v>146</v>
      </c>
      <c r="Q305" s="230">
        <v>1484</v>
      </c>
      <c r="R305" s="230">
        <v>140</v>
      </c>
      <c r="S305" s="230">
        <v>1076</v>
      </c>
      <c r="T305" s="230" t="s">
        <v>1121</v>
      </c>
      <c r="U305" s="230" t="s">
        <v>1121</v>
      </c>
      <c r="V305" s="230" t="s">
        <v>1121</v>
      </c>
      <c r="W305" s="230" t="s">
        <v>1121</v>
      </c>
      <c r="X305" s="230">
        <v>53</v>
      </c>
      <c r="Y305" s="230">
        <v>1568</v>
      </c>
      <c r="Z305" s="230">
        <v>29</v>
      </c>
      <c r="AA305" s="230">
        <v>408</v>
      </c>
      <c r="AB305" s="233"/>
      <c r="AC305" s="233"/>
      <c r="AD305" s="233"/>
      <c r="AE305" s="233"/>
      <c r="AF305" s="233"/>
      <c r="AG305" s="233"/>
      <c r="AH305" s="233"/>
      <c r="AI305" s="233"/>
      <c r="AJ305" s="233"/>
      <c r="AK305" s="233"/>
      <c r="AL305" s="233"/>
      <c r="AM305" s="233"/>
      <c r="AN305" s="233"/>
      <c r="AO305" s="233"/>
      <c r="AP305" s="233"/>
      <c r="AQ305" s="233"/>
      <c r="AR305" s="233"/>
      <c r="AS305" s="233"/>
      <c r="AT305" s="233"/>
      <c r="AU305" s="233"/>
      <c r="AV305" s="233"/>
      <c r="AW305" s="233"/>
      <c r="AX305" s="233"/>
      <c r="AY305" s="233"/>
      <c r="AZ305" s="233"/>
      <c r="BA305" s="233"/>
      <c r="BB305" s="233"/>
      <c r="BC305" s="233"/>
      <c r="BD305" s="233"/>
      <c r="BE305" s="233"/>
      <c r="BF305" s="233"/>
      <c r="BG305" s="233"/>
      <c r="BH305" s="233"/>
      <c r="BI305" s="233"/>
      <c r="BJ305" s="233"/>
      <c r="BK305" s="233"/>
      <c r="BL305" s="233"/>
      <c r="BM305" s="233"/>
      <c r="BN305" s="233"/>
      <c r="BO305" s="233"/>
      <c r="BP305" s="233"/>
      <c r="BQ305" s="233"/>
      <c r="BR305" s="233"/>
      <c r="BS305" s="233"/>
    </row>
    <row r="306" spans="2:71" s="232" customFormat="1" ht="15" customHeight="1">
      <c r="B306" s="240"/>
      <c r="C306" s="241" t="s">
        <v>1119</v>
      </c>
      <c r="D306" s="230">
        <v>446</v>
      </c>
      <c r="E306" s="230">
        <v>68206</v>
      </c>
      <c r="F306" s="230">
        <v>440</v>
      </c>
      <c r="G306" s="230">
        <v>57693</v>
      </c>
      <c r="H306" s="230">
        <v>259</v>
      </c>
      <c r="I306" s="230">
        <v>4676</v>
      </c>
      <c r="J306" s="230">
        <v>259</v>
      </c>
      <c r="K306" s="230">
        <v>4676</v>
      </c>
      <c r="L306" s="247" t="s">
        <v>1121</v>
      </c>
      <c r="M306" s="247" t="s">
        <v>1121</v>
      </c>
      <c r="N306" s="247" t="s">
        <v>1121</v>
      </c>
      <c r="O306" s="247" t="s">
        <v>1121</v>
      </c>
      <c r="P306" s="230">
        <v>384</v>
      </c>
      <c r="Q306" s="230">
        <v>5837</v>
      </c>
      <c r="R306" s="230">
        <v>375</v>
      </c>
      <c r="S306" s="230">
        <v>4567</v>
      </c>
      <c r="T306" s="230" t="s">
        <v>1121</v>
      </c>
      <c r="U306" s="230" t="s">
        <v>1121</v>
      </c>
      <c r="V306" s="230">
        <v>11</v>
      </c>
      <c r="W306" s="230">
        <v>12417</v>
      </c>
      <c r="X306" s="230">
        <v>191</v>
      </c>
      <c r="Y306" s="230">
        <v>7714</v>
      </c>
      <c r="Z306" s="230">
        <v>62</v>
      </c>
      <c r="AA306" s="230">
        <v>1170</v>
      </c>
      <c r="AB306" s="233"/>
      <c r="AC306" s="233"/>
      <c r="AD306" s="233"/>
      <c r="AE306" s="233"/>
      <c r="AF306" s="233"/>
      <c r="AG306" s="233"/>
      <c r="AH306" s="233"/>
      <c r="AI306" s="233"/>
      <c r="AJ306" s="233"/>
      <c r="AK306" s="233"/>
      <c r="AL306" s="233"/>
      <c r="AM306" s="233"/>
      <c r="AN306" s="233"/>
      <c r="AO306" s="233"/>
      <c r="AP306" s="233"/>
      <c r="AQ306" s="233"/>
      <c r="AR306" s="233"/>
      <c r="AS306" s="233"/>
      <c r="AT306" s="233"/>
      <c r="AU306" s="233"/>
      <c r="AV306" s="233"/>
      <c r="AW306" s="233"/>
      <c r="AX306" s="233"/>
      <c r="AY306" s="233"/>
      <c r="AZ306" s="233"/>
      <c r="BA306" s="233"/>
      <c r="BB306" s="233"/>
      <c r="BC306" s="233"/>
      <c r="BD306" s="233"/>
      <c r="BE306" s="233"/>
      <c r="BF306" s="233"/>
      <c r="BG306" s="233"/>
      <c r="BH306" s="233"/>
      <c r="BI306" s="233"/>
      <c r="BJ306" s="233"/>
      <c r="BK306" s="233"/>
      <c r="BL306" s="233"/>
      <c r="BM306" s="233"/>
      <c r="BN306" s="233"/>
      <c r="BO306" s="233"/>
      <c r="BP306" s="233"/>
      <c r="BQ306" s="233"/>
      <c r="BR306" s="233"/>
      <c r="BS306" s="233"/>
    </row>
    <row r="307" spans="2:71" s="232" customFormat="1" ht="15" customHeight="1">
      <c r="B307" s="240"/>
      <c r="C307" s="241" t="s">
        <v>1120</v>
      </c>
      <c r="D307" s="230">
        <v>340</v>
      </c>
      <c r="E307" s="230">
        <v>83526</v>
      </c>
      <c r="F307" s="230">
        <v>339</v>
      </c>
      <c r="G307" s="230">
        <v>71880</v>
      </c>
      <c r="H307" s="230">
        <v>226</v>
      </c>
      <c r="I307" s="230">
        <v>5196</v>
      </c>
      <c r="J307" s="230">
        <v>226</v>
      </c>
      <c r="K307" s="230">
        <v>5196</v>
      </c>
      <c r="L307" s="247" t="s">
        <v>1121</v>
      </c>
      <c r="M307" s="247" t="s">
        <v>1121</v>
      </c>
      <c r="N307" s="247" t="s">
        <v>1121</v>
      </c>
      <c r="O307" s="247" t="s">
        <v>1121</v>
      </c>
      <c r="P307" s="230">
        <v>284</v>
      </c>
      <c r="Q307" s="230">
        <v>6450</v>
      </c>
      <c r="R307" s="230">
        <v>279</v>
      </c>
      <c r="S307" s="230">
        <v>5120</v>
      </c>
      <c r="T307" s="230">
        <v>4</v>
      </c>
      <c r="U307" s="230">
        <v>170</v>
      </c>
      <c r="V307" s="230">
        <v>9</v>
      </c>
      <c r="W307" s="230">
        <v>9436</v>
      </c>
      <c r="X307" s="230">
        <v>146</v>
      </c>
      <c r="Y307" s="230">
        <v>10485</v>
      </c>
      <c r="Z307" s="230">
        <v>62</v>
      </c>
      <c r="AA307" s="230">
        <v>1087</v>
      </c>
      <c r="AB307" s="233"/>
      <c r="AC307" s="233"/>
      <c r="AD307" s="233"/>
      <c r="AE307" s="233"/>
      <c r="AF307" s="233"/>
      <c r="AG307" s="233"/>
      <c r="AH307" s="233"/>
      <c r="AI307" s="233"/>
      <c r="AJ307" s="233"/>
      <c r="AK307" s="233"/>
      <c r="AL307" s="233"/>
      <c r="AM307" s="233"/>
      <c r="AN307" s="233"/>
      <c r="AO307" s="233"/>
      <c r="AP307" s="233"/>
      <c r="AQ307" s="233"/>
      <c r="AR307" s="233"/>
      <c r="AS307" s="233"/>
      <c r="AT307" s="233"/>
      <c r="AU307" s="233"/>
      <c r="AV307" s="233"/>
      <c r="AW307" s="233"/>
      <c r="AX307" s="233"/>
      <c r="AY307" s="233"/>
      <c r="AZ307" s="233"/>
      <c r="BA307" s="233"/>
      <c r="BB307" s="233"/>
      <c r="BC307" s="233"/>
      <c r="BD307" s="233"/>
      <c r="BE307" s="233"/>
      <c r="BF307" s="233"/>
      <c r="BG307" s="233"/>
      <c r="BH307" s="233"/>
      <c r="BI307" s="233"/>
      <c r="BJ307" s="233"/>
      <c r="BK307" s="233"/>
      <c r="BL307" s="233"/>
      <c r="BM307" s="233"/>
      <c r="BN307" s="233"/>
      <c r="BO307" s="233"/>
      <c r="BP307" s="233"/>
      <c r="BQ307" s="233"/>
      <c r="BR307" s="233"/>
      <c r="BS307" s="233"/>
    </row>
    <row r="308" spans="2:71" s="232" customFormat="1" ht="15" customHeight="1">
      <c r="B308" s="240"/>
      <c r="C308" s="241" t="s">
        <v>1117</v>
      </c>
      <c r="D308" s="230">
        <v>134</v>
      </c>
      <c r="E308" s="230">
        <v>48453</v>
      </c>
      <c r="F308" s="230">
        <v>134</v>
      </c>
      <c r="G308" s="230">
        <v>40844</v>
      </c>
      <c r="H308" s="230">
        <v>99</v>
      </c>
      <c r="I308" s="230">
        <v>2797</v>
      </c>
      <c r="J308" s="230">
        <v>99</v>
      </c>
      <c r="K308" s="230">
        <v>2797</v>
      </c>
      <c r="L308" s="247" t="s">
        <v>1121</v>
      </c>
      <c r="M308" s="247" t="s">
        <v>1121</v>
      </c>
      <c r="N308" s="247" t="s">
        <v>1121</v>
      </c>
      <c r="O308" s="247" t="s">
        <v>1121</v>
      </c>
      <c r="P308" s="230">
        <v>108</v>
      </c>
      <c r="Q308" s="230">
        <v>4812</v>
      </c>
      <c r="R308" s="230">
        <v>107</v>
      </c>
      <c r="S308" s="230">
        <v>3223</v>
      </c>
      <c r="T308" s="230">
        <v>5</v>
      </c>
      <c r="U308" s="230">
        <v>349</v>
      </c>
      <c r="V308" s="230">
        <v>10</v>
      </c>
      <c r="W308" s="230">
        <v>15582</v>
      </c>
      <c r="X308" s="230">
        <v>53</v>
      </c>
      <c r="Y308" s="230">
        <v>4172</v>
      </c>
      <c r="Z308" s="230">
        <v>23</v>
      </c>
      <c r="AA308" s="230">
        <v>736</v>
      </c>
      <c r="AB308" s="233"/>
      <c r="AC308" s="233"/>
      <c r="AD308" s="233"/>
      <c r="AE308" s="233"/>
      <c r="AF308" s="233"/>
      <c r="AG308" s="233"/>
      <c r="AH308" s="233"/>
      <c r="AI308" s="233"/>
      <c r="AJ308" s="233"/>
      <c r="AK308" s="233"/>
      <c r="AL308" s="233"/>
      <c r="AM308" s="233"/>
      <c r="AN308" s="233"/>
      <c r="AO308" s="233"/>
      <c r="AP308" s="233"/>
      <c r="AQ308" s="233"/>
      <c r="AR308" s="233"/>
      <c r="AS308" s="233"/>
      <c r="AT308" s="233"/>
      <c r="AU308" s="233"/>
      <c r="AV308" s="233"/>
      <c r="AW308" s="233"/>
      <c r="AX308" s="233"/>
      <c r="AY308" s="233"/>
      <c r="AZ308" s="233"/>
      <c r="BA308" s="233"/>
      <c r="BB308" s="233"/>
      <c r="BC308" s="233"/>
      <c r="BD308" s="233"/>
      <c r="BE308" s="233"/>
      <c r="BF308" s="233"/>
      <c r="BG308" s="233"/>
      <c r="BH308" s="233"/>
      <c r="BI308" s="233"/>
      <c r="BJ308" s="233"/>
      <c r="BK308" s="233"/>
      <c r="BL308" s="233"/>
      <c r="BM308" s="233"/>
      <c r="BN308" s="233"/>
      <c r="BO308" s="233"/>
      <c r="BP308" s="233"/>
      <c r="BQ308" s="233"/>
      <c r="BR308" s="233"/>
      <c r="BS308" s="233"/>
    </row>
    <row r="309" spans="2:71" s="232" customFormat="1" ht="8.25" customHeight="1">
      <c r="B309" s="240"/>
      <c r="C309" s="241"/>
      <c r="D309" s="230"/>
      <c r="E309" s="230"/>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3"/>
      <c r="AY309" s="233"/>
      <c r="AZ309" s="233"/>
      <c r="BA309" s="233"/>
      <c r="BB309" s="233"/>
      <c r="BC309" s="233"/>
      <c r="BD309" s="233"/>
      <c r="BE309" s="233"/>
      <c r="BF309" s="233"/>
      <c r="BG309" s="233"/>
      <c r="BH309" s="233"/>
      <c r="BI309" s="233"/>
      <c r="BJ309" s="233"/>
      <c r="BK309" s="233"/>
      <c r="BL309" s="233"/>
      <c r="BM309" s="233"/>
      <c r="BN309" s="233"/>
      <c r="BO309" s="233"/>
      <c r="BP309" s="233"/>
      <c r="BQ309" s="233"/>
      <c r="BR309" s="233"/>
      <c r="BS309" s="233"/>
    </row>
    <row r="310" spans="2:27" s="242" customFormat="1" ht="15" customHeight="1">
      <c r="B310" s="1298" t="s">
        <v>959</v>
      </c>
      <c r="C310" s="1299"/>
      <c r="D310" s="243">
        <v>1136</v>
      </c>
      <c r="E310" s="238">
        <v>251098</v>
      </c>
      <c r="F310" s="244">
        <v>1127</v>
      </c>
      <c r="G310" s="244">
        <v>239866</v>
      </c>
      <c r="H310" s="244">
        <v>189</v>
      </c>
      <c r="I310" s="238">
        <v>1871</v>
      </c>
      <c r="J310" s="244">
        <v>148</v>
      </c>
      <c r="K310" s="244">
        <v>1420</v>
      </c>
      <c r="L310" s="244">
        <v>48</v>
      </c>
      <c r="M310" s="244">
        <v>451</v>
      </c>
      <c r="N310" s="244" t="s">
        <v>1121</v>
      </c>
      <c r="O310" s="244" t="s">
        <v>1121</v>
      </c>
      <c r="P310" s="244">
        <v>1075</v>
      </c>
      <c r="Q310" s="238">
        <v>9361</v>
      </c>
      <c r="R310" s="244">
        <v>1066</v>
      </c>
      <c r="S310" s="244">
        <v>7765</v>
      </c>
      <c r="T310" s="244">
        <v>22</v>
      </c>
      <c r="U310" s="244">
        <v>294</v>
      </c>
      <c r="V310" s="244">
        <v>7</v>
      </c>
      <c r="W310" s="244">
        <v>398</v>
      </c>
      <c r="X310" s="244">
        <v>276</v>
      </c>
      <c r="Y310" s="244">
        <v>7509</v>
      </c>
      <c r="Z310" s="243">
        <v>136</v>
      </c>
      <c r="AA310" s="243">
        <v>1516</v>
      </c>
    </row>
    <row r="311" spans="2:71" s="232" customFormat="1" ht="15" customHeight="1">
      <c r="B311" s="240"/>
      <c r="C311" s="241" t="s">
        <v>1113</v>
      </c>
      <c r="D311" s="230">
        <v>202</v>
      </c>
      <c r="E311" s="230">
        <v>5603</v>
      </c>
      <c r="F311" s="230">
        <v>194</v>
      </c>
      <c r="G311" s="230">
        <v>4729</v>
      </c>
      <c r="H311" s="230">
        <v>15</v>
      </c>
      <c r="I311" s="230">
        <v>103</v>
      </c>
      <c r="J311" s="230">
        <v>14</v>
      </c>
      <c r="K311" s="230">
        <v>83</v>
      </c>
      <c r="L311" s="230">
        <v>3</v>
      </c>
      <c r="M311" s="230">
        <v>20</v>
      </c>
      <c r="N311" s="247" t="s">
        <v>1121</v>
      </c>
      <c r="O311" s="247" t="s">
        <v>1121</v>
      </c>
      <c r="P311" s="230">
        <v>164</v>
      </c>
      <c r="Q311" s="230">
        <v>771</v>
      </c>
      <c r="R311" s="230">
        <v>163</v>
      </c>
      <c r="S311" s="230">
        <v>673</v>
      </c>
      <c r="T311" s="230" t="s">
        <v>1121</v>
      </c>
      <c r="U311" s="230" t="s">
        <v>1121</v>
      </c>
      <c r="V311" s="230" t="s">
        <v>1121</v>
      </c>
      <c r="W311" s="230" t="s">
        <v>1121</v>
      </c>
      <c r="X311" s="230">
        <v>27</v>
      </c>
      <c r="Y311" s="230">
        <v>245</v>
      </c>
      <c r="Z311" s="230">
        <v>12</v>
      </c>
      <c r="AA311" s="230">
        <v>98</v>
      </c>
      <c r="AB311" s="233"/>
      <c r="AC311" s="233"/>
      <c r="AD311" s="233"/>
      <c r="AE311" s="233"/>
      <c r="AF311" s="233"/>
      <c r="AG311" s="233"/>
      <c r="AH311" s="233"/>
      <c r="AI311" s="233"/>
      <c r="AJ311" s="233"/>
      <c r="AK311" s="233"/>
      <c r="AL311" s="233"/>
      <c r="AM311" s="233"/>
      <c r="AN311" s="233"/>
      <c r="AO311" s="233"/>
      <c r="AP311" s="233"/>
      <c r="AQ311" s="233"/>
      <c r="AR311" s="233"/>
      <c r="AS311" s="233"/>
      <c r="AT311" s="233"/>
      <c r="AU311" s="233"/>
      <c r="AV311" s="233"/>
      <c r="AW311" s="233"/>
      <c r="AX311" s="233"/>
      <c r="AY311" s="233"/>
      <c r="AZ311" s="233"/>
      <c r="BA311" s="233"/>
      <c r="BB311" s="233"/>
      <c r="BC311" s="233"/>
      <c r="BD311" s="233"/>
      <c r="BE311" s="233"/>
      <c r="BF311" s="233"/>
      <c r="BG311" s="233"/>
      <c r="BH311" s="233"/>
      <c r="BI311" s="233"/>
      <c r="BJ311" s="233"/>
      <c r="BK311" s="233"/>
      <c r="BL311" s="233"/>
      <c r="BM311" s="233"/>
      <c r="BN311" s="233"/>
      <c r="BO311" s="233"/>
      <c r="BP311" s="233"/>
      <c r="BQ311" s="233"/>
      <c r="BR311" s="233"/>
      <c r="BS311" s="233"/>
    </row>
    <row r="312" spans="2:71" s="232" customFormat="1" ht="15" customHeight="1">
      <c r="B312" s="240"/>
      <c r="C312" s="241" t="s">
        <v>1118</v>
      </c>
      <c r="D312" s="230">
        <v>129</v>
      </c>
      <c r="E312" s="230">
        <v>9080</v>
      </c>
      <c r="F312" s="230">
        <v>129</v>
      </c>
      <c r="G312" s="230">
        <v>8257</v>
      </c>
      <c r="H312" s="230">
        <v>12</v>
      </c>
      <c r="I312" s="230">
        <v>125</v>
      </c>
      <c r="J312" s="230">
        <v>8</v>
      </c>
      <c r="K312" s="230">
        <v>101</v>
      </c>
      <c r="L312" s="230">
        <v>4</v>
      </c>
      <c r="M312" s="230">
        <v>24</v>
      </c>
      <c r="N312" s="247" t="s">
        <v>1121</v>
      </c>
      <c r="O312" s="247" t="s">
        <v>1121</v>
      </c>
      <c r="P312" s="230">
        <v>118</v>
      </c>
      <c r="Q312" s="230">
        <v>698</v>
      </c>
      <c r="R312" s="230">
        <v>114</v>
      </c>
      <c r="S312" s="230">
        <v>565</v>
      </c>
      <c r="T312" s="230" t="s">
        <v>1121</v>
      </c>
      <c r="U312" s="230" t="s">
        <v>1121</v>
      </c>
      <c r="V312" s="230">
        <v>2</v>
      </c>
      <c r="W312" s="230">
        <v>13</v>
      </c>
      <c r="X312" s="230">
        <v>15</v>
      </c>
      <c r="Y312" s="230">
        <v>288</v>
      </c>
      <c r="Z312" s="230">
        <v>17</v>
      </c>
      <c r="AA312" s="230">
        <v>133</v>
      </c>
      <c r="AB312" s="233"/>
      <c r="AC312" s="233"/>
      <c r="AD312" s="233"/>
      <c r="AE312" s="233"/>
      <c r="AF312" s="233"/>
      <c r="AG312" s="233"/>
      <c r="AH312" s="233"/>
      <c r="AI312" s="233"/>
      <c r="AJ312" s="233"/>
      <c r="AK312" s="233"/>
      <c r="AL312" s="233"/>
      <c r="AM312" s="233"/>
      <c r="AN312" s="233"/>
      <c r="AO312" s="233"/>
      <c r="AP312" s="233"/>
      <c r="AQ312" s="233"/>
      <c r="AR312" s="233"/>
      <c r="AS312" s="233"/>
      <c r="AT312" s="233"/>
      <c r="AU312" s="233"/>
      <c r="AV312" s="233"/>
      <c r="AW312" s="233"/>
      <c r="AX312" s="233"/>
      <c r="AY312" s="233"/>
      <c r="AZ312" s="233"/>
      <c r="BA312" s="233"/>
      <c r="BB312" s="233"/>
      <c r="BC312" s="233"/>
      <c r="BD312" s="233"/>
      <c r="BE312" s="233"/>
      <c r="BF312" s="233"/>
      <c r="BG312" s="233"/>
      <c r="BH312" s="233"/>
      <c r="BI312" s="233"/>
      <c r="BJ312" s="233"/>
      <c r="BK312" s="233"/>
      <c r="BL312" s="233"/>
      <c r="BM312" s="233"/>
      <c r="BN312" s="233"/>
      <c r="BO312" s="233"/>
      <c r="BP312" s="233"/>
      <c r="BQ312" s="233"/>
      <c r="BR312" s="233"/>
      <c r="BS312" s="233"/>
    </row>
    <row r="313" spans="2:71" s="232" customFormat="1" ht="15" customHeight="1">
      <c r="B313" s="240"/>
      <c r="C313" s="241" t="s">
        <v>1119</v>
      </c>
      <c r="D313" s="230">
        <v>176</v>
      </c>
      <c r="E313" s="230">
        <v>26007</v>
      </c>
      <c r="F313" s="230">
        <v>176</v>
      </c>
      <c r="G313" s="230">
        <v>24582</v>
      </c>
      <c r="H313" s="230">
        <v>26</v>
      </c>
      <c r="I313" s="230">
        <v>193</v>
      </c>
      <c r="J313" s="230">
        <v>15</v>
      </c>
      <c r="K313" s="230">
        <v>101</v>
      </c>
      <c r="L313" s="230">
        <v>11</v>
      </c>
      <c r="M313" s="230">
        <v>92</v>
      </c>
      <c r="N313" s="247" t="s">
        <v>1121</v>
      </c>
      <c r="O313" s="247" t="s">
        <v>1121</v>
      </c>
      <c r="P313" s="230">
        <v>171</v>
      </c>
      <c r="Q313" s="230">
        <v>1232</v>
      </c>
      <c r="R313" s="230">
        <v>181</v>
      </c>
      <c r="S313" s="230">
        <v>995</v>
      </c>
      <c r="T313" s="230">
        <v>1</v>
      </c>
      <c r="U313" s="230">
        <v>8</v>
      </c>
      <c r="V313" s="230" t="s">
        <v>1121</v>
      </c>
      <c r="W313" s="230" t="s">
        <v>1121</v>
      </c>
      <c r="X313" s="230">
        <v>34</v>
      </c>
      <c r="Y313" s="230">
        <v>1052</v>
      </c>
      <c r="Z313" s="230">
        <v>22</v>
      </c>
      <c r="AA313" s="230">
        <v>217</v>
      </c>
      <c r="AB313" s="233"/>
      <c r="AC313" s="233"/>
      <c r="AD313" s="233"/>
      <c r="AE313" s="233"/>
      <c r="AF313" s="233"/>
      <c r="AG313" s="233"/>
      <c r="AH313" s="233"/>
      <c r="AI313" s="233"/>
      <c r="AJ313" s="233"/>
      <c r="AK313" s="233"/>
      <c r="AL313" s="233"/>
      <c r="AM313" s="233"/>
      <c r="AN313" s="233"/>
      <c r="AO313" s="233"/>
      <c r="AP313" s="233"/>
      <c r="AQ313" s="233"/>
      <c r="AR313" s="233"/>
      <c r="AS313" s="233"/>
      <c r="AT313" s="233"/>
      <c r="AU313" s="233"/>
      <c r="AV313" s="233"/>
      <c r="AW313" s="233"/>
      <c r="AX313" s="233"/>
      <c r="AY313" s="233"/>
      <c r="AZ313" s="233"/>
      <c r="BA313" s="233"/>
      <c r="BB313" s="233"/>
      <c r="BC313" s="233"/>
      <c r="BD313" s="233"/>
      <c r="BE313" s="233"/>
      <c r="BF313" s="233"/>
      <c r="BG313" s="233"/>
      <c r="BH313" s="233"/>
      <c r="BI313" s="233"/>
      <c r="BJ313" s="233"/>
      <c r="BK313" s="233"/>
      <c r="BL313" s="233"/>
      <c r="BM313" s="233"/>
      <c r="BN313" s="233"/>
      <c r="BO313" s="233"/>
      <c r="BP313" s="233"/>
      <c r="BQ313" s="233"/>
      <c r="BR313" s="233"/>
      <c r="BS313" s="233"/>
    </row>
    <row r="314" spans="2:71" s="232" customFormat="1" ht="15" customHeight="1">
      <c r="B314" s="240"/>
      <c r="C314" s="241" t="s">
        <v>1120</v>
      </c>
      <c r="D314" s="230">
        <v>225</v>
      </c>
      <c r="E314" s="230">
        <v>56924</v>
      </c>
      <c r="F314" s="230">
        <v>225</v>
      </c>
      <c r="G314" s="230">
        <v>54333</v>
      </c>
      <c r="H314" s="230">
        <v>48</v>
      </c>
      <c r="I314" s="230">
        <v>490</v>
      </c>
      <c r="J314" s="230">
        <v>36</v>
      </c>
      <c r="K314" s="230">
        <v>322</v>
      </c>
      <c r="L314" s="230">
        <v>14</v>
      </c>
      <c r="M314" s="230">
        <v>168</v>
      </c>
      <c r="N314" s="247" t="s">
        <v>1121</v>
      </c>
      <c r="O314" s="247" t="s">
        <v>1121</v>
      </c>
      <c r="P314" s="230">
        <v>222</v>
      </c>
      <c r="Q314" s="230">
        <v>2101</v>
      </c>
      <c r="R314" s="230">
        <v>220</v>
      </c>
      <c r="S314" s="230">
        <v>1767</v>
      </c>
      <c r="T314" s="230">
        <v>6</v>
      </c>
      <c r="U314" s="230">
        <v>61</v>
      </c>
      <c r="V314" s="230">
        <v>3</v>
      </c>
      <c r="W314" s="230">
        <v>234</v>
      </c>
      <c r="X314" s="230">
        <v>63</v>
      </c>
      <c r="Y314" s="230">
        <v>1420</v>
      </c>
      <c r="Z314" s="230">
        <v>28</v>
      </c>
      <c r="AA314" s="230">
        <v>313</v>
      </c>
      <c r="AB314" s="233"/>
      <c r="AC314" s="233"/>
      <c r="AD314" s="233"/>
      <c r="AE314" s="233"/>
      <c r="AF314" s="233"/>
      <c r="AG314" s="233"/>
      <c r="AH314" s="233"/>
      <c r="AI314" s="233"/>
      <c r="AJ314" s="233"/>
      <c r="AK314" s="233"/>
      <c r="AL314" s="233"/>
      <c r="AM314" s="233"/>
      <c r="AN314" s="233"/>
      <c r="AO314" s="233"/>
      <c r="AP314" s="233"/>
      <c r="AQ314" s="233"/>
      <c r="AR314" s="233"/>
      <c r="AS314" s="233"/>
      <c r="AT314" s="233"/>
      <c r="AU314" s="233"/>
      <c r="AV314" s="233"/>
      <c r="AW314" s="233"/>
      <c r="AX314" s="233"/>
      <c r="AY314" s="233"/>
      <c r="AZ314" s="233"/>
      <c r="BA314" s="233"/>
      <c r="BB314" s="233"/>
      <c r="BC314" s="233"/>
      <c r="BD314" s="233"/>
      <c r="BE314" s="233"/>
      <c r="BF314" s="233"/>
      <c r="BG314" s="233"/>
      <c r="BH314" s="233"/>
      <c r="BI314" s="233"/>
      <c r="BJ314" s="233"/>
      <c r="BK314" s="233"/>
      <c r="BL314" s="233"/>
      <c r="BM314" s="233"/>
      <c r="BN314" s="233"/>
      <c r="BO314" s="233"/>
      <c r="BP314" s="233"/>
      <c r="BQ314" s="233"/>
      <c r="BR314" s="233"/>
      <c r="BS314" s="233"/>
    </row>
    <row r="315" spans="2:71" s="232" customFormat="1" ht="15" customHeight="1">
      <c r="B315" s="240"/>
      <c r="C315" s="241" t="s">
        <v>1117</v>
      </c>
      <c r="D315" s="230">
        <v>403</v>
      </c>
      <c r="E315" s="230">
        <v>153481</v>
      </c>
      <c r="F315" s="230">
        <v>403</v>
      </c>
      <c r="G315" s="230">
        <v>147965</v>
      </c>
      <c r="H315" s="230">
        <v>88</v>
      </c>
      <c r="I315" s="230">
        <v>960</v>
      </c>
      <c r="J315" s="230">
        <v>75</v>
      </c>
      <c r="K315" s="230">
        <v>813</v>
      </c>
      <c r="L315" s="230">
        <v>16</v>
      </c>
      <c r="M315" s="230">
        <v>147</v>
      </c>
      <c r="N315" s="247" t="s">
        <v>1121</v>
      </c>
      <c r="O315" s="247" t="s">
        <v>1121</v>
      </c>
      <c r="P315" s="230">
        <v>399</v>
      </c>
      <c r="Q315" s="230">
        <v>4556</v>
      </c>
      <c r="R315" s="230">
        <v>398</v>
      </c>
      <c r="S315" s="230">
        <v>3762</v>
      </c>
      <c r="T315" s="230">
        <v>15</v>
      </c>
      <c r="U315" s="230">
        <v>225</v>
      </c>
      <c r="V315" s="230">
        <v>2</v>
      </c>
      <c r="W315" s="230">
        <v>151</v>
      </c>
      <c r="X315" s="230">
        <v>137</v>
      </c>
      <c r="Y315" s="230">
        <v>4504</v>
      </c>
      <c r="Z315" s="230">
        <v>57</v>
      </c>
      <c r="AA315" s="230">
        <v>745</v>
      </c>
      <c r="AB315" s="233"/>
      <c r="AC315" s="233"/>
      <c r="AD315" s="233"/>
      <c r="AE315" s="233"/>
      <c r="AF315" s="233"/>
      <c r="AG315" s="233"/>
      <c r="AH315" s="233"/>
      <c r="AI315" s="233"/>
      <c r="AJ315" s="233"/>
      <c r="AK315" s="233"/>
      <c r="AL315" s="233"/>
      <c r="AM315" s="233"/>
      <c r="AN315" s="233"/>
      <c r="AO315" s="233"/>
      <c r="AP315" s="233"/>
      <c r="AQ315" s="233"/>
      <c r="AR315" s="233"/>
      <c r="AS315" s="233"/>
      <c r="AT315" s="233"/>
      <c r="AU315" s="233"/>
      <c r="AV315" s="233"/>
      <c r="AW315" s="233"/>
      <c r="AX315" s="233"/>
      <c r="AY315" s="233"/>
      <c r="AZ315" s="233"/>
      <c r="BA315" s="233"/>
      <c r="BB315" s="233"/>
      <c r="BC315" s="233"/>
      <c r="BD315" s="233"/>
      <c r="BE315" s="233"/>
      <c r="BF315" s="233"/>
      <c r="BG315" s="233"/>
      <c r="BH315" s="233"/>
      <c r="BI315" s="233"/>
      <c r="BJ315" s="233"/>
      <c r="BK315" s="233"/>
      <c r="BL315" s="233"/>
      <c r="BM315" s="233"/>
      <c r="BN315" s="233"/>
      <c r="BO315" s="233"/>
      <c r="BP315" s="233"/>
      <c r="BQ315" s="233"/>
      <c r="BR315" s="233"/>
      <c r="BS315" s="233"/>
    </row>
    <row r="316" spans="2:27" ht="8.25" customHeight="1">
      <c r="B316" s="234"/>
      <c r="C316" s="241"/>
      <c r="D316" s="228"/>
      <c r="E316" s="230"/>
      <c r="F316" s="247"/>
      <c r="G316" s="247"/>
      <c r="H316" s="247"/>
      <c r="I316" s="230"/>
      <c r="J316" s="247"/>
      <c r="K316" s="247"/>
      <c r="L316" s="247"/>
      <c r="M316" s="247"/>
      <c r="N316" s="247"/>
      <c r="O316" s="247"/>
      <c r="P316" s="247"/>
      <c r="Q316" s="230"/>
      <c r="R316" s="247"/>
      <c r="S316" s="247"/>
      <c r="T316" s="247"/>
      <c r="U316" s="247"/>
      <c r="V316" s="247"/>
      <c r="W316" s="247"/>
      <c r="X316" s="247"/>
      <c r="Y316" s="247"/>
      <c r="Z316" s="228"/>
      <c r="AA316" s="228"/>
    </row>
    <row r="317" spans="2:27" s="242" customFormat="1" ht="15" customHeight="1">
      <c r="B317" s="1298" t="s">
        <v>960</v>
      </c>
      <c r="C317" s="1299"/>
      <c r="D317" s="243">
        <v>1063</v>
      </c>
      <c r="E317" s="238">
        <v>120674</v>
      </c>
      <c r="F317" s="244">
        <v>1009</v>
      </c>
      <c r="G317" s="244">
        <v>100113</v>
      </c>
      <c r="H317" s="244">
        <v>450</v>
      </c>
      <c r="I317" s="238">
        <v>9388</v>
      </c>
      <c r="J317" s="244">
        <v>321</v>
      </c>
      <c r="K317" s="244">
        <v>5823</v>
      </c>
      <c r="L317" s="244">
        <v>168</v>
      </c>
      <c r="M317" s="244">
        <v>3481</v>
      </c>
      <c r="N317" s="244">
        <v>3</v>
      </c>
      <c r="O317" s="244">
        <v>84</v>
      </c>
      <c r="P317" s="244">
        <v>1030</v>
      </c>
      <c r="Q317" s="238">
        <v>11173</v>
      </c>
      <c r="R317" s="244">
        <v>1019</v>
      </c>
      <c r="S317" s="244">
        <v>7002</v>
      </c>
      <c r="T317" s="244">
        <v>2</v>
      </c>
      <c r="U317" s="244">
        <v>48</v>
      </c>
      <c r="V317" s="244">
        <v>2</v>
      </c>
      <c r="W317" s="244">
        <v>294</v>
      </c>
      <c r="X317" s="244">
        <v>354</v>
      </c>
      <c r="Y317" s="244">
        <v>14082</v>
      </c>
      <c r="Z317" s="243">
        <v>115</v>
      </c>
      <c r="AA317" s="243">
        <v>1224</v>
      </c>
    </row>
    <row r="318" spans="2:71" s="232" customFormat="1" ht="15" customHeight="1">
      <c r="B318" s="240"/>
      <c r="C318" s="241" t="s">
        <v>1113</v>
      </c>
      <c r="D318" s="230">
        <v>254</v>
      </c>
      <c r="E318" s="230">
        <v>7188</v>
      </c>
      <c r="F318" s="230">
        <v>207</v>
      </c>
      <c r="G318" s="230">
        <v>5252</v>
      </c>
      <c r="H318" s="230">
        <v>50</v>
      </c>
      <c r="I318" s="230">
        <v>464</v>
      </c>
      <c r="J318" s="230">
        <v>47</v>
      </c>
      <c r="K318" s="230">
        <v>424</v>
      </c>
      <c r="L318" s="230">
        <v>3</v>
      </c>
      <c r="M318" s="230">
        <v>40</v>
      </c>
      <c r="N318" s="247" t="s">
        <v>1121</v>
      </c>
      <c r="O318" s="247" t="s">
        <v>1121</v>
      </c>
      <c r="P318" s="230">
        <v>237</v>
      </c>
      <c r="Q318" s="230">
        <v>1472</v>
      </c>
      <c r="R318" s="230">
        <v>234</v>
      </c>
      <c r="S318" s="230">
        <v>1214</v>
      </c>
      <c r="T318" s="230" t="s">
        <v>1121</v>
      </c>
      <c r="U318" s="230" t="s">
        <v>1121</v>
      </c>
      <c r="V318" s="230" t="s">
        <v>1121</v>
      </c>
      <c r="W318" s="230" t="s">
        <v>1121</v>
      </c>
      <c r="X318" s="230">
        <v>35</v>
      </c>
      <c r="Y318" s="230">
        <v>532</v>
      </c>
      <c r="Z318" s="230">
        <v>23</v>
      </c>
      <c r="AA318" s="230">
        <v>213</v>
      </c>
      <c r="AB318" s="233"/>
      <c r="AC318" s="233"/>
      <c r="AD318" s="233"/>
      <c r="AE318" s="233"/>
      <c r="AF318" s="233"/>
      <c r="AG318" s="233"/>
      <c r="AH318" s="233"/>
      <c r="AI318" s="233"/>
      <c r="AJ318" s="233"/>
      <c r="AK318" s="233"/>
      <c r="AL318" s="233"/>
      <c r="AM318" s="233"/>
      <c r="AN318" s="233"/>
      <c r="AO318" s="233"/>
      <c r="AP318" s="233"/>
      <c r="AQ318" s="233"/>
      <c r="AR318" s="233"/>
      <c r="AS318" s="233"/>
      <c r="AT318" s="233"/>
      <c r="AU318" s="233"/>
      <c r="AV318" s="233"/>
      <c r="AW318" s="233"/>
      <c r="AX318" s="233"/>
      <c r="AY318" s="233"/>
      <c r="AZ318" s="233"/>
      <c r="BA318" s="233"/>
      <c r="BB318" s="233"/>
      <c r="BC318" s="233"/>
      <c r="BD318" s="233"/>
      <c r="BE318" s="233"/>
      <c r="BF318" s="233"/>
      <c r="BG318" s="233"/>
      <c r="BH318" s="233"/>
      <c r="BI318" s="233"/>
      <c r="BJ318" s="233"/>
      <c r="BK318" s="233"/>
      <c r="BL318" s="233"/>
      <c r="BM318" s="233"/>
      <c r="BN318" s="233"/>
      <c r="BO318" s="233"/>
      <c r="BP318" s="233"/>
      <c r="BQ318" s="233"/>
      <c r="BR318" s="233"/>
      <c r="BS318" s="233"/>
    </row>
    <row r="319" spans="2:71" s="232" customFormat="1" ht="15" customHeight="1">
      <c r="B319" s="240"/>
      <c r="C319" s="241" t="s">
        <v>1118</v>
      </c>
      <c r="D319" s="230">
        <v>254</v>
      </c>
      <c r="E319" s="230">
        <v>19086</v>
      </c>
      <c r="F319" s="230">
        <v>249</v>
      </c>
      <c r="G319" s="230">
        <v>16572</v>
      </c>
      <c r="H319" s="230">
        <v>61</v>
      </c>
      <c r="I319" s="230">
        <v>875</v>
      </c>
      <c r="J319" s="230">
        <v>47</v>
      </c>
      <c r="K319" s="230">
        <v>651</v>
      </c>
      <c r="L319" s="230">
        <v>16</v>
      </c>
      <c r="M319" s="230">
        <v>224</v>
      </c>
      <c r="N319" s="247" t="s">
        <v>1121</v>
      </c>
      <c r="O319" s="247" t="s">
        <v>1121</v>
      </c>
      <c r="P319" s="230">
        <v>244</v>
      </c>
      <c r="Q319" s="230">
        <v>1639</v>
      </c>
      <c r="R319" s="230">
        <v>241</v>
      </c>
      <c r="S319" s="230">
        <v>1354</v>
      </c>
      <c r="T319" s="230">
        <v>1</v>
      </c>
      <c r="U319" s="230">
        <v>8</v>
      </c>
      <c r="V319" s="230" t="s">
        <v>1121</v>
      </c>
      <c r="W319" s="230" t="s">
        <v>1121</v>
      </c>
      <c r="X319" s="230">
        <v>72</v>
      </c>
      <c r="Y319" s="230">
        <v>1722</v>
      </c>
      <c r="Z319" s="230">
        <v>26</v>
      </c>
      <c r="AA319" s="230">
        <v>285</v>
      </c>
      <c r="AB319" s="233"/>
      <c r="AC319" s="233"/>
      <c r="AD319" s="233"/>
      <c r="AE319" s="233"/>
      <c r="AF319" s="233"/>
      <c r="AG319" s="233"/>
      <c r="AH319" s="233"/>
      <c r="AI319" s="233"/>
      <c r="AJ319" s="233"/>
      <c r="AK319" s="233"/>
      <c r="AL319" s="233"/>
      <c r="AM319" s="233"/>
      <c r="AN319" s="233"/>
      <c r="AO319" s="233"/>
      <c r="AP319" s="233"/>
      <c r="AQ319" s="233"/>
      <c r="AR319" s="233"/>
      <c r="AS319" s="233"/>
      <c r="AT319" s="233"/>
      <c r="AU319" s="233"/>
      <c r="AV319" s="233"/>
      <c r="AW319" s="233"/>
      <c r="AX319" s="233"/>
      <c r="AY319" s="233"/>
      <c r="AZ319" s="233"/>
      <c r="BA319" s="233"/>
      <c r="BB319" s="233"/>
      <c r="BC319" s="233"/>
      <c r="BD319" s="233"/>
      <c r="BE319" s="233"/>
      <c r="BF319" s="233"/>
      <c r="BG319" s="233"/>
      <c r="BH319" s="233"/>
      <c r="BI319" s="233"/>
      <c r="BJ319" s="233"/>
      <c r="BK319" s="233"/>
      <c r="BL319" s="233"/>
      <c r="BM319" s="233"/>
      <c r="BN319" s="233"/>
      <c r="BO319" s="233"/>
      <c r="BP319" s="233"/>
      <c r="BQ319" s="233"/>
      <c r="BR319" s="233"/>
      <c r="BS319" s="233"/>
    </row>
    <row r="320" spans="2:71" s="232" customFormat="1" ht="15" customHeight="1">
      <c r="B320" s="240"/>
      <c r="C320" s="241" t="s">
        <v>1119</v>
      </c>
      <c r="D320" s="230">
        <v>405</v>
      </c>
      <c r="E320" s="230">
        <v>58269</v>
      </c>
      <c r="F320" s="230">
        <v>405</v>
      </c>
      <c r="G320" s="230">
        <v>49163</v>
      </c>
      <c r="H320" s="230">
        <v>220</v>
      </c>
      <c r="I320" s="230">
        <v>4713</v>
      </c>
      <c r="J320" s="230">
        <v>131</v>
      </c>
      <c r="K320" s="230">
        <v>2598</v>
      </c>
      <c r="L320" s="230">
        <v>109</v>
      </c>
      <c r="M320" s="230">
        <v>2033</v>
      </c>
      <c r="N320" s="230">
        <v>2</v>
      </c>
      <c r="O320" s="230">
        <v>82</v>
      </c>
      <c r="P320" s="230">
        <v>399</v>
      </c>
      <c r="Q320" s="230">
        <v>4393</v>
      </c>
      <c r="R320" s="230">
        <v>396</v>
      </c>
      <c r="S320" s="230">
        <v>3049</v>
      </c>
      <c r="T320" s="230" t="s">
        <v>1121</v>
      </c>
      <c r="U320" s="230" t="s">
        <v>1121</v>
      </c>
      <c r="V320" s="230" t="s">
        <v>1121</v>
      </c>
      <c r="W320" s="230" t="s">
        <v>1121</v>
      </c>
      <c r="X320" s="230">
        <v>164</v>
      </c>
      <c r="Y320" s="230">
        <v>6583</v>
      </c>
      <c r="Z320" s="230">
        <v>50</v>
      </c>
      <c r="AA320" s="230">
        <v>463</v>
      </c>
      <c r="AB320" s="233"/>
      <c r="AC320" s="233"/>
      <c r="AD320" s="233"/>
      <c r="AE320" s="233"/>
      <c r="AF320" s="233"/>
      <c r="AG320" s="233"/>
      <c r="AH320" s="233"/>
      <c r="AI320" s="233"/>
      <c r="AJ320" s="233"/>
      <c r="AK320" s="233"/>
      <c r="AL320" s="233"/>
      <c r="AM320" s="233"/>
      <c r="AN320" s="233"/>
      <c r="AO320" s="233"/>
      <c r="AP320" s="233"/>
      <c r="AQ320" s="233"/>
      <c r="AR320" s="233"/>
      <c r="AS320" s="233"/>
      <c r="AT320" s="233"/>
      <c r="AU320" s="233"/>
      <c r="AV320" s="233"/>
      <c r="AW320" s="233"/>
      <c r="AX320" s="233"/>
      <c r="AY320" s="233"/>
      <c r="AZ320" s="233"/>
      <c r="BA320" s="233"/>
      <c r="BB320" s="233"/>
      <c r="BC320" s="233"/>
      <c r="BD320" s="233"/>
      <c r="BE320" s="233"/>
      <c r="BF320" s="233"/>
      <c r="BG320" s="233"/>
      <c r="BH320" s="233"/>
      <c r="BI320" s="233"/>
      <c r="BJ320" s="233"/>
      <c r="BK320" s="233"/>
      <c r="BL320" s="233"/>
      <c r="BM320" s="233"/>
      <c r="BN320" s="233"/>
      <c r="BO320" s="233"/>
      <c r="BP320" s="233"/>
      <c r="BQ320" s="233"/>
      <c r="BR320" s="233"/>
      <c r="BS320" s="233"/>
    </row>
    <row r="321" spans="2:71" s="232" customFormat="1" ht="15" customHeight="1">
      <c r="B321" s="240"/>
      <c r="C321" s="241" t="s">
        <v>1120</v>
      </c>
      <c r="D321" s="230">
        <v>127</v>
      </c>
      <c r="E321" s="230">
        <v>29221</v>
      </c>
      <c r="F321" s="230">
        <v>126</v>
      </c>
      <c r="G321" s="230">
        <v>23874</v>
      </c>
      <c r="H321" s="230">
        <v>101</v>
      </c>
      <c r="I321" s="230">
        <v>2525</v>
      </c>
      <c r="J321" s="230">
        <v>81</v>
      </c>
      <c r="K321" s="230">
        <v>1720</v>
      </c>
      <c r="L321" s="230">
        <v>32</v>
      </c>
      <c r="M321" s="230">
        <v>805</v>
      </c>
      <c r="N321" s="247" t="s">
        <v>1121</v>
      </c>
      <c r="O321" s="247" t="s">
        <v>1121</v>
      </c>
      <c r="P321" s="230">
        <v>127</v>
      </c>
      <c r="Q321" s="230">
        <v>2822</v>
      </c>
      <c r="R321" s="230">
        <v>126</v>
      </c>
      <c r="S321" s="230">
        <v>1170</v>
      </c>
      <c r="T321" s="230">
        <v>1</v>
      </c>
      <c r="U321" s="230">
        <v>40</v>
      </c>
      <c r="V321" s="230">
        <v>2</v>
      </c>
      <c r="W321" s="230">
        <v>294</v>
      </c>
      <c r="X321" s="230">
        <v>71</v>
      </c>
      <c r="Y321" s="230">
        <v>4438</v>
      </c>
      <c r="Z321" s="230">
        <v>13</v>
      </c>
      <c r="AA321" s="230">
        <v>231</v>
      </c>
      <c r="AB321" s="233"/>
      <c r="AC321" s="233"/>
      <c r="AD321" s="233"/>
      <c r="AE321" s="233"/>
      <c r="AF321" s="233"/>
      <c r="AG321" s="233"/>
      <c r="AH321" s="233"/>
      <c r="AI321" s="233"/>
      <c r="AJ321" s="233"/>
      <c r="AK321" s="233"/>
      <c r="AL321" s="233"/>
      <c r="AM321" s="233"/>
      <c r="AN321" s="233"/>
      <c r="AO321" s="233"/>
      <c r="AP321" s="233"/>
      <c r="AQ321" s="233"/>
      <c r="AR321" s="233"/>
      <c r="AS321" s="233"/>
      <c r="AT321" s="233"/>
      <c r="AU321" s="233"/>
      <c r="AV321" s="233"/>
      <c r="AW321" s="233"/>
      <c r="AX321" s="233"/>
      <c r="AY321" s="233"/>
      <c r="AZ321" s="233"/>
      <c r="BA321" s="233"/>
      <c r="BB321" s="233"/>
      <c r="BC321" s="233"/>
      <c r="BD321" s="233"/>
      <c r="BE321" s="233"/>
      <c r="BF321" s="233"/>
      <c r="BG321" s="233"/>
      <c r="BH321" s="233"/>
      <c r="BI321" s="233"/>
      <c r="BJ321" s="233"/>
      <c r="BK321" s="233"/>
      <c r="BL321" s="233"/>
      <c r="BM321" s="233"/>
      <c r="BN321" s="233"/>
      <c r="BO321" s="233"/>
      <c r="BP321" s="233"/>
      <c r="BQ321" s="233"/>
      <c r="BR321" s="233"/>
      <c r="BS321" s="233"/>
    </row>
    <row r="322" spans="2:71" s="232" customFormat="1" ht="15" customHeight="1">
      <c r="B322" s="240"/>
      <c r="C322" s="241" t="s">
        <v>1117</v>
      </c>
      <c r="D322" s="230">
        <v>21</v>
      </c>
      <c r="E322" s="230">
        <v>6901</v>
      </c>
      <c r="F322" s="230">
        <v>21</v>
      </c>
      <c r="G322" s="230">
        <v>5249</v>
      </c>
      <c r="H322" s="230">
        <v>18</v>
      </c>
      <c r="I322" s="230">
        <v>811</v>
      </c>
      <c r="J322" s="230">
        <v>15</v>
      </c>
      <c r="K322" s="230">
        <v>430</v>
      </c>
      <c r="L322" s="230">
        <v>8</v>
      </c>
      <c r="M322" s="230">
        <v>379</v>
      </c>
      <c r="N322" s="230">
        <v>1</v>
      </c>
      <c r="O322" s="230">
        <v>2</v>
      </c>
      <c r="P322" s="230">
        <v>21</v>
      </c>
      <c r="Q322" s="230">
        <v>841</v>
      </c>
      <c r="R322" s="230">
        <v>20</v>
      </c>
      <c r="S322" s="230">
        <v>209</v>
      </c>
      <c r="T322" s="230" t="s">
        <v>1121</v>
      </c>
      <c r="U322" s="230" t="s">
        <v>1121</v>
      </c>
      <c r="V322" s="230" t="s">
        <v>1121</v>
      </c>
      <c r="W322" s="230" t="s">
        <v>1121</v>
      </c>
      <c r="X322" s="230">
        <v>12</v>
      </c>
      <c r="Y322" s="230">
        <v>807</v>
      </c>
      <c r="Z322" s="230">
        <v>3</v>
      </c>
      <c r="AA322" s="230">
        <v>32</v>
      </c>
      <c r="AB322" s="233"/>
      <c r="AC322" s="233"/>
      <c r="AD322" s="233"/>
      <c r="AE322" s="233"/>
      <c r="AF322" s="233"/>
      <c r="AG322" s="233"/>
      <c r="AH322" s="233"/>
      <c r="AI322" s="233"/>
      <c r="AJ322" s="233"/>
      <c r="AK322" s="233"/>
      <c r="AL322" s="233"/>
      <c r="AM322" s="233"/>
      <c r="AN322" s="233"/>
      <c r="AO322" s="233"/>
      <c r="AP322" s="233"/>
      <c r="AQ322" s="233"/>
      <c r="AR322" s="233"/>
      <c r="AS322" s="233"/>
      <c r="AT322" s="233"/>
      <c r="AU322" s="233"/>
      <c r="AV322" s="233"/>
      <c r="AW322" s="233"/>
      <c r="AX322" s="233"/>
      <c r="AY322" s="233"/>
      <c r="AZ322" s="233"/>
      <c r="BA322" s="233"/>
      <c r="BB322" s="233"/>
      <c r="BC322" s="233"/>
      <c r="BD322" s="233"/>
      <c r="BE322" s="233"/>
      <c r="BF322" s="233"/>
      <c r="BG322" s="233"/>
      <c r="BH322" s="233"/>
      <c r="BI322" s="233"/>
      <c r="BJ322" s="233"/>
      <c r="BK322" s="233"/>
      <c r="BL322" s="233"/>
      <c r="BM322" s="233"/>
      <c r="BN322" s="233"/>
      <c r="BO322" s="233"/>
      <c r="BP322" s="233"/>
      <c r="BQ322" s="233"/>
      <c r="BR322" s="233"/>
      <c r="BS322" s="233"/>
    </row>
    <row r="323" spans="2:71" s="232" customFormat="1" ht="8.25" customHeight="1">
      <c r="B323" s="240"/>
      <c r="C323" s="241"/>
      <c r="D323" s="230"/>
      <c r="E323" s="230"/>
      <c r="F323" s="230"/>
      <c r="G323" s="230"/>
      <c r="H323" s="230"/>
      <c r="I323" s="230"/>
      <c r="J323" s="230"/>
      <c r="K323" s="230"/>
      <c r="L323" s="230"/>
      <c r="M323" s="230"/>
      <c r="N323" s="230"/>
      <c r="O323" s="230"/>
      <c r="P323" s="230"/>
      <c r="Q323" s="230"/>
      <c r="R323" s="230"/>
      <c r="S323" s="230"/>
      <c r="T323" s="230"/>
      <c r="U323" s="230"/>
      <c r="V323" s="230"/>
      <c r="W323" s="230"/>
      <c r="X323" s="230"/>
      <c r="Y323" s="230"/>
      <c r="Z323" s="230"/>
      <c r="AA323" s="230"/>
      <c r="AB323" s="233"/>
      <c r="AC323" s="233"/>
      <c r="AD323" s="233"/>
      <c r="AE323" s="233"/>
      <c r="AF323" s="233"/>
      <c r="AG323" s="233"/>
      <c r="AH323" s="233"/>
      <c r="AI323" s="233"/>
      <c r="AJ323" s="233"/>
      <c r="AK323" s="233"/>
      <c r="AL323" s="233"/>
      <c r="AM323" s="233"/>
      <c r="AN323" s="233"/>
      <c r="AO323" s="233"/>
      <c r="AP323" s="233"/>
      <c r="AQ323" s="233"/>
      <c r="AR323" s="233"/>
      <c r="AS323" s="233"/>
      <c r="AT323" s="233"/>
      <c r="AU323" s="233"/>
      <c r="AV323" s="233"/>
      <c r="AW323" s="233"/>
      <c r="AX323" s="233"/>
      <c r="AY323" s="233"/>
      <c r="AZ323" s="233"/>
      <c r="BA323" s="233"/>
      <c r="BB323" s="233"/>
      <c r="BC323" s="233"/>
      <c r="BD323" s="233"/>
      <c r="BE323" s="233"/>
      <c r="BF323" s="233"/>
      <c r="BG323" s="233"/>
      <c r="BH323" s="233"/>
      <c r="BI323" s="233"/>
      <c r="BJ323" s="233"/>
      <c r="BK323" s="233"/>
      <c r="BL323" s="233"/>
      <c r="BM323" s="233"/>
      <c r="BN323" s="233"/>
      <c r="BO323" s="233"/>
      <c r="BP323" s="233"/>
      <c r="BQ323" s="233"/>
      <c r="BR323" s="233"/>
      <c r="BS323" s="233"/>
    </row>
    <row r="324" spans="2:27" s="242" customFormat="1" ht="15" customHeight="1">
      <c r="B324" s="1298" t="s">
        <v>961</v>
      </c>
      <c r="C324" s="1299"/>
      <c r="D324" s="243">
        <v>1353</v>
      </c>
      <c r="E324" s="238">
        <v>94494</v>
      </c>
      <c r="F324" s="244">
        <v>1258</v>
      </c>
      <c r="G324" s="244">
        <v>78892</v>
      </c>
      <c r="H324" s="244">
        <v>251</v>
      </c>
      <c r="I324" s="238">
        <v>4156</v>
      </c>
      <c r="J324" s="244">
        <v>136</v>
      </c>
      <c r="K324" s="244">
        <v>2000</v>
      </c>
      <c r="L324" s="244">
        <v>131</v>
      </c>
      <c r="M324" s="244">
        <v>2156</v>
      </c>
      <c r="N324" s="244" t="s">
        <v>1121</v>
      </c>
      <c r="O324" s="244" t="s">
        <v>1121</v>
      </c>
      <c r="P324" s="244">
        <v>1328</v>
      </c>
      <c r="Q324" s="238">
        <v>11446</v>
      </c>
      <c r="R324" s="244">
        <v>1316</v>
      </c>
      <c r="S324" s="244">
        <v>8685</v>
      </c>
      <c r="T324" s="244">
        <v>9</v>
      </c>
      <c r="U324" s="238">
        <v>64</v>
      </c>
      <c r="V324" s="244">
        <v>5</v>
      </c>
      <c r="W324" s="244">
        <v>454</v>
      </c>
      <c r="X324" s="244">
        <v>883</v>
      </c>
      <c r="Y324" s="244">
        <v>12052</v>
      </c>
      <c r="Z324" s="243">
        <v>316</v>
      </c>
      <c r="AA324" s="243">
        <v>2428</v>
      </c>
    </row>
    <row r="325" spans="2:71" s="232" customFormat="1" ht="15" customHeight="1">
      <c r="B325" s="240"/>
      <c r="C325" s="241" t="s">
        <v>1113</v>
      </c>
      <c r="D325" s="230">
        <v>587</v>
      </c>
      <c r="E325" s="230">
        <v>16890</v>
      </c>
      <c r="F325" s="230">
        <v>494</v>
      </c>
      <c r="G325" s="230">
        <v>12173</v>
      </c>
      <c r="H325" s="230">
        <v>25</v>
      </c>
      <c r="I325" s="230">
        <v>260</v>
      </c>
      <c r="J325" s="230">
        <v>14</v>
      </c>
      <c r="K325" s="230">
        <v>156</v>
      </c>
      <c r="L325" s="230">
        <v>12</v>
      </c>
      <c r="M325" s="230">
        <v>104</v>
      </c>
      <c r="N325" s="247" t="s">
        <v>1121</v>
      </c>
      <c r="O325" s="247" t="s">
        <v>1121</v>
      </c>
      <c r="P325" s="230">
        <v>565</v>
      </c>
      <c r="Q325" s="230">
        <v>4457</v>
      </c>
      <c r="R325" s="230">
        <v>556</v>
      </c>
      <c r="S325" s="230">
        <v>3289</v>
      </c>
      <c r="T325" s="230" t="s">
        <v>1121</v>
      </c>
      <c r="U325" s="230" t="s">
        <v>1121</v>
      </c>
      <c r="V325" s="230">
        <v>1</v>
      </c>
      <c r="W325" s="230">
        <v>48</v>
      </c>
      <c r="X325" s="230">
        <v>248</v>
      </c>
      <c r="Y325" s="230">
        <v>1075</v>
      </c>
      <c r="Z325" s="230">
        <v>178</v>
      </c>
      <c r="AA325" s="230">
        <v>1168</v>
      </c>
      <c r="AB325" s="233"/>
      <c r="AC325" s="233"/>
      <c r="AD325" s="233"/>
      <c r="AE325" s="233"/>
      <c r="AF325" s="233"/>
      <c r="AG325" s="233"/>
      <c r="AH325" s="233"/>
      <c r="AI325" s="233"/>
      <c r="AJ325" s="233"/>
      <c r="AK325" s="233"/>
      <c r="AL325" s="233"/>
      <c r="AM325" s="233"/>
      <c r="AN325" s="233"/>
      <c r="AO325" s="233"/>
      <c r="AP325" s="233"/>
      <c r="AQ325" s="233"/>
      <c r="AR325" s="233"/>
      <c r="AS325" s="233"/>
      <c r="AT325" s="233"/>
      <c r="AU325" s="233"/>
      <c r="AV325" s="233"/>
      <c r="AW325" s="233"/>
      <c r="AX325" s="233"/>
      <c r="AY325" s="233"/>
      <c r="AZ325" s="233"/>
      <c r="BA325" s="233"/>
      <c r="BB325" s="233"/>
      <c r="BC325" s="233"/>
      <c r="BD325" s="233"/>
      <c r="BE325" s="233"/>
      <c r="BF325" s="233"/>
      <c r="BG325" s="233"/>
      <c r="BH325" s="233"/>
      <c r="BI325" s="233"/>
      <c r="BJ325" s="233"/>
      <c r="BK325" s="233"/>
      <c r="BL325" s="233"/>
      <c r="BM325" s="233"/>
      <c r="BN325" s="233"/>
      <c r="BO325" s="233"/>
      <c r="BP325" s="233"/>
      <c r="BQ325" s="233"/>
      <c r="BR325" s="233"/>
      <c r="BS325" s="233"/>
    </row>
    <row r="326" spans="2:71" s="232" customFormat="1" ht="15" customHeight="1">
      <c r="B326" s="240"/>
      <c r="C326" s="241" t="s">
        <v>1118</v>
      </c>
      <c r="D326" s="230">
        <v>440</v>
      </c>
      <c r="E326" s="230">
        <v>31450</v>
      </c>
      <c r="F326" s="230">
        <v>439</v>
      </c>
      <c r="G326" s="230">
        <v>26896</v>
      </c>
      <c r="H326" s="230">
        <v>86</v>
      </c>
      <c r="I326" s="230">
        <v>1198</v>
      </c>
      <c r="J326" s="230">
        <v>50</v>
      </c>
      <c r="K326" s="230">
        <v>801</v>
      </c>
      <c r="L326" s="230">
        <v>38</v>
      </c>
      <c r="M326" s="230">
        <v>397</v>
      </c>
      <c r="N326" s="247" t="s">
        <v>1121</v>
      </c>
      <c r="O326" s="247" t="s">
        <v>1121</v>
      </c>
      <c r="P326" s="230">
        <v>439</v>
      </c>
      <c r="Q326" s="230">
        <v>3356</v>
      </c>
      <c r="R326" s="230">
        <v>437</v>
      </c>
      <c r="S326" s="230">
        <v>2620</v>
      </c>
      <c r="T326" s="230" t="s">
        <v>1121</v>
      </c>
      <c r="U326" s="230" t="s">
        <v>1121</v>
      </c>
      <c r="V326" s="230" t="s">
        <v>1121</v>
      </c>
      <c r="W326" s="230" t="s">
        <v>1121</v>
      </c>
      <c r="X326" s="230">
        <v>346</v>
      </c>
      <c r="Y326" s="230">
        <v>3711</v>
      </c>
      <c r="Z326" s="230">
        <v>85</v>
      </c>
      <c r="AA326" s="230">
        <v>706</v>
      </c>
      <c r="AB326" s="233"/>
      <c r="AC326" s="233"/>
      <c r="AD326" s="233"/>
      <c r="AE326" s="233"/>
      <c r="AF326" s="233"/>
      <c r="AG326" s="233"/>
      <c r="AH326" s="233"/>
      <c r="AI326" s="233"/>
      <c r="AJ326" s="233"/>
      <c r="AK326" s="233"/>
      <c r="AL326" s="233"/>
      <c r="AM326" s="233"/>
      <c r="AN326" s="233"/>
      <c r="AO326" s="233"/>
      <c r="AP326" s="233"/>
      <c r="AQ326" s="233"/>
      <c r="AR326" s="233"/>
      <c r="AS326" s="233"/>
      <c r="AT326" s="233"/>
      <c r="AU326" s="233"/>
      <c r="AV326" s="233"/>
      <c r="AW326" s="233"/>
      <c r="AX326" s="233"/>
      <c r="AY326" s="233"/>
      <c r="AZ326" s="233"/>
      <c r="BA326" s="233"/>
      <c r="BB326" s="233"/>
      <c r="BC326" s="233"/>
      <c r="BD326" s="233"/>
      <c r="BE326" s="233"/>
      <c r="BF326" s="233"/>
      <c r="BG326" s="233"/>
      <c r="BH326" s="233"/>
      <c r="BI326" s="233"/>
      <c r="BJ326" s="233"/>
      <c r="BK326" s="233"/>
      <c r="BL326" s="233"/>
      <c r="BM326" s="233"/>
      <c r="BN326" s="233"/>
      <c r="BO326" s="233"/>
      <c r="BP326" s="233"/>
      <c r="BQ326" s="233"/>
      <c r="BR326" s="233"/>
      <c r="BS326" s="233"/>
    </row>
    <row r="327" spans="2:71" s="232" customFormat="1" ht="15" customHeight="1">
      <c r="B327" s="240"/>
      <c r="C327" s="241" t="s">
        <v>1119</v>
      </c>
      <c r="D327" s="230">
        <v>298</v>
      </c>
      <c r="E327" s="230">
        <v>40194</v>
      </c>
      <c r="F327" s="230">
        <v>298</v>
      </c>
      <c r="G327" s="230">
        <v>34677</v>
      </c>
      <c r="H327" s="230">
        <v>123</v>
      </c>
      <c r="I327" s="230">
        <v>2233</v>
      </c>
      <c r="J327" s="230">
        <v>67</v>
      </c>
      <c r="K327" s="230">
        <v>932</v>
      </c>
      <c r="L327" s="230">
        <v>68</v>
      </c>
      <c r="M327" s="230">
        <v>1301</v>
      </c>
      <c r="N327" s="247" t="s">
        <v>1121</v>
      </c>
      <c r="O327" s="247" t="s">
        <v>1121</v>
      </c>
      <c r="P327" s="230">
        <v>297</v>
      </c>
      <c r="Q327" s="230">
        <v>3284</v>
      </c>
      <c r="R327" s="230">
        <v>296</v>
      </c>
      <c r="S327" s="230">
        <v>2462</v>
      </c>
      <c r="T327" s="230">
        <v>9</v>
      </c>
      <c r="U327" s="230">
        <v>64</v>
      </c>
      <c r="V327" s="230">
        <v>4</v>
      </c>
      <c r="W327" s="230">
        <v>406</v>
      </c>
      <c r="X327" s="230">
        <v>264</v>
      </c>
      <c r="Y327" s="230">
        <v>6317</v>
      </c>
      <c r="Z327" s="230">
        <v>50</v>
      </c>
      <c r="AA327" s="230">
        <v>532</v>
      </c>
      <c r="AB327" s="233"/>
      <c r="AC327" s="233"/>
      <c r="AD327" s="233"/>
      <c r="AE327" s="233"/>
      <c r="AF327" s="233"/>
      <c r="AG327" s="233"/>
      <c r="AH327" s="233"/>
      <c r="AI327" s="233"/>
      <c r="AJ327" s="233"/>
      <c r="AK327" s="233"/>
      <c r="AL327" s="233"/>
      <c r="AM327" s="233"/>
      <c r="AN327" s="233"/>
      <c r="AO327" s="233"/>
      <c r="AP327" s="233"/>
      <c r="AQ327" s="233"/>
      <c r="AR327" s="233"/>
      <c r="AS327" s="233"/>
      <c r="AT327" s="233"/>
      <c r="AU327" s="233"/>
      <c r="AV327" s="233"/>
      <c r="AW327" s="233"/>
      <c r="AX327" s="233"/>
      <c r="AY327" s="233"/>
      <c r="AZ327" s="233"/>
      <c r="BA327" s="233"/>
      <c r="BB327" s="233"/>
      <c r="BC327" s="233"/>
      <c r="BD327" s="233"/>
      <c r="BE327" s="233"/>
      <c r="BF327" s="233"/>
      <c r="BG327" s="233"/>
      <c r="BH327" s="233"/>
      <c r="BI327" s="233"/>
      <c r="BJ327" s="233"/>
      <c r="BK327" s="233"/>
      <c r="BL327" s="233"/>
      <c r="BM327" s="233"/>
      <c r="BN327" s="233"/>
      <c r="BO327" s="233"/>
      <c r="BP327" s="233"/>
      <c r="BQ327" s="233"/>
      <c r="BR327" s="233"/>
      <c r="BS327" s="233"/>
    </row>
    <row r="328" spans="2:71" s="232" customFormat="1" ht="15" customHeight="1">
      <c r="B328" s="240"/>
      <c r="C328" s="241" t="s">
        <v>1120</v>
      </c>
      <c r="D328" s="230">
        <v>26</v>
      </c>
      <c r="E328" s="230">
        <v>5946</v>
      </c>
      <c r="F328" s="230">
        <v>26</v>
      </c>
      <c r="G328" s="230">
        <v>5139</v>
      </c>
      <c r="H328" s="230">
        <v>16</v>
      </c>
      <c r="I328" s="230">
        <v>461</v>
      </c>
      <c r="J328" s="230">
        <v>5</v>
      </c>
      <c r="K328" s="230">
        <v>111</v>
      </c>
      <c r="L328" s="230">
        <v>12</v>
      </c>
      <c r="M328" s="230">
        <v>350</v>
      </c>
      <c r="N328" s="247" t="s">
        <v>1121</v>
      </c>
      <c r="O328" s="247" t="s">
        <v>1121</v>
      </c>
      <c r="P328" s="230">
        <v>26</v>
      </c>
      <c r="Q328" s="230">
        <v>346</v>
      </c>
      <c r="R328" s="230">
        <v>26</v>
      </c>
      <c r="S328" s="230">
        <v>311</v>
      </c>
      <c r="T328" s="230" t="s">
        <v>1121</v>
      </c>
      <c r="U328" s="230" t="s">
        <v>1121</v>
      </c>
      <c r="V328" s="230" t="s">
        <v>1121</v>
      </c>
      <c r="W328" s="230" t="s">
        <v>1121</v>
      </c>
      <c r="X328" s="230">
        <v>25</v>
      </c>
      <c r="Y328" s="230">
        <v>949</v>
      </c>
      <c r="Z328" s="230">
        <v>3</v>
      </c>
      <c r="AA328" s="230">
        <v>22</v>
      </c>
      <c r="AB328" s="233"/>
      <c r="AC328" s="233"/>
      <c r="AD328" s="233"/>
      <c r="AE328" s="233"/>
      <c r="AF328" s="233"/>
      <c r="AG328" s="233"/>
      <c r="AH328" s="233"/>
      <c r="AI328" s="233"/>
      <c r="AJ328" s="233"/>
      <c r="AK328" s="233"/>
      <c r="AL328" s="233"/>
      <c r="AM328" s="233"/>
      <c r="AN328" s="233"/>
      <c r="AO328" s="233"/>
      <c r="AP328" s="233"/>
      <c r="AQ328" s="233"/>
      <c r="AR328" s="233"/>
      <c r="AS328" s="233"/>
      <c r="AT328" s="233"/>
      <c r="AU328" s="233"/>
      <c r="AV328" s="233"/>
      <c r="AW328" s="233"/>
      <c r="AX328" s="233"/>
      <c r="AY328" s="233"/>
      <c r="AZ328" s="233"/>
      <c r="BA328" s="233"/>
      <c r="BB328" s="233"/>
      <c r="BC328" s="233"/>
      <c r="BD328" s="233"/>
      <c r="BE328" s="233"/>
      <c r="BF328" s="233"/>
      <c r="BG328" s="233"/>
      <c r="BH328" s="233"/>
      <c r="BI328" s="233"/>
      <c r="BJ328" s="233"/>
      <c r="BK328" s="233"/>
      <c r="BL328" s="233"/>
      <c r="BM328" s="233"/>
      <c r="BN328" s="233"/>
      <c r="BO328" s="233"/>
      <c r="BP328" s="233"/>
      <c r="BQ328" s="233"/>
      <c r="BR328" s="233"/>
      <c r="BS328" s="233"/>
    </row>
    <row r="329" spans="2:71" s="232" customFormat="1" ht="15" customHeight="1">
      <c r="B329" s="240"/>
      <c r="C329" s="241" t="s">
        <v>1117</v>
      </c>
      <c r="D329" s="230" t="s">
        <v>1121</v>
      </c>
      <c r="E329" s="230" t="s">
        <v>1121</v>
      </c>
      <c r="F329" s="230" t="s">
        <v>1121</v>
      </c>
      <c r="G329" s="230" t="s">
        <v>1121</v>
      </c>
      <c r="H329" s="247" t="s">
        <v>1121</v>
      </c>
      <c r="I329" s="247" t="s">
        <v>1121</v>
      </c>
      <c r="J329" s="247" t="s">
        <v>1121</v>
      </c>
      <c r="K329" s="247" t="s">
        <v>1121</v>
      </c>
      <c r="L329" s="247" t="s">
        <v>1121</v>
      </c>
      <c r="M329" s="247" t="s">
        <v>1121</v>
      </c>
      <c r="N329" s="247" t="s">
        <v>1121</v>
      </c>
      <c r="O329" s="247" t="s">
        <v>1121</v>
      </c>
      <c r="P329" s="230" t="s">
        <v>1121</v>
      </c>
      <c r="Q329" s="230" t="s">
        <v>1121</v>
      </c>
      <c r="R329" s="230" t="s">
        <v>1121</v>
      </c>
      <c r="S329" s="230" t="s">
        <v>1121</v>
      </c>
      <c r="T329" s="230" t="s">
        <v>1121</v>
      </c>
      <c r="U329" s="230" t="s">
        <v>1121</v>
      </c>
      <c r="V329" s="230" t="s">
        <v>1121</v>
      </c>
      <c r="W329" s="230" t="s">
        <v>1121</v>
      </c>
      <c r="X329" s="230" t="s">
        <v>1121</v>
      </c>
      <c r="Y329" s="230" t="s">
        <v>1121</v>
      </c>
      <c r="Z329" s="230" t="s">
        <v>1121</v>
      </c>
      <c r="AA329" s="230" t="s">
        <v>1121</v>
      </c>
      <c r="AB329" s="233"/>
      <c r="AC329" s="233"/>
      <c r="AD329" s="233"/>
      <c r="AE329" s="233"/>
      <c r="AF329" s="233"/>
      <c r="AG329" s="233"/>
      <c r="AH329" s="233"/>
      <c r="AI329" s="233"/>
      <c r="AJ329" s="233"/>
      <c r="AK329" s="233"/>
      <c r="AL329" s="233"/>
      <c r="AM329" s="233"/>
      <c r="AN329" s="233"/>
      <c r="AO329" s="233"/>
      <c r="AP329" s="233"/>
      <c r="AQ329" s="233"/>
      <c r="AR329" s="233"/>
      <c r="AS329" s="233"/>
      <c r="AT329" s="233"/>
      <c r="AU329" s="233"/>
      <c r="AV329" s="233"/>
      <c r="AW329" s="233"/>
      <c r="AX329" s="233"/>
      <c r="AY329" s="233"/>
      <c r="AZ329" s="233"/>
      <c r="BA329" s="233"/>
      <c r="BB329" s="233"/>
      <c r="BC329" s="233"/>
      <c r="BD329" s="233"/>
      <c r="BE329" s="233"/>
      <c r="BF329" s="233"/>
      <c r="BG329" s="233"/>
      <c r="BH329" s="233"/>
      <c r="BI329" s="233"/>
      <c r="BJ329" s="233"/>
      <c r="BK329" s="233"/>
      <c r="BL329" s="233"/>
      <c r="BM329" s="233"/>
      <c r="BN329" s="233"/>
      <c r="BO329" s="233"/>
      <c r="BP329" s="233"/>
      <c r="BQ329" s="233"/>
      <c r="BR329" s="233"/>
      <c r="BS329" s="233"/>
    </row>
    <row r="330" spans="2:71" s="232" customFormat="1" ht="8.25" customHeight="1">
      <c r="B330" s="240"/>
      <c r="C330" s="241"/>
      <c r="D330" s="230"/>
      <c r="E330" s="230"/>
      <c r="F330" s="230"/>
      <c r="G330" s="230"/>
      <c r="H330" s="230"/>
      <c r="I330" s="230"/>
      <c r="J330" s="230"/>
      <c r="K330" s="230"/>
      <c r="L330" s="230"/>
      <c r="M330" s="230"/>
      <c r="N330" s="230"/>
      <c r="O330" s="230"/>
      <c r="P330" s="230"/>
      <c r="Q330" s="230"/>
      <c r="R330" s="230"/>
      <c r="S330" s="230"/>
      <c r="T330" s="230"/>
      <c r="U330" s="230"/>
      <c r="V330" s="230"/>
      <c r="W330" s="230"/>
      <c r="X330" s="230"/>
      <c r="Y330" s="230"/>
      <c r="Z330" s="230"/>
      <c r="AA330" s="230"/>
      <c r="AB330" s="233"/>
      <c r="AC330" s="233"/>
      <c r="AD330" s="233"/>
      <c r="AE330" s="233"/>
      <c r="AF330" s="233"/>
      <c r="AG330" s="233"/>
      <c r="AH330" s="233"/>
      <c r="AI330" s="233"/>
      <c r="AJ330" s="233"/>
      <c r="AK330" s="233"/>
      <c r="AL330" s="233"/>
      <c r="AM330" s="233"/>
      <c r="AN330" s="233"/>
      <c r="AO330" s="233"/>
      <c r="AP330" s="233"/>
      <c r="AQ330" s="233"/>
      <c r="AR330" s="233"/>
      <c r="AS330" s="233"/>
      <c r="AT330" s="233"/>
      <c r="AU330" s="233"/>
      <c r="AV330" s="233"/>
      <c r="AW330" s="233"/>
      <c r="AX330" s="233"/>
      <c r="AY330" s="233"/>
      <c r="AZ330" s="233"/>
      <c r="BA330" s="233"/>
      <c r="BB330" s="233"/>
      <c r="BC330" s="233"/>
      <c r="BD330" s="233"/>
      <c r="BE330" s="233"/>
      <c r="BF330" s="233"/>
      <c r="BG330" s="233"/>
      <c r="BH330" s="233"/>
      <c r="BI330" s="233"/>
      <c r="BJ330" s="233"/>
      <c r="BK330" s="233"/>
      <c r="BL330" s="233"/>
      <c r="BM330" s="233"/>
      <c r="BN330" s="233"/>
      <c r="BO330" s="233"/>
      <c r="BP330" s="233"/>
      <c r="BQ330" s="233"/>
      <c r="BR330" s="233"/>
      <c r="BS330" s="233"/>
    </row>
    <row r="331" spans="2:27" s="242" customFormat="1" ht="15" customHeight="1">
      <c r="B331" s="1298" t="s">
        <v>962</v>
      </c>
      <c r="C331" s="1299"/>
      <c r="D331" s="243">
        <v>2762</v>
      </c>
      <c r="E331" s="238">
        <v>393724</v>
      </c>
      <c r="F331" s="244">
        <v>2383</v>
      </c>
      <c r="G331" s="244">
        <v>309723</v>
      </c>
      <c r="H331" s="244">
        <v>688</v>
      </c>
      <c r="I331" s="238">
        <v>21628</v>
      </c>
      <c r="J331" s="244">
        <v>613</v>
      </c>
      <c r="K331" s="244">
        <v>16669</v>
      </c>
      <c r="L331" s="244">
        <v>88</v>
      </c>
      <c r="M331" s="244">
        <v>4828</v>
      </c>
      <c r="N331" s="244">
        <v>11</v>
      </c>
      <c r="O331" s="244">
        <v>131</v>
      </c>
      <c r="P331" s="244">
        <v>2628</v>
      </c>
      <c r="Q331" s="238">
        <v>62373</v>
      </c>
      <c r="R331" s="244">
        <v>2583</v>
      </c>
      <c r="S331" s="244">
        <v>46772</v>
      </c>
      <c r="T331" s="244">
        <v>36</v>
      </c>
      <c r="U331" s="238">
        <v>995</v>
      </c>
      <c r="V331" s="244">
        <v>26</v>
      </c>
      <c r="W331" s="244">
        <v>878</v>
      </c>
      <c r="X331" s="244">
        <v>1135</v>
      </c>
      <c r="Y331" s="244">
        <v>36785</v>
      </c>
      <c r="Z331" s="243">
        <v>597</v>
      </c>
      <c r="AA331" s="243">
        <v>9596</v>
      </c>
    </row>
    <row r="332" spans="2:71" s="232" customFormat="1" ht="15" customHeight="1">
      <c r="B332" s="240"/>
      <c r="C332" s="241" t="s">
        <v>1113</v>
      </c>
      <c r="D332" s="230">
        <v>724</v>
      </c>
      <c r="E332" s="230">
        <v>19995</v>
      </c>
      <c r="F332" s="230">
        <v>485</v>
      </c>
      <c r="G332" s="230">
        <v>10644</v>
      </c>
      <c r="H332" s="230">
        <v>83</v>
      </c>
      <c r="I332" s="230">
        <v>1054</v>
      </c>
      <c r="J332" s="230">
        <v>78</v>
      </c>
      <c r="K332" s="230">
        <v>962</v>
      </c>
      <c r="L332" s="230">
        <v>5</v>
      </c>
      <c r="M332" s="230">
        <v>82</v>
      </c>
      <c r="N332" s="230">
        <v>1</v>
      </c>
      <c r="O332" s="230">
        <v>10</v>
      </c>
      <c r="P332" s="230">
        <v>636</v>
      </c>
      <c r="Q332" s="230">
        <v>8297</v>
      </c>
      <c r="R332" s="230">
        <v>616</v>
      </c>
      <c r="S332" s="230">
        <v>6994</v>
      </c>
      <c r="T332" s="230">
        <v>1</v>
      </c>
      <c r="U332" s="247">
        <v>5</v>
      </c>
      <c r="V332" s="230">
        <v>2</v>
      </c>
      <c r="W332" s="230">
        <v>5</v>
      </c>
      <c r="X332" s="230">
        <v>104</v>
      </c>
      <c r="Y332" s="230">
        <v>789</v>
      </c>
      <c r="Z332" s="230">
        <v>134</v>
      </c>
      <c r="AA332" s="230">
        <v>1289</v>
      </c>
      <c r="AB332" s="233"/>
      <c r="AC332" s="233"/>
      <c r="AD332" s="233"/>
      <c r="AE332" s="233"/>
      <c r="AF332" s="233"/>
      <c r="AG332" s="233"/>
      <c r="AH332" s="233"/>
      <c r="AI332" s="233"/>
      <c r="AJ332" s="233"/>
      <c r="AK332" s="233"/>
      <c r="AL332" s="233"/>
      <c r="AM332" s="233"/>
      <c r="AN332" s="233"/>
      <c r="AO332" s="233"/>
      <c r="AP332" s="233"/>
      <c r="AQ332" s="233"/>
      <c r="AR332" s="233"/>
      <c r="AS332" s="233"/>
      <c r="AT332" s="233"/>
      <c r="AU332" s="233"/>
      <c r="AV332" s="233"/>
      <c r="AW332" s="233"/>
      <c r="AX332" s="233"/>
      <c r="AY332" s="233"/>
      <c r="AZ332" s="233"/>
      <c r="BA332" s="233"/>
      <c r="BB332" s="233"/>
      <c r="BC332" s="233"/>
      <c r="BD332" s="233"/>
      <c r="BE332" s="233"/>
      <c r="BF332" s="233"/>
      <c r="BG332" s="233"/>
      <c r="BH332" s="233"/>
      <c r="BI332" s="233"/>
      <c r="BJ332" s="233"/>
      <c r="BK332" s="233"/>
      <c r="BL332" s="233"/>
      <c r="BM332" s="233"/>
      <c r="BN332" s="233"/>
      <c r="BO332" s="233"/>
      <c r="BP332" s="233"/>
      <c r="BQ332" s="233"/>
      <c r="BR332" s="233"/>
      <c r="BS332" s="233"/>
    </row>
    <row r="333" spans="2:71" s="232" customFormat="1" ht="15" customHeight="1">
      <c r="B333" s="240"/>
      <c r="C333" s="241" t="s">
        <v>1118</v>
      </c>
      <c r="D333" s="230">
        <v>552</v>
      </c>
      <c r="E333" s="230">
        <v>39535</v>
      </c>
      <c r="F333" s="230">
        <v>519</v>
      </c>
      <c r="G333" s="230">
        <v>26788</v>
      </c>
      <c r="H333" s="230">
        <v>116</v>
      </c>
      <c r="I333" s="230">
        <v>2415</v>
      </c>
      <c r="J333" s="230">
        <v>102</v>
      </c>
      <c r="K333" s="230">
        <v>2058</v>
      </c>
      <c r="L333" s="230">
        <v>15</v>
      </c>
      <c r="M333" s="230">
        <v>352</v>
      </c>
      <c r="N333" s="230">
        <v>1</v>
      </c>
      <c r="O333" s="230">
        <v>5</v>
      </c>
      <c r="P333" s="230">
        <v>529</v>
      </c>
      <c r="Q333" s="230">
        <v>10332</v>
      </c>
      <c r="R333" s="230">
        <v>526</v>
      </c>
      <c r="S333" s="230">
        <v>8800</v>
      </c>
      <c r="T333" s="230">
        <v>1</v>
      </c>
      <c r="U333" s="230">
        <v>10</v>
      </c>
      <c r="V333" s="230">
        <v>5</v>
      </c>
      <c r="W333" s="230">
        <v>232</v>
      </c>
      <c r="X333" s="230">
        <v>190</v>
      </c>
      <c r="Y333" s="230">
        <v>3184</v>
      </c>
      <c r="Z333" s="230">
        <v>113</v>
      </c>
      <c r="AA333" s="230">
        <v>1525</v>
      </c>
      <c r="AB333" s="233"/>
      <c r="AC333" s="233"/>
      <c r="AD333" s="233"/>
      <c r="AE333" s="233"/>
      <c r="AF333" s="233"/>
      <c r="AG333" s="233"/>
      <c r="AH333" s="233"/>
      <c r="AI333" s="233"/>
      <c r="AJ333" s="233"/>
      <c r="AK333" s="233"/>
      <c r="AL333" s="233"/>
      <c r="AM333" s="233"/>
      <c r="AN333" s="233"/>
      <c r="AO333" s="233"/>
      <c r="AP333" s="233"/>
      <c r="AQ333" s="233"/>
      <c r="AR333" s="233"/>
      <c r="AS333" s="233"/>
      <c r="AT333" s="233"/>
      <c r="AU333" s="233"/>
      <c r="AV333" s="233"/>
      <c r="AW333" s="233"/>
      <c r="AX333" s="233"/>
      <c r="AY333" s="233"/>
      <c r="AZ333" s="233"/>
      <c r="BA333" s="233"/>
      <c r="BB333" s="233"/>
      <c r="BC333" s="233"/>
      <c r="BD333" s="233"/>
      <c r="BE333" s="233"/>
      <c r="BF333" s="233"/>
      <c r="BG333" s="233"/>
      <c r="BH333" s="233"/>
      <c r="BI333" s="233"/>
      <c r="BJ333" s="233"/>
      <c r="BK333" s="233"/>
      <c r="BL333" s="233"/>
      <c r="BM333" s="233"/>
      <c r="BN333" s="233"/>
      <c r="BO333" s="233"/>
      <c r="BP333" s="233"/>
      <c r="BQ333" s="233"/>
      <c r="BR333" s="233"/>
      <c r="BS333" s="233"/>
    </row>
    <row r="334" spans="2:71" s="232" customFormat="1" ht="15" customHeight="1">
      <c r="B334" s="240"/>
      <c r="C334" s="241" t="s">
        <v>1119</v>
      </c>
      <c r="D334" s="230">
        <v>694</v>
      </c>
      <c r="E334" s="230">
        <v>100947</v>
      </c>
      <c r="F334" s="230">
        <v>616</v>
      </c>
      <c r="G334" s="230">
        <v>71276</v>
      </c>
      <c r="H334" s="230">
        <v>225</v>
      </c>
      <c r="I334" s="230">
        <v>8109</v>
      </c>
      <c r="J334" s="230">
        <v>195</v>
      </c>
      <c r="K334" s="230">
        <v>5764</v>
      </c>
      <c r="L334" s="230">
        <v>39</v>
      </c>
      <c r="M334" s="230">
        <v>2335</v>
      </c>
      <c r="N334" s="230">
        <v>1</v>
      </c>
      <c r="O334" s="230">
        <v>10</v>
      </c>
      <c r="P334" s="230">
        <v>676</v>
      </c>
      <c r="Q334" s="230">
        <v>21562</v>
      </c>
      <c r="R334" s="230">
        <v>659</v>
      </c>
      <c r="S334" s="230">
        <v>16648</v>
      </c>
      <c r="T334" s="230">
        <v>11</v>
      </c>
      <c r="U334" s="230">
        <v>280</v>
      </c>
      <c r="V334" s="230">
        <v>11</v>
      </c>
      <c r="W334" s="230">
        <v>360</v>
      </c>
      <c r="X334" s="230">
        <v>326</v>
      </c>
      <c r="Y334" s="230">
        <v>8170</v>
      </c>
      <c r="Z334" s="230">
        <v>164</v>
      </c>
      <c r="AA334" s="230">
        <v>3968</v>
      </c>
      <c r="AB334" s="233"/>
      <c r="AC334" s="233"/>
      <c r="AD334" s="233"/>
      <c r="AE334" s="233"/>
      <c r="AF334" s="233"/>
      <c r="AG334" s="233"/>
      <c r="AH334" s="233"/>
      <c r="AI334" s="233"/>
      <c r="AJ334" s="233"/>
      <c r="AK334" s="233"/>
      <c r="AL334" s="233"/>
      <c r="AM334" s="233"/>
      <c r="AN334" s="233"/>
      <c r="AO334" s="233"/>
      <c r="AP334" s="233"/>
      <c r="AQ334" s="233"/>
      <c r="AR334" s="233"/>
      <c r="AS334" s="233"/>
      <c r="AT334" s="233"/>
      <c r="AU334" s="233"/>
      <c r="AV334" s="233"/>
      <c r="AW334" s="233"/>
      <c r="AX334" s="233"/>
      <c r="AY334" s="233"/>
      <c r="AZ334" s="233"/>
      <c r="BA334" s="233"/>
      <c r="BB334" s="233"/>
      <c r="BC334" s="233"/>
      <c r="BD334" s="233"/>
      <c r="BE334" s="233"/>
      <c r="BF334" s="233"/>
      <c r="BG334" s="233"/>
      <c r="BH334" s="233"/>
      <c r="BI334" s="233"/>
      <c r="BJ334" s="233"/>
      <c r="BK334" s="233"/>
      <c r="BL334" s="233"/>
      <c r="BM334" s="233"/>
      <c r="BN334" s="233"/>
      <c r="BO334" s="233"/>
      <c r="BP334" s="233"/>
      <c r="BQ334" s="233"/>
      <c r="BR334" s="233"/>
      <c r="BS334" s="233"/>
    </row>
    <row r="335" spans="2:71" s="232" customFormat="1" ht="15" customHeight="1">
      <c r="B335" s="240"/>
      <c r="C335" s="241" t="s">
        <v>1120</v>
      </c>
      <c r="D335" s="230">
        <v>443</v>
      </c>
      <c r="E335" s="230">
        <v>108359</v>
      </c>
      <c r="F335" s="230">
        <v>431</v>
      </c>
      <c r="G335" s="230">
        <v>90660</v>
      </c>
      <c r="H335" s="230">
        <v>161</v>
      </c>
      <c r="I335" s="230">
        <v>6068</v>
      </c>
      <c r="J335" s="230">
        <v>148</v>
      </c>
      <c r="K335" s="230">
        <v>5113</v>
      </c>
      <c r="L335" s="230">
        <v>17</v>
      </c>
      <c r="M335" s="230">
        <v>895</v>
      </c>
      <c r="N335" s="230">
        <v>3</v>
      </c>
      <c r="O335" s="230">
        <v>60</v>
      </c>
      <c r="P335" s="230">
        <v>440</v>
      </c>
      <c r="Q335" s="230">
        <v>11631</v>
      </c>
      <c r="R335" s="230">
        <v>436</v>
      </c>
      <c r="S335" s="230">
        <v>9077</v>
      </c>
      <c r="T335" s="230">
        <v>19</v>
      </c>
      <c r="U335" s="230">
        <v>670</v>
      </c>
      <c r="V335" s="230">
        <v>4</v>
      </c>
      <c r="W335" s="230">
        <v>213</v>
      </c>
      <c r="X335" s="230">
        <v>293</v>
      </c>
      <c r="Y335" s="230">
        <v>12302</v>
      </c>
      <c r="Z335" s="230">
        <v>99</v>
      </c>
      <c r="AA335" s="230">
        <v>1678</v>
      </c>
      <c r="AB335" s="233"/>
      <c r="AC335" s="233"/>
      <c r="AD335" s="233"/>
      <c r="AE335" s="233"/>
      <c r="AF335" s="233"/>
      <c r="AG335" s="233"/>
      <c r="AH335" s="233"/>
      <c r="AI335" s="233"/>
      <c r="AJ335" s="233"/>
      <c r="AK335" s="233"/>
      <c r="AL335" s="233"/>
      <c r="AM335" s="233"/>
      <c r="AN335" s="233"/>
      <c r="AO335" s="233"/>
      <c r="AP335" s="233"/>
      <c r="AQ335" s="233"/>
      <c r="AR335" s="233"/>
      <c r="AS335" s="233"/>
      <c r="AT335" s="233"/>
      <c r="AU335" s="233"/>
      <c r="AV335" s="233"/>
      <c r="AW335" s="233"/>
      <c r="AX335" s="233"/>
      <c r="AY335" s="233"/>
      <c r="AZ335" s="233"/>
      <c r="BA335" s="233"/>
      <c r="BB335" s="233"/>
      <c r="BC335" s="233"/>
      <c r="BD335" s="233"/>
      <c r="BE335" s="233"/>
      <c r="BF335" s="233"/>
      <c r="BG335" s="233"/>
      <c r="BH335" s="233"/>
      <c r="BI335" s="233"/>
      <c r="BJ335" s="233"/>
      <c r="BK335" s="233"/>
      <c r="BL335" s="233"/>
      <c r="BM335" s="233"/>
      <c r="BN335" s="233"/>
      <c r="BO335" s="233"/>
      <c r="BP335" s="233"/>
      <c r="BQ335" s="233"/>
      <c r="BR335" s="233"/>
      <c r="BS335" s="233"/>
    </row>
    <row r="336" spans="2:71" s="232" customFormat="1" ht="15" customHeight="1">
      <c r="B336" s="240"/>
      <c r="C336" s="241" t="s">
        <v>1117</v>
      </c>
      <c r="D336" s="230">
        <v>333</v>
      </c>
      <c r="E336" s="230">
        <v>124811</v>
      </c>
      <c r="F336" s="230">
        <v>332</v>
      </c>
      <c r="G336" s="230">
        <v>110355</v>
      </c>
      <c r="H336" s="230">
        <v>103</v>
      </c>
      <c r="I336" s="230">
        <v>3982</v>
      </c>
      <c r="J336" s="230">
        <v>90</v>
      </c>
      <c r="K336" s="230">
        <v>2772</v>
      </c>
      <c r="L336" s="230">
        <v>12</v>
      </c>
      <c r="M336" s="230">
        <v>1164</v>
      </c>
      <c r="N336" s="230">
        <v>5</v>
      </c>
      <c r="O336" s="230">
        <v>46</v>
      </c>
      <c r="P336" s="230">
        <v>331</v>
      </c>
      <c r="Q336" s="230">
        <v>10474</v>
      </c>
      <c r="R336" s="230">
        <v>330</v>
      </c>
      <c r="S336" s="230">
        <v>5176</v>
      </c>
      <c r="T336" s="230">
        <v>4</v>
      </c>
      <c r="U336" s="230">
        <v>30</v>
      </c>
      <c r="V336" s="230">
        <v>4</v>
      </c>
      <c r="W336" s="230">
        <v>68</v>
      </c>
      <c r="X336" s="230">
        <v>222</v>
      </c>
      <c r="Y336" s="230">
        <v>12340</v>
      </c>
      <c r="Z336" s="230">
        <v>87</v>
      </c>
      <c r="AA336" s="230">
        <v>1136</v>
      </c>
      <c r="AB336" s="233"/>
      <c r="AC336" s="233"/>
      <c r="AD336" s="233"/>
      <c r="AE336" s="233"/>
      <c r="AF336" s="233"/>
      <c r="AG336" s="233"/>
      <c r="AH336" s="233"/>
      <c r="AI336" s="233"/>
      <c r="AJ336" s="233"/>
      <c r="AK336" s="233"/>
      <c r="AL336" s="233"/>
      <c r="AM336" s="233"/>
      <c r="AN336" s="233"/>
      <c r="AO336" s="233"/>
      <c r="AP336" s="233"/>
      <c r="AQ336" s="233"/>
      <c r="AR336" s="233"/>
      <c r="AS336" s="233"/>
      <c r="AT336" s="233"/>
      <c r="AU336" s="233"/>
      <c r="AV336" s="233"/>
      <c r="AW336" s="233"/>
      <c r="AX336" s="233"/>
      <c r="AY336" s="233"/>
      <c r="AZ336" s="233"/>
      <c r="BA336" s="233"/>
      <c r="BB336" s="233"/>
      <c r="BC336" s="233"/>
      <c r="BD336" s="233"/>
      <c r="BE336" s="233"/>
      <c r="BF336" s="233"/>
      <c r="BG336" s="233"/>
      <c r="BH336" s="233"/>
      <c r="BI336" s="233"/>
      <c r="BJ336" s="233"/>
      <c r="BK336" s="233"/>
      <c r="BL336" s="233"/>
      <c r="BM336" s="233"/>
      <c r="BN336" s="233"/>
      <c r="BO336" s="233"/>
      <c r="BP336" s="233"/>
      <c r="BQ336" s="233"/>
      <c r="BR336" s="233"/>
      <c r="BS336" s="233"/>
    </row>
    <row r="337" spans="2:71" s="232" customFormat="1" ht="8.25" customHeight="1">
      <c r="B337" s="240"/>
      <c r="C337" s="241"/>
      <c r="D337" s="230"/>
      <c r="E337" s="230"/>
      <c r="F337" s="230"/>
      <c r="G337" s="230"/>
      <c r="H337" s="230"/>
      <c r="I337" s="230"/>
      <c r="J337" s="230"/>
      <c r="K337" s="230"/>
      <c r="L337" s="230"/>
      <c r="M337" s="230"/>
      <c r="N337" s="230"/>
      <c r="O337" s="230"/>
      <c r="P337" s="230"/>
      <c r="Q337" s="230"/>
      <c r="R337" s="230"/>
      <c r="S337" s="230"/>
      <c r="T337" s="230"/>
      <c r="U337" s="230"/>
      <c r="V337" s="230"/>
      <c r="W337" s="230"/>
      <c r="X337" s="230"/>
      <c r="Y337" s="230"/>
      <c r="Z337" s="230"/>
      <c r="AA337" s="230"/>
      <c r="AB337" s="233"/>
      <c r="AC337" s="233"/>
      <c r="AD337" s="233"/>
      <c r="AE337" s="233"/>
      <c r="AF337" s="233"/>
      <c r="AG337" s="233"/>
      <c r="AH337" s="233"/>
      <c r="AI337" s="233"/>
      <c r="AJ337" s="233"/>
      <c r="AK337" s="233"/>
      <c r="AL337" s="233"/>
      <c r="AM337" s="233"/>
      <c r="AN337" s="233"/>
      <c r="AO337" s="233"/>
      <c r="AP337" s="233"/>
      <c r="AQ337" s="233"/>
      <c r="AR337" s="233"/>
      <c r="AS337" s="233"/>
      <c r="AT337" s="233"/>
      <c r="AU337" s="233"/>
      <c r="AV337" s="233"/>
      <c r="AW337" s="233"/>
      <c r="AX337" s="233"/>
      <c r="AY337" s="233"/>
      <c r="AZ337" s="233"/>
      <c r="BA337" s="233"/>
      <c r="BB337" s="233"/>
      <c r="BC337" s="233"/>
      <c r="BD337" s="233"/>
      <c r="BE337" s="233"/>
      <c r="BF337" s="233"/>
      <c r="BG337" s="233"/>
      <c r="BH337" s="233"/>
      <c r="BI337" s="233"/>
      <c r="BJ337" s="233"/>
      <c r="BK337" s="233"/>
      <c r="BL337" s="233"/>
      <c r="BM337" s="233"/>
      <c r="BN337" s="233"/>
      <c r="BO337" s="233"/>
      <c r="BP337" s="233"/>
      <c r="BQ337" s="233"/>
      <c r="BR337" s="233"/>
      <c r="BS337" s="233"/>
    </row>
    <row r="338" spans="2:27" s="242" customFormat="1" ht="15" customHeight="1">
      <c r="B338" s="1298" t="s">
        <v>963</v>
      </c>
      <c r="C338" s="1299"/>
      <c r="D338" s="243">
        <v>1081</v>
      </c>
      <c r="E338" s="238">
        <v>145875</v>
      </c>
      <c r="F338" s="244">
        <v>1049</v>
      </c>
      <c r="G338" s="244">
        <v>128065</v>
      </c>
      <c r="H338" s="244">
        <v>151</v>
      </c>
      <c r="I338" s="238">
        <v>2610</v>
      </c>
      <c r="J338" s="244">
        <v>143</v>
      </c>
      <c r="K338" s="244">
        <v>2239</v>
      </c>
      <c r="L338" s="244">
        <v>10</v>
      </c>
      <c r="M338" s="244">
        <v>371</v>
      </c>
      <c r="N338" s="244" t="s">
        <v>1121</v>
      </c>
      <c r="O338" s="244" t="s">
        <v>1121</v>
      </c>
      <c r="P338" s="244">
        <v>1011</v>
      </c>
      <c r="Q338" s="238">
        <v>15200</v>
      </c>
      <c r="R338" s="244">
        <v>986</v>
      </c>
      <c r="S338" s="244">
        <v>7850</v>
      </c>
      <c r="T338" s="244">
        <v>6</v>
      </c>
      <c r="U338" s="244">
        <v>698</v>
      </c>
      <c r="V338" s="244">
        <v>4</v>
      </c>
      <c r="W338" s="244">
        <v>111</v>
      </c>
      <c r="X338" s="244">
        <v>558</v>
      </c>
      <c r="Y338" s="244">
        <v>16858</v>
      </c>
      <c r="Z338" s="243">
        <v>211</v>
      </c>
      <c r="AA338" s="243">
        <v>2723</v>
      </c>
    </row>
    <row r="339" spans="2:71" s="232" customFormat="1" ht="15" customHeight="1">
      <c r="B339" s="240"/>
      <c r="C339" s="241" t="s">
        <v>1113</v>
      </c>
      <c r="D339" s="230">
        <v>278</v>
      </c>
      <c r="E339" s="230">
        <v>8105</v>
      </c>
      <c r="F339" s="230">
        <v>267</v>
      </c>
      <c r="G339" s="230">
        <v>6960</v>
      </c>
      <c r="H339" s="230">
        <v>13</v>
      </c>
      <c r="I339" s="230">
        <v>78</v>
      </c>
      <c r="J339" s="230">
        <v>12</v>
      </c>
      <c r="K339" s="230">
        <v>72</v>
      </c>
      <c r="L339" s="230">
        <v>1</v>
      </c>
      <c r="M339" s="230">
        <v>6</v>
      </c>
      <c r="N339" s="247" t="s">
        <v>1121</v>
      </c>
      <c r="O339" s="247" t="s">
        <v>1121</v>
      </c>
      <c r="P339" s="230">
        <v>233</v>
      </c>
      <c r="Q339" s="230">
        <v>1067</v>
      </c>
      <c r="R339" s="230">
        <v>223</v>
      </c>
      <c r="S339" s="230">
        <v>935</v>
      </c>
      <c r="T339" s="230">
        <v>1</v>
      </c>
      <c r="U339" s="230">
        <v>5</v>
      </c>
      <c r="V339" s="230">
        <v>1</v>
      </c>
      <c r="W339" s="230">
        <v>29</v>
      </c>
      <c r="X339" s="230">
        <v>88</v>
      </c>
      <c r="Y339" s="230">
        <v>765</v>
      </c>
      <c r="Z339" s="230">
        <v>36</v>
      </c>
      <c r="AA339" s="230">
        <v>128</v>
      </c>
      <c r="AB339" s="233"/>
      <c r="AC339" s="233"/>
      <c r="AD339" s="233"/>
      <c r="AE339" s="233"/>
      <c r="AF339" s="233"/>
      <c r="AG339" s="233"/>
      <c r="AH339" s="233"/>
      <c r="AI339" s="233"/>
      <c r="AJ339" s="233"/>
      <c r="AK339" s="233"/>
      <c r="AL339" s="233"/>
      <c r="AM339" s="233"/>
      <c r="AN339" s="233"/>
      <c r="AO339" s="233"/>
      <c r="AP339" s="233"/>
      <c r="AQ339" s="233"/>
      <c r="AR339" s="233"/>
      <c r="AS339" s="233"/>
      <c r="AT339" s="233"/>
      <c r="AU339" s="233"/>
      <c r="AV339" s="233"/>
      <c r="AW339" s="233"/>
      <c r="AX339" s="233"/>
      <c r="AY339" s="233"/>
      <c r="AZ339" s="233"/>
      <c r="BA339" s="233"/>
      <c r="BB339" s="233"/>
      <c r="BC339" s="233"/>
      <c r="BD339" s="233"/>
      <c r="BE339" s="233"/>
      <c r="BF339" s="233"/>
      <c r="BG339" s="233"/>
      <c r="BH339" s="233"/>
      <c r="BI339" s="233"/>
      <c r="BJ339" s="233"/>
      <c r="BK339" s="233"/>
      <c r="BL339" s="233"/>
      <c r="BM339" s="233"/>
      <c r="BN339" s="233"/>
      <c r="BO339" s="233"/>
      <c r="BP339" s="233"/>
      <c r="BQ339" s="233"/>
      <c r="BR339" s="233"/>
      <c r="BS339" s="233"/>
    </row>
    <row r="340" spans="2:71" s="232" customFormat="1" ht="15" customHeight="1">
      <c r="B340" s="240"/>
      <c r="C340" s="241" t="s">
        <v>1118</v>
      </c>
      <c r="D340" s="230">
        <v>234</v>
      </c>
      <c r="E340" s="230">
        <v>16807</v>
      </c>
      <c r="F340" s="230">
        <v>226</v>
      </c>
      <c r="G340" s="230">
        <v>14263</v>
      </c>
      <c r="H340" s="230">
        <v>35</v>
      </c>
      <c r="I340" s="230">
        <v>660</v>
      </c>
      <c r="J340" s="230">
        <v>33</v>
      </c>
      <c r="K340" s="230">
        <v>595</v>
      </c>
      <c r="L340" s="230">
        <v>2</v>
      </c>
      <c r="M340" s="230">
        <v>65</v>
      </c>
      <c r="N340" s="247" t="s">
        <v>1121</v>
      </c>
      <c r="O340" s="247" t="s">
        <v>1121</v>
      </c>
      <c r="P340" s="230">
        <v>219</v>
      </c>
      <c r="Q340" s="230">
        <v>1884</v>
      </c>
      <c r="R340" s="230">
        <v>214</v>
      </c>
      <c r="S340" s="230">
        <v>1528</v>
      </c>
      <c r="T340" s="230">
        <v>1</v>
      </c>
      <c r="U340" s="230">
        <v>5</v>
      </c>
      <c r="V340" s="230">
        <v>1</v>
      </c>
      <c r="W340" s="230">
        <v>77</v>
      </c>
      <c r="X340" s="230">
        <v>123</v>
      </c>
      <c r="Y340" s="230">
        <v>1793</v>
      </c>
      <c r="Z340" s="230">
        <v>42</v>
      </c>
      <c r="AA340" s="230">
        <v>302</v>
      </c>
      <c r="AB340" s="233"/>
      <c r="AC340" s="233"/>
      <c r="AD340" s="233"/>
      <c r="AE340" s="233"/>
      <c r="AF340" s="233"/>
      <c r="AG340" s="233"/>
      <c r="AH340" s="233"/>
      <c r="AI340" s="233"/>
      <c r="AJ340" s="233"/>
      <c r="AK340" s="233"/>
      <c r="AL340" s="233"/>
      <c r="AM340" s="233"/>
      <c r="AN340" s="233"/>
      <c r="AO340" s="233"/>
      <c r="AP340" s="233"/>
      <c r="AQ340" s="233"/>
      <c r="AR340" s="233"/>
      <c r="AS340" s="233"/>
      <c r="AT340" s="233"/>
      <c r="AU340" s="233"/>
      <c r="AV340" s="233"/>
      <c r="AW340" s="233"/>
      <c r="AX340" s="233"/>
      <c r="AY340" s="233"/>
      <c r="AZ340" s="233"/>
      <c r="BA340" s="233"/>
      <c r="BB340" s="233"/>
      <c r="BC340" s="233"/>
      <c r="BD340" s="233"/>
      <c r="BE340" s="233"/>
      <c r="BF340" s="233"/>
      <c r="BG340" s="233"/>
      <c r="BH340" s="233"/>
      <c r="BI340" s="233"/>
      <c r="BJ340" s="233"/>
      <c r="BK340" s="233"/>
      <c r="BL340" s="233"/>
      <c r="BM340" s="233"/>
      <c r="BN340" s="233"/>
      <c r="BO340" s="233"/>
      <c r="BP340" s="233"/>
      <c r="BQ340" s="233"/>
      <c r="BR340" s="233"/>
      <c r="BS340" s="233"/>
    </row>
    <row r="341" spans="2:71" s="232" customFormat="1" ht="15" customHeight="1">
      <c r="B341" s="240"/>
      <c r="C341" s="241" t="s">
        <v>1119</v>
      </c>
      <c r="D341" s="230">
        <v>284</v>
      </c>
      <c r="E341" s="230">
        <v>41147</v>
      </c>
      <c r="F341" s="230">
        <v>278</v>
      </c>
      <c r="G341" s="230">
        <v>36323</v>
      </c>
      <c r="H341" s="230">
        <v>42</v>
      </c>
      <c r="I341" s="230">
        <v>936</v>
      </c>
      <c r="J341" s="230">
        <v>38</v>
      </c>
      <c r="K341" s="230">
        <v>661</v>
      </c>
      <c r="L341" s="230">
        <v>5</v>
      </c>
      <c r="M341" s="230">
        <v>275</v>
      </c>
      <c r="N341" s="247" t="s">
        <v>1121</v>
      </c>
      <c r="O341" s="247" t="s">
        <v>1121</v>
      </c>
      <c r="P341" s="230">
        <v>278</v>
      </c>
      <c r="Q341" s="230">
        <v>3888</v>
      </c>
      <c r="R341" s="230">
        <v>271</v>
      </c>
      <c r="S341" s="230">
        <v>2207</v>
      </c>
      <c r="T341" s="230" t="s">
        <v>1121</v>
      </c>
      <c r="U341" s="230" t="s">
        <v>1121</v>
      </c>
      <c r="V341" s="230">
        <v>1</v>
      </c>
      <c r="W341" s="230">
        <v>4</v>
      </c>
      <c r="X341" s="230">
        <v>169</v>
      </c>
      <c r="Y341" s="230">
        <v>4791</v>
      </c>
      <c r="Z341" s="230">
        <v>83</v>
      </c>
      <c r="AA341" s="230">
        <v>1152</v>
      </c>
      <c r="AB341" s="233"/>
      <c r="AC341" s="233"/>
      <c r="AD341" s="233"/>
      <c r="AE341" s="233"/>
      <c r="AF341" s="233"/>
      <c r="AG341" s="233"/>
      <c r="AH341" s="233"/>
      <c r="AI341" s="233"/>
      <c r="AJ341" s="233"/>
      <c r="AK341" s="233"/>
      <c r="AL341" s="233"/>
      <c r="AM341" s="233"/>
      <c r="AN341" s="233"/>
      <c r="AO341" s="233"/>
      <c r="AP341" s="233"/>
      <c r="AQ341" s="233"/>
      <c r="AR341" s="233"/>
      <c r="AS341" s="233"/>
      <c r="AT341" s="233"/>
      <c r="AU341" s="233"/>
      <c r="AV341" s="233"/>
      <c r="AW341" s="233"/>
      <c r="AX341" s="233"/>
      <c r="AY341" s="233"/>
      <c r="AZ341" s="233"/>
      <c r="BA341" s="233"/>
      <c r="BB341" s="233"/>
      <c r="BC341" s="233"/>
      <c r="BD341" s="233"/>
      <c r="BE341" s="233"/>
      <c r="BF341" s="233"/>
      <c r="BG341" s="233"/>
      <c r="BH341" s="233"/>
      <c r="BI341" s="233"/>
      <c r="BJ341" s="233"/>
      <c r="BK341" s="233"/>
      <c r="BL341" s="233"/>
      <c r="BM341" s="233"/>
      <c r="BN341" s="233"/>
      <c r="BO341" s="233"/>
      <c r="BP341" s="233"/>
      <c r="BQ341" s="233"/>
      <c r="BR341" s="233"/>
      <c r="BS341" s="233"/>
    </row>
    <row r="342" spans="2:71" s="232" customFormat="1" ht="15" customHeight="1">
      <c r="B342" s="240"/>
      <c r="C342" s="241" t="s">
        <v>1120</v>
      </c>
      <c r="D342" s="230">
        <v>191</v>
      </c>
      <c r="E342" s="230">
        <v>46577</v>
      </c>
      <c r="F342" s="230">
        <v>188</v>
      </c>
      <c r="G342" s="230">
        <v>42603</v>
      </c>
      <c r="H342" s="230">
        <v>41</v>
      </c>
      <c r="I342" s="230">
        <v>682</v>
      </c>
      <c r="J342" s="230">
        <v>40</v>
      </c>
      <c r="K342" s="230">
        <v>657</v>
      </c>
      <c r="L342" s="230">
        <v>2</v>
      </c>
      <c r="M342" s="230">
        <v>25</v>
      </c>
      <c r="N342" s="247" t="s">
        <v>1121</v>
      </c>
      <c r="O342" s="247" t="s">
        <v>1121</v>
      </c>
      <c r="P342" s="230">
        <v>188</v>
      </c>
      <c r="Q342" s="230">
        <v>3292</v>
      </c>
      <c r="R342" s="230">
        <v>186</v>
      </c>
      <c r="S342" s="230">
        <v>1580</v>
      </c>
      <c r="T342" s="230">
        <v>1</v>
      </c>
      <c r="U342" s="230">
        <v>40</v>
      </c>
      <c r="V342" s="230" t="s">
        <v>1121</v>
      </c>
      <c r="W342" s="230" t="s">
        <v>1121</v>
      </c>
      <c r="X342" s="230">
        <v>118</v>
      </c>
      <c r="Y342" s="230">
        <v>6321</v>
      </c>
      <c r="Z342" s="230">
        <v>31</v>
      </c>
      <c r="AA342" s="230">
        <v>526</v>
      </c>
      <c r="AB342" s="233"/>
      <c r="AC342" s="233"/>
      <c r="AD342" s="233"/>
      <c r="AE342" s="233"/>
      <c r="AF342" s="233"/>
      <c r="AG342" s="233"/>
      <c r="AH342" s="233"/>
      <c r="AI342" s="233"/>
      <c r="AJ342" s="233"/>
      <c r="AK342" s="233"/>
      <c r="AL342" s="233"/>
      <c r="AM342" s="233"/>
      <c r="AN342" s="233"/>
      <c r="AO342" s="233"/>
      <c r="AP342" s="233"/>
      <c r="AQ342" s="233"/>
      <c r="AR342" s="233"/>
      <c r="AS342" s="233"/>
      <c r="AT342" s="233"/>
      <c r="AU342" s="233"/>
      <c r="AV342" s="233"/>
      <c r="AW342" s="233"/>
      <c r="AX342" s="233"/>
      <c r="AY342" s="233"/>
      <c r="AZ342" s="233"/>
      <c r="BA342" s="233"/>
      <c r="BB342" s="233"/>
      <c r="BC342" s="233"/>
      <c r="BD342" s="233"/>
      <c r="BE342" s="233"/>
      <c r="BF342" s="233"/>
      <c r="BG342" s="233"/>
      <c r="BH342" s="233"/>
      <c r="BI342" s="233"/>
      <c r="BJ342" s="233"/>
      <c r="BK342" s="233"/>
      <c r="BL342" s="233"/>
      <c r="BM342" s="233"/>
      <c r="BN342" s="233"/>
      <c r="BO342" s="233"/>
      <c r="BP342" s="233"/>
      <c r="BQ342" s="233"/>
      <c r="BR342" s="233"/>
      <c r="BS342" s="233"/>
    </row>
    <row r="343" spans="2:71" s="232" customFormat="1" ht="15" customHeight="1">
      <c r="B343" s="240"/>
      <c r="C343" s="241" t="s">
        <v>1117</v>
      </c>
      <c r="D343" s="230">
        <v>93</v>
      </c>
      <c r="E343" s="230">
        <v>33237</v>
      </c>
      <c r="F343" s="230">
        <v>90</v>
      </c>
      <c r="G343" s="230">
        <v>27916</v>
      </c>
      <c r="H343" s="230">
        <v>20</v>
      </c>
      <c r="I343" s="230">
        <v>254</v>
      </c>
      <c r="J343" s="230">
        <v>20</v>
      </c>
      <c r="K343" s="230">
        <v>254</v>
      </c>
      <c r="L343" s="247" t="s">
        <v>1121</v>
      </c>
      <c r="M343" s="247" t="s">
        <v>1121</v>
      </c>
      <c r="N343" s="247" t="s">
        <v>1121</v>
      </c>
      <c r="O343" s="247" t="s">
        <v>1121</v>
      </c>
      <c r="P343" s="230">
        <v>92</v>
      </c>
      <c r="Q343" s="230">
        <v>5067</v>
      </c>
      <c r="R343" s="230">
        <v>91</v>
      </c>
      <c r="S343" s="230">
        <v>1598</v>
      </c>
      <c r="T343" s="230">
        <v>3</v>
      </c>
      <c r="U343" s="230">
        <v>648</v>
      </c>
      <c r="V343" s="230">
        <v>1</v>
      </c>
      <c r="W343" s="230">
        <v>1</v>
      </c>
      <c r="X343" s="230">
        <v>60</v>
      </c>
      <c r="Y343" s="230">
        <v>3188</v>
      </c>
      <c r="Z343" s="230">
        <v>19</v>
      </c>
      <c r="AA343" s="230">
        <v>615</v>
      </c>
      <c r="AB343" s="233"/>
      <c r="AC343" s="233"/>
      <c r="AD343" s="233"/>
      <c r="AE343" s="233"/>
      <c r="AF343" s="233"/>
      <c r="AG343" s="233"/>
      <c r="AH343" s="233"/>
      <c r="AI343" s="233"/>
      <c r="AJ343" s="233"/>
      <c r="AK343" s="233"/>
      <c r="AL343" s="233"/>
      <c r="AM343" s="233"/>
      <c r="AN343" s="233"/>
      <c r="AO343" s="233"/>
      <c r="AP343" s="233"/>
      <c r="AQ343" s="233"/>
      <c r="AR343" s="233"/>
      <c r="AS343" s="233"/>
      <c r="AT343" s="233"/>
      <c r="AU343" s="233"/>
      <c r="AV343" s="233"/>
      <c r="AW343" s="233"/>
      <c r="AX343" s="233"/>
      <c r="AY343" s="233"/>
      <c r="AZ343" s="233"/>
      <c r="BA343" s="233"/>
      <c r="BB343" s="233"/>
      <c r="BC343" s="233"/>
      <c r="BD343" s="233"/>
      <c r="BE343" s="233"/>
      <c r="BF343" s="233"/>
      <c r="BG343" s="233"/>
      <c r="BH343" s="233"/>
      <c r="BI343" s="233"/>
      <c r="BJ343" s="233"/>
      <c r="BK343" s="233"/>
      <c r="BL343" s="233"/>
      <c r="BM343" s="233"/>
      <c r="BN343" s="233"/>
      <c r="BO343" s="233"/>
      <c r="BP343" s="233"/>
      <c r="BQ343" s="233"/>
      <c r="BR343" s="233"/>
      <c r="BS343" s="233"/>
    </row>
    <row r="344" spans="2:71" s="232" customFormat="1" ht="8.25" customHeight="1">
      <c r="B344" s="240"/>
      <c r="C344" s="241"/>
      <c r="D344" s="230"/>
      <c r="E344" s="230"/>
      <c r="F344" s="230"/>
      <c r="G344" s="230"/>
      <c r="H344" s="230"/>
      <c r="I344" s="230"/>
      <c r="J344" s="230"/>
      <c r="K344" s="230"/>
      <c r="L344" s="230"/>
      <c r="M344" s="230"/>
      <c r="N344" s="230"/>
      <c r="O344" s="230"/>
      <c r="P344" s="230"/>
      <c r="Q344" s="230"/>
      <c r="R344" s="230"/>
      <c r="S344" s="230"/>
      <c r="T344" s="230"/>
      <c r="U344" s="230"/>
      <c r="V344" s="230"/>
      <c r="W344" s="230"/>
      <c r="X344" s="230"/>
      <c r="Y344" s="230"/>
      <c r="Z344" s="230"/>
      <c r="AA344" s="230"/>
      <c r="AB344" s="233"/>
      <c r="AC344" s="233"/>
      <c r="AD344" s="233"/>
      <c r="AE344" s="233"/>
      <c r="AF344" s="233"/>
      <c r="AG344" s="233"/>
      <c r="AH344" s="233"/>
      <c r="AI344" s="233"/>
      <c r="AJ344" s="233"/>
      <c r="AK344" s="233"/>
      <c r="AL344" s="233"/>
      <c r="AM344" s="233"/>
      <c r="AN344" s="233"/>
      <c r="AO344" s="233"/>
      <c r="AP344" s="233"/>
      <c r="AQ344" s="233"/>
      <c r="AR344" s="233"/>
      <c r="AS344" s="233"/>
      <c r="AT344" s="233"/>
      <c r="AU344" s="233"/>
      <c r="AV344" s="233"/>
      <c r="AW344" s="233"/>
      <c r="AX344" s="233"/>
      <c r="AY344" s="233"/>
      <c r="AZ344" s="233"/>
      <c r="BA344" s="233"/>
      <c r="BB344" s="233"/>
      <c r="BC344" s="233"/>
      <c r="BD344" s="233"/>
      <c r="BE344" s="233"/>
      <c r="BF344" s="233"/>
      <c r="BG344" s="233"/>
      <c r="BH344" s="233"/>
      <c r="BI344" s="233"/>
      <c r="BJ344" s="233"/>
      <c r="BK344" s="233"/>
      <c r="BL344" s="233"/>
      <c r="BM344" s="233"/>
      <c r="BN344" s="233"/>
      <c r="BO344" s="233"/>
      <c r="BP344" s="233"/>
      <c r="BQ344" s="233"/>
      <c r="BR344" s="233"/>
      <c r="BS344" s="233"/>
    </row>
    <row r="345" spans="2:27" s="242" customFormat="1" ht="15" customHeight="1">
      <c r="B345" s="1298" t="s">
        <v>964</v>
      </c>
      <c r="C345" s="1299"/>
      <c r="D345" s="243">
        <v>874</v>
      </c>
      <c r="E345" s="238">
        <v>120282</v>
      </c>
      <c r="F345" s="244">
        <v>822</v>
      </c>
      <c r="G345" s="244">
        <v>107464</v>
      </c>
      <c r="H345" s="244">
        <v>231</v>
      </c>
      <c r="I345" s="238">
        <v>3553</v>
      </c>
      <c r="J345" s="244">
        <v>227</v>
      </c>
      <c r="K345" s="244">
        <v>3409</v>
      </c>
      <c r="L345" s="244">
        <v>8</v>
      </c>
      <c r="M345" s="244">
        <v>94</v>
      </c>
      <c r="N345" s="244">
        <v>2</v>
      </c>
      <c r="O345" s="244">
        <v>50</v>
      </c>
      <c r="P345" s="244">
        <v>780</v>
      </c>
      <c r="Q345" s="238">
        <v>9265</v>
      </c>
      <c r="R345" s="244">
        <v>773</v>
      </c>
      <c r="S345" s="244">
        <v>5485</v>
      </c>
      <c r="T345" s="244">
        <v>17</v>
      </c>
      <c r="U345" s="244">
        <v>148</v>
      </c>
      <c r="V345" s="244">
        <v>3</v>
      </c>
      <c r="W345" s="244">
        <v>54</v>
      </c>
      <c r="X345" s="244">
        <v>299</v>
      </c>
      <c r="Y345" s="244">
        <v>3501</v>
      </c>
      <c r="Z345" s="243">
        <v>93</v>
      </c>
      <c r="AA345" s="243">
        <v>765</v>
      </c>
    </row>
    <row r="346" spans="2:71" s="232" customFormat="1" ht="15" customHeight="1">
      <c r="B346" s="240"/>
      <c r="C346" s="241" t="s">
        <v>1113</v>
      </c>
      <c r="D346" s="230">
        <v>245</v>
      </c>
      <c r="E346" s="230">
        <v>6924</v>
      </c>
      <c r="F346" s="230">
        <v>202</v>
      </c>
      <c r="G346" s="230">
        <v>5034</v>
      </c>
      <c r="H346" s="230">
        <v>70</v>
      </c>
      <c r="I346" s="230">
        <v>819</v>
      </c>
      <c r="J346" s="230">
        <v>70</v>
      </c>
      <c r="K346" s="230">
        <v>800</v>
      </c>
      <c r="L346" s="230">
        <v>3</v>
      </c>
      <c r="M346" s="230">
        <v>19</v>
      </c>
      <c r="N346" s="247" t="s">
        <v>1121</v>
      </c>
      <c r="O346" s="247" t="s">
        <v>1121</v>
      </c>
      <c r="P346" s="230">
        <v>188</v>
      </c>
      <c r="Q346" s="230">
        <v>1071</v>
      </c>
      <c r="R346" s="230">
        <v>186</v>
      </c>
      <c r="S346" s="230">
        <v>900</v>
      </c>
      <c r="T346" s="230" t="s">
        <v>1121</v>
      </c>
      <c r="U346" s="230" t="s">
        <v>1121</v>
      </c>
      <c r="V346" s="230" t="s">
        <v>1121</v>
      </c>
      <c r="W346" s="230" t="s">
        <v>1121</v>
      </c>
      <c r="X346" s="230">
        <v>30</v>
      </c>
      <c r="Y346" s="230">
        <v>215</v>
      </c>
      <c r="Z346" s="230">
        <v>22</v>
      </c>
      <c r="AA346" s="230">
        <v>171</v>
      </c>
      <c r="AB346" s="233"/>
      <c r="AC346" s="233"/>
      <c r="AD346" s="233"/>
      <c r="AE346" s="233"/>
      <c r="AF346" s="233"/>
      <c r="AG346" s="233"/>
      <c r="AH346" s="233"/>
      <c r="AI346" s="233"/>
      <c r="AJ346" s="233"/>
      <c r="AK346" s="233"/>
      <c r="AL346" s="233"/>
      <c r="AM346" s="233"/>
      <c r="AN346" s="233"/>
      <c r="AO346" s="233"/>
      <c r="AP346" s="233"/>
      <c r="AQ346" s="233"/>
      <c r="AR346" s="233"/>
      <c r="AS346" s="233"/>
      <c r="AT346" s="233"/>
      <c r="AU346" s="233"/>
      <c r="AV346" s="233"/>
      <c r="AW346" s="233"/>
      <c r="AX346" s="233"/>
      <c r="AY346" s="233"/>
      <c r="AZ346" s="233"/>
      <c r="BA346" s="233"/>
      <c r="BB346" s="233"/>
      <c r="BC346" s="233"/>
      <c r="BD346" s="233"/>
      <c r="BE346" s="233"/>
      <c r="BF346" s="233"/>
      <c r="BG346" s="233"/>
      <c r="BH346" s="233"/>
      <c r="BI346" s="233"/>
      <c r="BJ346" s="233"/>
      <c r="BK346" s="233"/>
      <c r="BL346" s="233"/>
      <c r="BM346" s="233"/>
      <c r="BN346" s="233"/>
      <c r="BO346" s="233"/>
      <c r="BP346" s="233"/>
      <c r="BQ346" s="233"/>
      <c r="BR346" s="233"/>
      <c r="BS346" s="233"/>
    </row>
    <row r="347" spans="2:71" s="232" customFormat="1" ht="15" customHeight="1">
      <c r="B347" s="240"/>
      <c r="C347" s="241" t="s">
        <v>1118</v>
      </c>
      <c r="D347" s="230">
        <v>152</v>
      </c>
      <c r="E347" s="230">
        <v>10747</v>
      </c>
      <c r="F347" s="230">
        <v>145</v>
      </c>
      <c r="G347" s="230">
        <v>8985</v>
      </c>
      <c r="H347" s="230">
        <v>39</v>
      </c>
      <c r="I347" s="230">
        <v>822</v>
      </c>
      <c r="J347" s="230">
        <v>39</v>
      </c>
      <c r="K347" s="230">
        <v>759</v>
      </c>
      <c r="L347" s="230">
        <v>3</v>
      </c>
      <c r="M347" s="230">
        <v>63</v>
      </c>
      <c r="N347" s="247" t="s">
        <v>1121</v>
      </c>
      <c r="O347" s="247" t="s">
        <v>1121</v>
      </c>
      <c r="P347" s="230">
        <v>133</v>
      </c>
      <c r="Q347" s="230">
        <v>940</v>
      </c>
      <c r="R347" s="230">
        <v>129</v>
      </c>
      <c r="S347" s="230">
        <v>736</v>
      </c>
      <c r="T347" s="230" t="s">
        <v>1121</v>
      </c>
      <c r="U347" s="230" t="s">
        <v>1121</v>
      </c>
      <c r="V347" s="230" t="s">
        <v>1121</v>
      </c>
      <c r="W347" s="230" t="s">
        <v>1121</v>
      </c>
      <c r="X347" s="230">
        <v>47</v>
      </c>
      <c r="Y347" s="230">
        <v>500</v>
      </c>
      <c r="Z347" s="230">
        <v>20</v>
      </c>
      <c r="AA347" s="230">
        <v>142</v>
      </c>
      <c r="AB347" s="233"/>
      <c r="AC347" s="233"/>
      <c r="AD347" s="233"/>
      <c r="AE347" s="233"/>
      <c r="AF347" s="233"/>
      <c r="AG347" s="233"/>
      <c r="AH347" s="233"/>
      <c r="AI347" s="233"/>
      <c r="AJ347" s="233"/>
      <c r="AK347" s="233"/>
      <c r="AL347" s="233"/>
      <c r="AM347" s="233"/>
      <c r="AN347" s="233"/>
      <c r="AO347" s="233"/>
      <c r="AP347" s="233"/>
      <c r="AQ347" s="233"/>
      <c r="AR347" s="233"/>
      <c r="AS347" s="233"/>
      <c r="AT347" s="233"/>
      <c r="AU347" s="233"/>
      <c r="AV347" s="233"/>
      <c r="AW347" s="233"/>
      <c r="AX347" s="233"/>
      <c r="AY347" s="233"/>
      <c r="AZ347" s="233"/>
      <c r="BA347" s="233"/>
      <c r="BB347" s="233"/>
      <c r="BC347" s="233"/>
      <c r="BD347" s="233"/>
      <c r="BE347" s="233"/>
      <c r="BF347" s="233"/>
      <c r="BG347" s="233"/>
      <c r="BH347" s="233"/>
      <c r="BI347" s="233"/>
      <c r="BJ347" s="233"/>
      <c r="BK347" s="233"/>
      <c r="BL347" s="233"/>
      <c r="BM347" s="233"/>
      <c r="BN347" s="233"/>
      <c r="BO347" s="233"/>
      <c r="BP347" s="233"/>
      <c r="BQ347" s="233"/>
      <c r="BR347" s="233"/>
      <c r="BS347" s="233"/>
    </row>
    <row r="348" spans="2:71" s="232" customFormat="1" ht="15" customHeight="1">
      <c r="B348" s="240"/>
      <c r="C348" s="241" t="s">
        <v>1119</v>
      </c>
      <c r="D348" s="230">
        <v>233</v>
      </c>
      <c r="E348" s="230">
        <v>34039</v>
      </c>
      <c r="F348" s="230">
        <v>233</v>
      </c>
      <c r="G348" s="230">
        <v>30988</v>
      </c>
      <c r="H348" s="230">
        <v>51</v>
      </c>
      <c r="I348" s="230">
        <v>623</v>
      </c>
      <c r="J348" s="230">
        <v>50</v>
      </c>
      <c r="K348" s="230">
        <v>618</v>
      </c>
      <c r="L348" s="230">
        <v>1</v>
      </c>
      <c r="M348" s="230">
        <v>5</v>
      </c>
      <c r="N348" s="247" t="s">
        <v>1121</v>
      </c>
      <c r="O348" s="247" t="s">
        <v>1121</v>
      </c>
      <c r="P348" s="230">
        <v>219</v>
      </c>
      <c r="Q348" s="230">
        <v>2428</v>
      </c>
      <c r="R348" s="230">
        <v>219</v>
      </c>
      <c r="S348" s="230">
        <v>1664</v>
      </c>
      <c r="T348" s="230">
        <v>7</v>
      </c>
      <c r="U348" s="230">
        <v>50</v>
      </c>
      <c r="V348" s="230">
        <v>2</v>
      </c>
      <c r="W348" s="230">
        <v>53</v>
      </c>
      <c r="X348" s="230">
        <v>94</v>
      </c>
      <c r="Y348" s="230">
        <v>926</v>
      </c>
      <c r="Z348" s="230">
        <v>20</v>
      </c>
      <c r="AA348" s="230">
        <v>149</v>
      </c>
      <c r="AB348" s="233"/>
      <c r="AC348" s="233"/>
      <c r="AD348" s="233"/>
      <c r="AE348" s="233"/>
      <c r="AF348" s="233"/>
      <c r="AG348" s="233"/>
      <c r="AH348" s="233"/>
      <c r="AI348" s="233"/>
      <c r="AJ348" s="233"/>
      <c r="AK348" s="233"/>
      <c r="AL348" s="233"/>
      <c r="AM348" s="233"/>
      <c r="AN348" s="233"/>
      <c r="AO348" s="233"/>
      <c r="AP348" s="233"/>
      <c r="AQ348" s="233"/>
      <c r="AR348" s="233"/>
      <c r="AS348" s="233"/>
      <c r="AT348" s="233"/>
      <c r="AU348" s="233"/>
      <c r="AV348" s="233"/>
      <c r="AW348" s="233"/>
      <c r="AX348" s="233"/>
      <c r="AY348" s="233"/>
      <c r="AZ348" s="233"/>
      <c r="BA348" s="233"/>
      <c r="BB348" s="233"/>
      <c r="BC348" s="233"/>
      <c r="BD348" s="233"/>
      <c r="BE348" s="233"/>
      <c r="BF348" s="233"/>
      <c r="BG348" s="233"/>
      <c r="BH348" s="233"/>
      <c r="BI348" s="233"/>
      <c r="BJ348" s="233"/>
      <c r="BK348" s="233"/>
      <c r="BL348" s="233"/>
      <c r="BM348" s="233"/>
      <c r="BN348" s="233"/>
      <c r="BO348" s="233"/>
      <c r="BP348" s="233"/>
      <c r="BQ348" s="233"/>
      <c r="BR348" s="233"/>
      <c r="BS348" s="233"/>
    </row>
    <row r="349" spans="2:71" s="232" customFormat="1" ht="15" customHeight="1">
      <c r="B349" s="240"/>
      <c r="C349" s="241" t="s">
        <v>1120</v>
      </c>
      <c r="D349" s="230">
        <v>171</v>
      </c>
      <c r="E349" s="230">
        <v>42051</v>
      </c>
      <c r="F349" s="230">
        <v>171</v>
      </c>
      <c r="G349" s="230">
        <v>38669</v>
      </c>
      <c r="H349" s="230">
        <v>49</v>
      </c>
      <c r="I349" s="230">
        <v>614</v>
      </c>
      <c r="J349" s="230">
        <v>47</v>
      </c>
      <c r="K349" s="230">
        <v>587</v>
      </c>
      <c r="L349" s="230">
        <v>1</v>
      </c>
      <c r="M349" s="230">
        <v>7</v>
      </c>
      <c r="N349" s="230">
        <v>1</v>
      </c>
      <c r="O349" s="230">
        <v>20</v>
      </c>
      <c r="P349" s="230">
        <v>169</v>
      </c>
      <c r="Q349" s="230">
        <v>2768</v>
      </c>
      <c r="R349" s="230">
        <v>168</v>
      </c>
      <c r="S349" s="230">
        <v>1463</v>
      </c>
      <c r="T349" s="230">
        <v>7</v>
      </c>
      <c r="U349" s="230">
        <v>45</v>
      </c>
      <c r="V349" s="230">
        <v>1</v>
      </c>
      <c r="W349" s="230">
        <v>1</v>
      </c>
      <c r="X349" s="230">
        <v>93</v>
      </c>
      <c r="Y349" s="230">
        <v>1252</v>
      </c>
      <c r="Z349" s="230">
        <v>22</v>
      </c>
      <c r="AA349" s="230">
        <v>195</v>
      </c>
      <c r="AB349" s="233"/>
      <c r="AC349" s="233"/>
      <c r="AD349" s="233"/>
      <c r="AE349" s="233"/>
      <c r="AF349" s="233"/>
      <c r="AG349" s="233"/>
      <c r="AH349" s="233"/>
      <c r="AI349" s="233"/>
      <c r="AJ349" s="233"/>
      <c r="AK349" s="233"/>
      <c r="AL349" s="233"/>
      <c r="AM349" s="233"/>
      <c r="AN349" s="233"/>
      <c r="AO349" s="233"/>
      <c r="AP349" s="233"/>
      <c r="AQ349" s="233"/>
      <c r="AR349" s="233"/>
      <c r="AS349" s="233"/>
      <c r="AT349" s="233"/>
      <c r="AU349" s="233"/>
      <c r="AV349" s="233"/>
      <c r="AW349" s="233"/>
      <c r="AX349" s="233"/>
      <c r="AY349" s="233"/>
      <c r="AZ349" s="233"/>
      <c r="BA349" s="233"/>
      <c r="BB349" s="233"/>
      <c r="BC349" s="233"/>
      <c r="BD349" s="233"/>
      <c r="BE349" s="233"/>
      <c r="BF349" s="233"/>
      <c r="BG349" s="233"/>
      <c r="BH349" s="233"/>
      <c r="BI349" s="233"/>
      <c r="BJ349" s="233"/>
      <c r="BK349" s="233"/>
      <c r="BL349" s="233"/>
      <c r="BM349" s="233"/>
      <c r="BN349" s="233"/>
      <c r="BO349" s="233"/>
      <c r="BP349" s="233"/>
      <c r="BQ349" s="233"/>
      <c r="BR349" s="233"/>
      <c r="BS349" s="233"/>
    </row>
    <row r="350" spans="2:71" s="232" customFormat="1" ht="15" customHeight="1">
      <c r="B350" s="240"/>
      <c r="C350" s="241" t="s">
        <v>1117</v>
      </c>
      <c r="D350" s="230">
        <v>71</v>
      </c>
      <c r="E350" s="230">
        <v>26513</v>
      </c>
      <c r="F350" s="230">
        <v>71</v>
      </c>
      <c r="G350" s="230">
        <v>23788</v>
      </c>
      <c r="H350" s="230">
        <v>22</v>
      </c>
      <c r="I350" s="230">
        <v>675</v>
      </c>
      <c r="J350" s="230">
        <v>21</v>
      </c>
      <c r="K350" s="230">
        <v>645</v>
      </c>
      <c r="L350" s="247" t="s">
        <v>1121</v>
      </c>
      <c r="M350" s="247" t="s">
        <v>1121</v>
      </c>
      <c r="N350" s="230">
        <v>1</v>
      </c>
      <c r="O350" s="230">
        <v>30</v>
      </c>
      <c r="P350" s="230">
        <v>69</v>
      </c>
      <c r="Q350" s="230">
        <v>2050</v>
      </c>
      <c r="R350" s="230">
        <v>69</v>
      </c>
      <c r="S350" s="230">
        <v>714</v>
      </c>
      <c r="T350" s="230">
        <v>3</v>
      </c>
      <c r="U350" s="230">
        <v>53</v>
      </c>
      <c r="V350" s="230" t="s">
        <v>1121</v>
      </c>
      <c r="W350" s="230" t="s">
        <v>1121</v>
      </c>
      <c r="X350" s="230">
        <v>35</v>
      </c>
      <c r="Y350" s="230">
        <v>608</v>
      </c>
      <c r="Z350" s="230">
        <v>9</v>
      </c>
      <c r="AA350" s="230">
        <v>108</v>
      </c>
      <c r="AB350" s="233"/>
      <c r="AC350" s="233"/>
      <c r="AD350" s="233"/>
      <c r="AE350" s="233"/>
      <c r="AF350" s="233"/>
      <c r="AG350" s="233"/>
      <c r="AH350" s="233"/>
      <c r="AI350" s="233"/>
      <c r="AJ350" s="233"/>
      <c r="AK350" s="233"/>
      <c r="AL350" s="233"/>
      <c r="AM350" s="233"/>
      <c r="AN350" s="233"/>
      <c r="AO350" s="233"/>
      <c r="AP350" s="233"/>
      <c r="AQ350" s="233"/>
      <c r="AR350" s="233"/>
      <c r="AS350" s="233"/>
      <c r="AT350" s="233"/>
      <c r="AU350" s="233"/>
      <c r="AV350" s="233"/>
      <c r="AW350" s="233"/>
      <c r="AX350" s="233"/>
      <c r="AY350" s="233"/>
      <c r="AZ350" s="233"/>
      <c r="BA350" s="233"/>
      <c r="BB350" s="233"/>
      <c r="BC350" s="233"/>
      <c r="BD350" s="233"/>
      <c r="BE350" s="233"/>
      <c r="BF350" s="233"/>
      <c r="BG350" s="233"/>
      <c r="BH350" s="233"/>
      <c r="BI350" s="233"/>
      <c r="BJ350" s="233"/>
      <c r="BK350" s="233"/>
      <c r="BL350" s="233"/>
      <c r="BM350" s="233"/>
      <c r="BN350" s="233"/>
      <c r="BO350" s="233"/>
      <c r="BP350" s="233"/>
      <c r="BQ350" s="233"/>
      <c r="BR350" s="233"/>
      <c r="BS350" s="233"/>
    </row>
    <row r="351" spans="2:71" s="232" customFormat="1" ht="8.25" customHeight="1">
      <c r="B351" s="240"/>
      <c r="C351" s="241"/>
      <c r="D351" s="230"/>
      <c r="E351" s="230"/>
      <c r="F351" s="230"/>
      <c r="G351" s="230"/>
      <c r="H351" s="230"/>
      <c r="I351" s="230"/>
      <c r="J351" s="230"/>
      <c r="K351" s="230"/>
      <c r="L351" s="230"/>
      <c r="M351" s="230"/>
      <c r="N351" s="230"/>
      <c r="O351" s="230"/>
      <c r="P351" s="230"/>
      <c r="Q351" s="230"/>
      <c r="R351" s="230"/>
      <c r="S351" s="230"/>
      <c r="T351" s="230"/>
      <c r="U351" s="230"/>
      <c r="V351" s="230"/>
      <c r="W351" s="230"/>
      <c r="X351" s="230"/>
      <c r="Y351" s="230"/>
      <c r="Z351" s="230"/>
      <c r="AA351" s="230"/>
      <c r="AB351" s="233"/>
      <c r="AC351" s="233"/>
      <c r="AD351" s="233"/>
      <c r="AE351" s="233"/>
      <c r="AF351" s="233"/>
      <c r="AG351" s="233"/>
      <c r="AH351" s="233"/>
      <c r="AI351" s="233"/>
      <c r="AJ351" s="233"/>
      <c r="AK351" s="233"/>
      <c r="AL351" s="233"/>
      <c r="AM351" s="233"/>
      <c r="AN351" s="233"/>
      <c r="AO351" s="233"/>
      <c r="AP351" s="233"/>
      <c r="AQ351" s="233"/>
      <c r="AR351" s="233"/>
      <c r="AS351" s="233"/>
      <c r="AT351" s="233"/>
      <c r="AU351" s="233"/>
      <c r="AV351" s="233"/>
      <c r="AW351" s="233"/>
      <c r="AX351" s="233"/>
      <c r="AY351" s="233"/>
      <c r="AZ351" s="233"/>
      <c r="BA351" s="233"/>
      <c r="BB351" s="233"/>
      <c r="BC351" s="233"/>
      <c r="BD351" s="233"/>
      <c r="BE351" s="233"/>
      <c r="BF351" s="233"/>
      <c r="BG351" s="233"/>
      <c r="BH351" s="233"/>
      <c r="BI351" s="233"/>
      <c r="BJ351" s="233"/>
      <c r="BK351" s="233"/>
      <c r="BL351" s="233"/>
      <c r="BM351" s="233"/>
      <c r="BN351" s="233"/>
      <c r="BO351" s="233"/>
      <c r="BP351" s="233"/>
      <c r="BQ351" s="233"/>
      <c r="BR351" s="233"/>
      <c r="BS351" s="233"/>
    </row>
    <row r="352" spans="2:27" s="249" customFormat="1" ht="15" customHeight="1">
      <c r="B352" s="1298" t="s">
        <v>965</v>
      </c>
      <c r="C352" s="1299"/>
      <c r="D352" s="243">
        <v>1182</v>
      </c>
      <c r="E352" s="238">
        <v>149670</v>
      </c>
      <c r="F352" s="244">
        <v>1130</v>
      </c>
      <c r="G352" s="244">
        <v>132054</v>
      </c>
      <c r="H352" s="244">
        <v>114</v>
      </c>
      <c r="I352" s="238">
        <v>1634</v>
      </c>
      <c r="J352" s="244">
        <v>97</v>
      </c>
      <c r="K352" s="244">
        <v>1321</v>
      </c>
      <c r="L352" s="244">
        <v>18</v>
      </c>
      <c r="M352" s="244">
        <v>313</v>
      </c>
      <c r="N352" s="244" t="s">
        <v>1121</v>
      </c>
      <c r="O352" s="244" t="s">
        <v>1121</v>
      </c>
      <c r="P352" s="244">
        <v>1077</v>
      </c>
      <c r="Q352" s="238">
        <v>15982</v>
      </c>
      <c r="R352" s="244">
        <v>1056</v>
      </c>
      <c r="S352" s="244">
        <v>11739</v>
      </c>
      <c r="T352" s="244">
        <v>18</v>
      </c>
      <c r="U352" s="244">
        <v>291</v>
      </c>
      <c r="V352" s="244">
        <v>3</v>
      </c>
      <c r="W352" s="244">
        <v>8</v>
      </c>
      <c r="X352" s="244">
        <v>763</v>
      </c>
      <c r="Y352" s="244">
        <v>11787</v>
      </c>
      <c r="Z352" s="243">
        <v>217</v>
      </c>
      <c r="AA352" s="243">
        <v>2503</v>
      </c>
    </row>
    <row r="353" spans="2:71" s="232" customFormat="1" ht="15" customHeight="1">
      <c r="B353" s="240"/>
      <c r="C353" s="241" t="s">
        <v>1113</v>
      </c>
      <c r="D353" s="230">
        <v>320</v>
      </c>
      <c r="E353" s="230">
        <v>9335</v>
      </c>
      <c r="F353" s="230">
        <v>273</v>
      </c>
      <c r="G353" s="230">
        <v>6949</v>
      </c>
      <c r="H353" s="230">
        <v>4</v>
      </c>
      <c r="I353" s="230">
        <v>35</v>
      </c>
      <c r="J353" s="230">
        <v>4</v>
      </c>
      <c r="K353" s="230">
        <v>35</v>
      </c>
      <c r="L353" s="247" t="s">
        <v>1121</v>
      </c>
      <c r="M353" s="247" t="s">
        <v>1121</v>
      </c>
      <c r="N353" s="247" t="s">
        <v>1121</v>
      </c>
      <c r="O353" s="247" t="s">
        <v>1121</v>
      </c>
      <c r="P353" s="230">
        <v>253</v>
      </c>
      <c r="Q353" s="230">
        <v>2351</v>
      </c>
      <c r="R353" s="230">
        <v>245</v>
      </c>
      <c r="S353" s="230">
        <v>1888</v>
      </c>
      <c r="T353" s="230">
        <v>3</v>
      </c>
      <c r="U353" s="230">
        <v>62</v>
      </c>
      <c r="V353" s="230" t="s">
        <v>1121</v>
      </c>
      <c r="W353" s="230" t="s">
        <v>1121</v>
      </c>
      <c r="X353" s="230">
        <v>129</v>
      </c>
      <c r="Y353" s="230">
        <v>868</v>
      </c>
      <c r="Z353" s="230">
        <v>94</v>
      </c>
      <c r="AA353" s="230">
        <v>412</v>
      </c>
      <c r="AB353" s="233"/>
      <c r="AC353" s="233"/>
      <c r="AD353" s="233"/>
      <c r="AE353" s="233"/>
      <c r="AF353" s="233"/>
      <c r="AG353" s="233"/>
      <c r="AH353" s="233"/>
      <c r="AI353" s="233"/>
      <c r="AJ353" s="233"/>
      <c r="AK353" s="233"/>
      <c r="AL353" s="233"/>
      <c r="AM353" s="233"/>
      <c r="AN353" s="233"/>
      <c r="AO353" s="233"/>
      <c r="AP353" s="233"/>
      <c r="AQ353" s="233"/>
      <c r="AR353" s="233"/>
      <c r="AS353" s="233"/>
      <c r="AT353" s="233"/>
      <c r="AU353" s="233"/>
      <c r="AV353" s="233"/>
      <c r="AW353" s="233"/>
      <c r="AX353" s="233"/>
      <c r="AY353" s="233"/>
      <c r="AZ353" s="233"/>
      <c r="BA353" s="233"/>
      <c r="BB353" s="233"/>
      <c r="BC353" s="233"/>
      <c r="BD353" s="233"/>
      <c r="BE353" s="233"/>
      <c r="BF353" s="233"/>
      <c r="BG353" s="233"/>
      <c r="BH353" s="233"/>
      <c r="BI353" s="233"/>
      <c r="BJ353" s="233"/>
      <c r="BK353" s="233"/>
      <c r="BL353" s="233"/>
      <c r="BM353" s="233"/>
      <c r="BN353" s="233"/>
      <c r="BO353" s="233"/>
      <c r="BP353" s="233"/>
      <c r="BQ353" s="233"/>
      <c r="BR353" s="233"/>
      <c r="BS353" s="233"/>
    </row>
    <row r="354" spans="2:71" s="232" customFormat="1" ht="15" customHeight="1">
      <c r="B354" s="240"/>
      <c r="C354" s="241" t="s">
        <v>1118</v>
      </c>
      <c r="D354" s="230">
        <v>264</v>
      </c>
      <c r="E354" s="230">
        <v>19231</v>
      </c>
      <c r="F354" s="230">
        <v>260</v>
      </c>
      <c r="G354" s="230">
        <v>16242</v>
      </c>
      <c r="H354" s="230">
        <v>18</v>
      </c>
      <c r="I354" s="230">
        <v>188</v>
      </c>
      <c r="J354" s="230">
        <v>13</v>
      </c>
      <c r="K354" s="230">
        <v>133</v>
      </c>
      <c r="L354" s="230">
        <v>5</v>
      </c>
      <c r="M354" s="230">
        <v>55</v>
      </c>
      <c r="N354" s="247" t="s">
        <v>1121</v>
      </c>
      <c r="O354" s="247" t="s">
        <v>1121</v>
      </c>
      <c r="P354" s="230">
        <v>232</v>
      </c>
      <c r="Q354" s="230">
        <v>2801</v>
      </c>
      <c r="R354" s="230">
        <v>228</v>
      </c>
      <c r="S354" s="230">
        <v>2208</v>
      </c>
      <c r="T354" s="230">
        <v>2</v>
      </c>
      <c r="U354" s="230">
        <v>15</v>
      </c>
      <c r="V354" s="230" t="s">
        <v>1121</v>
      </c>
      <c r="W354" s="230" t="s">
        <v>1121</v>
      </c>
      <c r="X354" s="230">
        <v>176</v>
      </c>
      <c r="Y354" s="230">
        <v>2107</v>
      </c>
      <c r="Z354" s="230">
        <v>47</v>
      </c>
      <c r="AA354" s="230">
        <v>472</v>
      </c>
      <c r="AB354" s="233"/>
      <c r="AC354" s="233"/>
      <c r="AD354" s="233"/>
      <c r="AE354" s="233"/>
      <c r="AF354" s="233"/>
      <c r="AG354" s="233"/>
      <c r="AH354" s="233"/>
      <c r="AI354" s="233"/>
      <c r="AJ354" s="233"/>
      <c r="AK354" s="233"/>
      <c r="AL354" s="233"/>
      <c r="AM354" s="233"/>
      <c r="AN354" s="233"/>
      <c r="AO354" s="233"/>
      <c r="AP354" s="233"/>
      <c r="AQ354" s="233"/>
      <c r="AR354" s="233"/>
      <c r="AS354" s="233"/>
      <c r="AT354" s="233"/>
      <c r="AU354" s="233"/>
      <c r="AV354" s="233"/>
      <c r="AW354" s="233"/>
      <c r="AX354" s="233"/>
      <c r="AY354" s="233"/>
      <c r="AZ354" s="233"/>
      <c r="BA354" s="233"/>
      <c r="BB354" s="233"/>
      <c r="BC354" s="233"/>
      <c r="BD354" s="233"/>
      <c r="BE354" s="233"/>
      <c r="BF354" s="233"/>
      <c r="BG354" s="233"/>
      <c r="BH354" s="233"/>
      <c r="BI354" s="233"/>
      <c r="BJ354" s="233"/>
      <c r="BK354" s="233"/>
      <c r="BL354" s="233"/>
      <c r="BM354" s="233"/>
      <c r="BN354" s="233"/>
      <c r="BO354" s="233"/>
      <c r="BP354" s="233"/>
      <c r="BQ354" s="233"/>
      <c r="BR354" s="233"/>
      <c r="BS354" s="233"/>
    </row>
    <row r="355" spans="2:71" s="232" customFormat="1" ht="15" customHeight="1">
      <c r="B355" s="240"/>
      <c r="C355" s="241" t="s">
        <v>1119</v>
      </c>
      <c r="D355" s="230">
        <v>334</v>
      </c>
      <c r="E355" s="230">
        <v>48892</v>
      </c>
      <c r="F355" s="230">
        <v>334</v>
      </c>
      <c r="G355" s="230">
        <v>42581</v>
      </c>
      <c r="H355" s="230">
        <v>54</v>
      </c>
      <c r="I355" s="230">
        <v>642</v>
      </c>
      <c r="J355" s="230">
        <v>46</v>
      </c>
      <c r="K355" s="230">
        <v>524</v>
      </c>
      <c r="L355" s="230">
        <v>9</v>
      </c>
      <c r="M355" s="230">
        <v>118</v>
      </c>
      <c r="N355" s="247" t="s">
        <v>1121</v>
      </c>
      <c r="O355" s="247" t="s">
        <v>1121</v>
      </c>
      <c r="P355" s="230">
        <v>331</v>
      </c>
      <c r="Q355" s="230">
        <v>5669</v>
      </c>
      <c r="R355" s="230">
        <v>326</v>
      </c>
      <c r="S355" s="230">
        <v>4302</v>
      </c>
      <c r="T355" s="230">
        <v>6</v>
      </c>
      <c r="U355" s="230">
        <v>75</v>
      </c>
      <c r="V355" s="230">
        <v>1</v>
      </c>
      <c r="W355" s="230">
        <v>6</v>
      </c>
      <c r="X355" s="230">
        <v>266</v>
      </c>
      <c r="Y355" s="230">
        <v>4775</v>
      </c>
      <c r="Z355" s="230">
        <v>74</v>
      </c>
      <c r="AA355" s="230">
        <v>950</v>
      </c>
      <c r="AB355" s="233"/>
      <c r="AC355" s="233"/>
      <c r="AD355" s="233"/>
      <c r="AE355" s="233"/>
      <c r="AF355" s="233"/>
      <c r="AG355" s="233"/>
      <c r="AH355" s="233"/>
      <c r="AI355" s="233"/>
      <c r="AJ355" s="233"/>
      <c r="AK355" s="233"/>
      <c r="AL355" s="233"/>
      <c r="AM355" s="233"/>
      <c r="AN355" s="233"/>
      <c r="AO355" s="233"/>
      <c r="AP355" s="233"/>
      <c r="AQ355" s="233"/>
      <c r="AR355" s="233"/>
      <c r="AS355" s="233"/>
      <c r="AT355" s="233"/>
      <c r="AU355" s="233"/>
      <c r="AV355" s="233"/>
      <c r="AW355" s="233"/>
      <c r="AX355" s="233"/>
      <c r="AY355" s="233"/>
      <c r="AZ355" s="233"/>
      <c r="BA355" s="233"/>
      <c r="BB355" s="233"/>
      <c r="BC355" s="233"/>
      <c r="BD355" s="233"/>
      <c r="BE355" s="233"/>
      <c r="BF355" s="233"/>
      <c r="BG355" s="233"/>
      <c r="BH355" s="233"/>
      <c r="BI355" s="233"/>
      <c r="BJ355" s="233"/>
      <c r="BK355" s="233"/>
      <c r="BL355" s="233"/>
      <c r="BM355" s="233"/>
      <c r="BN355" s="233"/>
      <c r="BO355" s="233"/>
      <c r="BP355" s="233"/>
      <c r="BQ355" s="233"/>
      <c r="BR355" s="233"/>
      <c r="BS355" s="233"/>
    </row>
    <row r="356" spans="2:71" s="232" customFormat="1" ht="15" customHeight="1">
      <c r="B356" s="240"/>
      <c r="C356" s="241" t="s">
        <v>1120</v>
      </c>
      <c r="D356" s="230">
        <v>177</v>
      </c>
      <c r="E356" s="230">
        <v>42809</v>
      </c>
      <c r="F356" s="230">
        <v>177</v>
      </c>
      <c r="G356" s="230">
        <v>38770</v>
      </c>
      <c r="H356" s="230">
        <v>24</v>
      </c>
      <c r="I356" s="230">
        <v>495</v>
      </c>
      <c r="J356" s="230">
        <v>20</v>
      </c>
      <c r="K356" s="230">
        <v>355</v>
      </c>
      <c r="L356" s="230">
        <v>4</v>
      </c>
      <c r="M356" s="230">
        <v>140</v>
      </c>
      <c r="N356" s="247" t="s">
        <v>1121</v>
      </c>
      <c r="O356" s="247" t="s">
        <v>1121</v>
      </c>
      <c r="P356" s="230">
        <v>175</v>
      </c>
      <c r="Q356" s="230">
        <v>3544</v>
      </c>
      <c r="R356" s="230">
        <v>174</v>
      </c>
      <c r="S356" s="230">
        <v>2416</v>
      </c>
      <c r="T356" s="230">
        <v>5</v>
      </c>
      <c r="U356" s="230">
        <v>57</v>
      </c>
      <c r="V356" s="230" t="s">
        <v>1121</v>
      </c>
      <c r="W356" s="230" t="s">
        <v>1121</v>
      </c>
      <c r="X356" s="230">
        <v>129</v>
      </c>
      <c r="Y356" s="230">
        <v>2859</v>
      </c>
      <c r="Z356" s="230">
        <v>27</v>
      </c>
      <c r="AA356" s="230">
        <v>332</v>
      </c>
      <c r="AB356" s="233"/>
      <c r="AC356" s="233"/>
      <c r="AD356" s="233"/>
      <c r="AE356" s="233"/>
      <c r="AF356" s="233"/>
      <c r="AG356" s="233"/>
      <c r="AH356" s="233"/>
      <c r="AI356" s="233"/>
      <c r="AJ356" s="233"/>
      <c r="AK356" s="233"/>
      <c r="AL356" s="233"/>
      <c r="AM356" s="233"/>
      <c r="AN356" s="233"/>
      <c r="AO356" s="233"/>
      <c r="AP356" s="233"/>
      <c r="AQ356" s="233"/>
      <c r="AR356" s="233"/>
      <c r="AS356" s="233"/>
      <c r="AT356" s="233"/>
      <c r="AU356" s="233"/>
      <c r="AV356" s="233"/>
      <c r="AW356" s="233"/>
      <c r="AX356" s="233"/>
      <c r="AY356" s="233"/>
      <c r="AZ356" s="233"/>
      <c r="BA356" s="233"/>
      <c r="BB356" s="233"/>
      <c r="BC356" s="233"/>
      <c r="BD356" s="233"/>
      <c r="BE356" s="233"/>
      <c r="BF356" s="233"/>
      <c r="BG356" s="233"/>
      <c r="BH356" s="233"/>
      <c r="BI356" s="233"/>
      <c r="BJ356" s="233"/>
      <c r="BK356" s="233"/>
      <c r="BL356" s="233"/>
      <c r="BM356" s="233"/>
      <c r="BN356" s="233"/>
      <c r="BO356" s="233"/>
      <c r="BP356" s="233"/>
      <c r="BQ356" s="233"/>
      <c r="BR356" s="233"/>
      <c r="BS356" s="233"/>
    </row>
    <row r="357" spans="2:71" s="232" customFormat="1" ht="15" customHeight="1">
      <c r="B357" s="250"/>
      <c r="C357" s="251" t="s">
        <v>1117</v>
      </c>
      <c r="D357" s="252">
        <v>86</v>
      </c>
      <c r="E357" s="252">
        <v>29398</v>
      </c>
      <c r="F357" s="252">
        <v>86</v>
      </c>
      <c r="G357" s="252">
        <v>27512</v>
      </c>
      <c r="H357" s="252">
        <v>14</v>
      </c>
      <c r="I357" s="252">
        <v>274</v>
      </c>
      <c r="J357" s="252">
        <v>14</v>
      </c>
      <c r="K357" s="252">
        <v>274</v>
      </c>
      <c r="L357" s="253" t="s">
        <v>1121</v>
      </c>
      <c r="M357" s="253" t="s">
        <v>1121</v>
      </c>
      <c r="N357" s="253" t="s">
        <v>1121</v>
      </c>
      <c r="O357" s="253" t="s">
        <v>1121</v>
      </c>
      <c r="P357" s="252">
        <v>85</v>
      </c>
      <c r="Q357" s="252">
        <v>1612</v>
      </c>
      <c r="R357" s="252">
        <v>82</v>
      </c>
      <c r="S357" s="252">
        <v>922</v>
      </c>
      <c r="T357" s="252">
        <v>2</v>
      </c>
      <c r="U357" s="252">
        <v>82</v>
      </c>
      <c r="V357" s="252">
        <v>2</v>
      </c>
      <c r="W357" s="252">
        <v>2</v>
      </c>
      <c r="X357" s="252">
        <v>63</v>
      </c>
      <c r="Y357" s="252">
        <v>1178</v>
      </c>
      <c r="Z357" s="252">
        <v>19</v>
      </c>
      <c r="AA357" s="252">
        <v>335</v>
      </c>
      <c r="AB357" s="233"/>
      <c r="AC357" s="233"/>
      <c r="AD357" s="233"/>
      <c r="AE357" s="233"/>
      <c r="AF357" s="233"/>
      <c r="AG357" s="233"/>
      <c r="AH357" s="233"/>
      <c r="AI357" s="233"/>
      <c r="AJ357" s="233"/>
      <c r="AK357" s="233"/>
      <c r="AL357" s="233"/>
      <c r="AM357" s="233"/>
      <c r="AN357" s="233"/>
      <c r="AO357" s="233"/>
      <c r="AP357" s="233"/>
      <c r="AQ357" s="233"/>
      <c r="AR357" s="233"/>
      <c r="AS357" s="233"/>
      <c r="AT357" s="233"/>
      <c r="AU357" s="233"/>
      <c r="AV357" s="233"/>
      <c r="AW357" s="233"/>
      <c r="AX357" s="233"/>
      <c r="AY357" s="233"/>
      <c r="AZ357" s="233"/>
      <c r="BA357" s="233"/>
      <c r="BB357" s="233"/>
      <c r="BC357" s="233"/>
      <c r="BD357" s="233"/>
      <c r="BE357" s="233"/>
      <c r="BF357" s="233"/>
      <c r="BG357" s="233"/>
      <c r="BH357" s="233"/>
      <c r="BI357" s="233"/>
      <c r="BJ357" s="233"/>
      <c r="BK357" s="233"/>
      <c r="BL357" s="233"/>
      <c r="BM357" s="233"/>
      <c r="BN357" s="233"/>
      <c r="BO357" s="233"/>
      <c r="BP357" s="233"/>
      <c r="BQ357" s="233"/>
      <c r="BR357" s="233"/>
      <c r="BS357" s="233"/>
    </row>
    <row r="358" spans="3:4" ht="15" customHeight="1">
      <c r="C358" s="217" t="s">
        <v>1122</v>
      </c>
      <c r="D358" s="217"/>
    </row>
    <row r="359" spans="3:4" ht="12">
      <c r="C359" s="217" t="s">
        <v>1123</v>
      </c>
      <c r="D359" s="217"/>
    </row>
  </sheetData>
  <mergeCells count="89">
    <mergeCell ref="B345:C345"/>
    <mergeCell ref="B352:C352"/>
    <mergeCell ref="B317:C317"/>
    <mergeCell ref="B324:C324"/>
    <mergeCell ref="B331:C331"/>
    <mergeCell ref="B338:C338"/>
    <mergeCell ref="B289:C289"/>
    <mergeCell ref="B296:C296"/>
    <mergeCell ref="B303:C303"/>
    <mergeCell ref="B310:C310"/>
    <mergeCell ref="B261:C261"/>
    <mergeCell ref="B268:C268"/>
    <mergeCell ref="B275:C275"/>
    <mergeCell ref="B282:C282"/>
    <mergeCell ref="B233:C233"/>
    <mergeCell ref="B240:C240"/>
    <mergeCell ref="B247:C247"/>
    <mergeCell ref="B254:C254"/>
    <mergeCell ref="B205:C205"/>
    <mergeCell ref="B212:C212"/>
    <mergeCell ref="B219:C219"/>
    <mergeCell ref="B226:C226"/>
    <mergeCell ref="B177:C177"/>
    <mergeCell ref="B184:C184"/>
    <mergeCell ref="B191:C191"/>
    <mergeCell ref="B198:C198"/>
    <mergeCell ref="B149:C149"/>
    <mergeCell ref="B156:C156"/>
    <mergeCell ref="B163:C163"/>
    <mergeCell ref="B170:C170"/>
    <mergeCell ref="B121:C121"/>
    <mergeCell ref="B128:C128"/>
    <mergeCell ref="B135:C135"/>
    <mergeCell ref="B142:C142"/>
    <mergeCell ref="B93:C93"/>
    <mergeCell ref="B100:C100"/>
    <mergeCell ref="B107:C107"/>
    <mergeCell ref="B114:C114"/>
    <mergeCell ref="B65:C65"/>
    <mergeCell ref="B72:C72"/>
    <mergeCell ref="B79:C79"/>
    <mergeCell ref="B86:C86"/>
    <mergeCell ref="B37:C37"/>
    <mergeCell ref="B44:C44"/>
    <mergeCell ref="B51:C51"/>
    <mergeCell ref="B58:C58"/>
    <mergeCell ref="B14:C14"/>
    <mergeCell ref="B16:C16"/>
    <mergeCell ref="B23:C23"/>
    <mergeCell ref="B30:C30"/>
    <mergeCell ref="B10:C10"/>
    <mergeCell ref="B11:C11"/>
    <mergeCell ref="B12:C12"/>
    <mergeCell ref="B13:C13"/>
    <mergeCell ref="Z2:Z3"/>
    <mergeCell ref="B4:C7"/>
    <mergeCell ref="B8:C8"/>
    <mergeCell ref="B9:C9"/>
    <mergeCell ref="J5:K5"/>
    <mergeCell ref="L5:M5"/>
    <mergeCell ref="N5:O5"/>
    <mergeCell ref="F5:F7"/>
    <mergeCell ref="D4:E4"/>
    <mergeCell ref="E5:E7"/>
    <mergeCell ref="G5:G7"/>
    <mergeCell ref="D5:D7"/>
    <mergeCell ref="P5:Q5"/>
    <mergeCell ref="S6:S7"/>
    <mergeCell ref="P6:P7"/>
    <mergeCell ref="H5:I5"/>
    <mergeCell ref="F4:G4"/>
    <mergeCell ref="H4:O4"/>
    <mergeCell ref="K6:K7"/>
    <mergeCell ref="L6:L7"/>
    <mergeCell ref="M6:M7"/>
    <mergeCell ref="N6:N7"/>
    <mergeCell ref="O6:O7"/>
    <mergeCell ref="H6:H7"/>
    <mergeCell ref="I6:I7"/>
    <mergeCell ref="J6:J7"/>
    <mergeCell ref="P4:W4"/>
    <mergeCell ref="X4:AA5"/>
    <mergeCell ref="X6:Y6"/>
    <mergeCell ref="Z6:AA6"/>
    <mergeCell ref="V5:W6"/>
    <mergeCell ref="R5:U5"/>
    <mergeCell ref="T6:U6"/>
    <mergeCell ref="Q6:Q7"/>
    <mergeCell ref="R6:R7"/>
  </mergeCells>
  <printOptions/>
  <pageMargins left="0.75" right="0.75" top="1" bottom="1" header="0.512" footer="0.512"/>
  <pageSetup orientation="portrait" paperSize="8" r:id="rId1"/>
</worksheet>
</file>

<file path=xl/worksheets/sheet8.xml><?xml version="1.0" encoding="utf-8"?>
<worksheet xmlns="http://schemas.openxmlformats.org/spreadsheetml/2006/main" xmlns:r="http://schemas.openxmlformats.org/officeDocument/2006/relationships">
  <sheetPr codeName="Sheet1"/>
  <dimension ref="B2:P119"/>
  <sheetViews>
    <sheetView workbookViewId="0" topLeftCell="A1">
      <selection activeCell="A1" sqref="A1"/>
    </sheetView>
  </sheetViews>
  <sheetFormatPr defaultColWidth="9.00390625" defaultRowHeight="13.5"/>
  <cols>
    <col min="1" max="1" width="2.625" style="254" customWidth="1"/>
    <col min="2" max="2" width="11.125" style="254" customWidth="1"/>
    <col min="3" max="3" width="7.625" style="254" customWidth="1"/>
    <col min="4" max="4" width="6.75390625" style="254" customWidth="1"/>
    <col min="5" max="5" width="7.25390625" style="254" customWidth="1"/>
    <col min="6" max="6" width="9.375" style="254" customWidth="1"/>
    <col min="7" max="7" width="9.00390625" style="254" customWidth="1"/>
    <col min="8" max="8" width="9.125" style="254" customWidth="1"/>
    <col min="9" max="9" width="11.625" style="254" bestFit="1" customWidth="1"/>
    <col min="10" max="11" width="8.625" style="254" customWidth="1"/>
    <col min="12" max="14" width="12.125" style="254" customWidth="1"/>
    <col min="15" max="16384" width="9.00390625" style="254" customWidth="1"/>
  </cols>
  <sheetData>
    <row r="2" spans="2:6" ht="14.25">
      <c r="B2" s="255" t="s">
        <v>1148</v>
      </c>
      <c r="C2" s="255"/>
      <c r="D2" s="255"/>
      <c r="E2" s="255"/>
      <c r="F2" s="255"/>
    </row>
    <row r="3" spans="2:14" ht="12.75" customHeight="1">
      <c r="B3" s="255"/>
      <c r="C3" s="255"/>
      <c r="D3" s="255"/>
      <c r="E3" s="255"/>
      <c r="F3" s="255"/>
      <c r="M3" s="1313" t="s">
        <v>1086</v>
      </c>
      <c r="N3" s="254" t="s">
        <v>1127</v>
      </c>
    </row>
    <row r="4" spans="12:14" ht="12.75" thickBot="1">
      <c r="L4" s="256" t="s">
        <v>1125</v>
      </c>
      <c r="M4" s="1314"/>
      <c r="N4" s="257" t="s">
        <v>1128</v>
      </c>
    </row>
    <row r="5" spans="2:14" ht="13.5" customHeight="1" thickTop="1">
      <c r="B5" s="1315" t="s">
        <v>992</v>
      </c>
      <c r="C5" s="1300" t="s">
        <v>1129</v>
      </c>
      <c r="D5" s="1300" t="s">
        <v>1130</v>
      </c>
      <c r="E5" s="1300" t="s">
        <v>1131</v>
      </c>
      <c r="F5" s="1303" t="s">
        <v>1132</v>
      </c>
      <c r="G5" s="1304"/>
      <c r="H5" s="1305"/>
      <c r="I5" s="1303" t="s">
        <v>1133</v>
      </c>
      <c r="J5" s="1317"/>
      <c r="K5" s="1318"/>
      <c r="L5" s="1318"/>
      <c r="M5" s="1318"/>
      <c r="N5" s="1319"/>
    </row>
    <row r="6" spans="2:14" ht="13.5" customHeight="1">
      <c r="B6" s="1316"/>
      <c r="C6" s="1301"/>
      <c r="D6" s="1301"/>
      <c r="E6" s="1301"/>
      <c r="F6" s="1320" t="s">
        <v>1134</v>
      </c>
      <c r="G6" s="1323" t="s">
        <v>1135</v>
      </c>
      <c r="H6" s="1323" t="s">
        <v>1136</v>
      </c>
      <c r="I6" s="1326" t="s">
        <v>1137</v>
      </c>
      <c r="J6" s="1326" t="s">
        <v>1138</v>
      </c>
      <c r="K6" s="1326" t="s">
        <v>1139</v>
      </c>
      <c r="L6" s="1310" t="s">
        <v>1140</v>
      </c>
      <c r="M6" s="1306" t="s">
        <v>1141</v>
      </c>
      <c r="N6" s="1307"/>
    </row>
    <row r="7" spans="2:14" ht="12">
      <c r="B7" s="1316"/>
      <c r="C7" s="1301"/>
      <c r="D7" s="1301"/>
      <c r="E7" s="1301"/>
      <c r="F7" s="1321"/>
      <c r="G7" s="1324"/>
      <c r="H7" s="1324"/>
      <c r="I7" s="1308"/>
      <c r="J7" s="1308"/>
      <c r="K7" s="1308"/>
      <c r="L7" s="1311"/>
      <c r="M7" s="1308" t="s">
        <v>1126</v>
      </c>
      <c r="N7" s="1308" t="s">
        <v>1142</v>
      </c>
    </row>
    <row r="8" spans="2:14" ht="24.75" customHeight="1">
      <c r="B8" s="1309"/>
      <c r="C8" s="1302"/>
      <c r="D8" s="1302"/>
      <c r="E8" s="1302"/>
      <c r="F8" s="1322"/>
      <c r="G8" s="1325"/>
      <c r="H8" s="1325"/>
      <c r="I8" s="1327"/>
      <c r="J8" s="1327"/>
      <c r="K8" s="1327"/>
      <c r="L8" s="1312"/>
      <c r="M8" s="1309"/>
      <c r="N8" s="1309"/>
    </row>
    <row r="9" spans="2:16" s="260" customFormat="1" ht="11.25">
      <c r="B9" s="261" t="s">
        <v>1000</v>
      </c>
      <c r="C9" s="262">
        <f aca="true" t="shared" si="0" ref="C9:N9">SUM(C11:C14)</f>
        <v>48737</v>
      </c>
      <c r="D9" s="262">
        <f t="shared" si="0"/>
        <v>116</v>
      </c>
      <c r="E9" s="262">
        <f t="shared" si="0"/>
        <v>2467</v>
      </c>
      <c r="F9" s="262">
        <f t="shared" si="0"/>
        <v>49904</v>
      </c>
      <c r="G9" s="262">
        <f t="shared" si="0"/>
        <v>36382</v>
      </c>
      <c r="H9" s="262">
        <f t="shared" si="0"/>
        <v>36739</v>
      </c>
      <c r="I9" s="262">
        <f t="shared" si="0"/>
        <v>11095124</v>
      </c>
      <c r="J9" s="262">
        <f t="shared" si="0"/>
        <v>57357</v>
      </c>
      <c r="K9" s="262">
        <f t="shared" si="0"/>
        <v>415813</v>
      </c>
      <c r="L9" s="262">
        <f t="shared" si="0"/>
        <v>11453580</v>
      </c>
      <c r="M9" s="262">
        <f t="shared" si="0"/>
        <v>4630163</v>
      </c>
      <c r="N9" s="263">
        <f t="shared" si="0"/>
        <v>6703114</v>
      </c>
      <c r="O9" s="264"/>
      <c r="P9" s="265"/>
    </row>
    <row r="10" spans="2:14" s="260" customFormat="1" ht="11.25">
      <c r="B10" s="261"/>
      <c r="C10" s="264"/>
      <c r="D10" s="265"/>
      <c r="E10" s="265"/>
      <c r="F10" s="265"/>
      <c r="G10" s="265"/>
      <c r="H10" s="265"/>
      <c r="I10" s="265"/>
      <c r="J10" s="265"/>
      <c r="K10" s="265"/>
      <c r="L10" s="265"/>
      <c r="M10" s="265"/>
      <c r="N10" s="266"/>
    </row>
    <row r="11" spans="2:14" s="260" customFormat="1" ht="11.25">
      <c r="B11" s="261" t="s">
        <v>1143</v>
      </c>
      <c r="C11" s="264">
        <f aca="true" t="shared" si="1" ref="C11:N11">C16+C22+C23+C24+C26+C28+C29+C32+C33+C34+C35+C36+C38+C39</f>
        <v>18587</v>
      </c>
      <c r="D11" s="265">
        <f t="shared" si="1"/>
        <v>28</v>
      </c>
      <c r="E11" s="265">
        <f t="shared" si="1"/>
        <v>551</v>
      </c>
      <c r="F11" s="265">
        <f t="shared" si="1"/>
        <v>18764</v>
      </c>
      <c r="G11" s="265">
        <f t="shared" si="1"/>
        <v>12675</v>
      </c>
      <c r="H11" s="265">
        <f t="shared" si="1"/>
        <v>15706</v>
      </c>
      <c r="I11" s="265">
        <f t="shared" si="1"/>
        <v>3432566</v>
      </c>
      <c r="J11" s="265">
        <f t="shared" si="1"/>
        <v>19519</v>
      </c>
      <c r="K11" s="265">
        <f t="shared" si="1"/>
        <v>75697</v>
      </c>
      <c r="L11" s="265">
        <f t="shared" si="1"/>
        <v>3488744</v>
      </c>
      <c r="M11" s="265">
        <f t="shared" si="1"/>
        <v>1129133</v>
      </c>
      <c r="N11" s="266">
        <f t="shared" si="1"/>
        <v>2324998</v>
      </c>
    </row>
    <row r="12" spans="2:14" s="260" customFormat="1" ht="11.25">
      <c r="B12" s="261" t="s">
        <v>1144</v>
      </c>
      <c r="C12" s="264">
        <f aca="true" t="shared" si="2" ref="C12:N12">C20+C40+C41+C42+C44+C45+C46+C47</f>
        <v>6838</v>
      </c>
      <c r="D12" s="265">
        <f t="shared" si="2"/>
        <v>11</v>
      </c>
      <c r="E12" s="265">
        <f t="shared" si="2"/>
        <v>63</v>
      </c>
      <c r="F12" s="265">
        <f t="shared" si="2"/>
        <v>6841</v>
      </c>
      <c r="G12" s="265">
        <f t="shared" si="2"/>
        <v>5263</v>
      </c>
      <c r="H12" s="265">
        <f t="shared" si="2"/>
        <v>4542</v>
      </c>
      <c r="I12" s="265">
        <f t="shared" si="2"/>
        <v>1340008</v>
      </c>
      <c r="J12" s="265">
        <f t="shared" si="2"/>
        <v>671</v>
      </c>
      <c r="K12" s="265">
        <f t="shared" si="2"/>
        <v>3995</v>
      </c>
      <c r="L12" s="265">
        <f t="shared" si="2"/>
        <v>1343332</v>
      </c>
      <c r="M12" s="265">
        <f t="shared" si="2"/>
        <v>757248</v>
      </c>
      <c r="N12" s="266">
        <f t="shared" si="2"/>
        <v>570402</v>
      </c>
    </row>
    <row r="13" spans="2:14" s="260" customFormat="1" ht="11.25">
      <c r="B13" s="261" t="s">
        <v>1145</v>
      </c>
      <c r="C13" s="264">
        <f aca="true" t="shared" si="3" ref="C13:N13">C17+C25+C30+C48+C50+C51+C52+C53</f>
        <v>9365</v>
      </c>
      <c r="D13" s="265">
        <f t="shared" si="3"/>
        <v>60</v>
      </c>
      <c r="E13" s="265">
        <f t="shared" si="3"/>
        <v>1675</v>
      </c>
      <c r="F13" s="265">
        <f t="shared" si="3"/>
        <v>10307</v>
      </c>
      <c r="G13" s="265">
        <f t="shared" si="3"/>
        <v>7094</v>
      </c>
      <c r="H13" s="265">
        <f t="shared" si="3"/>
        <v>8223</v>
      </c>
      <c r="I13" s="265">
        <f t="shared" si="3"/>
        <v>3537924</v>
      </c>
      <c r="J13" s="265">
        <f t="shared" si="3"/>
        <v>29059</v>
      </c>
      <c r="K13" s="265">
        <f t="shared" si="3"/>
        <v>326188</v>
      </c>
      <c r="L13" s="265">
        <f t="shared" si="3"/>
        <v>3835053</v>
      </c>
      <c r="M13" s="265">
        <f t="shared" si="3"/>
        <v>1163588</v>
      </c>
      <c r="N13" s="266">
        <f t="shared" si="3"/>
        <v>2649125</v>
      </c>
    </row>
    <row r="14" spans="2:14" s="260" customFormat="1" ht="11.25">
      <c r="B14" s="261" t="s">
        <v>1146</v>
      </c>
      <c r="C14" s="264">
        <f aca="true" t="shared" si="4" ref="C14:N14">C18+C19+C54+C56+C57+C58+C59+C60+C62+C63+C64+C65+C66+C67</f>
        <v>13947</v>
      </c>
      <c r="D14" s="265">
        <f t="shared" si="4"/>
        <v>17</v>
      </c>
      <c r="E14" s="265">
        <f t="shared" si="4"/>
        <v>178</v>
      </c>
      <c r="F14" s="265">
        <f t="shared" si="4"/>
        <v>13992</v>
      </c>
      <c r="G14" s="265">
        <f t="shared" si="4"/>
        <v>11350</v>
      </c>
      <c r="H14" s="265">
        <f t="shared" si="4"/>
        <v>8268</v>
      </c>
      <c r="I14" s="265">
        <f t="shared" si="4"/>
        <v>2784626</v>
      </c>
      <c r="J14" s="265">
        <f t="shared" si="4"/>
        <v>8108</v>
      </c>
      <c r="K14" s="265">
        <f t="shared" si="4"/>
        <v>9933</v>
      </c>
      <c r="L14" s="265">
        <f t="shared" si="4"/>
        <v>2786451</v>
      </c>
      <c r="M14" s="265">
        <f t="shared" si="4"/>
        <v>1580194</v>
      </c>
      <c r="N14" s="266">
        <f t="shared" si="4"/>
        <v>1158589</v>
      </c>
    </row>
    <row r="15" spans="2:14" ht="12.75" customHeight="1">
      <c r="B15" s="267"/>
      <c r="C15" s="268"/>
      <c r="D15" s="269"/>
      <c r="E15" s="269"/>
      <c r="F15" s="269"/>
      <c r="G15" s="270"/>
      <c r="H15" s="270"/>
      <c r="I15" s="270"/>
      <c r="J15" s="270"/>
      <c r="K15" s="270"/>
      <c r="L15" s="270"/>
      <c r="M15" s="270"/>
      <c r="N15" s="271"/>
    </row>
    <row r="16" spans="2:14" ht="12">
      <c r="B16" s="258" t="s">
        <v>922</v>
      </c>
      <c r="C16" s="272">
        <v>3382</v>
      </c>
      <c r="D16" s="102">
        <v>3</v>
      </c>
      <c r="E16" s="102">
        <v>28</v>
      </c>
      <c r="F16" s="102">
        <v>3389</v>
      </c>
      <c r="G16" s="102">
        <v>2028</v>
      </c>
      <c r="H16" s="102">
        <v>2850</v>
      </c>
      <c r="I16" s="102">
        <v>490406</v>
      </c>
      <c r="J16" s="102">
        <v>87</v>
      </c>
      <c r="K16" s="102">
        <v>883</v>
      </c>
      <c r="L16" s="102">
        <v>491202</v>
      </c>
      <c r="M16" s="102">
        <v>133984</v>
      </c>
      <c r="N16" s="273">
        <v>346347</v>
      </c>
    </row>
    <row r="17" spans="2:14" ht="12">
      <c r="B17" s="258" t="s">
        <v>923</v>
      </c>
      <c r="C17" s="272">
        <v>1961</v>
      </c>
      <c r="D17" s="102">
        <v>16</v>
      </c>
      <c r="E17" s="102">
        <v>15</v>
      </c>
      <c r="F17" s="102">
        <v>1969</v>
      </c>
      <c r="G17" s="102">
        <v>1417</v>
      </c>
      <c r="H17" s="102">
        <v>1663</v>
      </c>
      <c r="I17" s="102">
        <v>990463</v>
      </c>
      <c r="J17" s="102">
        <v>4564</v>
      </c>
      <c r="K17" s="102">
        <v>2625</v>
      </c>
      <c r="L17" s="102">
        <v>988524</v>
      </c>
      <c r="M17" s="102">
        <v>254635</v>
      </c>
      <c r="N17" s="273">
        <v>725843</v>
      </c>
    </row>
    <row r="18" spans="2:14" ht="12">
      <c r="B18" s="258" t="s">
        <v>924</v>
      </c>
      <c r="C18" s="272">
        <v>2345</v>
      </c>
      <c r="D18" s="102">
        <v>4</v>
      </c>
      <c r="E18" s="102">
        <v>53</v>
      </c>
      <c r="F18" s="102">
        <v>2373</v>
      </c>
      <c r="G18" s="102">
        <v>1668</v>
      </c>
      <c r="H18" s="102">
        <v>1735</v>
      </c>
      <c r="I18" s="102">
        <v>465822</v>
      </c>
      <c r="J18" s="102">
        <v>2229</v>
      </c>
      <c r="K18" s="102">
        <v>5290</v>
      </c>
      <c r="L18" s="102">
        <v>468883</v>
      </c>
      <c r="M18" s="102">
        <v>261976</v>
      </c>
      <c r="N18" s="273">
        <v>198799</v>
      </c>
    </row>
    <row r="19" spans="2:14" ht="12">
      <c r="B19" s="258" t="s">
        <v>925</v>
      </c>
      <c r="C19" s="272">
        <v>1596</v>
      </c>
      <c r="D19" s="102">
        <v>1</v>
      </c>
      <c r="E19" s="102">
        <v>5</v>
      </c>
      <c r="F19" s="102">
        <v>1596</v>
      </c>
      <c r="G19" s="102">
        <v>1488</v>
      </c>
      <c r="H19" s="102">
        <v>287</v>
      </c>
      <c r="I19" s="102">
        <v>160837</v>
      </c>
      <c r="J19" s="102">
        <v>150</v>
      </c>
      <c r="K19" s="102">
        <v>460</v>
      </c>
      <c r="L19" s="102">
        <v>161147</v>
      </c>
      <c r="M19" s="102">
        <v>129541</v>
      </c>
      <c r="N19" s="273">
        <v>28168</v>
      </c>
    </row>
    <row r="20" spans="2:14" ht="12">
      <c r="B20" s="258" t="s">
        <v>926</v>
      </c>
      <c r="C20" s="272">
        <v>1672</v>
      </c>
      <c r="D20" s="102">
        <v>1</v>
      </c>
      <c r="E20" s="102">
        <v>24</v>
      </c>
      <c r="F20" s="102">
        <v>1672</v>
      </c>
      <c r="G20" s="102">
        <v>953</v>
      </c>
      <c r="H20" s="102">
        <v>1247</v>
      </c>
      <c r="I20" s="102">
        <v>263805</v>
      </c>
      <c r="J20" s="102">
        <v>2</v>
      </c>
      <c r="K20" s="102">
        <v>2060</v>
      </c>
      <c r="L20" s="102">
        <v>265863</v>
      </c>
      <c r="M20" s="102">
        <v>116753</v>
      </c>
      <c r="N20" s="273">
        <v>143996</v>
      </c>
    </row>
    <row r="21" spans="2:14" ht="12">
      <c r="B21" s="258"/>
      <c r="C21" s="272"/>
      <c r="D21" s="102"/>
      <c r="E21" s="102"/>
      <c r="F21" s="102"/>
      <c r="G21" s="102"/>
      <c r="H21" s="102"/>
      <c r="I21" s="102"/>
      <c r="J21" s="102"/>
      <c r="K21" s="102"/>
      <c r="L21" s="102"/>
      <c r="M21" s="102"/>
      <c r="N21" s="273"/>
    </row>
    <row r="22" spans="2:14" ht="12">
      <c r="B22" s="258" t="s">
        <v>927</v>
      </c>
      <c r="C22" s="272">
        <v>980</v>
      </c>
      <c r="D22" s="102">
        <v>1</v>
      </c>
      <c r="E22" s="102">
        <v>51</v>
      </c>
      <c r="F22" s="102">
        <v>999</v>
      </c>
      <c r="G22" s="102">
        <v>635</v>
      </c>
      <c r="H22" s="102">
        <v>722</v>
      </c>
      <c r="I22" s="102">
        <v>101217</v>
      </c>
      <c r="J22" s="102">
        <v>10</v>
      </c>
      <c r="K22" s="102">
        <v>4584</v>
      </c>
      <c r="L22" s="102">
        <v>105791</v>
      </c>
      <c r="M22" s="102">
        <v>42605</v>
      </c>
      <c r="N22" s="273">
        <v>60131</v>
      </c>
    </row>
    <row r="23" spans="2:14" ht="12">
      <c r="B23" s="258" t="s">
        <v>928</v>
      </c>
      <c r="C23" s="272">
        <v>1846</v>
      </c>
      <c r="D23" s="102">
        <v>4</v>
      </c>
      <c r="E23" s="102">
        <v>47</v>
      </c>
      <c r="F23" s="102">
        <v>1858</v>
      </c>
      <c r="G23" s="102">
        <v>1186</v>
      </c>
      <c r="H23" s="102">
        <v>1637</v>
      </c>
      <c r="I23" s="102">
        <v>350250</v>
      </c>
      <c r="J23" s="102">
        <v>15230</v>
      </c>
      <c r="K23" s="102">
        <v>2735</v>
      </c>
      <c r="L23" s="102">
        <v>337755</v>
      </c>
      <c r="M23" s="102">
        <v>90461</v>
      </c>
      <c r="N23" s="273">
        <v>249572</v>
      </c>
    </row>
    <row r="24" spans="2:14" ht="12">
      <c r="B24" s="258" t="s">
        <v>929</v>
      </c>
      <c r="C24" s="272">
        <v>2197</v>
      </c>
      <c r="D24" s="102">
        <v>1</v>
      </c>
      <c r="E24" s="102">
        <v>56</v>
      </c>
      <c r="F24" s="102">
        <v>2215</v>
      </c>
      <c r="G24" s="102">
        <v>1391</v>
      </c>
      <c r="H24" s="102">
        <v>1880</v>
      </c>
      <c r="I24" s="102">
        <v>343239</v>
      </c>
      <c r="J24" s="102">
        <v>1000</v>
      </c>
      <c r="K24" s="102">
        <v>4326</v>
      </c>
      <c r="L24" s="102">
        <v>346565</v>
      </c>
      <c r="M24" s="102">
        <v>91007</v>
      </c>
      <c r="N24" s="273">
        <v>252582</v>
      </c>
    </row>
    <row r="25" spans="2:14" ht="12">
      <c r="B25" s="258" t="s">
        <v>930</v>
      </c>
      <c r="C25" s="272">
        <v>970</v>
      </c>
      <c r="D25" s="102">
        <v>1</v>
      </c>
      <c r="E25" s="102">
        <v>393</v>
      </c>
      <c r="F25" s="102">
        <v>1261</v>
      </c>
      <c r="G25" s="102">
        <v>708</v>
      </c>
      <c r="H25" s="102">
        <v>1051</v>
      </c>
      <c r="I25" s="102">
        <v>203078</v>
      </c>
      <c r="J25" s="102">
        <v>10</v>
      </c>
      <c r="K25" s="102">
        <v>30209</v>
      </c>
      <c r="L25" s="102">
        <v>233277</v>
      </c>
      <c r="M25" s="102">
        <v>61606</v>
      </c>
      <c r="N25" s="273">
        <v>169122</v>
      </c>
    </row>
    <row r="26" spans="2:14" ht="12">
      <c r="B26" s="258" t="s">
        <v>931</v>
      </c>
      <c r="C26" s="272">
        <v>1178</v>
      </c>
      <c r="D26" s="102">
        <v>2</v>
      </c>
      <c r="E26" s="102">
        <v>44</v>
      </c>
      <c r="F26" s="102">
        <v>1193</v>
      </c>
      <c r="G26" s="102">
        <v>754</v>
      </c>
      <c r="H26" s="102">
        <v>1060</v>
      </c>
      <c r="I26" s="102">
        <v>203199</v>
      </c>
      <c r="J26" s="102">
        <v>450</v>
      </c>
      <c r="K26" s="102">
        <v>5560</v>
      </c>
      <c r="L26" s="102">
        <v>208309</v>
      </c>
      <c r="M26" s="102">
        <v>48812</v>
      </c>
      <c r="N26" s="273">
        <v>156647</v>
      </c>
    </row>
    <row r="27" spans="2:14" ht="12">
      <c r="B27" s="258"/>
      <c r="C27" s="272"/>
      <c r="D27" s="102"/>
      <c r="E27" s="102"/>
      <c r="F27" s="102"/>
      <c r="G27" s="102"/>
      <c r="H27" s="102"/>
      <c r="I27" s="102"/>
      <c r="J27" s="102"/>
      <c r="K27" s="102"/>
      <c r="L27" s="102"/>
      <c r="M27" s="102"/>
      <c r="N27" s="273"/>
    </row>
    <row r="28" spans="2:14" ht="12">
      <c r="B28" s="258" t="s">
        <v>932</v>
      </c>
      <c r="C28" s="272">
        <v>987</v>
      </c>
      <c r="D28" s="102">
        <v>1</v>
      </c>
      <c r="E28" s="102">
        <v>78</v>
      </c>
      <c r="F28" s="102">
        <v>995</v>
      </c>
      <c r="G28" s="102">
        <v>688</v>
      </c>
      <c r="H28" s="102">
        <v>888</v>
      </c>
      <c r="I28" s="102">
        <v>253483</v>
      </c>
      <c r="J28" s="102">
        <v>20</v>
      </c>
      <c r="K28" s="102">
        <v>34743</v>
      </c>
      <c r="L28" s="102">
        <v>288206</v>
      </c>
      <c r="M28" s="102">
        <v>52610</v>
      </c>
      <c r="N28" s="273">
        <v>232791</v>
      </c>
    </row>
    <row r="29" spans="2:14" ht="12">
      <c r="B29" s="258" t="s">
        <v>933</v>
      </c>
      <c r="C29" s="272">
        <v>2543</v>
      </c>
      <c r="D29" s="102">
        <v>4</v>
      </c>
      <c r="E29" s="102">
        <v>7</v>
      </c>
      <c r="F29" s="102">
        <v>2545</v>
      </c>
      <c r="G29" s="102">
        <v>1697</v>
      </c>
      <c r="H29" s="102">
        <v>2125</v>
      </c>
      <c r="I29" s="102">
        <v>472047</v>
      </c>
      <c r="J29" s="102">
        <v>2010</v>
      </c>
      <c r="K29" s="102">
        <v>185</v>
      </c>
      <c r="L29" s="102">
        <v>470222</v>
      </c>
      <c r="M29" s="102">
        <v>148702</v>
      </c>
      <c r="N29" s="273">
        <v>315884</v>
      </c>
    </row>
    <row r="30" spans="2:14" ht="12">
      <c r="B30" s="258" t="s">
        <v>934</v>
      </c>
      <c r="C30" s="272">
        <v>1140</v>
      </c>
      <c r="D30" s="102">
        <v>1</v>
      </c>
      <c r="E30" s="102">
        <v>185</v>
      </c>
      <c r="F30" s="102">
        <v>1230</v>
      </c>
      <c r="G30" s="102">
        <v>889</v>
      </c>
      <c r="H30" s="102">
        <v>927</v>
      </c>
      <c r="I30" s="102">
        <v>360465</v>
      </c>
      <c r="J30" s="102">
        <v>110</v>
      </c>
      <c r="K30" s="102">
        <v>17850</v>
      </c>
      <c r="L30" s="102">
        <v>378205</v>
      </c>
      <c r="M30" s="102">
        <v>154398</v>
      </c>
      <c r="N30" s="273">
        <v>220677</v>
      </c>
    </row>
    <row r="31" spans="2:14" ht="7.5" customHeight="1">
      <c r="B31" s="258"/>
      <c r="C31" s="272"/>
      <c r="D31" s="102"/>
      <c r="E31" s="102"/>
      <c r="F31" s="102"/>
      <c r="G31" s="102"/>
      <c r="H31" s="102"/>
      <c r="I31" s="102"/>
      <c r="J31" s="102"/>
      <c r="K31" s="102"/>
      <c r="L31" s="102"/>
      <c r="M31" s="102"/>
      <c r="N31" s="273"/>
    </row>
    <row r="32" spans="2:14" ht="12">
      <c r="B32" s="258" t="s">
        <v>935</v>
      </c>
      <c r="C32" s="272">
        <v>791</v>
      </c>
      <c r="D32" s="102">
        <v>1</v>
      </c>
      <c r="E32" s="102">
        <v>0</v>
      </c>
      <c r="F32" s="102">
        <v>791</v>
      </c>
      <c r="G32" s="102">
        <v>583</v>
      </c>
      <c r="H32" s="102">
        <v>686</v>
      </c>
      <c r="I32" s="102">
        <v>154038</v>
      </c>
      <c r="J32" s="102">
        <v>200</v>
      </c>
      <c r="K32" s="102">
        <v>0</v>
      </c>
      <c r="L32" s="102">
        <v>153838</v>
      </c>
      <c r="M32" s="102">
        <v>56380</v>
      </c>
      <c r="N32" s="273">
        <v>95957</v>
      </c>
    </row>
    <row r="33" spans="2:14" ht="12">
      <c r="B33" s="258" t="s">
        <v>936</v>
      </c>
      <c r="C33" s="272">
        <v>501</v>
      </c>
      <c r="D33" s="102">
        <v>0</v>
      </c>
      <c r="E33" s="102">
        <v>1</v>
      </c>
      <c r="F33" s="102">
        <v>501</v>
      </c>
      <c r="G33" s="102">
        <v>380</v>
      </c>
      <c r="H33" s="102">
        <v>440</v>
      </c>
      <c r="I33" s="102">
        <v>63194</v>
      </c>
      <c r="J33" s="102">
        <v>0</v>
      </c>
      <c r="K33" s="102">
        <v>5</v>
      </c>
      <c r="L33" s="102">
        <v>63199</v>
      </c>
      <c r="M33" s="102">
        <v>22432</v>
      </c>
      <c r="N33" s="273">
        <v>40078</v>
      </c>
    </row>
    <row r="34" spans="2:14" ht="12">
      <c r="B34" s="258" t="s">
        <v>937</v>
      </c>
      <c r="C34" s="272">
        <v>527</v>
      </c>
      <c r="D34" s="102">
        <v>2</v>
      </c>
      <c r="E34" s="102">
        <v>1</v>
      </c>
      <c r="F34" s="102">
        <v>527</v>
      </c>
      <c r="G34" s="102">
        <v>390</v>
      </c>
      <c r="H34" s="102">
        <v>468</v>
      </c>
      <c r="I34" s="102">
        <v>93821</v>
      </c>
      <c r="J34" s="102">
        <v>112</v>
      </c>
      <c r="K34" s="102">
        <v>2</v>
      </c>
      <c r="L34" s="102">
        <v>93711</v>
      </c>
      <c r="M34" s="102">
        <v>43675</v>
      </c>
      <c r="N34" s="273">
        <v>49507</v>
      </c>
    </row>
    <row r="35" spans="2:14" ht="12">
      <c r="B35" s="258" t="s">
        <v>938</v>
      </c>
      <c r="C35" s="272">
        <v>1024</v>
      </c>
      <c r="D35" s="102">
        <v>8</v>
      </c>
      <c r="E35" s="102">
        <v>229</v>
      </c>
      <c r="F35" s="102">
        <v>1117</v>
      </c>
      <c r="G35" s="102">
        <v>1011</v>
      </c>
      <c r="H35" s="102">
        <v>714</v>
      </c>
      <c r="I35" s="102">
        <v>241955</v>
      </c>
      <c r="J35" s="102">
        <v>380</v>
      </c>
      <c r="K35" s="102">
        <v>22312</v>
      </c>
      <c r="L35" s="102">
        <v>263887</v>
      </c>
      <c r="M35" s="102">
        <v>150939</v>
      </c>
      <c r="N35" s="273">
        <v>109761</v>
      </c>
    </row>
    <row r="36" spans="2:14" ht="12">
      <c r="B36" s="258" t="s">
        <v>939</v>
      </c>
      <c r="C36" s="272">
        <v>1012</v>
      </c>
      <c r="D36" s="102">
        <v>0</v>
      </c>
      <c r="E36" s="102">
        <v>2</v>
      </c>
      <c r="F36" s="102">
        <v>1012</v>
      </c>
      <c r="G36" s="102">
        <v>756</v>
      </c>
      <c r="H36" s="102">
        <v>908</v>
      </c>
      <c r="I36" s="102">
        <v>203849</v>
      </c>
      <c r="J36" s="102">
        <v>0</v>
      </c>
      <c r="K36" s="102">
        <v>63</v>
      </c>
      <c r="L36" s="102">
        <v>203912</v>
      </c>
      <c r="M36" s="102">
        <v>75629</v>
      </c>
      <c r="N36" s="273">
        <v>127656</v>
      </c>
    </row>
    <row r="37" spans="2:14" ht="12">
      <c r="B37" s="258"/>
      <c r="C37" s="272"/>
      <c r="D37" s="102"/>
      <c r="E37" s="102"/>
      <c r="F37" s="102"/>
      <c r="G37" s="102"/>
      <c r="H37" s="102"/>
      <c r="I37" s="102"/>
      <c r="J37" s="102"/>
      <c r="K37" s="102"/>
      <c r="L37" s="102"/>
      <c r="M37" s="102"/>
      <c r="N37" s="273"/>
    </row>
    <row r="38" spans="2:14" ht="12">
      <c r="B38" s="258" t="s">
        <v>940</v>
      </c>
      <c r="C38" s="272">
        <v>921</v>
      </c>
      <c r="D38" s="102">
        <v>0</v>
      </c>
      <c r="E38" s="102">
        <v>4</v>
      </c>
      <c r="F38" s="102">
        <v>922</v>
      </c>
      <c r="G38" s="102">
        <v>704</v>
      </c>
      <c r="H38" s="102">
        <v>789</v>
      </c>
      <c r="I38" s="102">
        <v>314151</v>
      </c>
      <c r="J38" s="102">
        <v>0</v>
      </c>
      <c r="K38" s="102">
        <v>109</v>
      </c>
      <c r="L38" s="102">
        <v>314260</v>
      </c>
      <c r="M38" s="102">
        <v>134099</v>
      </c>
      <c r="N38" s="273">
        <v>179083</v>
      </c>
    </row>
    <row r="39" spans="2:14" ht="12">
      <c r="B39" s="258" t="s">
        <v>941</v>
      </c>
      <c r="C39" s="272">
        <v>698</v>
      </c>
      <c r="D39" s="102">
        <v>1</v>
      </c>
      <c r="E39" s="102">
        <v>3</v>
      </c>
      <c r="F39" s="102">
        <v>700</v>
      </c>
      <c r="G39" s="102">
        <v>472</v>
      </c>
      <c r="H39" s="102">
        <v>539</v>
      </c>
      <c r="I39" s="102">
        <v>147717</v>
      </c>
      <c r="J39" s="102">
        <v>20</v>
      </c>
      <c r="K39" s="102">
        <v>190</v>
      </c>
      <c r="L39" s="102">
        <v>147887</v>
      </c>
      <c r="M39" s="102">
        <v>37798</v>
      </c>
      <c r="N39" s="273">
        <v>109002</v>
      </c>
    </row>
    <row r="40" spans="2:14" ht="12">
      <c r="B40" s="258" t="s">
        <v>942</v>
      </c>
      <c r="C40" s="272">
        <v>566</v>
      </c>
      <c r="D40" s="102">
        <v>0</v>
      </c>
      <c r="E40" s="102">
        <v>3</v>
      </c>
      <c r="F40" s="102">
        <v>566</v>
      </c>
      <c r="G40" s="102">
        <v>447</v>
      </c>
      <c r="H40" s="102">
        <v>459</v>
      </c>
      <c r="I40" s="102">
        <v>198704</v>
      </c>
      <c r="J40" s="102">
        <v>0</v>
      </c>
      <c r="K40" s="102">
        <v>675</v>
      </c>
      <c r="L40" s="102">
        <v>199379</v>
      </c>
      <c r="M40" s="102">
        <v>108480</v>
      </c>
      <c r="N40" s="273">
        <v>88723</v>
      </c>
    </row>
    <row r="41" spans="2:14" ht="12">
      <c r="B41" s="258" t="s">
        <v>943</v>
      </c>
      <c r="C41" s="272">
        <v>1182</v>
      </c>
      <c r="D41" s="102">
        <v>1</v>
      </c>
      <c r="E41" s="102">
        <v>7</v>
      </c>
      <c r="F41" s="102">
        <v>1182</v>
      </c>
      <c r="G41" s="102">
        <v>1012</v>
      </c>
      <c r="H41" s="102">
        <v>713</v>
      </c>
      <c r="I41" s="102">
        <v>189306</v>
      </c>
      <c r="J41" s="102">
        <v>130</v>
      </c>
      <c r="K41" s="102">
        <v>141</v>
      </c>
      <c r="L41" s="102">
        <v>189317</v>
      </c>
      <c r="M41" s="102">
        <v>114676</v>
      </c>
      <c r="N41" s="273">
        <v>71560</v>
      </c>
    </row>
    <row r="42" spans="2:14" ht="12">
      <c r="B42" s="258" t="s">
        <v>944</v>
      </c>
      <c r="C42" s="272">
        <v>937</v>
      </c>
      <c r="D42" s="102">
        <v>4</v>
      </c>
      <c r="E42" s="102">
        <v>6</v>
      </c>
      <c r="F42" s="102">
        <v>938</v>
      </c>
      <c r="G42" s="102">
        <v>665</v>
      </c>
      <c r="H42" s="102">
        <v>643</v>
      </c>
      <c r="I42" s="102">
        <v>126671</v>
      </c>
      <c r="J42" s="102">
        <v>82</v>
      </c>
      <c r="K42" s="102">
        <v>92</v>
      </c>
      <c r="L42" s="102">
        <v>126681</v>
      </c>
      <c r="M42" s="102">
        <v>50694</v>
      </c>
      <c r="N42" s="273">
        <v>74395</v>
      </c>
    </row>
    <row r="43" spans="2:14" ht="12">
      <c r="B43" s="258"/>
      <c r="C43" s="272"/>
      <c r="D43" s="102"/>
      <c r="E43" s="102"/>
      <c r="F43" s="102"/>
      <c r="G43" s="102"/>
      <c r="H43" s="102"/>
      <c r="I43" s="102"/>
      <c r="J43" s="102"/>
      <c r="K43" s="102"/>
      <c r="L43" s="102"/>
      <c r="M43" s="102"/>
      <c r="N43" s="273"/>
    </row>
    <row r="44" spans="2:14" ht="12">
      <c r="B44" s="258" t="s">
        <v>945</v>
      </c>
      <c r="C44" s="272">
        <v>761</v>
      </c>
      <c r="D44" s="102">
        <v>1</v>
      </c>
      <c r="E44" s="102">
        <v>11</v>
      </c>
      <c r="F44" s="102">
        <v>762</v>
      </c>
      <c r="G44" s="102">
        <v>678</v>
      </c>
      <c r="H44" s="102">
        <v>399</v>
      </c>
      <c r="I44" s="102">
        <v>258086</v>
      </c>
      <c r="J44" s="102">
        <v>300</v>
      </c>
      <c r="K44" s="102">
        <v>635</v>
      </c>
      <c r="L44" s="102">
        <v>258421</v>
      </c>
      <c r="M44" s="102">
        <v>187325</v>
      </c>
      <c r="N44" s="273">
        <v>70349</v>
      </c>
    </row>
    <row r="45" spans="2:14" ht="12">
      <c r="B45" s="258" t="s">
        <v>946</v>
      </c>
      <c r="C45" s="272">
        <v>413</v>
      </c>
      <c r="D45" s="102">
        <v>1</v>
      </c>
      <c r="E45" s="102">
        <v>0</v>
      </c>
      <c r="F45" s="102">
        <v>413</v>
      </c>
      <c r="G45" s="102">
        <v>359</v>
      </c>
      <c r="H45" s="102">
        <v>273</v>
      </c>
      <c r="I45" s="102">
        <v>61406</v>
      </c>
      <c r="J45" s="102">
        <v>27</v>
      </c>
      <c r="K45" s="102">
        <v>0</v>
      </c>
      <c r="L45" s="102">
        <v>61379</v>
      </c>
      <c r="M45" s="102">
        <v>31441</v>
      </c>
      <c r="N45" s="273">
        <v>29262</v>
      </c>
    </row>
    <row r="46" spans="2:14" ht="12">
      <c r="B46" s="258" t="s">
        <v>947</v>
      </c>
      <c r="C46" s="272">
        <v>594</v>
      </c>
      <c r="D46" s="102">
        <v>2</v>
      </c>
      <c r="E46" s="102">
        <v>5</v>
      </c>
      <c r="F46" s="102">
        <v>595</v>
      </c>
      <c r="G46" s="102">
        <v>520</v>
      </c>
      <c r="H46" s="102">
        <v>359</v>
      </c>
      <c r="I46" s="102">
        <v>125679</v>
      </c>
      <c r="J46" s="102">
        <v>110</v>
      </c>
      <c r="K46" s="102">
        <v>170</v>
      </c>
      <c r="L46" s="102">
        <v>125739</v>
      </c>
      <c r="M46" s="102">
        <v>81194</v>
      </c>
      <c r="N46" s="273">
        <v>43839</v>
      </c>
    </row>
    <row r="47" spans="2:14" ht="12">
      <c r="B47" s="258" t="s">
        <v>948</v>
      </c>
      <c r="C47" s="272">
        <v>713</v>
      </c>
      <c r="D47" s="102">
        <v>1</v>
      </c>
      <c r="E47" s="102">
        <v>7</v>
      </c>
      <c r="F47" s="102">
        <v>713</v>
      </c>
      <c r="G47" s="102">
        <v>629</v>
      </c>
      <c r="H47" s="102">
        <v>449</v>
      </c>
      <c r="I47" s="102">
        <v>116351</v>
      </c>
      <c r="J47" s="102">
        <v>20</v>
      </c>
      <c r="K47" s="102">
        <v>222</v>
      </c>
      <c r="L47" s="102">
        <v>116553</v>
      </c>
      <c r="M47" s="102">
        <v>66685</v>
      </c>
      <c r="N47" s="273">
        <v>48278</v>
      </c>
    </row>
    <row r="48" spans="2:14" ht="12">
      <c r="B48" s="258" t="s">
        <v>949</v>
      </c>
      <c r="C48" s="272">
        <v>769</v>
      </c>
      <c r="D48" s="102">
        <v>5</v>
      </c>
      <c r="E48" s="102">
        <v>192</v>
      </c>
      <c r="F48" s="102">
        <v>903</v>
      </c>
      <c r="G48" s="102">
        <v>595</v>
      </c>
      <c r="H48" s="102">
        <v>630</v>
      </c>
      <c r="I48" s="102">
        <v>308046</v>
      </c>
      <c r="J48" s="102">
        <v>14215</v>
      </c>
      <c r="K48" s="102">
        <v>65776</v>
      </c>
      <c r="L48" s="102">
        <v>359607</v>
      </c>
      <c r="M48" s="102">
        <v>191030</v>
      </c>
      <c r="N48" s="273">
        <v>167395</v>
      </c>
    </row>
    <row r="49" spans="2:14" ht="12">
      <c r="B49" s="258"/>
      <c r="C49" s="272"/>
      <c r="D49" s="102"/>
      <c r="E49" s="102"/>
      <c r="F49" s="102"/>
      <c r="G49" s="102"/>
      <c r="H49" s="102"/>
      <c r="I49" s="102"/>
      <c r="J49" s="102"/>
      <c r="K49" s="102"/>
      <c r="L49" s="102"/>
      <c r="M49" s="102"/>
      <c r="N49" s="273"/>
    </row>
    <row r="50" spans="2:14" ht="12">
      <c r="B50" s="258" t="s">
        <v>1076</v>
      </c>
      <c r="C50" s="272">
        <v>853</v>
      </c>
      <c r="D50" s="102">
        <v>2</v>
      </c>
      <c r="E50" s="102">
        <v>10</v>
      </c>
      <c r="F50" s="102">
        <v>858</v>
      </c>
      <c r="G50" s="102">
        <v>582</v>
      </c>
      <c r="H50" s="102">
        <v>665</v>
      </c>
      <c r="I50" s="102">
        <v>461624</v>
      </c>
      <c r="J50" s="102">
        <v>1950</v>
      </c>
      <c r="K50" s="102">
        <v>2641</v>
      </c>
      <c r="L50" s="102">
        <v>462315</v>
      </c>
      <c r="M50" s="102">
        <v>117616</v>
      </c>
      <c r="N50" s="273">
        <v>342981</v>
      </c>
    </row>
    <row r="51" spans="2:14" ht="12">
      <c r="B51" s="258" t="s">
        <v>951</v>
      </c>
      <c r="C51" s="272">
        <v>1082</v>
      </c>
      <c r="D51" s="102">
        <v>26</v>
      </c>
      <c r="E51" s="102">
        <v>303</v>
      </c>
      <c r="F51" s="102">
        <v>1231</v>
      </c>
      <c r="G51" s="102">
        <v>1108</v>
      </c>
      <c r="H51" s="102">
        <v>831</v>
      </c>
      <c r="I51" s="102">
        <v>320728</v>
      </c>
      <c r="J51" s="102">
        <v>3609</v>
      </c>
      <c r="K51" s="102">
        <v>24696</v>
      </c>
      <c r="L51" s="102">
        <v>341815</v>
      </c>
      <c r="M51" s="102">
        <v>102406</v>
      </c>
      <c r="N51" s="273">
        <v>238851</v>
      </c>
    </row>
    <row r="52" spans="2:14" ht="12">
      <c r="B52" s="258" t="s">
        <v>952</v>
      </c>
      <c r="C52" s="272">
        <v>1203</v>
      </c>
      <c r="D52" s="102">
        <v>2</v>
      </c>
      <c r="E52" s="102">
        <v>124</v>
      </c>
      <c r="F52" s="102">
        <v>1286</v>
      </c>
      <c r="G52" s="102">
        <v>1020</v>
      </c>
      <c r="H52" s="102">
        <v>981</v>
      </c>
      <c r="I52" s="102">
        <v>352691</v>
      </c>
      <c r="J52" s="102">
        <v>13</v>
      </c>
      <c r="K52" s="102">
        <v>5790</v>
      </c>
      <c r="L52" s="102">
        <v>358468</v>
      </c>
      <c r="M52" s="102">
        <v>159854</v>
      </c>
      <c r="N52" s="273">
        <v>197253</v>
      </c>
    </row>
    <row r="53" spans="2:14" ht="12">
      <c r="B53" s="258" t="s">
        <v>953</v>
      </c>
      <c r="C53" s="272">
        <v>1387</v>
      </c>
      <c r="D53" s="102">
        <v>7</v>
      </c>
      <c r="E53" s="102">
        <v>453</v>
      </c>
      <c r="F53" s="102">
        <v>1569</v>
      </c>
      <c r="G53" s="102">
        <v>775</v>
      </c>
      <c r="H53" s="102">
        <v>1475</v>
      </c>
      <c r="I53" s="102">
        <v>540829</v>
      </c>
      <c r="J53" s="102">
        <v>4588</v>
      </c>
      <c r="K53" s="102">
        <v>176601</v>
      </c>
      <c r="L53" s="102">
        <v>712842</v>
      </c>
      <c r="M53" s="102">
        <v>122043</v>
      </c>
      <c r="N53" s="273">
        <v>587003</v>
      </c>
    </row>
    <row r="54" spans="2:14" ht="12">
      <c r="B54" s="258" t="s">
        <v>954</v>
      </c>
      <c r="C54" s="272">
        <v>1070</v>
      </c>
      <c r="D54" s="102">
        <v>1</v>
      </c>
      <c r="E54" s="102">
        <v>4</v>
      </c>
      <c r="F54" s="102">
        <v>1073</v>
      </c>
      <c r="G54" s="102">
        <v>901</v>
      </c>
      <c r="H54" s="102">
        <v>611</v>
      </c>
      <c r="I54" s="102">
        <v>177326</v>
      </c>
      <c r="J54" s="102">
        <v>40</v>
      </c>
      <c r="K54" s="102">
        <v>111</v>
      </c>
      <c r="L54" s="102">
        <v>177397</v>
      </c>
      <c r="M54" s="102">
        <v>116312</v>
      </c>
      <c r="N54" s="273">
        <v>54354</v>
      </c>
    </row>
    <row r="55" spans="2:14" ht="12">
      <c r="B55" s="258"/>
      <c r="C55" s="272"/>
      <c r="D55" s="102"/>
      <c r="E55" s="102"/>
      <c r="F55" s="102"/>
      <c r="G55" s="102"/>
      <c r="H55" s="102"/>
      <c r="I55" s="102"/>
      <c r="J55" s="102"/>
      <c r="K55" s="102"/>
      <c r="L55" s="102"/>
      <c r="M55" s="102"/>
      <c r="N55" s="273"/>
    </row>
    <row r="56" spans="2:14" ht="12">
      <c r="B56" s="258" t="s">
        <v>955</v>
      </c>
      <c r="C56" s="272">
        <v>239</v>
      </c>
      <c r="D56" s="102">
        <v>0</v>
      </c>
      <c r="E56" s="102">
        <v>0</v>
      </c>
      <c r="F56" s="102">
        <v>239</v>
      </c>
      <c r="G56" s="102">
        <v>209</v>
      </c>
      <c r="H56" s="102">
        <v>64</v>
      </c>
      <c r="I56" s="102">
        <v>19679</v>
      </c>
      <c r="J56" s="102">
        <v>0</v>
      </c>
      <c r="K56" s="102">
        <v>0</v>
      </c>
      <c r="L56" s="102">
        <v>19679</v>
      </c>
      <c r="M56" s="102">
        <v>15627</v>
      </c>
      <c r="N56" s="273">
        <v>3822</v>
      </c>
    </row>
    <row r="57" spans="2:14" ht="12">
      <c r="B57" s="258" t="s">
        <v>956</v>
      </c>
      <c r="C57" s="272">
        <v>430</v>
      </c>
      <c r="D57" s="102">
        <v>0</v>
      </c>
      <c r="E57" s="102">
        <v>1</v>
      </c>
      <c r="F57" s="102">
        <v>430</v>
      </c>
      <c r="G57" s="102">
        <v>238</v>
      </c>
      <c r="H57" s="102">
        <v>390</v>
      </c>
      <c r="I57" s="102">
        <v>45216</v>
      </c>
      <c r="J57" s="102">
        <v>0</v>
      </c>
      <c r="K57" s="102">
        <v>20</v>
      </c>
      <c r="L57" s="102">
        <v>45236</v>
      </c>
      <c r="M57" s="102">
        <v>17537</v>
      </c>
      <c r="N57" s="273">
        <v>27318</v>
      </c>
    </row>
    <row r="58" spans="2:14" ht="12">
      <c r="B58" s="258" t="s">
        <v>957</v>
      </c>
      <c r="C58" s="272">
        <v>690</v>
      </c>
      <c r="D58" s="102">
        <v>0</v>
      </c>
      <c r="E58" s="102">
        <v>0</v>
      </c>
      <c r="F58" s="102">
        <v>690</v>
      </c>
      <c r="G58" s="102">
        <v>446</v>
      </c>
      <c r="H58" s="102">
        <v>457</v>
      </c>
      <c r="I58" s="102">
        <v>64414</v>
      </c>
      <c r="J58" s="102">
        <v>0</v>
      </c>
      <c r="K58" s="102">
        <v>0</v>
      </c>
      <c r="L58" s="102">
        <v>64414</v>
      </c>
      <c r="M58" s="102">
        <v>30665</v>
      </c>
      <c r="N58" s="273">
        <v>32699</v>
      </c>
    </row>
    <row r="59" spans="2:14" ht="12">
      <c r="B59" s="258" t="s">
        <v>958</v>
      </c>
      <c r="C59" s="272">
        <v>832</v>
      </c>
      <c r="D59" s="102">
        <v>1</v>
      </c>
      <c r="E59" s="102">
        <v>26</v>
      </c>
      <c r="F59" s="102">
        <v>835</v>
      </c>
      <c r="G59" s="102">
        <v>629</v>
      </c>
      <c r="H59" s="102">
        <v>750</v>
      </c>
      <c r="I59" s="102">
        <v>108623</v>
      </c>
      <c r="J59" s="102">
        <v>200</v>
      </c>
      <c r="K59" s="102">
        <v>276</v>
      </c>
      <c r="L59" s="102">
        <v>108699</v>
      </c>
      <c r="M59" s="102">
        <v>45775</v>
      </c>
      <c r="N59" s="273">
        <v>61782</v>
      </c>
    </row>
    <row r="60" spans="2:14" ht="12">
      <c r="B60" s="258" t="s">
        <v>959</v>
      </c>
      <c r="C60" s="272">
        <v>59</v>
      </c>
      <c r="D60" s="102">
        <v>0</v>
      </c>
      <c r="E60" s="102">
        <v>0</v>
      </c>
      <c r="F60" s="102">
        <v>59</v>
      </c>
      <c r="G60" s="102">
        <v>46</v>
      </c>
      <c r="H60" s="102">
        <v>15</v>
      </c>
      <c r="I60" s="102">
        <v>5895</v>
      </c>
      <c r="J60" s="102">
        <v>0</v>
      </c>
      <c r="K60" s="102">
        <v>0</v>
      </c>
      <c r="L60" s="102">
        <v>5895</v>
      </c>
      <c r="M60" s="102">
        <v>4212</v>
      </c>
      <c r="N60" s="273">
        <v>1577</v>
      </c>
    </row>
    <row r="61" spans="2:14" ht="12">
      <c r="B61" s="258"/>
      <c r="C61" s="272"/>
      <c r="D61" s="102"/>
      <c r="E61" s="102"/>
      <c r="F61" s="102"/>
      <c r="G61" s="102"/>
      <c r="H61" s="102"/>
      <c r="I61" s="102"/>
      <c r="J61" s="102"/>
      <c r="K61" s="102"/>
      <c r="L61" s="102"/>
      <c r="M61" s="102"/>
      <c r="N61" s="273"/>
    </row>
    <row r="62" spans="2:14" ht="12">
      <c r="B62" s="258" t="s">
        <v>960</v>
      </c>
      <c r="C62" s="272">
        <v>1052</v>
      </c>
      <c r="D62" s="102">
        <v>1</v>
      </c>
      <c r="E62" s="102">
        <v>29</v>
      </c>
      <c r="F62" s="102">
        <v>1054</v>
      </c>
      <c r="G62" s="102">
        <v>902</v>
      </c>
      <c r="H62" s="102">
        <v>919</v>
      </c>
      <c r="I62" s="102">
        <v>351796</v>
      </c>
      <c r="J62" s="102">
        <v>100</v>
      </c>
      <c r="K62" s="102">
        <v>1215</v>
      </c>
      <c r="L62" s="102">
        <v>352911</v>
      </c>
      <c r="M62" s="102">
        <v>109963</v>
      </c>
      <c r="N62" s="273">
        <v>239829</v>
      </c>
    </row>
    <row r="63" spans="2:14" ht="12">
      <c r="B63" s="258" t="s">
        <v>961</v>
      </c>
      <c r="C63" s="272">
        <v>1504</v>
      </c>
      <c r="D63" s="102">
        <v>4</v>
      </c>
      <c r="E63" s="102">
        <v>25</v>
      </c>
      <c r="F63" s="102">
        <v>1510</v>
      </c>
      <c r="G63" s="102">
        <v>1213</v>
      </c>
      <c r="H63" s="102">
        <v>1150</v>
      </c>
      <c r="I63" s="102">
        <v>697587</v>
      </c>
      <c r="J63" s="102">
        <v>4877</v>
      </c>
      <c r="K63" s="102">
        <v>1242</v>
      </c>
      <c r="L63" s="102">
        <v>693952</v>
      </c>
      <c r="M63" s="102">
        <v>312194</v>
      </c>
      <c r="N63" s="273">
        <v>370448</v>
      </c>
    </row>
    <row r="64" spans="2:14" ht="12">
      <c r="B64" s="258" t="s">
        <v>962</v>
      </c>
      <c r="C64" s="272">
        <v>1791</v>
      </c>
      <c r="D64" s="102">
        <v>3</v>
      </c>
      <c r="E64" s="102">
        <v>18</v>
      </c>
      <c r="F64" s="102">
        <v>1792</v>
      </c>
      <c r="G64" s="102">
        <v>1563</v>
      </c>
      <c r="H64" s="102">
        <v>662</v>
      </c>
      <c r="I64" s="102">
        <v>231923</v>
      </c>
      <c r="J64" s="102">
        <v>162</v>
      </c>
      <c r="K64" s="102">
        <v>439</v>
      </c>
      <c r="L64" s="102">
        <v>232200</v>
      </c>
      <c r="M64" s="102">
        <v>182503</v>
      </c>
      <c r="N64" s="273">
        <v>45199</v>
      </c>
    </row>
    <row r="65" spans="2:14" ht="12">
      <c r="B65" s="258" t="s">
        <v>963</v>
      </c>
      <c r="C65" s="272">
        <v>999</v>
      </c>
      <c r="D65" s="102">
        <v>0</v>
      </c>
      <c r="E65" s="102">
        <v>16</v>
      </c>
      <c r="F65" s="102">
        <v>1001</v>
      </c>
      <c r="G65" s="102">
        <v>831</v>
      </c>
      <c r="H65" s="102">
        <v>458</v>
      </c>
      <c r="I65" s="102">
        <v>214773</v>
      </c>
      <c r="J65" s="102">
        <v>0</v>
      </c>
      <c r="K65" s="102">
        <v>800</v>
      </c>
      <c r="L65" s="102">
        <v>215573</v>
      </c>
      <c r="M65" s="102">
        <v>173278</v>
      </c>
      <c r="N65" s="273">
        <v>37878</v>
      </c>
    </row>
    <row r="66" spans="2:14" ht="12">
      <c r="B66" s="258" t="s">
        <v>964</v>
      </c>
      <c r="C66" s="272">
        <v>569</v>
      </c>
      <c r="D66" s="102">
        <v>2</v>
      </c>
      <c r="E66" s="102">
        <v>0</v>
      </c>
      <c r="F66" s="102">
        <v>569</v>
      </c>
      <c r="G66" s="102">
        <v>482</v>
      </c>
      <c r="H66" s="102">
        <v>380</v>
      </c>
      <c r="I66" s="102">
        <v>87538</v>
      </c>
      <c r="J66" s="102">
        <v>350</v>
      </c>
      <c r="K66" s="102">
        <v>0</v>
      </c>
      <c r="L66" s="102">
        <v>87188</v>
      </c>
      <c r="M66" s="102">
        <v>55361</v>
      </c>
      <c r="N66" s="273">
        <v>30145</v>
      </c>
    </row>
    <row r="67" spans="2:14" ht="12">
      <c r="B67" s="259" t="s">
        <v>965</v>
      </c>
      <c r="C67" s="274">
        <v>771</v>
      </c>
      <c r="D67" s="112">
        <v>0</v>
      </c>
      <c r="E67" s="112">
        <v>1</v>
      </c>
      <c r="F67" s="112">
        <v>771</v>
      </c>
      <c r="G67" s="112">
        <v>734</v>
      </c>
      <c r="H67" s="112">
        <v>390</v>
      </c>
      <c r="I67" s="112">
        <v>153197</v>
      </c>
      <c r="J67" s="112">
        <v>0</v>
      </c>
      <c r="K67" s="112">
        <v>80</v>
      </c>
      <c r="L67" s="112">
        <v>153277</v>
      </c>
      <c r="M67" s="112">
        <v>125250</v>
      </c>
      <c r="N67" s="275">
        <v>26571</v>
      </c>
    </row>
    <row r="68" spans="2:14" ht="12">
      <c r="B68" s="269" t="s">
        <v>1147</v>
      </c>
      <c r="C68" s="269"/>
      <c r="D68" s="269"/>
      <c r="E68" s="269"/>
      <c r="F68" s="269"/>
      <c r="G68" s="269"/>
      <c r="H68" s="269"/>
      <c r="I68" s="269"/>
      <c r="J68" s="269"/>
      <c r="K68" s="269"/>
      <c r="L68" s="269"/>
      <c r="M68" s="269"/>
      <c r="N68" s="269"/>
    </row>
    <row r="69" spans="2:14" ht="12">
      <c r="B69" s="269"/>
      <c r="C69" s="269"/>
      <c r="D69" s="269"/>
      <c r="E69" s="269"/>
      <c r="F69" s="269"/>
      <c r="G69" s="269"/>
      <c r="H69" s="269"/>
      <c r="I69" s="269"/>
      <c r="J69" s="269"/>
      <c r="K69" s="269"/>
      <c r="L69" s="269"/>
      <c r="M69" s="269"/>
      <c r="N69" s="269"/>
    </row>
    <row r="70" spans="2:14" ht="12">
      <c r="B70" s="269"/>
      <c r="C70" s="269"/>
      <c r="D70" s="269"/>
      <c r="E70" s="269"/>
      <c r="F70" s="269"/>
      <c r="G70" s="269"/>
      <c r="H70" s="269"/>
      <c r="I70" s="269"/>
      <c r="J70" s="269"/>
      <c r="K70" s="269"/>
      <c r="L70" s="269"/>
      <c r="M70" s="269"/>
      <c r="N70" s="269"/>
    </row>
    <row r="71" spans="2:14" ht="12">
      <c r="B71" s="269"/>
      <c r="C71" s="269"/>
      <c r="D71" s="269"/>
      <c r="E71" s="269"/>
      <c r="F71" s="269"/>
      <c r="G71" s="269"/>
      <c r="H71" s="269"/>
      <c r="I71" s="269"/>
      <c r="J71" s="269"/>
      <c r="K71" s="269"/>
      <c r="L71" s="269"/>
      <c r="M71" s="269"/>
      <c r="N71" s="269"/>
    </row>
    <row r="72" spans="2:14" ht="12">
      <c r="B72" s="269"/>
      <c r="C72" s="269"/>
      <c r="D72" s="269"/>
      <c r="E72" s="269"/>
      <c r="F72" s="269"/>
      <c r="G72" s="269"/>
      <c r="H72" s="269"/>
      <c r="I72" s="269"/>
      <c r="J72" s="269"/>
      <c r="K72" s="269"/>
      <c r="L72" s="269"/>
      <c r="M72" s="269"/>
      <c r="N72" s="269"/>
    </row>
    <row r="73" spans="2:14" ht="12">
      <c r="B73" s="269"/>
      <c r="C73" s="269"/>
      <c r="D73" s="269"/>
      <c r="E73" s="269"/>
      <c r="F73" s="269"/>
      <c r="G73" s="269"/>
      <c r="H73" s="269"/>
      <c r="I73" s="269"/>
      <c r="J73" s="269"/>
      <c r="K73" s="269"/>
      <c r="L73" s="269"/>
      <c r="M73" s="269"/>
      <c r="N73" s="269"/>
    </row>
    <row r="74" spans="2:14" ht="12">
      <c r="B74" s="269"/>
      <c r="C74" s="269"/>
      <c r="D74" s="269"/>
      <c r="E74" s="269"/>
      <c r="F74" s="269"/>
      <c r="G74" s="269"/>
      <c r="H74" s="269"/>
      <c r="I74" s="269"/>
      <c r="J74" s="269"/>
      <c r="K74" s="269"/>
      <c r="L74" s="269"/>
      <c r="M74" s="269"/>
      <c r="N74" s="269"/>
    </row>
    <row r="75" spans="2:14" ht="12">
      <c r="B75" s="269"/>
      <c r="C75" s="269"/>
      <c r="D75" s="269"/>
      <c r="E75" s="269"/>
      <c r="F75" s="269"/>
      <c r="G75" s="269"/>
      <c r="H75" s="269"/>
      <c r="I75" s="269"/>
      <c r="J75" s="269"/>
      <c r="K75" s="269"/>
      <c r="L75" s="269"/>
      <c r="M75" s="269"/>
      <c r="N75" s="269"/>
    </row>
    <row r="76" spans="2:14" ht="12">
      <c r="B76" s="269"/>
      <c r="C76" s="269"/>
      <c r="D76" s="269"/>
      <c r="E76" s="269"/>
      <c r="F76" s="269"/>
      <c r="G76" s="269"/>
      <c r="H76" s="269"/>
      <c r="I76" s="269"/>
      <c r="J76" s="269"/>
      <c r="K76" s="269"/>
      <c r="L76" s="269"/>
      <c r="M76" s="269"/>
      <c r="N76" s="269"/>
    </row>
    <row r="77" spans="2:14" ht="12">
      <c r="B77" s="269"/>
      <c r="C77" s="269"/>
      <c r="D77" s="269"/>
      <c r="E77" s="269"/>
      <c r="F77" s="269"/>
      <c r="G77" s="269"/>
      <c r="H77" s="269"/>
      <c r="I77" s="269"/>
      <c r="J77" s="269"/>
      <c r="K77" s="269"/>
      <c r="L77" s="269"/>
      <c r="M77" s="269"/>
      <c r="N77" s="269"/>
    </row>
    <row r="78" spans="2:14" ht="12">
      <c r="B78" s="269"/>
      <c r="C78" s="269"/>
      <c r="D78" s="269"/>
      <c r="E78" s="269"/>
      <c r="F78" s="269"/>
      <c r="G78" s="269"/>
      <c r="H78" s="269"/>
      <c r="I78" s="269"/>
      <c r="J78" s="269"/>
      <c r="K78" s="269"/>
      <c r="L78" s="269"/>
      <c r="M78" s="269"/>
      <c r="N78" s="269"/>
    </row>
    <row r="79" spans="2:14" ht="12">
      <c r="B79" s="269"/>
      <c r="C79" s="269"/>
      <c r="D79" s="269"/>
      <c r="E79" s="269"/>
      <c r="F79" s="269"/>
      <c r="G79" s="269"/>
      <c r="H79" s="269"/>
      <c r="I79" s="269"/>
      <c r="J79" s="269"/>
      <c r="K79" s="269"/>
      <c r="L79" s="269"/>
      <c r="M79" s="269"/>
      <c r="N79" s="269"/>
    </row>
    <row r="80" spans="2:14" ht="12">
      <c r="B80" s="269"/>
      <c r="C80" s="269"/>
      <c r="D80" s="269"/>
      <c r="E80" s="269"/>
      <c r="F80" s="269"/>
      <c r="G80" s="269"/>
      <c r="H80" s="269"/>
      <c r="I80" s="269"/>
      <c r="J80" s="269"/>
      <c r="K80" s="269"/>
      <c r="L80" s="269"/>
      <c r="M80" s="269"/>
      <c r="N80" s="269"/>
    </row>
    <row r="81" spans="2:14" ht="12">
      <c r="B81" s="269"/>
      <c r="C81" s="269"/>
      <c r="D81" s="269"/>
      <c r="E81" s="269"/>
      <c r="F81" s="269"/>
      <c r="G81" s="269"/>
      <c r="H81" s="269"/>
      <c r="I81" s="269"/>
      <c r="J81" s="269"/>
      <c r="K81" s="269"/>
      <c r="L81" s="269"/>
      <c r="M81" s="269"/>
      <c r="N81" s="269"/>
    </row>
    <row r="82" spans="2:14" ht="12">
      <c r="B82" s="269"/>
      <c r="C82" s="269"/>
      <c r="D82" s="269"/>
      <c r="E82" s="269"/>
      <c r="F82" s="269"/>
      <c r="G82" s="269"/>
      <c r="H82" s="269"/>
      <c r="I82" s="269"/>
      <c r="J82" s="269"/>
      <c r="K82" s="269"/>
      <c r="L82" s="269"/>
      <c r="M82" s="269"/>
      <c r="N82" s="269"/>
    </row>
    <row r="83" spans="2:14" ht="12">
      <c r="B83" s="269"/>
      <c r="C83" s="269"/>
      <c r="D83" s="269"/>
      <c r="E83" s="269"/>
      <c r="F83" s="269"/>
      <c r="G83" s="269"/>
      <c r="H83" s="269"/>
      <c r="I83" s="269"/>
      <c r="J83" s="269"/>
      <c r="K83" s="269"/>
      <c r="L83" s="269"/>
      <c r="M83" s="269"/>
      <c r="N83" s="269"/>
    </row>
    <row r="84" spans="2:14" ht="12">
      <c r="B84" s="269"/>
      <c r="C84" s="269"/>
      <c r="D84" s="269"/>
      <c r="E84" s="269"/>
      <c r="F84" s="269"/>
      <c r="G84" s="269"/>
      <c r="H84" s="269"/>
      <c r="I84" s="269"/>
      <c r="J84" s="269"/>
      <c r="K84" s="269"/>
      <c r="L84" s="269"/>
      <c r="M84" s="269"/>
      <c r="N84" s="269"/>
    </row>
    <row r="85" spans="2:14" ht="12">
      <c r="B85" s="269"/>
      <c r="C85" s="269"/>
      <c r="D85" s="269"/>
      <c r="E85" s="269"/>
      <c r="F85" s="269"/>
      <c r="G85" s="269"/>
      <c r="H85" s="269"/>
      <c r="I85" s="269"/>
      <c r="J85" s="269"/>
      <c r="K85" s="269"/>
      <c r="L85" s="269"/>
      <c r="M85" s="269"/>
      <c r="N85" s="269"/>
    </row>
    <row r="86" spans="2:14" ht="12">
      <c r="B86" s="269"/>
      <c r="C86" s="269"/>
      <c r="D86" s="269"/>
      <c r="E86" s="269"/>
      <c r="F86" s="269"/>
      <c r="G86" s="269"/>
      <c r="H86" s="269"/>
      <c r="I86" s="269"/>
      <c r="J86" s="269"/>
      <c r="K86" s="269"/>
      <c r="L86" s="269"/>
      <c r="M86" s="269"/>
      <c r="N86" s="269"/>
    </row>
    <row r="87" spans="2:14" ht="12">
      <c r="B87" s="269"/>
      <c r="C87" s="269"/>
      <c r="D87" s="269"/>
      <c r="E87" s="269"/>
      <c r="F87" s="269"/>
      <c r="G87" s="269"/>
      <c r="H87" s="269"/>
      <c r="I87" s="269"/>
      <c r="J87" s="269"/>
      <c r="K87" s="269"/>
      <c r="L87" s="269"/>
      <c r="M87" s="269"/>
      <c r="N87" s="269"/>
    </row>
    <row r="88" spans="2:14" ht="12">
      <c r="B88" s="269"/>
      <c r="C88" s="269"/>
      <c r="D88" s="269"/>
      <c r="E88" s="269"/>
      <c r="F88" s="269"/>
      <c r="G88" s="269"/>
      <c r="H88" s="269"/>
      <c r="I88" s="269"/>
      <c r="J88" s="269"/>
      <c r="K88" s="269"/>
      <c r="L88" s="269"/>
      <c r="M88" s="269"/>
      <c r="N88" s="269"/>
    </row>
    <row r="89" spans="2:14" ht="12">
      <c r="B89" s="269"/>
      <c r="C89" s="269"/>
      <c r="D89" s="269"/>
      <c r="E89" s="269"/>
      <c r="F89" s="269"/>
      <c r="G89" s="269"/>
      <c r="H89" s="269"/>
      <c r="I89" s="269"/>
      <c r="J89" s="269"/>
      <c r="K89" s="269"/>
      <c r="L89" s="269"/>
      <c r="M89" s="269"/>
      <c r="N89" s="269"/>
    </row>
    <row r="90" spans="2:14" ht="12">
      <c r="B90" s="269"/>
      <c r="C90" s="269"/>
      <c r="D90" s="269"/>
      <c r="E90" s="269"/>
      <c r="F90" s="269"/>
      <c r="G90" s="269"/>
      <c r="H90" s="269"/>
      <c r="I90" s="269"/>
      <c r="J90" s="269"/>
      <c r="K90" s="269"/>
      <c r="L90" s="269"/>
      <c r="M90" s="269"/>
      <c r="N90" s="269"/>
    </row>
    <row r="91" spans="2:14" ht="12">
      <c r="B91" s="269"/>
      <c r="C91" s="269"/>
      <c r="D91" s="269"/>
      <c r="E91" s="269"/>
      <c r="F91" s="269"/>
      <c r="G91" s="269"/>
      <c r="H91" s="269"/>
      <c r="I91" s="269"/>
      <c r="J91" s="269"/>
      <c r="K91" s="269"/>
      <c r="L91" s="269"/>
      <c r="M91" s="269"/>
      <c r="N91" s="269"/>
    </row>
    <row r="92" spans="2:14" ht="12">
      <c r="B92" s="269"/>
      <c r="C92" s="269"/>
      <c r="D92" s="269"/>
      <c r="E92" s="269"/>
      <c r="F92" s="269"/>
      <c r="G92" s="269"/>
      <c r="H92" s="269"/>
      <c r="I92" s="269"/>
      <c r="J92" s="269"/>
      <c r="K92" s="269"/>
      <c r="L92" s="269"/>
      <c r="M92" s="269"/>
      <c r="N92" s="269"/>
    </row>
    <row r="93" spans="2:14" ht="12">
      <c r="B93" s="269"/>
      <c r="C93" s="269"/>
      <c r="D93" s="269"/>
      <c r="E93" s="269"/>
      <c r="F93" s="269"/>
      <c r="G93" s="269"/>
      <c r="H93" s="269"/>
      <c r="I93" s="269"/>
      <c r="J93" s="269"/>
      <c r="K93" s="269"/>
      <c r="L93" s="269"/>
      <c r="M93" s="269"/>
      <c r="N93" s="269"/>
    </row>
    <row r="94" spans="2:14" ht="12">
      <c r="B94" s="269"/>
      <c r="C94" s="269"/>
      <c r="D94" s="269"/>
      <c r="E94" s="269"/>
      <c r="F94" s="269"/>
      <c r="G94" s="269"/>
      <c r="H94" s="269"/>
      <c r="I94" s="269"/>
      <c r="J94" s="269"/>
      <c r="K94" s="269"/>
      <c r="L94" s="269"/>
      <c r="M94" s="269"/>
      <c r="N94" s="269"/>
    </row>
    <row r="95" spans="2:14" ht="12">
      <c r="B95" s="269"/>
      <c r="C95" s="269"/>
      <c r="D95" s="269"/>
      <c r="E95" s="269"/>
      <c r="F95" s="269"/>
      <c r="G95" s="269"/>
      <c r="H95" s="269"/>
      <c r="I95" s="269"/>
      <c r="J95" s="269"/>
      <c r="K95" s="269"/>
      <c r="L95" s="269"/>
      <c r="M95" s="269"/>
      <c r="N95" s="269"/>
    </row>
    <row r="96" spans="2:14" ht="12">
      <c r="B96" s="269"/>
      <c r="C96" s="269"/>
      <c r="D96" s="269"/>
      <c r="E96" s="269"/>
      <c r="F96" s="269"/>
      <c r="G96" s="269"/>
      <c r="H96" s="269"/>
      <c r="I96" s="269"/>
      <c r="J96" s="269"/>
      <c r="K96" s="269"/>
      <c r="L96" s="269"/>
      <c r="M96" s="269"/>
      <c r="N96" s="269"/>
    </row>
    <row r="97" spans="2:14" ht="12">
      <c r="B97" s="269"/>
      <c r="C97" s="269"/>
      <c r="D97" s="269"/>
      <c r="E97" s="269"/>
      <c r="F97" s="269"/>
      <c r="G97" s="269"/>
      <c r="H97" s="269"/>
      <c r="I97" s="269"/>
      <c r="J97" s="269"/>
      <c r="K97" s="269"/>
      <c r="L97" s="269"/>
      <c r="M97" s="269"/>
      <c r="N97" s="269"/>
    </row>
    <row r="98" spans="2:14" ht="12">
      <c r="B98" s="269"/>
      <c r="C98" s="269"/>
      <c r="D98" s="269"/>
      <c r="E98" s="269"/>
      <c r="F98" s="269"/>
      <c r="G98" s="269"/>
      <c r="H98" s="269"/>
      <c r="I98" s="269"/>
      <c r="J98" s="269"/>
      <c r="K98" s="269"/>
      <c r="L98" s="269"/>
      <c r="M98" s="269"/>
      <c r="N98" s="269"/>
    </row>
    <row r="99" spans="2:14" ht="12">
      <c r="B99" s="269"/>
      <c r="C99" s="269"/>
      <c r="D99" s="269"/>
      <c r="E99" s="269"/>
      <c r="F99" s="269"/>
      <c r="G99" s="269"/>
      <c r="H99" s="269"/>
      <c r="I99" s="269"/>
      <c r="J99" s="269"/>
      <c r="K99" s="269"/>
      <c r="L99" s="269"/>
      <c r="M99" s="269"/>
      <c r="N99" s="269"/>
    </row>
    <row r="100" spans="2:14" ht="12">
      <c r="B100" s="269"/>
      <c r="C100" s="269"/>
      <c r="D100" s="269"/>
      <c r="E100" s="269"/>
      <c r="F100" s="269"/>
      <c r="G100" s="269"/>
      <c r="H100" s="269"/>
      <c r="I100" s="269"/>
      <c r="J100" s="269"/>
      <c r="K100" s="269"/>
      <c r="L100" s="269"/>
      <c r="M100" s="269"/>
      <c r="N100" s="269"/>
    </row>
    <row r="101" spans="2:14" ht="12">
      <c r="B101" s="269"/>
      <c r="C101" s="269"/>
      <c r="D101" s="269"/>
      <c r="E101" s="269"/>
      <c r="F101" s="269"/>
      <c r="G101" s="269"/>
      <c r="H101" s="269"/>
      <c r="I101" s="269"/>
      <c r="J101" s="269"/>
      <c r="K101" s="269"/>
      <c r="L101" s="269"/>
      <c r="M101" s="269"/>
      <c r="N101" s="269"/>
    </row>
    <row r="102" spans="2:14" ht="12">
      <c r="B102" s="269"/>
      <c r="C102" s="269"/>
      <c r="D102" s="269"/>
      <c r="E102" s="269"/>
      <c r="F102" s="269"/>
      <c r="G102" s="269"/>
      <c r="H102" s="269"/>
      <c r="I102" s="269"/>
      <c r="J102" s="269"/>
      <c r="K102" s="269"/>
      <c r="L102" s="269"/>
      <c r="M102" s="269"/>
      <c r="N102" s="269"/>
    </row>
    <row r="103" spans="2:14" ht="12">
      <c r="B103" s="269"/>
      <c r="C103" s="269"/>
      <c r="D103" s="269"/>
      <c r="E103" s="269"/>
      <c r="F103" s="269"/>
      <c r="G103" s="269"/>
      <c r="H103" s="269"/>
      <c r="I103" s="269"/>
      <c r="J103" s="269"/>
      <c r="K103" s="269"/>
      <c r="L103" s="269"/>
      <c r="M103" s="269"/>
      <c r="N103" s="269"/>
    </row>
    <row r="104" spans="2:14" ht="12">
      <c r="B104" s="269"/>
      <c r="C104" s="269"/>
      <c r="D104" s="269"/>
      <c r="E104" s="269"/>
      <c r="F104" s="269"/>
      <c r="G104" s="269"/>
      <c r="H104" s="269"/>
      <c r="I104" s="269"/>
      <c r="J104" s="269"/>
      <c r="K104" s="269"/>
      <c r="L104" s="269"/>
      <c r="M104" s="269"/>
      <c r="N104" s="269"/>
    </row>
    <row r="105" spans="2:14" ht="12">
      <c r="B105" s="269"/>
      <c r="C105" s="269"/>
      <c r="D105" s="269"/>
      <c r="E105" s="269"/>
      <c r="F105" s="269"/>
      <c r="G105" s="269"/>
      <c r="H105" s="269"/>
      <c r="I105" s="269"/>
      <c r="J105" s="269"/>
      <c r="K105" s="269"/>
      <c r="L105" s="269"/>
      <c r="M105" s="269"/>
      <c r="N105" s="269"/>
    </row>
    <row r="106" spans="2:14" ht="12">
      <c r="B106" s="269"/>
      <c r="C106" s="269"/>
      <c r="D106" s="269"/>
      <c r="E106" s="269"/>
      <c r="F106" s="269"/>
      <c r="G106" s="269"/>
      <c r="H106" s="269"/>
      <c r="I106" s="269"/>
      <c r="J106" s="269"/>
      <c r="K106" s="269"/>
      <c r="L106" s="269"/>
      <c r="M106" s="269"/>
      <c r="N106" s="269"/>
    </row>
    <row r="107" spans="2:14" ht="12">
      <c r="B107" s="269"/>
      <c r="C107" s="269"/>
      <c r="D107" s="269"/>
      <c r="E107" s="269"/>
      <c r="F107" s="269"/>
      <c r="G107" s="269"/>
      <c r="H107" s="269"/>
      <c r="I107" s="269"/>
      <c r="J107" s="269"/>
      <c r="K107" s="269"/>
      <c r="L107" s="269"/>
      <c r="M107" s="269"/>
      <c r="N107" s="269"/>
    </row>
    <row r="108" spans="2:14" ht="12">
      <c r="B108" s="269"/>
      <c r="C108" s="269"/>
      <c r="D108" s="269"/>
      <c r="E108" s="269"/>
      <c r="F108" s="269"/>
      <c r="G108" s="269"/>
      <c r="H108" s="269"/>
      <c r="I108" s="269"/>
      <c r="J108" s="269"/>
      <c r="K108" s="269"/>
      <c r="L108" s="269"/>
      <c r="M108" s="269"/>
      <c r="N108" s="269"/>
    </row>
    <row r="109" spans="2:14" ht="12">
      <c r="B109" s="269"/>
      <c r="C109" s="269"/>
      <c r="D109" s="269"/>
      <c r="E109" s="269"/>
      <c r="F109" s="269"/>
      <c r="G109" s="269"/>
      <c r="H109" s="269"/>
      <c r="I109" s="269"/>
      <c r="J109" s="269"/>
      <c r="K109" s="269"/>
      <c r="L109" s="269"/>
      <c r="M109" s="269"/>
      <c r="N109" s="269"/>
    </row>
    <row r="110" spans="2:14" ht="12">
      <c r="B110" s="269"/>
      <c r="C110" s="269"/>
      <c r="D110" s="269"/>
      <c r="E110" s="269"/>
      <c r="F110" s="269"/>
      <c r="G110" s="269"/>
      <c r="H110" s="269"/>
      <c r="I110" s="269"/>
      <c r="J110" s="269"/>
      <c r="K110" s="269"/>
      <c r="L110" s="269"/>
      <c r="M110" s="269"/>
      <c r="N110" s="269"/>
    </row>
    <row r="111" spans="2:14" ht="12">
      <c r="B111" s="269"/>
      <c r="C111" s="269"/>
      <c r="D111" s="269"/>
      <c r="E111" s="269"/>
      <c r="F111" s="269"/>
      <c r="G111" s="269"/>
      <c r="H111" s="269"/>
      <c r="I111" s="269"/>
      <c r="J111" s="269"/>
      <c r="K111" s="269"/>
      <c r="L111" s="269"/>
      <c r="M111" s="269"/>
      <c r="N111" s="269"/>
    </row>
    <row r="112" spans="2:14" ht="12">
      <c r="B112" s="269"/>
      <c r="C112" s="269"/>
      <c r="D112" s="269"/>
      <c r="E112" s="269"/>
      <c r="F112" s="269"/>
      <c r="G112" s="269"/>
      <c r="H112" s="269"/>
      <c r="I112" s="269"/>
      <c r="J112" s="269"/>
      <c r="K112" s="269"/>
      <c r="L112" s="269"/>
      <c r="M112" s="269"/>
      <c r="N112" s="269"/>
    </row>
    <row r="113" spans="2:14" ht="12">
      <c r="B113" s="269"/>
      <c r="C113" s="269"/>
      <c r="D113" s="269"/>
      <c r="E113" s="269"/>
      <c r="F113" s="269"/>
      <c r="G113" s="269"/>
      <c r="H113" s="269"/>
      <c r="I113" s="269"/>
      <c r="J113" s="269"/>
      <c r="K113" s="269"/>
      <c r="L113" s="269"/>
      <c r="M113" s="269"/>
      <c r="N113" s="269"/>
    </row>
    <row r="114" spans="2:14" ht="12">
      <c r="B114" s="269"/>
      <c r="C114" s="269"/>
      <c r="D114" s="269"/>
      <c r="E114" s="269"/>
      <c r="F114" s="269"/>
      <c r="G114" s="269"/>
      <c r="H114" s="269"/>
      <c r="I114" s="269"/>
      <c r="J114" s="269"/>
      <c r="K114" s="269"/>
      <c r="L114" s="269"/>
      <c r="M114" s="269"/>
      <c r="N114" s="269"/>
    </row>
    <row r="115" spans="2:14" ht="12">
      <c r="B115" s="269"/>
      <c r="C115" s="269"/>
      <c r="D115" s="269"/>
      <c r="E115" s="269"/>
      <c r="F115" s="269"/>
      <c r="G115" s="269"/>
      <c r="H115" s="269"/>
      <c r="I115" s="269"/>
      <c r="J115" s="269"/>
      <c r="K115" s="269"/>
      <c r="L115" s="269"/>
      <c r="M115" s="269"/>
      <c r="N115" s="269"/>
    </row>
    <row r="116" spans="2:14" ht="12">
      <c r="B116" s="269"/>
      <c r="C116" s="269"/>
      <c r="D116" s="269"/>
      <c r="E116" s="269"/>
      <c r="F116" s="269"/>
      <c r="G116" s="269"/>
      <c r="H116" s="269"/>
      <c r="I116" s="269"/>
      <c r="J116" s="269"/>
      <c r="K116" s="269"/>
      <c r="L116" s="269"/>
      <c r="M116" s="269"/>
      <c r="N116" s="269"/>
    </row>
    <row r="117" spans="2:14" ht="12">
      <c r="B117" s="269"/>
      <c r="C117" s="269"/>
      <c r="D117" s="269"/>
      <c r="E117" s="269"/>
      <c r="F117" s="269"/>
      <c r="G117" s="269"/>
      <c r="H117" s="269"/>
      <c r="I117" s="269"/>
      <c r="J117" s="269"/>
      <c r="K117" s="269"/>
      <c r="L117" s="269"/>
      <c r="M117" s="269"/>
      <c r="N117" s="269"/>
    </row>
    <row r="118" spans="2:14" ht="12">
      <c r="B118" s="269"/>
      <c r="C118" s="269"/>
      <c r="D118" s="269"/>
      <c r="E118" s="269"/>
      <c r="F118" s="269"/>
      <c r="G118" s="269"/>
      <c r="H118" s="269"/>
      <c r="I118" s="269"/>
      <c r="J118" s="269"/>
      <c r="K118" s="269"/>
      <c r="L118" s="269"/>
      <c r="M118" s="269"/>
      <c r="N118" s="269"/>
    </row>
    <row r="119" spans="2:14" ht="12">
      <c r="B119" s="269"/>
      <c r="C119" s="269"/>
      <c r="D119" s="269"/>
      <c r="E119" s="269"/>
      <c r="F119" s="269"/>
      <c r="G119" s="269"/>
      <c r="H119" s="269"/>
      <c r="I119" s="269"/>
      <c r="J119" s="269"/>
      <c r="K119" s="269"/>
      <c r="L119" s="269"/>
      <c r="M119" s="269"/>
      <c r="N119" s="269"/>
    </row>
  </sheetData>
  <mergeCells count="17">
    <mergeCell ref="M3:M4"/>
    <mergeCell ref="B5:B8"/>
    <mergeCell ref="I5:N5"/>
    <mergeCell ref="F6:F8"/>
    <mergeCell ref="G6:G8"/>
    <mergeCell ref="H6:H8"/>
    <mergeCell ref="I6:I8"/>
    <mergeCell ref="J6:J8"/>
    <mergeCell ref="K6:K8"/>
    <mergeCell ref="D5:D8"/>
    <mergeCell ref="E5:E8"/>
    <mergeCell ref="F5:H5"/>
    <mergeCell ref="C5:C8"/>
    <mergeCell ref="M6:N6"/>
    <mergeCell ref="M7:M8"/>
    <mergeCell ref="N7:N8"/>
    <mergeCell ref="L6:L8"/>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R127"/>
  <sheetViews>
    <sheetView workbookViewId="0" topLeftCell="A1">
      <selection activeCell="A1" sqref="A1"/>
    </sheetView>
  </sheetViews>
  <sheetFormatPr defaultColWidth="9.00390625" defaultRowHeight="15" customHeight="1"/>
  <cols>
    <col min="1" max="1" width="2.625" style="276" customWidth="1"/>
    <col min="2" max="2" width="9.75390625" style="276" customWidth="1"/>
    <col min="3" max="3" width="10.625" style="276" customWidth="1"/>
    <col min="4" max="4" width="8.75390625" style="276" customWidth="1"/>
    <col min="5" max="7" width="10.625" style="276" customWidth="1"/>
    <col min="8" max="8" width="7.875" style="276" customWidth="1"/>
    <col min="9" max="10" width="10.625" style="276" customWidth="1"/>
    <col min="11" max="12" width="9.625" style="276" customWidth="1"/>
    <col min="13" max="18" width="8.125" style="276" customWidth="1"/>
    <col min="19" max="16384" width="9.00390625" style="276" customWidth="1"/>
  </cols>
  <sheetData>
    <row r="1" ht="12"/>
    <row r="2" ht="13.5" customHeight="1">
      <c r="B2" s="277" t="s">
        <v>81</v>
      </c>
    </row>
    <row r="3" ht="13.5" customHeight="1">
      <c r="B3" s="278"/>
    </row>
    <row r="4" spans="3:13" ht="13.5" customHeight="1" thickBot="1">
      <c r="C4" s="279"/>
      <c r="G4" s="279"/>
      <c r="H4" s="279"/>
      <c r="I4" s="279"/>
      <c r="J4" s="280" t="s">
        <v>71</v>
      </c>
      <c r="M4" s="279"/>
    </row>
    <row r="5" spans="2:18" ht="13.5" customHeight="1" thickTop="1">
      <c r="B5" s="1328" t="s">
        <v>1048</v>
      </c>
      <c r="C5" s="281" t="s">
        <v>1149</v>
      </c>
      <c r="D5" s="281"/>
      <c r="E5" s="282"/>
      <c r="F5" s="282"/>
      <c r="G5" s="281" t="s">
        <v>1150</v>
      </c>
      <c r="H5" s="282"/>
      <c r="I5" s="282"/>
      <c r="J5" s="282"/>
      <c r="K5" s="279"/>
      <c r="L5" s="283"/>
      <c r="M5" s="283"/>
      <c r="N5" s="283"/>
      <c r="O5" s="283"/>
      <c r="P5" s="279"/>
      <c r="Q5" s="279"/>
      <c r="R5" s="279"/>
    </row>
    <row r="6" spans="2:18" ht="25.5" customHeight="1">
      <c r="B6" s="1329"/>
      <c r="C6" s="284" t="s">
        <v>1151</v>
      </c>
      <c r="D6" s="285" t="s">
        <v>72</v>
      </c>
      <c r="E6" s="284" t="s">
        <v>73</v>
      </c>
      <c r="F6" s="284" t="s">
        <v>74</v>
      </c>
      <c r="G6" s="284" t="s">
        <v>1151</v>
      </c>
      <c r="H6" s="285" t="s">
        <v>72</v>
      </c>
      <c r="I6" s="284" t="s">
        <v>75</v>
      </c>
      <c r="J6" s="286" t="s">
        <v>74</v>
      </c>
      <c r="K6" s="287"/>
      <c r="L6" s="287"/>
      <c r="M6" s="279"/>
      <c r="N6" s="288"/>
      <c r="O6" s="279"/>
      <c r="P6" s="288"/>
      <c r="Q6" s="279"/>
      <c r="R6" s="288"/>
    </row>
    <row r="7" spans="2:18" ht="6.75" customHeight="1">
      <c r="B7" s="289"/>
      <c r="C7" s="290"/>
      <c r="D7" s="291"/>
      <c r="E7" s="287"/>
      <c r="F7" s="287"/>
      <c r="G7" s="292"/>
      <c r="H7" s="291"/>
      <c r="I7" s="291"/>
      <c r="J7" s="293"/>
      <c r="K7" s="287"/>
      <c r="L7" s="287"/>
      <c r="M7" s="279"/>
      <c r="N7" s="288"/>
      <c r="O7" s="279"/>
      <c r="P7" s="288"/>
      <c r="Q7" s="279"/>
      <c r="R7" s="288"/>
    </row>
    <row r="8" spans="2:18" ht="12" customHeight="1">
      <c r="B8" s="289" t="s">
        <v>76</v>
      </c>
      <c r="C8" s="100">
        <v>105800</v>
      </c>
      <c r="D8" s="101">
        <v>569</v>
      </c>
      <c r="E8" s="101">
        <v>602000</v>
      </c>
      <c r="F8" s="101">
        <v>112</v>
      </c>
      <c r="G8" s="101">
        <v>1760</v>
      </c>
      <c r="H8" s="101">
        <f>I8/G8*100</f>
        <v>271.0227272727273</v>
      </c>
      <c r="I8" s="101">
        <v>4770</v>
      </c>
      <c r="J8" s="294">
        <v>112</v>
      </c>
      <c r="K8" s="287"/>
      <c r="L8" s="287"/>
      <c r="M8" s="279"/>
      <c r="N8" s="288"/>
      <c r="O8" s="279"/>
      <c r="P8" s="288"/>
      <c r="Q8" s="279"/>
      <c r="R8" s="288"/>
    </row>
    <row r="9" spans="2:18" ht="12" customHeight="1">
      <c r="B9" s="289" t="s">
        <v>77</v>
      </c>
      <c r="C9" s="100">
        <v>107300</v>
      </c>
      <c r="D9" s="101">
        <v>532</v>
      </c>
      <c r="E9" s="101">
        <v>570800</v>
      </c>
      <c r="F9" s="101">
        <v>102</v>
      </c>
      <c r="G9" s="101">
        <v>1440</v>
      </c>
      <c r="H9" s="101">
        <v>244</v>
      </c>
      <c r="I9" s="101">
        <v>3510</v>
      </c>
      <c r="J9" s="294">
        <v>97</v>
      </c>
      <c r="K9" s="287"/>
      <c r="L9" s="287"/>
      <c r="M9" s="279"/>
      <c r="N9" s="288"/>
      <c r="O9" s="279"/>
      <c r="P9" s="288"/>
      <c r="Q9" s="279"/>
      <c r="R9" s="288"/>
    </row>
    <row r="10" spans="2:18" ht="12" customHeight="1">
      <c r="B10" s="289" t="s">
        <v>1152</v>
      </c>
      <c r="C10" s="100">
        <v>100200</v>
      </c>
      <c r="D10" s="101">
        <v>577</v>
      </c>
      <c r="E10" s="101">
        <v>578200</v>
      </c>
      <c r="F10" s="101">
        <v>108</v>
      </c>
      <c r="G10" s="101">
        <v>777</v>
      </c>
      <c r="H10" s="101">
        <v>240</v>
      </c>
      <c r="I10" s="101">
        <v>1860</v>
      </c>
      <c r="J10" s="294">
        <v>96</v>
      </c>
      <c r="K10" s="287"/>
      <c r="L10" s="287"/>
      <c r="M10" s="279"/>
      <c r="N10" s="288"/>
      <c r="O10" s="279"/>
      <c r="P10" s="288"/>
      <c r="Q10" s="279"/>
      <c r="R10" s="288"/>
    </row>
    <row r="11" spans="2:18" ht="12" customHeight="1">
      <c r="B11" s="289" t="s">
        <v>1153</v>
      </c>
      <c r="C11" s="100">
        <v>98400</v>
      </c>
      <c r="D11" s="101">
        <v>500</v>
      </c>
      <c r="E11" s="101">
        <v>492000</v>
      </c>
      <c r="F11" s="101">
        <v>90</v>
      </c>
      <c r="G11" s="101">
        <v>425</v>
      </c>
      <c r="H11" s="101">
        <v>225</v>
      </c>
      <c r="I11" s="101">
        <v>956</v>
      </c>
      <c r="J11" s="294">
        <v>90</v>
      </c>
      <c r="K11" s="287"/>
      <c r="L11" s="287"/>
      <c r="M11" s="279"/>
      <c r="N11" s="288"/>
      <c r="O11" s="279"/>
      <c r="P11" s="288"/>
      <c r="Q11" s="279"/>
      <c r="R11" s="288"/>
    </row>
    <row r="12" spans="2:18" ht="12" customHeight="1">
      <c r="B12" s="289" t="s">
        <v>1154</v>
      </c>
      <c r="C12" s="100">
        <v>98500</v>
      </c>
      <c r="D12" s="101">
        <v>529</v>
      </c>
      <c r="E12" s="101">
        <v>521100</v>
      </c>
      <c r="F12" s="101">
        <v>95</v>
      </c>
      <c r="G12" s="101">
        <v>350</v>
      </c>
      <c r="H12" s="101">
        <v>230</v>
      </c>
      <c r="I12" s="101">
        <v>805</v>
      </c>
      <c r="J12" s="294">
        <v>92</v>
      </c>
      <c r="K12" s="287"/>
      <c r="L12" s="287"/>
      <c r="M12" s="279"/>
      <c r="N12" s="288"/>
      <c r="O12" s="279"/>
      <c r="P12" s="288"/>
      <c r="Q12" s="279"/>
      <c r="R12" s="288"/>
    </row>
    <row r="13" spans="2:18" ht="6.75" customHeight="1">
      <c r="B13" s="295"/>
      <c r="C13" s="101"/>
      <c r="D13" s="101"/>
      <c r="E13" s="101"/>
      <c r="F13" s="101"/>
      <c r="G13" s="101"/>
      <c r="H13" s="101"/>
      <c r="I13" s="101"/>
      <c r="J13" s="294"/>
      <c r="K13" s="287"/>
      <c r="L13" s="287"/>
      <c r="M13" s="279"/>
      <c r="N13" s="288"/>
      <c r="O13" s="279"/>
      <c r="P13" s="288"/>
      <c r="Q13" s="279"/>
      <c r="R13" s="288"/>
    </row>
    <row r="14" spans="2:18" s="296" customFormat="1" ht="12" customHeight="1">
      <c r="B14" s="297" t="s">
        <v>78</v>
      </c>
      <c r="C14" s="104">
        <f>SUM(C16:C19)</f>
        <v>97400</v>
      </c>
      <c r="D14" s="105">
        <v>563</v>
      </c>
      <c r="E14" s="105">
        <f>SUM(E16:E19)</f>
        <v>548400</v>
      </c>
      <c r="F14" s="105">
        <v>103</v>
      </c>
      <c r="G14" s="105">
        <f>SUM(G16:G19)</f>
        <v>256</v>
      </c>
      <c r="H14" s="105">
        <v>85</v>
      </c>
      <c r="I14" s="105">
        <f>SUM(I16:I19)</f>
        <v>218</v>
      </c>
      <c r="J14" s="298">
        <v>35</v>
      </c>
      <c r="K14" s="299"/>
      <c r="L14" s="299"/>
      <c r="M14" s="300"/>
      <c r="N14" s="301"/>
      <c r="O14" s="300"/>
      <c r="P14" s="301"/>
      <c r="Q14" s="300"/>
      <c r="R14" s="301"/>
    </row>
    <row r="15" spans="2:18" s="296" customFormat="1" ht="9.75" customHeight="1">
      <c r="B15" s="302"/>
      <c r="C15" s="104"/>
      <c r="D15" s="105"/>
      <c r="E15" s="105"/>
      <c r="F15" s="105"/>
      <c r="G15" s="105"/>
      <c r="H15" s="105"/>
      <c r="I15" s="105"/>
      <c r="J15" s="298"/>
      <c r="K15" s="299"/>
      <c r="L15" s="299"/>
      <c r="M15" s="300"/>
      <c r="N15" s="301"/>
      <c r="O15" s="300"/>
      <c r="P15" s="301"/>
      <c r="Q15" s="300"/>
      <c r="R15" s="301"/>
    </row>
    <row r="16" spans="2:18" s="296" customFormat="1" ht="12" customHeight="1">
      <c r="B16" s="302" t="s">
        <v>1049</v>
      </c>
      <c r="C16" s="104">
        <v>26400</v>
      </c>
      <c r="D16" s="105">
        <v>559</v>
      </c>
      <c r="E16" s="105">
        <v>147600</v>
      </c>
      <c r="F16" s="105">
        <v>99</v>
      </c>
      <c r="G16" s="105">
        <v>87</v>
      </c>
      <c r="H16" s="105">
        <v>112</v>
      </c>
      <c r="I16" s="105">
        <v>97</v>
      </c>
      <c r="J16" s="298">
        <v>40</v>
      </c>
      <c r="K16" s="303"/>
      <c r="L16" s="303"/>
      <c r="M16" s="304"/>
      <c r="N16" s="304"/>
      <c r="O16" s="303"/>
      <c r="P16" s="303"/>
      <c r="Q16" s="303"/>
      <c r="R16" s="303"/>
    </row>
    <row r="17" spans="2:18" s="296" customFormat="1" ht="12" customHeight="1">
      <c r="B17" s="302" t="s">
        <v>1050</v>
      </c>
      <c r="C17" s="104">
        <v>14300</v>
      </c>
      <c r="D17" s="105">
        <v>531</v>
      </c>
      <c r="E17" s="105">
        <v>75900</v>
      </c>
      <c r="F17" s="105">
        <v>108</v>
      </c>
      <c r="G17" s="305">
        <v>30</v>
      </c>
      <c r="H17" s="105">
        <v>214</v>
      </c>
      <c r="I17" s="305">
        <v>64</v>
      </c>
      <c r="J17" s="298">
        <v>80</v>
      </c>
      <c r="K17" s="303"/>
      <c r="L17" s="303"/>
      <c r="M17" s="304"/>
      <c r="N17" s="304"/>
      <c r="O17" s="303"/>
      <c r="P17" s="303"/>
      <c r="Q17" s="303"/>
      <c r="R17" s="303"/>
    </row>
    <row r="18" spans="2:18" s="296" customFormat="1" ht="12" customHeight="1">
      <c r="B18" s="302" t="s">
        <v>1051</v>
      </c>
      <c r="C18" s="104">
        <v>21800</v>
      </c>
      <c r="D18" s="105">
        <v>578</v>
      </c>
      <c r="E18" s="105">
        <v>126000</v>
      </c>
      <c r="F18" s="105">
        <v>103</v>
      </c>
      <c r="G18" s="105">
        <v>122</v>
      </c>
      <c r="H18" s="105">
        <v>22</v>
      </c>
      <c r="I18" s="105">
        <v>27</v>
      </c>
      <c r="J18" s="298">
        <v>10</v>
      </c>
      <c r="K18" s="303"/>
      <c r="L18" s="303"/>
      <c r="M18" s="304"/>
      <c r="N18" s="304"/>
      <c r="O18" s="303"/>
      <c r="P18" s="303"/>
      <c r="Q18" s="303"/>
      <c r="R18" s="303"/>
    </row>
    <row r="19" spans="2:18" s="296" customFormat="1" ht="12" customHeight="1">
      <c r="B19" s="302" t="s">
        <v>1052</v>
      </c>
      <c r="C19" s="104">
        <v>34900</v>
      </c>
      <c r="D19" s="105">
        <v>570</v>
      </c>
      <c r="E19" s="105">
        <v>198900</v>
      </c>
      <c r="F19" s="105">
        <v>104</v>
      </c>
      <c r="G19" s="105">
        <v>17</v>
      </c>
      <c r="H19" s="105">
        <v>176</v>
      </c>
      <c r="I19" s="105">
        <v>30</v>
      </c>
      <c r="J19" s="298">
        <v>77</v>
      </c>
      <c r="K19" s="303"/>
      <c r="L19" s="303"/>
      <c r="M19" s="304"/>
      <c r="N19" s="304"/>
      <c r="O19" s="303"/>
      <c r="P19" s="303"/>
      <c r="Q19" s="303"/>
      <c r="R19" s="303"/>
    </row>
    <row r="20" spans="2:18" s="296" customFormat="1" ht="7.5" customHeight="1">
      <c r="B20" s="302"/>
      <c r="C20" s="105"/>
      <c r="D20" s="105"/>
      <c r="E20" s="105"/>
      <c r="F20" s="105"/>
      <c r="G20" s="105"/>
      <c r="H20" s="105"/>
      <c r="I20" s="105"/>
      <c r="J20" s="298"/>
      <c r="K20" s="303"/>
      <c r="L20" s="303"/>
      <c r="M20" s="304"/>
      <c r="N20" s="304"/>
      <c r="O20" s="303"/>
      <c r="P20" s="303"/>
      <c r="Q20" s="303"/>
      <c r="R20" s="303"/>
    </row>
    <row r="21" spans="2:18" ht="12" customHeight="1">
      <c r="B21" s="306" t="s">
        <v>922</v>
      </c>
      <c r="C21" s="307">
        <v>5310</v>
      </c>
      <c r="D21" s="307">
        <v>576</v>
      </c>
      <c r="E21" s="307">
        <v>30600</v>
      </c>
      <c r="F21" s="307">
        <v>99</v>
      </c>
      <c r="G21" s="307">
        <v>0</v>
      </c>
      <c r="H21" s="307">
        <v>0</v>
      </c>
      <c r="I21" s="307">
        <v>0</v>
      </c>
      <c r="J21" s="308">
        <v>0</v>
      </c>
      <c r="K21" s="309"/>
      <c r="L21" s="309"/>
      <c r="M21" s="310"/>
      <c r="N21" s="310"/>
      <c r="O21" s="309"/>
      <c r="P21" s="309"/>
      <c r="Q21" s="309"/>
      <c r="R21" s="309"/>
    </row>
    <row r="22" spans="2:18" ht="12" customHeight="1">
      <c r="B22" s="306" t="s">
        <v>923</v>
      </c>
      <c r="C22" s="307">
        <v>4220</v>
      </c>
      <c r="D22" s="307">
        <v>578</v>
      </c>
      <c r="E22" s="307">
        <v>24400</v>
      </c>
      <c r="F22" s="307">
        <v>104</v>
      </c>
      <c r="G22" s="307">
        <v>120</v>
      </c>
      <c r="H22" s="307">
        <v>20</v>
      </c>
      <c r="I22" s="307">
        <v>24</v>
      </c>
      <c r="J22" s="311">
        <v>9</v>
      </c>
      <c r="K22" s="309"/>
      <c r="L22" s="309"/>
      <c r="M22" s="310"/>
      <c r="N22" s="279"/>
      <c r="O22" s="309"/>
      <c r="P22" s="309"/>
      <c r="Q22" s="309"/>
      <c r="R22" s="309"/>
    </row>
    <row r="23" spans="2:18" ht="12" customHeight="1">
      <c r="B23" s="306" t="s">
        <v>924</v>
      </c>
      <c r="C23" s="307">
        <v>6150</v>
      </c>
      <c r="D23" s="307">
        <v>579</v>
      </c>
      <c r="E23" s="307">
        <v>35600</v>
      </c>
      <c r="F23" s="307">
        <v>104</v>
      </c>
      <c r="G23" s="307">
        <v>0</v>
      </c>
      <c r="H23" s="307">
        <v>0</v>
      </c>
      <c r="I23" s="307">
        <v>0</v>
      </c>
      <c r="J23" s="308">
        <v>0</v>
      </c>
      <c r="K23" s="309"/>
      <c r="L23" s="309"/>
      <c r="M23" s="310"/>
      <c r="N23" s="279"/>
      <c r="O23" s="309"/>
      <c r="P23" s="309"/>
      <c r="Q23" s="309"/>
      <c r="R23" s="309"/>
    </row>
    <row r="24" spans="2:18" ht="12" customHeight="1">
      <c r="B24" s="306" t="s">
        <v>925</v>
      </c>
      <c r="C24" s="307">
        <v>7150</v>
      </c>
      <c r="D24" s="307">
        <v>575</v>
      </c>
      <c r="E24" s="307">
        <v>41100</v>
      </c>
      <c r="F24" s="307">
        <v>102</v>
      </c>
      <c r="G24" s="312">
        <v>1</v>
      </c>
      <c r="H24" s="307">
        <v>170</v>
      </c>
      <c r="I24" s="312">
        <v>1</v>
      </c>
      <c r="J24" s="308">
        <v>71</v>
      </c>
      <c r="K24" s="309"/>
      <c r="L24" s="309"/>
      <c r="M24" s="310"/>
      <c r="N24" s="279"/>
      <c r="O24" s="309"/>
      <c r="P24" s="309"/>
      <c r="Q24" s="309"/>
      <c r="R24" s="309"/>
    </row>
    <row r="25" spans="2:18" ht="12" customHeight="1">
      <c r="B25" s="306" t="s">
        <v>926</v>
      </c>
      <c r="C25" s="307">
        <v>4330</v>
      </c>
      <c r="D25" s="307">
        <v>545</v>
      </c>
      <c r="E25" s="307">
        <v>23600</v>
      </c>
      <c r="F25" s="307">
        <v>107</v>
      </c>
      <c r="G25" s="312">
        <v>12</v>
      </c>
      <c r="H25" s="307">
        <v>242</v>
      </c>
      <c r="I25" s="312">
        <v>29</v>
      </c>
      <c r="J25" s="311">
        <v>79</v>
      </c>
      <c r="K25" s="309"/>
      <c r="L25" s="309"/>
      <c r="M25" s="310"/>
      <c r="N25" s="279"/>
      <c r="O25" s="309"/>
      <c r="P25" s="309"/>
      <c r="Q25" s="309"/>
      <c r="R25" s="309"/>
    </row>
    <row r="26" spans="2:18" ht="7.5" customHeight="1">
      <c r="B26" s="306"/>
      <c r="C26" s="307"/>
      <c r="D26" s="307"/>
      <c r="E26" s="307"/>
      <c r="F26" s="307"/>
      <c r="G26" s="312"/>
      <c r="H26" s="307"/>
      <c r="I26" s="312"/>
      <c r="J26" s="311"/>
      <c r="K26" s="309"/>
      <c r="L26" s="309"/>
      <c r="M26" s="310"/>
      <c r="N26" s="279"/>
      <c r="O26" s="309"/>
      <c r="P26" s="309"/>
      <c r="Q26" s="309"/>
      <c r="R26" s="309"/>
    </row>
    <row r="27" spans="2:18" ht="12" customHeight="1">
      <c r="B27" s="306" t="s">
        <v>927</v>
      </c>
      <c r="C27" s="307">
        <v>2280</v>
      </c>
      <c r="D27" s="307">
        <v>586</v>
      </c>
      <c r="E27" s="307">
        <v>13400</v>
      </c>
      <c r="F27" s="307">
        <v>98</v>
      </c>
      <c r="G27" s="312">
        <v>0</v>
      </c>
      <c r="H27" s="307">
        <v>143</v>
      </c>
      <c r="I27" s="312">
        <v>0</v>
      </c>
      <c r="J27" s="308">
        <v>57</v>
      </c>
      <c r="K27" s="309"/>
      <c r="L27" s="309"/>
      <c r="M27" s="310"/>
      <c r="N27" s="279"/>
      <c r="O27" s="309"/>
      <c r="P27" s="309"/>
      <c r="Q27" s="309"/>
      <c r="R27" s="309"/>
    </row>
    <row r="28" spans="2:18" ht="12" customHeight="1">
      <c r="B28" s="306" t="s">
        <v>928</v>
      </c>
      <c r="C28" s="307">
        <v>1470</v>
      </c>
      <c r="D28" s="307">
        <v>497</v>
      </c>
      <c r="E28" s="307">
        <v>7310</v>
      </c>
      <c r="F28" s="307">
        <v>92</v>
      </c>
      <c r="G28" s="307">
        <v>0</v>
      </c>
      <c r="H28" s="307">
        <v>0</v>
      </c>
      <c r="I28" s="307">
        <v>0</v>
      </c>
      <c r="J28" s="308">
        <v>0</v>
      </c>
      <c r="K28" s="309"/>
      <c r="L28" s="309"/>
      <c r="M28" s="310"/>
      <c r="N28" s="279"/>
      <c r="O28" s="309"/>
      <c r="P28" s="309"/>
      <c r="Q28" s="309"/>
      <c r="R28" s="309"/>
    </row>
    <row r="29" spans="2:18" ht="12" customHeight="1">
      <c r="B29" s="306" t="s">
        <v>929</v>
      </c>
      <c r="C29" s="307">
        <v>2800</v>
      </c>
      <c r="D29" s="307">
        <v>553</v>
      </c>
      <c r="E29" s="307">
        <v>15500</v>
      </c>
      <c r="F29" s="307">
        <v>99</v>
      </c>
      <c r="G29" s="307">
        <v>15</v>
      </c>
      <c r="H29" s="307">
        <v>110</v>
      </c>
      <c r="I29" s="307">
        <v>17</v>
      </c>
      <c r="J29" s="308">
        <v>39</v>
      </c>
      <c r="K29" s="309"/>
      <c r="L29" s="309"/>
      <c r="M29" s="310"/>
      <c r="N29" s="279"/>
      <c r="O29" s="309"/>
      <c r="P29" s="309"/>
      <c r="Q29" s="309"/>
      <c r="R29" s="309"/>
    </row>
    <row r="30" spans="2:18" ht="12" customHeight="1">
      <c r="B30" s="306" t="s">
        <v>930</v>
      </c>
      <c r="C30" s="307">
        <v>2990</v>
      </c>
      <c r="D30" s="307">
        <v>583</v>
      </c>
      <c r="E30" s="307">
        <v>17400</v>
      </c>
      <c r="F30" s="307">
        <v>105</v>
      </c>
      <c r="G30" s="307">
        <v>0</v>
      </c>
      <c r="H30" s="307">
        <v>0</v>
      </c>
      <c r="I30" s="307">
        <v>0</v>
      </c>
      <c r="J30" s="308">
        <v>0</v>
      </c>
      <c r="K30" s="309"/>
      <c r="L30" s="309"/>
      <c r="M30" s="310"/>
      <c r="N30" s="279"/>
      <c r="O30" s="309"/>
      <c r="P30" s="309"/>
      <c r="Q30" s="309"/>
      <c r="R30" s="309"/>
    </row>
    <row r="31" spans="2:18" ht="12" customHeight="1">
      <c r="B31" s="306" t="s">
        <v>931</v>
      </c>
      <c r="C31" s="307">
        <v>2090</v>
      </c>
      <c r="D31" s="307">
        <v>589</v>
      </c>
      <c r="E31" s="307">
        <v>12300</v>
      </c>
      <c r="F31" s="307">
        <v>99</v>
      </c>
      <c r="G31" s="312">
        <v>1</v>
      </c>
      <c r="H31" s="307">
        <v>108</v>
      </c>
      <c r="I31" s="312">
        <v>1</v>
      </c>
      <c r="J31" s="308">
        <v>52</v>
      </c>
      <c r="K31" s="309"/>
      <c r="L31" s="309"/>
      <c r="M31" s="310"/>
      <c r="N31" s="279"/>
      <c r="O31" s="309"/>
      <c r="P31" s="309"/>
      <c r="Q31" s="309"/>
      <c r="R31" s="309"/>
    </row>
    <row r="32" spans="2:18" ht="7.5" customHeight="1">
      <c r="B32" s="306"/>
      <c r="C32" s="307"/>
      <c r="D32" s="307"/>
      <c r="E32" s="307"/>
      <c r="F32" s="307"/>
      <c r="G32" s="307"/>
      <c r="H32" s="307"/>
      <c r="I32" s="307"/>
      <c r="J32" s="308"/>
      <c r="K32" s="309"/>
      <c r="L32" s="309"/>
      <c r="M32" s="310"/>
      <c r="N32" s="279"/>
      <c r="O32" s="309"/>
      <c r="P32" s="309"/>
      <c r="Q32" s="309"/>
      <c r="R32" s="309"/>
    </row>
    <row r="33" spans="2:18" ht="12" customHeight="1">
      <c r="B33" s="306" t="s">
        <v>932</v>
      </c>
      <c r="C33" s="307">
        <v>1710</v>
      </c>
      <c r="D33" s="307">
        <v>557</v>
      </c>
      <c r="E33" s="307">
        <v>9510</v>
      </c>
      <c r="F33" s="307">
        <v>96</v>
      </c>
      <c r="G33" s="307">
        <v>3</v>
      </c>
      <c r="H33" s="307">
        <v>48</v>
      </c>
      <c r="I33" s="307">
        <v>1</v>
      </c>
      <c r="J33" s="308">
        <v>18</v>
      </c>
      <c r="K33" s="309"/>
      <c r="L33" s="309"/>
      <c r="M33" s="310"/>
      <c r="N33" s="279"/>
      <c r="O33" s="309"/>
      <c r="P33" s="309"/>
      <c r="Q33" s="309"/>
      <c r="R33" s="309"/>
    </row>
    <row r="34" spans="2:18" ht="12" customHeight="1">
      <c r="B34" s="306" t="s">
        <v>933</v>
      </c>
      <c r="C34" s="307">
        <v>3830</v>
      </c>
      <c r="D34" s="307">
        <v>551</v>
      </c>
      <c r="E34" s="307">
        <v>21100</v>
      </c>
      <c r="F34" s="307">
        <v>104</v>
      </c>
      <c r="G34" s="307">
        <v>52</v>
      </c>
      <c r="H34" s="307">
        <v>125</v>
      </c>
      <c r="I34" s="307">
        <v>65</v>
      </c>
      <c r="J34" s="308">
        <v>44</v>
      </c>
      <c r="K34" s="309"/>
      <c r="L34" s="309"/>
      <c r="M34" s="310"/>
      <c r="N34" s="279"/>
      <c r="O34" s="309"/>
      <c r="P34" s="309"/>
      <c r="Q34" s="309"/>
      <c r="R34" s="309"/>
    </row>
    <row r="35" spans="2:18" ht="12" customHeight="1">
      <c r="B35" s="306" t="s">
        <v>934</v>
      </c>
      <c r="C35" s="307">
        <v>2280</v>
      </c>
      <c r="D35" s="307">
        <v>598</v>
      </c>
      <c r="E35" s="307">
        <v>13600</v>
      </c>
      <c r="F35" s="307">
        <v>102</v>
      </c>
      <c r="G35" s="307">
        <v>1</v>
      </c>
      <c r="H35" s="307">
        <v>176</v>
      </c>
      <c r="I35" s="307">
        <v>2</v>
      </c>
      <c r="J35" s="308">
        <v>89</v>
      </c>
      <c r="K35" s="309"/>
      <c r="L35" s="309"/>
      <c r="M35" s="310"/>
      <c r="N35" s="279"/>
      <c r="O35" s="309"/>
      <c r="P35" s="309"/>
      <c r="Q35" s="309"/>
      <c r="R35" s="309"/>
    </row>
    <row r="36" spans="2:18" ht="7.5" customHeight="1">
      <c r="B36" s="306"/>
      <c r="C36" s="307"/>
      <c r="D36" s="307"/>
      <c r="E36" s="307"/>
      <c r="F36" s="307"/>
      <c r="G36" s="313"/>
      <c r="H36" s="307"/>
      <c r="I36" s="312"/>
      <c r="J36" s="314"/>
      <c r="K36" s="309"/>
      <c r="L36" s="309"/>
      <c r="M36" s="310"/>
      <c r="N36" s="279"/>
      <c r="O36" s="309"/>
      <c r="P36" s="309"/>
      <c r="Q36" s="309"/>
      <c r="R36" s="309"/>
    </row>
    <row r="37" spans="2:18" ht="12" customHeight="1">
      <c r="B37" s="306" t="s">
        <v>935</v>
      </c>
      <c r="C37" s="307">
        <v>709</v>
      </c>
      <c r="D37" s="307">
        <v>541</v>
      </c>
      <c r="E37" s="307">
        <v>3830</v>
      </c>
      <c r="F37" s="307">
        <v>99</v>
      </c>
      <c r="G37" s="307">
        <v>0</v>
      </c>
      <c r="H37" s="307">
        <v>0</v>
      </c>
      <c r="I37" s="307">
        <v>0</v>
      </c>
      <c r="J37" s="308">
        <v>0</v>
      </c>
      <c r="K37" s="309"/>
      <c r="L37" s="309"/>
      <c r="M37" s="310"/>
      <c r="N37" s="279"/>
      <c r="O37" s="309"/>
      <c r="P37" s="309"/>
      <c r="Q37" s="309"/>
      <c r="R37" s="309"/>
    </row>
    <row r="38" spans="2:18" ht="12" customHeight="1">
      <c r="B38" s="306" t="s">
        <v>936</v>
      </c>
      <c r="C38" s="307">
        <v>830</v>
      </c>
      <c r="D38" s="307">
        <v>612</v>
      </c>
      <c r="E38" s="307">
        <v>5080</v>
      </c>
      <c r="F38" s="307">
        <v>101</v>
      </c>
      <c r="G38" s="307">
        <v>0</v>
      </c>
      <c r="H38" s="307">
        <v>0</v>
      </c>
      <c r="I38" s="307">
        <v>0</v>
      </c>
      <c r="J38" s="308">
        <v>0</v>
      </c>
      <c r="K38" s="309"/>
      <c r="L38" s="309"/>
      <c r="M38" s="310"/>
      <c r="N38" s="279"/>
      <c r="O38" s="309"/>
      <c r="P38" s="309"/>
      <c r="Q38" s="309"/>
      <c r="R38" s="309"/>
    </row>
    <row r="39" spans="2:18" ht="12" customHeight="1">
      <c r="B39" s="306" t="s">
        <v>937</v>
      </c>
      <c r="C39" s="307">
        <v>1820</v>
      </c>
      <c r="D39" s="307">
        <v>594</v>
      </c>
      <c r="E39" s="307">
        <v>10800</v>
      </c>
      <c r="F39" s="307">
        <v>97</v>
      </c>
      <c r="G39" s="312">
        <v>0</v>
      </c>
      <c r="H39" s="307">
        <v>125</v>
      </c>
      <c r="I39" s="312">
        <v>0</v>
      </c>
      <c r="J39" s="308">
        <v>57</v>
      </c>
      <c r="K39" s="309"/>
      <c r="L39" s="309"/>
      <c r="M39" s="310"/>
      <c r="N39" s="279"/>
      <c r="O39" s="309"/>
      <c r="P39" s="309"/>
      <c r="Q39" s="309"/>
      <c r="R39" s="309"/>
    </row>
    <row r="40" spans="2:18" ht="12" customHeight="1">
      <c r="B40" s="306" t="s">
        <v>938</v>
      </c>
      <c r="C40" s="307">
        <v>604</v>
      </c>
      <c r="D40" s="307">
        <v>464</v>
      </c>
      <c r="E40" s="307">
        <v>2800</v>
      </c>
      <c r="F40" s="307">
        <v>100</v>
      </c>
      <c r="G40" s="312">
        <v>0</v>
      </c>
      <c r="H40" s="307">
        <v>119</v>
      </c>
      <c r="I40" s="312">
        <v>0</v>
      </c>
      <c r="J40" s="308">
        <v>57</v>
      </c>
      <c r="K40" s="309"/>
      <c r="L40" s="309"/>
      <c r="M40" s="310"/>
      <c r="N40" s="279"/>
      <c r="O40" s="309"/>
      <c r="P40" s="309"/>
      <c r="Q40" s="309"/>
      <c r="R40" s="309"/>
    </row>
    <row r="41" spans="2:18" ht="12" customHeight="1">
      <c r="B41" s="306" t="s">
        <v>939</v>
      </c>
      <c r="C41" s="307">
        <v>736</v>
      </c>
      <c r="D41" s="307">
        <v>494</v>
      </c>
      <c r="E41" s="307">
        <v>3640</v>
      </c>
      <c r="F41" s="307">
        <v>96</v>
      </c>
      <c r="G41" s="312">
        <v>0</v>
      </c>
      <c r="H41" s="307">
        <v>118</v>
      </c>
      <c r="I41" s="312">
        <v>0</v>
      </c>
      <c r="J41" s="308">
        <v>56</v>
      </c>
      <c r="K41" s="309"/>
      <c r="L41" s="309"/>
      <c r="M41" s="310"/>
      <c r="N41" s="279"/>
      <c r="O41" s="309"/>
      <c r="P41" s="309"/>
      <c r="Q41" s="309"/>
      <c r="R41" s="309"/>
    </row>
    <row r="42" spans="2:18" ht="7.5" customHeight="1">
      <c r="B42" s="306"/>
      <c r="C42" s="307"/>
      <c r="D42" s="307"/>
      <c r="E42" s="307"/>
      <c r="F42" s="307"/>
      <c r="G42" s="307"/>
      <c r="H42" s="307"/>
      <c r="I42" s="307"/>
      <c r="J42" s="308"/>
      <c r="K42" s="309"/>
      <c r="L42" s="309"/>
      <c r="M42" s="310"/>
      <c r="N42" s="279"/>
      <c r="O42" s="309"/>
      <c r="P42" s="309"/>
      <c r="Q42" s="309"/>
      <c r="R42" s="309"/>
    </row>
    <row r="43" spans="2:18" ht="12" customHeight="1">
      <c r="B43" s="306" t="s">
        <v>940</v>
      </c>
      <c r="C43" s="307">
        <v>805</v>
      </c>
      <c r="D43" s="307">
        <v>511</v>
      </c>
      <c r="E43" s="307">
        <v>4110</v>
      </c>
      <c r="F43" s="307">
        <v>99</v>
      </c>
      <c r="G43" s="312">
        <v>1</v>
      </c>
      <c r="H43" s="307">
        <v>127</v>
      </c>
      <c r="I43" s="312">
        <v>1</v>
      </c>
      <c r="J43" s="308">
        <v>57</v>
      </c>
      <c r="K43" s="309"/>
      <c r="L43" s="309"/>
      <c r="M43" s="310"/>
      <c r="N43" s="279"/>
      <c r="O43" s="309"/>
      <c r="P43" s="309"/>
      <c r="Q43" s="309"/>
      <c r="R43" s="309"/>
    </row>
    <row r="44" spans="2:18" ht="12" customHeight="1">
      <c r="B44" s="306" t="s">
        <v>941</v>
      </c>
      <c r="C44" s="307">
        <v>1400</v>
      </c>
      <c r="D44" s="307">
        <v>540</v>
      </c>
      <c r="E44" s="307">
        <v>7560</v>
      </c>
      <c r="F44" s="307">
        <v>103</v>
      </c>
      <c r="G44" s="307">
        <v>15</v>
      </c>
      <c r="H44" s="307">
        <v>80</v>
      </c>
      <c r="I44" s="307">
        <v>12</v>
      </c>
      <c r="J44" s="308">
        <v>28</v>
      </c>
      <c r="K44" s="309"/>
      <c r="L44" s="309"/>
      <c r="M44" s="310"/>
      <c r="N44" s="279"/>
      <c r="O44" s="309"/>
      <c r="P44" s="309"/>
      <c r="Q44" s="309"/>
      <c r="R44" s="309"/>
    </row>
    <row r="45" spans="2:18" ht="12" customHeight="1">
      <c r="B45" s="306" t="s">
        <v>942</v>
      </c>
      <c r="C45" s="307">
        <v>1320</v>
      </c>
      <c r="D45" s="307">
        <v>511</v>
      </c>
      <c r="E45" s="307">
        <v>6760</v>
      </c>
      <c r="F45" s="307">
        <v>109</v>
      </c>
      <c r="G45" s="312">
        <v>2</v>
      </c>
      <c r="H45" s="307">
        <v>200</v>
      </c>
      <c r="I45" s="312">
        <v>4</v>
      </c>
      <c r="J45" s="308">
        <v>78</v>
      </c>
      <c r="K45" s="309"/>
      <c r="L45" s="309"/>
      <c r="M45" s="310"/>
      <c r="N45" s="279"/>
      <c r="O45" s="309"/>
      <c r="P45" s="309"/>
      <c r="Q45" s="309"/>
      <c r="R45" s="309"/>
    </row>
    <row r="46" spans="2:18" ht="12" customHeight="1">
      <c r="B46" s="306" t="s">
        <v>943</v>
      </c>
      <c r="C46" s="307">
        <v>1950</v>
      </c>
      <c r="D46" s="307">
        <v>532</v>
      </c>
      <c r="E46" s="307">
        <v>10400</v>
      </c>
      <c r="F46" s="307">
        <v>107</v>
      </c>
      <c r="G46" s="312">
        <v>0</v>
      </c>
      <c r="H46" s="307">
        <v>200</v>
      </c>
      <c r="I46" s="312">
        <v>0</v>
      </c>
      <c r="J46" s="308">
        <v>80</v>
      </c>
      <c r="K46" s="309"/>
      <c r="L46" s="309"/>
      <c r="M46" s="310"/>
      <c r="N46" s="279"/>
      <c r="O46" s="309"/>
      <c r="P46" s="309"/>
      <c r="Q46" s="309"/>
      <c r="R46" s="309"/>
    </row>
    <row r="47" spans="2:18" ht="12" customHeight="1">
      <c r="B47" s="306" t="s">
        <v>944</v>
      </c>
      <c r="C47" s="307">
        <v>1420</v>
      </c>
      <c r="D47" s="307">
        <v>525</v>
      </c>
      <c r="E47" s="307">
        <v>7450</v>
      </c>
      <c r="F47" s="307">
        <v>106</v>
      </c>
      <c r="G47" s="312">
        <v>3</v>
      </c>
      <c r="H47" s="307">
        <v>200</v>
      </c>
      <c r="I47" s="312">
        <v>6</v>
      </c>
      <c r="J47" s="308">
        <v>82</v>
      </c>
      <c r="K47" s="309"/>
      <c r="L47" s="309"/>
      <c r="M47" s="310"/>
      <c r="N47" s="279"/>
      <c r="O47" s="309"/>
      <c r="P47" s="309"/>
      <c r="Q47" s="309"/>
      <c r="R47" s="309"/>
    </row>
    <row r="48" spans="2:18" ht="7.5" customHeight="1">
      <c r="B48" s="306"/>
      <c r="C48" s="307"/>
      <c r="D48" s="307"/>
      <c r="E48" s="307"/>
      <c r="F48" s="307"/>
      <c r="G48" s="312"/>
      <c r="H48" s="307"/>
      <c r="I48" s="312"/>
      <c r="J48" s="308"/>
      <c r="K48" s="309"/>
      <c r="L48" s="309"/>
      <c r="M48" s="310"/>
      <c r="N48" s="279"/>
      <c r="O48" s="309"/>
      <c r="P48" s="309"/>
      <c r="Q48" s="309"/>
      <c r="R48" s="309"/>
    </row>
    <row r="49" spans="2:18" ht="12" customHeight="1">
      <c r="B49" s="306" t="s">
        <v>945</v>
      </c>
      <c r="C49" s="307">
        <v>1730</v>
      </c>
      <c r="D49" s="307">
        <v>513</v>
      </c>
      <c r="E49" s="307">
        <v>8880</v>
      </c>
      <c r="F49" s="307">
        <v>107</v>
      </c>
      <c r="G49" s="312">
        <v>4</v>
      </c>
      <c r="H49" s="307">
        <v>200</v>
      </c>
      <c r="I49" s="312">
        <v>8</v>
      </c>
      <c r="J49" s="308">
        <v>78</v>
      </c>
      <c r="K49" s="309"/>
      <c r="L49" s="309"/>
      <c r="M49" s="310"/>
      <c r="N49" s="279"/>
      <c r="O49" s="309"/>
      <c r="P49" s="309"/>
      <c r="Q49" s="309"/>
      <c r="R49" s="309"/>
    </row>
    <row r="50" spans="2:18" ht="12" customHeight="1">
      <c r="B50" s="306" t="s">
        <v>946</v>
      </c>
      <c r="C50" s="307">
        <v>778</v>
      </c>
      <c r="D50" s="307">
        <v>516</v>
      </c>
      <c r="E50" s="307">
        <v>4010</v>
      </c>
      <c r="F50" s="307">
        <v>110</v>
      </c>
      <c r="G50" s="312">
        <v>6</v>
      </c>
      <c r="H50" s="307">
        <v>200</v>
      </c>
      <c r="I50" s="312">
        <v>12</v>
      </c>
      <c r="J50" s="308">
        <v>86</v>
      </c>
      <c r="K50" s="309"/>
      <c r="L50" s="309"/>
      <c r="M50" s="310"/>
      <c r="N50" s="279"/>
      <c r="O50" s="309"/>
      <c r="P50" s="309"/>
      <c r="Q50" s="309"/>
      <c r="R50" s="309"/>
    </row>
    <row r="51" spans="2:18" ht="12" customHeight="1">
      <c r="B51" s="306" t="s">
        <v>947</v>
      </c>
      <c r="C51" s="307">
        <v>1470</v>
      </c>
      <c r="D51" s="307">
        <v>543</v>
      </c>
      <c r="E51" s="307">
        <v>7990</v>
      </c>
      <c r="F51" s="307">
        <v>112</v>
      </c>
      <c r="G51" s="312">
        <v>1</v>
      </c>
      <c r="H51" s="307">
        <v>200</v>
      </c>
      <c r="I51" s="312">
        <v>2</v>
      </c>
      <c r="J51" s="308">
        <v>83</v>
      </c>
      <c r="K51" s="309"/>
      <c r="L51" s="309"/>
      <c r="M51" s="310"/>
      <c r="N51" s="279"/>
      <c r="O51" s="309"/>
      <c r="P51" s="309"/>
      <c r="Q51" s="309"/>
      <c r="R51" s="309"/>
    </row>
    <row r="52" spans="2:18" ht="12" customHeight="1">
      <c r="B52" s="306" t="s">
        <v>948</v>
      </c>
      <c r="C52" s="307">
        <v>1260</v>
      </c>
      <c r="D52" s="307">
        <v>529</v>
      </c>
      <c r="E52" s="307">
        <v>6640</v>
      </c>
      <c r="F52" s="307">
        <v>111</v>
      </c>
      <c r="G52" s="312">
        <v>2</v>
      </c>
      <c r="H52" s="307">
        <v>150</v>
      </c>
      <c r="I52" s="312">
        <v>3</v>
      </c>
      <c r="J52" s="308">
        <v>66</v>
      </c>
      <c r="K52" s="309"/>
      <c r="L52" s="309"/>
      <c r="M52" s="310"/>
      <c r="N52" s="279"/>
      <c r="O52" s="309"/>
      <c r="P52" s="309"/>
      <c r="Q52" s="309"/>
      <c r="R52" s="309"/>
    </row>
    <row r="53" spans="2:18" ht="12" customHeight="1">
      <c r="B53" s="306" t="s">
        <v>949</v>
      </c>
      <c r="C53" s="307">
        <v>3210</v>
      </c>
      <c r="D53" s="307">
        <v>583</v>
      </c>
      <c r="E53" s="307">
        <v>18700</v>
      </c>
      <c r="F53" s="307">
        <v>100</v>
      </c>
      <c r="G53" s="307">
        <v>0</v>
      </c>
      <c r="H53" s="307">
        <v>0</v>
      </c>
      <c r="I53" s="307">
        <v>0</v>
      </c>
      <c r="J53" s="308">
        <v>0</v>
      </c>
      <c r="K53" s="309"/>
      <c r="L53" s="309"/>
      <c r="M53" s="310"/>
      <c r="N53" s="279"/>
      <c r="O53" s="309"/>
      <c r="P53" s="309"/>
      <c r="Q53" s="309"/>
      <c r="R53" s="309"/>
    </row>
    <row r="54" spans="2:18" ht="7.5" customHeight="1">
      <c r="B54" s="306"/>
      <c r="C54" s="307"/>
      <c r="D54" s="307"/>
      <c r="E54" s="307"/>
      <c r="F54" s="307"/>
      <c r="G54" s="312"/>
      <c r="H54" s="307"/>
      <c r="I54" s="312"/>
      <c r="J54" s="308"/>
      <c r="K54" s="309"/>
      <c r="L54" s="309"/>
      <c r="M54" s="310"/>
      <c r="N54" s="279"/>
      <c r="O54" s="309"/>
      <c r="P54" s="309"/>
      <c r="Q54" s="309"/>
      <c r="R54" s="309"/>
    </row>
    <row r="55" spans="2:18" ht="12" customHeight="1">
      <c r="B55" s="306" t="s">
        <v>950</v>
      </c>
      <c r="C55" s="307">
        <v>4670</v>
      </c>
      <c r="D55" s="307">
        <v>615</v>
      </c>
      <c r="E55" s="307">
        <v>28700</v>
      </c>
      <c r="F55" s="307">
        <v>100</v>
      </c>
      <c r="G55" s="307">
        <v>0</v>
      </c>
      <c r="H55" s="307">
        <v>0</v>
      </c>
      <c r="I55" s="307">
        <v>0</v>
      </c>
      <c r="J55" s="308">
        <v>0</v>
      </c>
      <c r="K55" s="309"/>
      <c r="L55" s="309"/>
      <c r="M55" s="310"/>
      <c r="N55" s="279"/>
      <c r="O55" s="309"/>
      <c r="P55" s="309"/>
      <c r="Q55" s="309"/>
      <c r="R55" s="309"/>
    </row>
    <row r="56" spans="2:18" ht="12" customHeight="1">
      <c r="B56" s="306" t="s">
        <v>951</v>
      </c>
      <c r="C56" s="307">
        <v>1000</v>
      </c>
      <c r="D56" s="307">
        <v>430</v>
      </c>
      <c r="E56" s="307">
        <v>4310</v>
      </c>
      <c r="F56" s="307">
        <v>116</v>
      </c>
      <c r="G56" s="307">
        <v>0</v>
      </c>
      <c r="H56" s="307">
        <v>0</v>
      </c>
      <c r="I56" s="307">
        <v>0</v>
      </c>
      <c r="J56" s="308">
        <v>0</v>
      </c>
      <c r="K56" s="309"/>
      <c r="L56" s="309"/>
      <c r="M56" s="310"/>
      <c r="N56" s="279"/>
      <c r="O56" s="309"/>
      <c r="P56" s="309"/>
      <c r="Q56" s="309"/>
      <c r="R56" s="309"/>
    </row>
    <row r="57" spans="2:18" ht="12" customHeight="1">
      <c r="B57" s="306" t="s">
        <v>952</v>
      </c>
      <c r="C57" s="307">
        <v>1420</v>
      </c>
      <c r="D57" s="307">
        <v>542</v>
      </c>
      <c r="E57" s="307">
        <v>7670</v>
      </c>
      <c r="F57" s="307">
        <v>103</v>
      </c>
      <c r="G57" s="307">
        <v>1</v>
      </c>
      <c r="H57" s="307">
        <v>100</v>
      </c>
      <c r="I57" s="307">
        <v>1</v>
      </c>
      <c r="J57" s="308">
        <v>48</v>
      </c>
      <c r="K57" s="309"/>
      <c r="L57" s="309"/>
      <c r="M57" s="310"/>
      <c r="N57" s="279"/>
      <c r="O57" s="309"/>
      <c r="P57" s="309"/>
      <c r="Q57" s="309"/>
      <c r="R57" s="309"/>
    </row>
    <row r="58" spans="2:18" ht="12" customHeight="1">
      <c r="B58" s="306" t="s">
        <v>953</v>
      </c>
      <c r="C58" s="307">
        <v>1980</v>
      </c>
      <c r="D58" s="307">
        <v>570</v>
      </c>
      <c r="E58" s="307">
        <v>11300</v>
      </c>
      <c r="F58" s="307">
        <v>104</v>
      </c>
      <c r="G58" s="307">
        <v>0</v>
      </c>
      <c r="H58" s="307">
        <v>0</v>
      </c>
      <c r="I58" s="307">
        <v>0</v>
      </c>
      <c r="J58" s="308">
        <v>0</v>
      </c>
      <c r="K58" s="309"/>
      <c r="L58" s="309"/>
      <c r="M58" s="310"/>
      <c r="N58" s="279"/>
      <c r="O58" s="309"/>
      <c r="P58" s="309"/>
      <c r="Q58" s="309"/>
      <c r="R58" s="309"/>
    </row>
    <row r="59" spans="2:18" ht="12" customHeight="1">
      <c r="B59" s="306" t="s">
        <v>954</v>
      </c>
      <c r="C59" s="307">
        <v>1060</v>
      </c>
      <c r="D59" s="307">
        <v>535</v>
      </c>
      <c r="E59" s="307">
        <v>5680</v>
      </c>
      <c r="F59" s="307">
        <v>103</v>
      </c>
      <c r="G59" s="312">
        <v>4</v>
      </c>
      <c r="H59" s="307">
        <v>170</v>
      </c>
      <c r="I59" s="312">
        <v>7</v>
      </c>
      <c r="J59" s="308">
        <v>78</v>
      </c>
      <c r="K59" s="309"/>
      <c r="L59" s="309"/>
      <c r="M59" s="310"/>
      <c r="N59" s="279"/>
      <c r="O59" s="309"/>
      <c r="P59" s="309"/>
      <c r="Q59" s="309"/>
      <c r="R59" s="309"/>
    </row>
    <row r="60" spans="2:18" ht="7.5" customHeight="1">
      <c r="B60" s="306"/>
      <c r="C60" s="307"/>
      <c r="D60" s="307"/>
      <c r="E60" s="307"/>
      <c r="F60" s="307"/>
      <c r="G60" s="312"/>
      <c r="H60" s="307"/>
      <c r="I60" s="312"/>
      <c r="J60" s="308"/>
      <c r="K60" s="309"/>
      <c r="L60" s="309"/>
      <c r="M60" s="310"/>
      <c r="N60" s="279"/>
      <c r="O60" s="309"/>
      <c r="P60" s="309"/>
      <c r="Q60" s="309"/>
      <c r="R60" s="309"/>
    </row>
    <row r="61" spans="2:18" ht="12" customHeight="1">
      <c r="B61" s="306" t="s">
        <v>955</v>
      </c>
      <c r="C61" s="307">
        <v>3840</v>
      </c>
      <c r="D61" s="307">
        <v>592</v>
      </c>
      <c r="E61" s="307">
        <v>22700</v>
      </c>
      <c r="F61" s="307">
        <v>104</v>
      </c>
      <c r="G61" s="307">
        <v>1</v>
      </c>
      <c r="H61" s="307">
        <v>175</v>
      </c>
      <c r="I61" s="307">
        <v>2</v>
      </c>
      <c r="J61" s="308">
        <v>81</v>
      </c>
      <c r="K61" s="309"/>
      <c r="L61" s="309"/>
      <c r="M61" s="310"/>
      <c r="N61" s="279"/>
      <c r="O61" s="309"/>
      <c r="P61" s="309"/>
      <c r="Q61" s="309"/>
      <c r="R61" s="309"/>
    </row>
    <row r="62" spans="2:18" ht="12" customHeight="1">
      <c r="B62" s="306" t="s">
        <v>956</v>
      </c>
      <c r="C62" s="307">
        <v>3360</v>
      </c>
      <c r="D62" s="307">
        <v>589</v>
      </c>
      <c r="E62" s="307">
        <v>19800</v>
      </c>
      <c r="F62" s="307">
        <v>105</v>
      </c>
      <c r="G62" s="307">
        <v>8</v>
      </c>
      <c r="H62" s="307">
        <v>180</v>
      </c>
      <c r="I62" s="307">
        <v>14</v>
      </c>
      <c r="J62" s="308">
        <v>78</v>
      </c>
      <c r="K62" s="309"/>
      <c r="L62" s="309"/>
      <c r="M62" s="310"/>
      <c r="N62" s="279"/>
      <c r="O62" s="309"/>
      <c r="P62" s="309"/>
      <c r="Q62" s="309"/>
      <c r="R62" s="309"/>
    </row>
    <row r="63" spans="2:18" ht="12" customHeight="1">
      <c r="B63" s="306" t="s">
        <v>957</v>
      </c>
      <c r="C63" s="307">
        <v>2250</v>
      </c>
      <c r="D63" s="307">
        <v>540</v>
      </c>
      <c r="E63" s="307">
        <v>12100</v>
      </c>
      <c r="F63" s="307">
        <v>102</v>
      </c>
      <c r="G63" s="307">
        <v>2</v>
      </c>
      <c r="H63" s="307">
        <v>185</v>
      </c>
      <c r="I63" s="307">
        <v>4</v>
      </c>
      <c r="J63" s="308">
        <v>76</v>
      </c>
      <c r="K63" s="309"/>
      <c r="L63" s="309"/>
      <c r="M63" s="310"/>
      <c r="N63" s="279"/>
      <c r="O63" s="309"/>
      <c r="P63" s="309"/>
      <c r="Q63" s="309"/>
      <c r="R63" s="309"/>
    </row>
    <row r="64" spans="2:18" ht="12" customHeight="1">
      <c r="B64" s="306" t="s">
        <v>958</v>
      </c>
      <c r="C64" s="307">
        <v>1640</v>
      </c>
      <c r="D64" s="307">
        <v>558</v>
      </c>
      <c r="E64" s="307">
        <v>9120</v>
      </c>
      <c r="F64" s="307">
        <v>103</v>
      </c>
      <c r="G64" s="307">
        <v>0</v>
      </c>
      <c r="H64" s="307">
        <v>0</v>
      </c>
      <c r="I64" s="307">
        <v>0</v>
      </c>
      <c r="J64" s="308">
        <v>0</v>
      </c>
      <c r="K64" s="309"/>
      <c r="L64" s="309"/>
      <c r="M64" s="310"/>
      <c r="N64" s="279"/>
      <c r="O64" s="309"/>
      <c r="P64" s="309"/>
      <c r="Q64" s="309"/>
      <c r="R64" s="309"/>
    </row>
    <row r="65" spans="2:18" ht="12" customHeight="1">
      <c r="B65" s="306" t="s">
        <v>959</v>
      </c>
      <c r="C65" s="307">
        <v>2110</v>
      </c>
      <c r="D65" s="307">
        <v>594</v>
      </c>
      <c r="E65" s="307">
        <v>12500</v>
      </c>
      <c r="F65" s="307">
        <v>104</v>
      </c>
      <c r="G65" s="307">
        <v>0</v>
      </c>
      <c r="H65" s="307">
        <v>0</v>
      </c>
      <c r="I65" s="307">
        <v>0</v>
      </c>
      <c r="J65" s="308">
        <v>0</v>
      </c>
      <c r="K65" s="309"/>
      <c r="L65" s="309"/>
      <c r="M65" s="310"/>
      <c r="N65" s="279"/>
      <c r="O65" s="309"/>
      <c r="P65" s="309"/>
      <c r="Q65" s="309"/>
      <c r="R65" s="309"/>
    </row>
    <row r="66" spans="2:18" ht="7.5" customHeight="1">
      <c r="B66" s="306"/>
      <c r="C66" s="307"/>
      <c r="D66" s="307"/>
      <c r="E66" s="307"/>
      <c r="F66" s="307"/>
      <c r="G66" s="307"/>
      <c r="H66" s="307"/>
      <c r="I66" s="307"/>
      <c r="J66" s="308"/>
      <c r="K66" s="309"/>
      <c r="L66" s="309"/>
      <c r="M66" s="310"/>
      <c r="N66" s="279"/>
      <c r="O66" s="309"/>
      <c r="P66" s="309"/>
      <c r="Q66" s="309"/>
      <c r="R66" s="309"/>
    </row>
    <row r="67" spans="2:18" ht="12" customHeight="1">
      <c r="B67" s="306" t="s">
        <v>960</v>
      </c>
      <c r="C67" s="307">
        <v>814</v>
      </c>
      <c r="D67" s="307">
        <v>506</v>
      </c>
      <c r="E67" s="307">
        <v>4120</v>
      </c>
      <c r="F67" s="307">
        <v>105</v>
      </c>
      <c r="G67" s="307">
        <v>0</v>
      </c>
      <c r="H67" s="307">
        <v>0</v>
      </c>
      <c r="I67" s="307">
        <v>0</v>
      </c>
      <c r="J67" s="308">
        <v>0</v>
      </c>
      <c r="K67" s="309"/>
      <c r="L67" s="309"/>
      <c r="M67" s="310"/>
      <c r="N67" s="279"/>
      <c r="O67" s="309"/>
      <c r="P67" s="309"/>
      <c r="Q67" s="309"/>
      <c r="R67" s="309"/>
    </row>
    <row r="68" spans="2:18" ht="12" customHeight="1">
      <c r="B68" s="306" t="s">
        <v>961</v>
      </c>
      <c r="C68" s="307">
        <v>621</v>
      </c>
      <c r="D68" s="307">
        <v>444</v>
      </c>
      <c r="E68" s="307">
        <v>2760</v>
      </c>
      <c r="F68" s="307">
        <v>105</v>
      </c>
      <c r="G68" s="307">
        <v>0</v>
      </c>
      <c r="H68" s="307">
        <v>0</v>
      </c>
      <c r="I68" s="307">
        <v>0</v>
      </c>
      <c r="J68" s="308">
        <v>0</v>
      </c>
      <c r="K68" s="309"/>
      <c r="L68" s="309"/>
      <c r="M68" s="310"/>
      <c r="N68" s="279"/>
      <c r="O68" s="309"/>
      <c r="P68" s="309"/>
      <c r="Q68" s="309"/>
      <c r="R68" s="309"/>
    </row>
    <row r="69" spans="2:18" ht="12" customHeight="1">
      <c r="B69" s="306" t="s">
        <v>962</v>
      </c>
      <c r="C69" s="307">
        <v>2550</v>
      </c>
      <c r="D69" s="307">
        <v>579</v>
      </c>
      <c r="E69" s="307">
        <v>14800</v>
      </c>
      <c r="F69" s="307">
        <v>104</v>
      </c>
      <c r="G69" s="312">
        <v>1</v>
      </c>
      <c r="H69" s="307">
        <v>140</v>
      </c>
      <c r="I69" s="312">
        <v>2</v>
      </c>
      <c r="J69" s="308">
        <v>66</v>
      </c>
      <c r="K69" s="309"/>
      <c r="L69" s="309"/>
      <c r="M69" s="310"/>
      <c r="N69" s="279"/>
      <c r="O69" s="309"/>
      <c r="P69" s="309"/>
      <c r="Q69" s="309"/>
      <c r="R69" s="309"/>
    </row>
    <row r="70" spans="2:18" ht="12" customHeight="1">
      <c r="B70" s="306" t="s">
        <v>963</v>
      </c>
      <c r="C70" s="307">
        <v>1020</v>
      </c>
      <c r="D70" s="307">
        <v>559</v>
      </c>
      <c r="E70" s="307">
        <v>5710</v>
      </c>
      <c r="F70" s="307">
        <v>106</v>
      </c>
      <c r="G70" s="312">
        <v>0</v>
      </c>
      <c r="H70" s="307">
        <v>140</v>
      </c>
      <c r="I70" s="312">
        <v>0</v>
      </c>
      <c r="J70" s="308">
        <v>67</v>
      </c>
      <c r="K70" s="309"/>
      <c r="L70" s="309"/>
      <c r="M70" s="310"/>
      <c r="N70" s="279"/>
      <c r="O70" s="309"/>
      <c r="P70" s="309"/>
      <c r="Q70" s="309"/>
      <c r="R70" s="309"/>
    </row>
    <row r="71" spans="2:18" ht="12" customHeight="1">
      <c r="B71" s="306" t="s">
        <v>964</v>
      </c>
      <c r="C71" s="307">
        <v>989</v>
      </c>
      <c r="D71" s="307">
        <v>542</v>
      </c>
      <c r="E71" s="307">
        <v>5360</v>
      </c>
      <c r="F71" s="307">
        <v>102</v>
      </c>
      <c r="G71" s="307">
        <v>0</v>
      </c>
      <c r="H71" s="307">
        <v>0</v>
      </c>
      <c r="I71" s="307">
        <v>0</v>
      </c>
      <c r="J71" s="308">
        <v>0</v>
      </c>
      <c r="K71" s="309"/>
      <c r="L71" s="309"/>
      <c r="M71" s="310"/>
      <c r="N71" s="279"/>
      <c r="O71" s="309"/>
      <c r="P71" s="309"/>
      <c r="Q71" s="309"/>
      <c r="R71" s="309"/>
    </row>
    <row r="72" spans="2:18" ht="12" customHeight="1">
      <c r="B72" s="315" t="s">
        <v>965</v>
      </c>
      <c r="C72" s="316">
        <v>1390</v>
      </c>
      <c r="D72" s="316">
        <v>556</v>
      </c>
      <c r="E72" s="316">
        <v>7730</v>
      </c>
      <c r="F72" s="316">
        <v>106</v>
      </c>
      <c r="G72" s="317">
        <v>0</v>
      </c>
      <c r="H72" s="316">
        <v>160</v>
      </c>
      <c r="I72" s="317">
        <v>0</v>
      </c>
      <c r="J72" s="318">
        <v>74</v>
      </c>
      <c r="K72" s="309"/>
      <c r="L72" s="309"/>
      <c r="M72" s="310"/>
      <c r="N72" s="279"/>
      <c r="O72" s="309"/>
      <c r="P72" s="309"/>
      <c r="Q72" s="309"/>
      <c r="R72" s="309"/>
    </row>
    <row r="73" spans="2:13" ht="13.5" customHeight="1">
      <c r="B73" s="276" t="s">
        <v>79</v>
      </c>
      <c r="C73" s="279"/>
      <c r="D73" s="279"/>
      <c r="E73" s="279"/>
      <c r="F73" s="279"/>
      <c r="G73" s="279"/>
      <c r="H73" s="279"/>
      <c r="I73" s="279"/>
      <c r="J73" s="279"/>
      <c r="K73" s="279"/>
      <c r="L73" s="279"/>
      <c r="M73" s="279"/>
    </row>
    <row r="74" spans="2:13" ht="13.5" customHeight="1">
      <c r="B74" s="319" t="s">
        <v>80</v>
      </c>
      <c r="D74" s="279"/>
      <c r="E74" s="279"/>
      <c r="F74" s="279"/>
      <c r="G74" s="279"/>
      <c r="H74" s="279"/>
      <c r="I74" s="279"/>
      <c r="J74" s="279"/>
      <c r="K74" s="279"/>
      <c r="L74" s="279"/>
      <c r="M74" s="279"/>
    </row>
    <row r="75" spans="3:13" ht="13.5" customHeight="1">
      <c r="C75" s="279"/>
      <c r="D75" s="279"/>
      <c r="E75" s="279"/>
      <c r="F75" s="279"/>
      <c r="G75" s="279"/>
      <c r="H75" s="279"/>
      <c r="I75" s="279"/>
      <c r="J75" s="279"/>
      <c r="K75" s="279"/>
      <c r="L75" s="279"/>
      <c r="M75" s="279"/>
    </row>
    <row r="76" spans="3:13" ht="15" customHeight="1">
      <c r="C76" s="279"/>
      <c r="D76" s="279"/>
      <c r="E76" s="279"/>
      <c r="F76" s="279"/>
      <c r="G76" s="279"/>
      <c r="H76" s="279"/>
      <c r="I76" s="279"/>
      <c r="J76" s="279"/>
      <c r="K76" s="279"/>
      <c r="L76" s="279"/>
      <c r="M76" s="279"/>
    </row>
    <row r="77" spans="2:13" ht="15" customHeight="1">
      <c r="B77" s="279"/>
      <c r="C77" s="279"/>
      <c r="D77" s="279"/>
      <c r="E77" s="279"/>
      <c r="F77" s="279"/>
      <c r="G77" s="279"/>
      <c r="H77" s="279"/>
      <c r="I77" s="279"/>
      <c r="J77" s="279"/>
      <c r="M77" s="279"/>
    </row>
    <row r="78" spans="2:13" ht="15" customHeight="1">
      <c r="B78" s="279"/>
      <c r="C78" s="279"/>
      <c r="D78" s="279"/>
      <c r="E78" s="279"/>
      <c r="F78" s="279"/>
      <c r="G78" s="279"/>
      <c r="H78" s="279"/>
      <c r="I78" s="279"/>
      <c r="J78" s="279"/>
      <c r="M78" s="279"/>
    </row>
    <row r="79" spans="2:13" ht="15" customHeight="1">
      <c r="B79" s="279"/>
      <c r="C79" s="279"/>
      <c r="D79" s="279"/>
      <c r="E79" s="279"/>
      <c r="F79" s="279"/>
      <c r="G79" s="279"/>
      <c r="H79" s="279"/>
      <c r="I79" s="279"/>
      <c r="J79" s="279"/>
      <c r="M79" s="279"/>
    </row>
    <row r="80" spans="2:13" ht="15" customHeight="1">
      <c r="B80" s="279"/>
      <c r="C80" s="279"/>
      <c r="D80" s="279"/>
      <c r="E80" s="279"/>
      <c r="F80" s="279"/>
      <c r="G80" s="279"/>
      <c r="H80" s="279"/>
      <c r="I80" s="279"/>
      <c r="J80" s="279"/>
      <c r="M80" s="279"/>
    </row>
    <row r="81" spans="2:13" ht="15" customHeight="1">
      <c r="B81" s="279"/>
      <c r="C81" s="279"/>
      <c r="D81" s="279"/>
      <c r="E81" s="279"/>
      <c r="F81" s="279"/>
      <c r="G81" s="279"/>
      <c r="H81" s="279"/>
      <c r="I81" s="279"/>
      <c r="J81" s="279"/>
      <c r="M81" s="279"/>
    </row>
    <row r="82" spans="2:13" ht="15" customHeight="1">
      <c r="B82" s="279"/>
      <c r="C82" s="279"/>
      <c r="D82" s="279"/>
      <c r="E82" s="279"/>
      <c r="F82" s="279"/>
      <c r="G82" s="279"/>
      <c r="H82" s="279"/>
      <c r="I82" s="279"/>
      <c r="J82" s="279"/>
      <c r="M82" s="279"/>
    </row>
    <row r="83" spans="2:13" ht="15" customHeight="1">
      <c r="B83" s="279"/>
      <c r="C83" s="279"/>
      <c r="D83" s="279"/>
      <c r="E83" s="279"/>
      <c r="F83" s="279"/>
      <c r="G83" s="279"/>
      <c r="H83" s="279"/>
      <c r="I83" s="279"/>
      <c r="J83" s="279"/>
      <c r="M83" s="279"/>
    </row>
    <row r="84" spans="2:13" ht="15" customHeight="1">
      <c r="B84" s="279"/>
      <c r="C84" s="279"/>
      <c r="D84" s="279"/>
      <c r="E84" s="279"/>
      <c r="F84" s="279"/>
      <c r="G84" s="279"/>
      <c r="H84" s="279"/>
      <c r="I84" s="279"/>
      <c r="J84" s="279"/>
      <c r="M84" s="279"/>
    </row>
    <row r="85" spans="2:13" ht="15" customHeight="1">
      <c r="B85" s="279"/>
      <c r="C85" s="279"/>
      <c r="D85" s="279"/>
      <c r="E85" s="279"/>
      <c r="F85" s="279"/>
      <c r="G85" s="279"/>
      <c r="H85" s="279"/>
      <c r="I85" s="279"/>
      <c r="J85" s="279"/>
      <c r="M85" s="279"/>
    </row>
    <row r="86" spans="2:13" ht="15" customHeight="1">
      <c r="B86" s="279"/>
      <c r="C86" s="279"/>
      <c r="D86" s="279"/>
      <c r="E86" s="279"/>
      <c r="F86" s="279"/>
      <c r="G86" s="279"/>
      <c r="H86" s="279"/>
      <c r="I86" s="279"/>
      <c r="J86" s="279"/>
      <c r="M86" s="279"/>
    </row>
    <row r="87" spans="2:13" ht="15" customHeight="1">
      <c r="B87" s="279"/>
      <c r="C87" s="279"/>
      <c r="D87" s="279"/>
      <c r="E87" s="279"/>
      <c r="F87" s="279"/>
      <c r="G87" s="279"/>
      <c r="H87" s="279"/>
      <c r="I87" s="279"/>
      <c r="J87" s="279"/>
      <c r="M87" s="279"/>
    </row>
    <row r="88" spans="2:13" ht="15" customHeight="1">
      <c r="B88" s="279"/>
      <c r="C88" s="279"/>
      <c r="D88" s="279"/>
      <c r="E88" s="279"/>
      <c r="F88" s="279"/>
      <c r="G88" s="279"/>
      <c r="H88" s="279"/>
      <c r="I88" s="279"/>
      <c r="J88" s="279"/>
      <c r="M88" s="279"/>
    </row>
    <row r="89" spans="2:10" ht="15" customHeight="1">
      <c r="B89" s="279"/>
      <c r="C89" s="279"/>
      <c r="D89" s="279"/>
      <c r="E89" s="279"/>
      <c r="F89" s="279"/>
      <c r="G89" s="279"/>
      <c r="H89" s="279"/>
      <c r="I89" s="279"/>
      <c r="J89" s="279"/>
    </row>
    <row r="90" spans="2:10" ht="15" customHeight="1">
      <c r="B90" s="279"/>
      <c r="C90" s="279"/>
      <c r="D90" s="279"/>
      <c r="E90" s="279"/>
      <c r="F90" s="279"/>
      <c r="G90" s="279"/>
      <c r="H90" s="279"/>
      <c r="I90" s="279"/>
      <c r="J90" s="279"/>
    </row>
    <row r="91" spans="2:10" ht="15" customHeight="1">
      <c r="B91" s="279"/>
      <c r="C91" s="279"/>
      <c r="D91" s="279"/>
      <c r="E91" s="279"/>
      <c r="F91" s="279"/>
      <c r="G91" s="279"/>
      <c r="H91" s="279"/>
      <c r="I91" s="279"/>
      <c r="J91" s="279"/>
    </row>
    <row r="92" spans="2:10" ht="15" customHeight="1">
      <c r="B92" s="279"/>
      <c r="C92" s="279"/>
      <c r="D92" s="279"/>
      <c r="E92" s="279"/>
      <c r="F92" s="279"/>
      <c r="G92" s="279"/>
      <c r="H92" s="279"/>
      <c r="I92" s="279"/>
      <c r="J92" s="279"/>
    </row>
    <row r="93" spans="2:10" ht="15" customHeight="1">
      <c r="B93" s="279"/>
      <c r="C93" s="279"/>
      <c r="D93" s="279"/>
      <c r="E93" s="279"/>
      <c r="F93" s="279"/>
      <c r="G93" s="279"/>
      <c r="H93" s="279"/>
      <c r="I93" s="279"/>
      <c r="J93" s="279"/>
    </row>
    <row r="94" spans="2:10" ht="15" customHeight="1">
      <c r="B94" s="279"/>
      <c r="C94" s="279"/>
      <c r="D94" s="279"/>
      <c r="E94" s="279"/>
      <c r="F94" s="279"/>
      <c r="G94" s="279"/>
      <c r="H94" s="279"/>
      <c r="I94" s="279"/>
      <c r="J94" s="279"/>
    </row>
    <row r="95" spans="2:10" ht="15" customHeight="1">
      <c r="B95" s="279"/>
      <c r="C95" s="279"/>
      <c r="D95" s="279"/>
      <c r="E95" s="279"/>
      <c r="F95" s="279"/>
      <c r="G95" s="279"/>
      <c r="H95" s="279"/>
      <c r="I95" s="279"/>
      <c r="J95" s="279"/>
    </row>
    <row r="96" spans="2:10" ht="15" customHeight="1">
      <c r="B96" s="279"/>
      <c r="C96" s="279"/>
      <c r="D96" s="279"/>
      <c r="E96" s="279"/>
      <c r="F96" s="279"/>
      <c r="G96" s="279"/>
      <c r="H96" s="279"/>
      <c r="I96" s="279"/>
      <c r="J96" s="279"/>
    </row>
    <row r="97" spans="2:10" ht="15" customHeight="1">
      <c r="B97" s="279"/>
      <c r="C97" s="279"/>
      <c r="D97" s="279"/>
      <c r="E97" s="279"/>
      <c r="F97" s="279"/>
      <c r="G97" s="279"/>
      <c r="H97" s="279"/>
      <c r="I97" s="279"/>
      <c r="J97" s="279"/>
    </row>
    <row r="98" spans="2:10" ht="15" customHeight="1">
      <c r="B98" s="279"/>
      <c r="C98" s="279"/>
      <c r="D98" s="279"/>
      <c r="E98" s="279"/>
      <c r="F98" s="279"/>
      <c r="G98" s="279"/>
      <c r="H98" s="279"/>
      <c r="I98" s="279"/>
      <c r="J98" s="279"/>
    </row>
    <row r="99" spans="2:10" ht="15" customHeight="1">
      <c r="B99" s="279"/>
      <c r="C99" s="279"/>
      <c r="D99" s="279"/>
      <c r="E99" s="279"/>
      <c r="F99" s="279"/>
      <c r="G99" s="279"/>
      <c r="H99" s="279"/>
      <c r="I99" s="279"/>
      <c r="J99" s="279"/>
    </row>
    <row r="100" spans="2:10" ht="15" customHeight="1">
      <c r="B100" s="279"/>
      <c r="C100" s="279"/>
      <c r="D100" s="279"/>
      <c r="E100" s="279"/>
      <c r="F100" s="279"/>
      <c r="G100" s="279"/>
      <c r="H100" s="279"/>
      <c r="I100" s="279"/>
      <c r="J100" s="279"/>
    </row>
    <row r="101" spans="2:10" ht="15" customHeight="1">
      <c r="B101" s="279"/>
      <c r="C101" s="279"/>
      <c r="D101" s="279"/>
      <c r="E101" s="279"/>
      <c r="F101" s="279"/>
      <c r="G101" s="279"/>
      <c r="H101" s="279"/>
      <c r="I101" s="279"/>
      <c r="J101" s="279"/>
    </row>
    <row r="102" spans="2:10" ht="15" customHeight="1">
      <c r="B102" s="279"/>
      <c r="C102" s="279"/>
      <c r="D102" s="279"/>
      <c r="E102" s="279"/>
      <c r="F102" s="279"/>
      <c r="G102" s="279"/>
      <c r="H102" s="279"/>
      <c r="I102" s="279"/>
      <c r="J102" s="279"/>
    </row>
    <row r="103" spans="2:10" ht="15" customHeight="1">
      <c r="B103" s="279"/>
      <c r="C103" s="279"/>
      <c r="D103" s="279"/>
      <c r="E103" s="279"/>
      <c r="F103" s="279"/>
      <c r="G103" s="279"/>
      <c r="H103" s="279"/>
      <c r="I103" s="279"/>
      <c r="J103" s="279"/>
    </row>
    <row r="104" spans="2:10" ht="15" customHeight="1">
      <c r="B104" s="279"/>
      <c r="C104" s="279"/>
      <c r="D104" s="279"/>
      <c r="E104" s="279"/>
      <c r="F104" s="279"/>
      <c r="G104" s="279"/>
      <c r="H104" s="279"/>
      <c r="I104" s="279"/>
      <c r="J104" s="279"/>
    </row>
    <row r="105" spans="2:10" ht="15" customHeight="1">
      <c r="B105" s="279"/>
      <c r="C105" s="279"/>
      <c r="D105" s="279"/>
      <c r="E105" s="279"/>
      <c r="F105" s="279"/>
      <c r="G105" s="279"/>
      <c r="H105" s="279"/>
      <c r="I105" s="279"/>
      <c r="J105" s="279"/>
    </row>
    <row r="106" spans="2:10" ht="15" customHeight="1">
      <c r="B106" s="279"/>
      <c r="C106" s="279"/>
      <c r="D106" s="279"/>
      <c r="E106" s="279"/>
      <c r="F106" s="279"/>
      <c r="G106" s="279"/>
      <c r="H106" s="279"/>
      <c r="I106" s="279"/>
      <c r="J106" s="279"/>
    </row>
    <row r="107" spans="2:10" ht="15" customHeight="1">
      <c r="B107" s="279"/>
      <c r="C107" s="279"/>
      <c r="D107" s="279"/>
      <c r="E107" s="279"/>
      <c r="F107" s="279"/>
      <c r="G107" s="279"/>
      <c r="H107" s="279"/>
      <c r="I107" s="279"/>
      <c r="J107" s="279"/>
    </row>
    <row r="108" spans="2:10" ht="15" customHeight="1">
      <c r="B108" s="279"/>
      <c r="C108" s="279"/>
      <c r="D108" s="279"/>
      <c r="E108" s="279"/>
      <c r="F108" s="279"/>
      <c r="G108" s="279"/>
      <c r="H108" s="279"/>
      <c r="I108" s="279"/>
      <c r="J108" s="279"/>
    </row>
    <row r="109" spans="2:10" ht="15" customHeight="1">
      <c r="B109" s="279"/>
      <c r="C109" s="279"/>
      <c r="D109" s="279"/>
      <c r="E109" s="279"/>
      <c r="F109" s="279"/>
      <c r="G109" s="279"/>
      <c r="H109" s="279"/>
      <c r="I109" s="279"/>
      <c r="J109" s="279"/>
    </row>
    <row r="110" spans="2:10" ht="15" customHeight="1">
      <c r="B110" s="279"/>
      <c r="C110" s="279"/>
      <c r="D110" s="279"/>
      <c r="E110" s="279"/>
      <c r="F110" s="279"/>
      <c r="G110" s="279"/>
      <c r="H110" s="279"/>
      <c r="I110" s="279"/>
      <c r="J110" s="279"/>
    </row>
    <row r="111" spans="2:10" ht="15" customHeight="1">
      <c r="B111" s="279"/>
      <c r="C111" s="279"/>
      <c r="D111" s="279"/>
      <c r="E111" s="279"/>
      <c r="F111" s="279"/>
      <c r="G111" s="279"/>
      <c r="H111" s="279"/>
      <c r="I111" s="279"/>
      <c r="J111" s="279"/>
    </row>
    <row r="112" spans="2:10" ht="15" customHeight="1">
      <c r="B112" s="279"/>
      <c r="C112" s="279"/>
      <c r="D112" s="279"/>
      <c r="E112" s="279"/>
      <c r="F112" s="279"/>
      <c r="G112" s="279"/>
      <c r="H112" s="279"/>
      <c r="I112" s="279"/>
      <c r="J112" s="279"/>
    </row>
    <row r="113" spans="2:10" ht="15" customHeight="1">
      <c r="B113" s="279"/>
      <c r="C113" s="279"/>
      <c r="D113" s="279"/>
      <c r="E113" s="279"/>
      <c r="F113" s="279"/>
      <c r="G113" s="279"/>
      <c r="H113" s="279"/>
      <c r="I113" s="279"/>
      <c r="J113" s="279"/>
    </row>
    <row r="114" spans="2:10" ht="15" customHeight="1">
      <c r="B114" s="279"/>
      <c r="C114" s="279"/>
      <c r="D114" s="279"/>
      <c r="E114" s="279"/>
      <c r="F114" s="279"/>
      <c r="G114" s="279"/>
      <c r="H114" s="279"/>
      <c r="I114" s="279"/>
      <c r="J114" s="279"/>
    </row>
    <row r="115" spans="2:10" ht="15" customHeight="1">
      <c r="B115" s="279"/>
      <c r="C115" s="279"/>
      <c r="D115" s="279"/>
      <c r="E115" s="279"/>
      <c r="F115" s="279"/>
      <c r="G115" s="279"/>
      <c r="H115" s="279"/>
      <c r="I115" s="279"/>
      <c r="J115" s="279"/>
    </row>
    <row r="116" spans="2:10" ht="15" customHeight="1">
      <c r="B116" s="279"/>
      <c r="C116" s="279"/>
      <c r="D116" s="279"/>
      <c r="E116" s="279"/>
      <c r="F116" s="279"/>
      <c r="G116" s="279"/>
      <c r="H116" s="279"/>
      <c r="I116" s="279"/>
      <c r="J116" s="279"/>
    </row>
    <row r="117" spans="2:10" ht="15" customHeight="1">
      <c r="B117" s="279"/>
      <c r="C117" s="279"/>
      <c r="D117" s="279"/>
      <c r="E117" s="279"/>
      <c r="F117" s="279"/>
      <c r="G117" s="279"/>
      <c r="H117" s="279"/>
      <c r="I117" s="279"/>
      <c r="J117" s="279"/>
    </row>
    <row r="118" spans="2:10" ht="15" customHeight="1">
      <c r="B118" s="279"/>
      <c r="C118" s="279"/>
      <c r="D118" s="279"/>
      <c r="E118" s="279"/>
      <c r="F118" s="279"/>
      <c r="G118" s="279"/>
      <c r="H118" s="279"/>
      <c r="I118" s="279"/>
      <c r="J118" s="279"/>
    </row>
    <row r="119" spans="2:10" ht="15" customHeight="1">
      <c r="B119" s="279"/>
      <c r="C119" s="279"/>
      <c r="D119" s="279"/>
      <c r="E119" s="279"/>
      <c r="F119" s="279"/>
      <c r="G119" s="279"/>
      <c r="H119" s="279"/>
      <c r="I119" s="279"/>
      <c r="J119" s="279"/>
    </row>
    <row r="120" spans="2:10" ht="15" customHeight="1">
      <c r="B120" s="279"/>
      <c r="C120" s="279"/>
      <c r="D120" s="279"/>
      <c r="E120" s="279"/>
      <c r="F120" s="279"/>
      <c r="G120" s="279"/>
      <c r="H120" s="279"/>
      <c r="I120" s="279"/>
      <c r="J120" s="279"/>
    </row>
    <row r="121" spans="2:10" ht="15" customHeight="1">
      <c r="B121" s="279"/>
      <c r="C121" s="279"/>
      <c r="D121" s="279"/>
      <c r="E121" s="279"/>
      <c r="F121" s="279"/>
      <c r="G121" s="279"/>
      <c r="H121" s="279"/>
      <c r="I121" s="279"/>
      <c r="J121" s="279"/>
    </row>
    <row r="122" spans="2:10" ht="15" customHeight="1">
      <c r="B122" s="279"/>
      <c r="C122" s="279"/>
      <c r="D122" s="279"/>
      <c r="E122" s="279"/>
      <c r="F122" s="279"/>
      <c r="G122" s="279"/>
      <c r="H122" s="279"/>
      <c r="I122" s="279"/>
      <c r="J122" s="279"/>
    </row>
    <row r="123" spans="2:10" ht="15" customHeight="1">
      <c r="B123" s="279"/>
      <c r="C123" s="279"/>
      <c r="D123" s="279"/>
      <c r="E123" s="279"/>
      <c r="F123" s="279"/>
      <c r="G123" s="279"/>
      <c r="H123" s="279"/>
      <c r="I123" s="279"/>
      <c r="J123" s="279"/>
    </row>
    <row r="124" spans="2:10" ht="15" customHeight="1">
      <c r="B124" s="279"/>
      <c r="C124" s="279"/>
      <c r="D124" s="279"/>
      <c r="E124" s="279"/>
      <c r="F124" s="279"/>
      <c r="G124" s="279"/>
      <c r="H124" s="279"/>
      <c r="I124" s="279"/>
      <c r="J124" s="279"/>
    </row>
    <row r="125" spans="2:10" ht="15" customHeight="1">
      <c r="B125" s="279"/>
      <c r="C125" s="279"/>
      <c r="D125" s="279"/>
      <c r="E125" s="279"/>
      <c r="F125" s="279"/>
      <c r="G125" s="279"/>
      <c r="H125" s="279"/>
      <c r="I125" s="279"/>
      <c r="J125" s="279"/>
    </row>
    <row r="126" spans="2:10" ht="15" customHeight="1">
      <c r="B126" s="279"/>
      <c r="C126" s="279"/>
      <c r="D126" s="279"/>
      <c r="E126" s="279"/>
      <c r="F126" s="279"/>
      <c r="G126" s="279"/>
      <c r="H126" s="279"/>
      <c r="I126" s="279"/>
      <c r="J126" s="279"/>
    </row>
    <row r="127" spans="2:10" ht="15" customHeight="1">
      <c r="B127" s="279"/>
      <c r="C127" s="279"/>
      <c r="D127" s="279"/>
      <c r="E127" s="279"/>
      <c r="F127" s="279"/>
      <c r="G127" s="279"/>
      <c r="H127" s="279"/>
      <c r="I127" s="279"/>
      <c r="J127" s="279"/>
    </row>
  </sheetData>
  <mergeCells count="1">
    <mergeCell ref="B5:B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昭和48年　山形県統計年鑑</dc:title>
  <dc:subject/>
  <dc:creator>山形県</dc:creator>
  <cp:keywords/>
  <dc:description/>
  <cp:lastModifiedBy>工藤　裕子</cp:lastModifiedBy>
  <cp:lastPrinted>2005-08-30T02:27:40Z</cp:lastPrinted>
  <dcterms:created xsi:type="dcterms:W3CDTF">2005-04-02T01:55:19Z</dcterms:created>
  <dcterms:modified xsi:type="dcterms:W3CDTF">2008-10-29T05:15:26Z</dcterms:modified>
  <cp:category/>
  <cp:version/>
  <cp:contentType/>
  <cp:contentStatus/>
</cp:coreProperties>
</file>