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drawings/drawing6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7.xml" ContentType="application/vnd.openxmlformats-officedocument.drawing+xml"/>
  <Override PartName="/xl/worksheets/sheet28.xml" ContentType="application/vnd.openxmlformats-officedocument.spreadsheetml.worksheet+xml"/>
  <Override PartName="/xl/drawings/drawing8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9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drawings/drawing10.xml" ContentType="application/vnd.openxmlformats-officedocument.drawing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9120" tabRatio="775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（参考）全目次" sheetId="36" r:id="rId36"/>
  </sheets>
  <definedNames/>
  <calcPr fullCalcOnLoad="1"/>
</workbook>
</file>

<file path=xl/sharedStrings.xml><?xml version="1.0" encoding="utf-8"?>
<sst xmlns="http://schemas.openxmlformats.org/spreadsheetml/2006/main" count="3694" uniqueCount="1567">
  <si>
    <t>宿舎提供施設</t>
  </si>
  <si>
    <t>無料・低額診療施設</t>
  </si>
  <si>
    <t>30世帯</t>
  </si>
  <si>
    <t>資料：社会課</t>
  </si>
  <si>
    <t>３１.社会福祉施設</t>
  </si>
  <si>
    <t>　　　単位：学校数＝校、学級数＝学級、児童数・教員数＝人</t>
  </si>
  <si>
    <t>学　　校　　数</t>
  </si>
  <si>
    <t>学級数</t>
  </si>
  <si>
    <t>児　　　　　　　童　　　　　　　数</t>
  </si>
  <si>
    <t>教員数　　　（本務）</t>
  </si>
  <si>
    <t>総　　　　　数</t>
  </si>
  <si>
    <t>第1学年</t>
  </si>
  <si>
    <t>第2学年</t>
  </si>
  <si>
    <t>第3学年</t>
  </si>
  <si>
    <t>第4学年</t>
  </si>
  <si>
    <t>第5学年</t>
  </si>
  <si>
    <t>第6学年</t>
  </si>
  <si>
    <t>本校</t>
  </si>
  <si>
    <t>分校</t>
  </si>
  <si>
    <t>戸沢村</t>
  </si>
  <si>
    <t>東置賜郡</t>
  </si>
  <si>
    <t>西置賜郡</t>
  </si>
  <si>
    <t>注：国立校を含む。  資料：県統計課「学校基本調査」</t>
  </si>
  <si>
    <t>３２．市町村別小学校数・学級数・学年別児童数・教員数</t>
  </si>
  <si>
    <t>学校数</t>
  </si>
  <si>
    <t>学級数</t>
  </si>
  <si>
    <t>教員数</t>
  </si>
  <si>
    <t>本校</t>
  </si>
  <si>
    <t>分校</t>
  </si>
  <si>
    <t>単位：学校数＝校、学級数＝学級、生徒数・教員数＝人</t>
  </si>
  <si>
    <t>生徒数　　　　　</t>
  </si>
  <si>
    <t>総　　　数</t>
  </si>
  <si>
    <t>第2学年</t>
  </si>
  <si>
    <t>第3学年</t>
  </si>
  <si>
    <t>(本務)</t>
  </si>
  <si>
    <t>昭和49　年</t>
  </si>
  <si>
    <t>西田川郡</t>
  </si>
  <si>
    <t>注：国立校を含む。　　資料：県統計課「学校基本調査」</t>
  </si>
  <si>
    <t>３３．市町村別中学校数・学級数・学年別生徒数・教員数</t>
  </si>
  <si>
    <t>総　　　　　  数</t>
  </si>
  <si>
    <t>山岳</t>
  </si>
  <si>
    <t>温泉</t>
  </si>
  <si>
    <t>スキー場</t>
  </si>
  <si>
    <t>海水浴場</t>
  </si>
  <si>
    <t>名所旧跡</t>
  </si>
  <si>
    <t>県　　内　　</t>
  </si>
  <si>
    <t>県　　外　　</t>
  </si>
  <si>
    <t>47年度</t>
  </si>
  <si>
    <t>48年度</t>
  </si>
  <si>
    <t>49年度</t>
  </si>
  <si>
    <t>道路沿線</t>
  </si>
  <si>
    <t>　　資料：県観光物産課</t>
  </si>
  <si>
    <t>３４．観光者数</t>
  </si>
  <si>
    <r>
      <t>昭和</t>
    </r>
    <r>
      <rPr>
        <sz val="10"/>
        <rFont val="ＭＳ 明朝"/>
        <family val="1"/>
      </rPr>
      <t xml:space="preserve"> 46 </t>
    </r>
    <r>
      <rPr>
        <sz val="10"/>
        <color indexed="9"/>
        <rFont val="ＭＳ 明朝"/>
        <family val="1"/>
      </rPr>
      <t>年</t>
    </r>
  </si>
  <si>
    <r>
      <t>昭和</t>
    </r>
    <r>
      <rPr>
        <sz val="10"/>
        <rFont val="ＭＳ 明朝"/>
        <family val="1"/>
      </rPr>
      <t xml:space="preserve"> 47 </t>
    </r>
    <r>
      <rPr>
        <sz val="10"/>
        <color indexed="9"/>
        <rFont val="ＭＳ 明朝"/>
        <family val="1"/>
      </rPr>
      <t>年</t>
    </r>
  </si>
  <si>
    <r>
      <t>昭和</t>
    </r>
    <r>
      <rPr>
        <sz val="10"/>
        <rFont val="ＭＳ 明朝"/>
        <family val="1"/>
      </rPr>
      <t xml:space="preserve"> 48 </t>
    </r>
    <r>
      <rPr>
        <sz val="10"/>
        <color indexed="9"/>
        <rFont val="ＭＳ 明朝"/>
        <family val="1"/>
      </rPr>
      <t>年</t>
    </r>
  </si>
  <si>
    <r>
      <t>昭和</t>
    </r>
    <r>
      <rPr>
        <sz val="10"/>
        <rFont val="ＭＳ 明朝"/>
        <family val="1"/>
      </rPr>
      <t xml:space="preserve"> </t>
    </r>
    <r>
      <rPr>
        <b/>
        <sz val="9"/>
        <rFont val="ＭＳ 明朝"/>
        <family val="1"/>
      </rPr>
      <t>49</t>
    </r>
    <r>
      <rPr>
        <sz val="10"/>
        <rFont val="ＭＳ 明朝"/>
        <family val="1"/>
      </rPr>
      <t xml:space="preserve"> </t>
    </r>
    <r>
      <rPr>
        <sz val="10"/>
        <color indexed="9"/>
        <rFont val="ＭＳ 明朝"/>
        <family val="1"/>
      </rPr>
      <t>年</t>
    </r>
  </si>
  <si>
    <t>注：作付面積及び収穫量は市町村ごとにラウンドした数値であるため、この積算値は必ずしも地域計、県計に一致しない</t>
  </si>
  <si>
    <t>資料：東北農政局山形統計情報事務所</t>
  </si>
  <si>
    <t>８. 昭和49年産水・陸稲実収高</t>
  </si>
  <si>
    <t>昭和45年　　単位：ha</t>
  </si>
  <si>
    <t>林野      面積</t>
  </si>
  <si>
    <t>森林（施業）計画による森林面積</t>
  </si>
  <si>
    <t>所有形態別森林（計画）面積</t>
  </si>
  <si>
    <t>林野面積のうち森林以外の草生地（野草地）面積</t>
  </si>
  <si>
    <t>林野面積から除いた除地・更新困難地</t>
  </si>
  <si>
    <t>林野等のうち採草放牧に利用されている面積</t>
  </si>
  <si>
    <t>総　数</t>
  </si>
  <si>
    <t>立木地</t>
  </si>
  <si>
    <t>伐採　　　跡地</t>
  </si>
  <si>
    <t>未立　　　木地</t>
  </si>
  <si>
    <t>国有</t>
  </si>
  <si>
    <t>公有</t>
  </si>
  <si>
    <t>私有</t>
  </si>
  <si>
    <t>樹林地</t>
  </si>
  <si>
    <t>竹林</t>
  </si>
  <si>
    <t>人工林</t>
  </si>
  <si>
    <t>天然林</t>
  </si>
  <si>
    <t>針葉樹</t>
  </si>
  <si>
    <t>広葉樹</t>
  </si>
  <si>
    <t>資料：1970年世界農林業センサス</t>
  </si>
  <si>
    <t>９．林野面積</t>
  </si>
  <si>
    <t>漁船非使用</t>
  </si>
  <si>
    <t>小型定置網</t>
  </si>
  <si>
    <t>昭和49年11月1日現在</t>
  </si>
  <si>
    <t>区　　　分</t>
  </si>
  <si>
    <t>29日以下</t>
  </si>
  <si>
    <t>30～89日</t>
  </si>
  <si>
    <t>90～149日</t>
  </si>
  <si>
    <t>150～199日</t>
  </si>
  <si>
    <t>200～249日</t>
  </si>
  <si>
    <t>250日以上</t>
  </si>
  <si>
    <t>最盛期の　従事者数</t>
  </si>
  <si>
    <t>-</t>
  </si>
  <si>
    <t>無道力船のみ</t>
  </si>
  <si>
    <t>-</t>
  </si>
  <si>
    <t>動力1トン未満</t>
  </si>
  <si>
    <t>-</t>
  </si>
  <si>
    <t xml:space="preserve">  1 ～   3トン　　</t>
  </si>
  <si>
    <t xml:space="preserve">  3 ～   5トン　　</t>
  </si>
  <si>
    <t xml:space="preserve">  5 ～  10トン　　</t>
  </si>
  <si>
    <t xml:space="preserve"> 10 ～  30トン　</t>
  </si>
  <si>
    <t xml:space="preserve"> 30 ～ 100トン　　</t>
  </si>
  <si>
    <t>100 ～ 200トン　　</t>
  </si>
  <si>
    <t>200 ～1000トン</t>
  </si>
  <si>
    <t>大型定置網</t>
  </si>
  <si>
    <t>-</t>
  </si>
  <si>
    <t>地びき網</t>
  </si>
  <si>
    <t>-</t>
  </si>
  <si>
    <t xml:space="preserve">資料：東北農政局山形統計情報事務所 </t>
  </si>
  <si>
    <t>１０．出漁日数別経営体数及び最盛期の漁業従事者数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</si>
  <si>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</si>
  <si>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</si>
  <si>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</si>
  <si>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</si>
  <si>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</si>
  <si>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</si>
  <si>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</si>
  <si>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</si>
  <si>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</si>
  <si>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</si>
  <si>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</si>
  <si>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単位：t</t>
  </si>
  <si>
    <t>魚種別</t>
  </si>
  <si>
    <t>昭和46年</t>
  </si>
  <si>
    <t>昭和47年</t>
  </si>
  <si>
    <t>昭和48年</t>
  </si>
  <si>
    <t>昭和49年</t>
  </si>
  <si>
    <t>1月</t>
  </si>
  <si>
    <t>さけ・ます</t>
  </si>
  <si>
    <t>たい類</t>
  </si>
  <si>
    <t>かれい・ひらめ</t>
  </si>
  <si>
    <t>たら</t>
  </si>
  <si>
    <t>さめ</t>
  </si>
  <si>
    <t>-</t>
  </si>
  <si>
    <t>はたはた</t>
  </si>
  <si>
    <t>すけそう</t>
  </si>
  <si>
    <t>ぶり</t>
  </si>
  <si>
    <t>めばる類</t>
  </si>
  <si>
    <t>その他</t>
  </si>
  <si>
    <t>小計</t>
  </si>
  <si>
    <t>あわび</t>
  </si>
  <si>
    <t>さざえ</t>
  </si>
  <si>
    <t>-</t>
  </si>
  <si>
    <t>その他の水産動物</t>
  </si>
  <si>
    <t>いか</t>
  </si>
  <si>
    <t>えび・かに</t>
  </si>
  <si>
    <t>藻類</t>
  </si>
  <si>
    <t>わかめ</t>
  </si>
  <si>
    <t>いわのり</t>
  </si>
  <si>
    <t>注：小数点以下(46年～48年は第2位）四捨五入のため総数と一致しない場合もある。　　資料：県水産課</t>
  </si>
  <si>
    <t>１１．海面漁業・魚種別漁獲量</t>
  </si>
  <si>
    <t>－従業者１～19人事業所－</t>
  </si>
  <si>
    <t>単位：従業者数＝人、額＝万円</t>
  </si>
  <si>
    <t>区分</t>
  </si>
  <si>
    <t>事業所数　　　　　</t>
  </si>
  <si>
    <t>従　業　者　数</t>
  </si>
  <si>
    <t>現金給　　　　　　与総額</t>
  </si>
  <si>
    <t>原材料　　　　使用額等　　　委託生産　　　費を含む</t>
  </si>
  <si>
    <t>製　造　品　出　荷　額　等</t>
  </si>
  <si>
    <t>内国      消費       税額</t>
  </si>
  <si>
    <t>計</t>
  </si>
  <si>
    <t>常用労　　働者数</t>
  </si>
  <si>
    <t>個人業主家族従業者　　数</t>
  </si>
  <si>
    <t>製造品　　　　出荷額</t>
  </si>
  <si>
    <t>加工賃　　　　収入額</t>
  </si>
  <si>
    <t>修理料　　　　収入額</t>
  </si>
  <si>
    <t>地域別          ・市町村別</t>
  </si>
  <si>
    <t>男</t>
  </si>
  <si>
    <t>山形市</t>
  </si>
  <si>
    <t>寒河江市</t>
  </si>
  <si>
    <t>上山市</t>
  </si>
  <si>
    <t>村山市</t>
  </si>
  <si>
    <t>天童市</t>
  </si>
  <si>
    <t>東根市</t>
  </si>
  <si>
    <t>尾花沢市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</si>
  <si>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</si>
  <si>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</si>
  <si>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</si>
  <si>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</si>
  <si>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</si>
  <si>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</si>
  <si>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</si>
  <si>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新庄市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</si>
  <si>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</si>
  <si>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</si>
  <si>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</si>
  <si>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</si>
  <si>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</si>
  <si>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</si>
  <si>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</si>
  <si>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置賜地域</t>
  </si>
  <si>
    <t>米沢市</t>
  </si>
  <si>
    <t>長井市</t>
  </si>
  <si>
    <t>高畠町</t>
  </si>
  <si>
    <t>小国町</t>
  </si>
  <si>
    <t>白鷹町</t>
  </si>
  <si>
    <t>飯豊町</t>
  </si>
  <si>
    <t>鶴岡市</t>
  </si>
  <si>
    <t>酒田市</t>
  </si>
  <si>
    <t>立川町</t>
  </si>
  <si>
    <t>余目町</t>
  </si>
  <si>
    <t>藤島町</t>
  </si>
  <si>
    <t>羽黒町</t>
  </si>
  <si>
    <t>櫛引町</t>
  </si>
  <si>
    <t>三川町</t>
  </si>
  <si>
    <t>朝日村</t>
  </si>
  <si>
    <t>温海町</t>
  </si>
  <si>
    <t>遊佐町</t>
  </si>
  <si>
    <t>八幡町</t>
  </si>
  <si>
    <t>松山町</t>
  </si>
  <si>
    <t>平田町</t>
  </si>
  <si>
    <t>資料：県統計課「工業統計調査」</t>
  </si>
  <si>
    <t>１２．市町村別事業所・従業者数及び製造品出荷額等</t>
  </si>
  <si>
    <t>事    業    所    数</t>
  </si>
  <si>
    <t>現  金  給  与  総  額</t>
  </si>
  <si>
    <t>会社</t>
  </si>
  <si>
    <t>個人</t>
  </si>
  <si>
    <t>その他</t>
  </si>
  <si>
    <t>原材料</t>
  </si>
  <si>
    <t>燃料</t>
  </si>
  <si>
    <t>電力</t>
  </si>
  <si>
    <t>委託</t>
  </si>
  <si>
    <t>使用額</t>
  </si>
  <si>
    <t>生産費</t>
  </si>
  <si>
    <t>x</t>
  </si>
  <si>
    <t>-</t>
  </si>
  <si>
    <t>　　－全事業所－</t>
  </si>
  <si>
    <t>昭和49年12月31日現在　　単位：従業者数＝人、額＝万円</t>
  </si>
  <si>
    <t>区分及び　</t>
  </si>
  <si>
    <t>従　　　　　業　　　　　者　　　　　数</t>
  </si>
  <si>
    <t>原材料使用額等</t>
  </si>
  <si>
    <t>内　国           消　費           税　額</t>
  </si>
  <si>
    <t>内訳</t>
  </si>
  <si>
    <t>組  合
その他
の法人</t>
  </si>
  <si>
    <t>常　用　労　働　者</t>
  </si>
  <si>
    <t>個人事業主　　　　　　　　　　　　　　　家族従業者</t>
  </si>
  <si>
    <t>総　　　　　　　数</t>
  </si>
  <si>
    <t>総　　額</t>
  </si>
  <si>
    <t xml:space="preserve">基　本　給          諸　手　当          特　別　給  </t>
  </si>
  <si>
    <t>中分類別・</t>
  </si>
  <si>
    <t>計</t>
  </si>
  <si>
    <t>　規模別</t>
  </si>
  <si>
    <t>の給与</t>
  </si>
  <si>
    <t>１９人以下計</t>
  </si>
  <si>
    <t xml:space="preserve">  ３人以下</t>
  </si>
  <si>
    <t>総　　　　　　　　数</t>
  </si>
  <si>
    <t>　４人～　９人</t>
  </si>
  <si>
    <t>１０人～１９人</t>
  </si>
  <si>
    <t>２０人以上計</t>
  </si>
  <si>
    <t>　２０人～　２９人</t>
  </si>
  <si>
    <t>　３０人～　４９人</t>
  </si>
  <si>
    <t xml:space="preserve">  ５０人～  ９９人</t>
  </si>
  <si>
    <t>１００人～１９９人</t>
  </si>
  <si>
    <t>２００人～２９９人</t>
  </si>
  <si>
    <t>３００人～４９９人</t>
  </si>
  <si>
    <t>５００人～９９９人</t>
  </si>
  <si>
    <t>*</t>
  </si>
  <si>
    <t>１,０００人以上</t>
  </si>
  <si>
    <t>食</t>
  </si>
  <si>
    <t>料</t>
  </si>
  <si>
    <t>x</t>
  </si>
  <si>
    <t>繊</t>
  </si>
  <si>
    <t>維</t>
  </si>
  <si>
    <t>x</t>
  </si>
  <si>
    <t>衣</t>
  </si>
  <si>
    <t>服</t>
  </si>
  <si>
    <t>木</t>
  </si>
  <si>
    <t>材</t>
  </si>
  <si>
    <t>家</t>
  </si>
  <si>
    <t>具</t>
  </si>
  <si>
    <t>紙</t>
  </si>
  <si>
    <t>印</t>
  </si>
  <si>
    <t>刷</t>
  </si>
  <si>
    <t>化</t>
  </si>
  <si>
    <t>　３０人～　４９人</t>
  </si>
  <si>
    <t>学</t>
  </si>
  <si>
    <t>　５０人～　９９人</t>
  </si>
  <si>
    <t>*</t>
  </si>
  <si>
    <t>x</t>
  </si>
  <si>
    <t>石</t>
  </si>
  <si>
    <t>油</t>
  </si>
  <si>
    <t>x</t>
  </si>
  <si>
    <t>ゴ</t>
  </si>
  <si>
    <t>ム</t>
  </si>
  <si>
    <t>皮</t>
  </si>
  <si>
    <t>革</t>
  </si>
  <si>
    <t>土</t>
  </si>
  <si>
    <t>石</t>
  </si>
  <si>
    <t>鉄</t>
  </si>
  <si>
    <t>鋼</t>
  </si>
  <si>
    <t>非</t>
  </si>
  <si>
    <t>金</t>
  </si>
  <si>
    <t>属</t>
  </si>
  <si>
    <t>機</t>
  </si>
  <si>
    <t>械</t>
  </si>
  <si>
    <t>電</t>
  </si>
  <si>
    <t>気</t>
  </si>
  <si>
    <t>*</t>
  </si>
  <si>
    <t>x</t>
  </si>
  <si>
    <t>総数</t>
  </si>
  <si>
    <t>輸</t>
  </si>
  <si>
    <t>送</t>
  </si>
  <si>
    <t>精</t>
  </si>
  <si>
    <t>密</t>
  </si>
  <si>
    <t>そ</t>
  </si>
  <si>
    <t>の</t>
  </si>
  <si>
    <t>他</t>
  </si>
  <si>
    <t>注：*印のついた数字は、秘とく数字（ｘ）と合算した数値である。</t>
  </si>
  <si>
    <t>資料：県統計課「工業統計調査」</t>
  </si>
  <si>
    <t>１３． 産業中分類別・規模別事業所数・従業者数・現金給与総額・原材料使用額等</t>
  </si>
  <si>
    <t>(１)道路種別道路及び橋梁延長</t>
  </si>
  <si>
    <t>昭和50年4月1日現在</t>
  </si>
  <si>
    <t>道　路　種　別</t>
  </si>
  <si>
    <t>路線数</t>
  </si>
  <si>
    <t>総延長
(km)</t>
  </si>
  <si>
    <t>未供用延長</t>
  </si>
  <si>
    <r>
      <t>㋐</t>
    </r>
    <r>
      <rPr>
        <sz val="10"/>
        <rFont val="ＭＳ 明朝"/>
        <family val="1"/>
      </rPr>
      <t>実延長
(km)</t>
    </r>
  </si>
  <si>
    <t>実　　　　　　　　延　　　　　　　　長　　　　　　　　の　　　　　　　　内　　　　　　　　訳</t>
  </si>
  <si>
    <t>渡 船 場</t>
  </si>
  <si>
    <t>鉄道との
交差箇所数</t>
  </si>
  <si>
    <t>立体
横断
施設</t>
  </si>
  <si>
    <t>規格改良済未改良内訳(km)</t>
  </si>
  <si>
    <t>路面別内訳(km)</t>
  </si>
  <si>
    <t>橋　梁　の　内　訳</t>
  </si>
  <si>
    <t>トンネル</t>
  </si>
  <si>
    <t>重用延長
(km)</t>
  </si>
  <si>
    <r>
      <t>㋑</t>
    </r>
    <r>
      <rPr>
        <sz val="10"/>
        <rFont val="ＭＳ 明朝"/>
        <family val="1"/>
      </rPr>
      <t>規格改
良済延長</t>
    </r>
  </si>
  <si>
    <t>未改良
延長</t>
  </si>
  <si>
    <t>うち自動車
交通不能</t>
  </si>
  <si>
    <r>
      <t xml:space="preserve">改良率
㋑/㋐
</t>
    </r>
    <r>
      <rPr>
        <sz val="10"/>
        <rFont val="Century"/>
        <family val="1"/>
      </rPr>
      <t>(%)</t>
    </r>
  </si>
  <si>
    <r>
      <t>㋒</t>
    </r>
    <r>
      <rPr>
        <sz val="10"/>
        <rFont val="ＭＳ 明朝"/>
        <family val="1"/>
      </rPr>
      <t>舗装道</t>
    </r>
  </si>
  <si>
    <t>砂利道</t>
  </si>
  <si>
    <r>
      <t xml:space="preserve">舗装率
㋒/㋐
</t>
    </r>
    <r>
      <rPr>
        <sz val="10"/>
        <rFont val="Century"/>
        <family val="1"/>
      </rPr>
      <t>(%)</t>
    </r>
  </si>
  <si>
    <t>橋数
(個)</t>
  </si>
  <si>
    <t>橋梁
延長
(km)</t>
  </si>
  <si>
    <t>木 橋  と 永 久 橋</t>
  </si>
  <si>
    <t>個数</t>
  </si>
  <si>
    <t>延長
(km)</t>
  </si>
  <si>
    <t>国鉄</t>
  </si>
  <si>
    <t>私鉄</t>
  </si>
  <si>
    <t>木橋数</t>
  </si>
  <si>
    <t>延長
(km)</t>
  </si>
  <si>
    <t>永久
橋数</t>
  </si>
  <si>
    <t>個数</t>
  </si>
  <si>
    <t>国県道合計(県管理)</t>
  </si>
  <si>
    <t>一般国道</t>
  </si>
  <si>
    <t>元一級国道</t>
  </si>
  <si>
    <t>元二級国道</t>
  </si>
  <si>
    <t>県　　道</t>
  </si>
  <si>
    <t>主要地方道</t>
  </si>
  <si>
    <t>一般県道</t>
  </si>
  <si>
    <t>市町村道合計</t>
  </si>
  <si>
    <t>一級</t>
  </si>
  <si>
    <t>二級</t>
  </si>
  <si>
    <t>(注) 1.国道は知事管理分である。</t>
  </si>
  <si>
    <t xml:space="preserve">   　2.鉄道との交差箇所数( )は立体交差で内書である。</t>
  </si>
  <si>
    <t>資料:(1)～(3)県道路維持課</t>
  </si>
  <si>
    <t>１４．道路現況</t>
  </si>
  <si>
    <t xml:space="preserve">   1 月</t>
  </si>
  <si>
    <t>（２）月別火災発生件数・損害見積額</t>
  </si>
  <si>
    <t>月　　別</t>
  </si>
  <si>
    <t>出火件数(件)</t>
  </si>
  <si>
    <t>焼損棟数(棟)</t>
  </si>
  <si>
    <t>焼損面積(㎡)</t>
  </si>
  <si>
    <t>船舶
車両
数
(台)</t>
  </si>
  <si>
    <t>死傷者(人)</t>
  </si>
  <si>
    <t>建物</t>
  </si>
  <si>
    <t>山林
原野</t>
  </si>
  <si>
    <t>航空機</t>
  </si>
  <si>
    <t>船舶</t>
  </si>
  <si>
    <t>車両</t>
  </si>
  <si>
    <t>全焼</t>
  </si>
  <si>
    <t>半焼</t>
  </si>
  <si>
    <t>部分焼</t>
  </si>
  <si>
    <t>山林原野</t>
  </si>
  <si>
    <t>死者</t>
  </si>
  <si>
    <t>傷者</t>
  </si>
  <si>
    <t>昭和46年</t>
  </si>
  <si>
    <t>2そう
32</t>
  </si>
  <si>
    <r>
      <t>昭和</t>
    </r>
    <r>
      <rPr>
        <sz val="10"/>
        <rFont val="ＭＳ 明朝"/>
        <family val="1"/>
      </rPr>
      <t>47</t>
    </r>
    <r>
      <rPr>
        <sz val="10"/>
        <color indexed="9"/>
        <rFont val="ＭＳ 明朝"/>
        <family val="1"/>
      </rPr>
      <t>年</t>
    </r>
  </si>
  <si>
    <t>2そう
38</t>
  </si>
  <si>
    <r>
      <t>昭和</t>
    </r>
    <r>
      <rPr>
        <sz val="10"/>
        <rFont val="ＭＳ 明朝"/>
        <family val="1"/>
      </rPr>
      <t>48</t>
    </r>
    <r>
      <rPr>
        <sz val="10"/>
        <color indexed="9"/>
        <rFont val="ＭＳ 明朝"/>
        <family val="1"/>
      </rPr>
      <t>年</t>
    </r>
  </si>
  <si>
    <t>2そう
28</t>
  </si>
  <si>
    <t>3そう
39</t>
  </si>
  <si>
    <t>1そう
7</t>
  </si>
  <si>
    <t>1そう
4</t>
  </si>
  <si>
    <t>1そう
3</t>
  </si>
  <si>
    <t>罹災世帯数(世帯)</t>
  </si>
  <si>
    <t>罹災
人員
(人)</t>
  </si>
  <si>
    <t>損    害    見    積    額    (千円)</t>
  </si>
  <si>
    <t>全損</t>
  </si>
  <si>
    <t>半損</t>
  </si>
  <si>
    <t>小損</t>
  </si>
  <si>
    <t>総  額</t>
  </si>
  <si>
    <t>建物火災</t>
  </si>
  <si>
    <t>航空機
火 災</t>
  </si>
  <si>
    <t>山林
原野
火災</t>
  </si>
  <si>
    <t>船舶
火災</t>
  </si>
  <si>
    <t>車両
火災</t>
  </si>
  <si>
    <t>内容物及
びその他</t>
  </si>
  <si>
    <t>昭和46年</t>
  </si>
  <si>
    <t>１５．火災被害</t>
  </si>
  <si>
    <t>単位：1000kWｈ</t>
  </si>
  <si>
    <t>項目</t>
  </si>
  <si>
    <t>47年度</t>
  </si>
  <si>
    <t>48年度</t>
  </si>
  <si>
    <t>49年度</t>
  </si>
  <si>
    <t>業務用電力</t>
  </si>
  <si>
    <t>従量電灯</t>
  </si>
  <si>
    <t>小　口</t>
  </si>
  <si>
    <t>50kW未満</t>
  </si>
  <si>
    <t>大口電灯</t>
  </si>
  <si>
    <t>50kW以上</t>
  </si>
  <si>
    <t>臨時電灯</t>
  </si>
  <si>
    <t>大口</t>
  </si>
  <si>
    <t>一般</t>
  </si>
  <si>
    <t>特約</t>
  </si>
  <si>
    <t>定額電灯</t>
  </si>
  <si>
    <t>公衆街路灯</t>
  </si>
  <si>
    <t>-</t>
  </si>
  <si>
    <t>臨時電力</t>
  </si>
  <si>
    <t>特別深夜電力</t>
  </si>
  <si>
    <t>特別深夜電力</t>
  </si>
  <si>
    <t>電灯計</t>
  </si>
  <si>
    <t>農事用電力</t>
  </si>
  <si>
    <t>農事用電力</t>
  </si>
  <si>
    <t>建設工事用</t>
  </si>
  <si>
    <t>建設工事用</t>
  </si>
  <si>
    <t>-</t>
  </si>
  <si>
    <t>事業用</t>
  </si>
  <si>
    <t>事業用</t>
  </si>
  <si>
    <t>融雪用</t>
  </si>
  <si>
    <t>融雪用</t>
  </si>
  <si>
    <t>電力計</t>
  </si>
  <si>
    <t>電力・電灯計</t>
  </si>
  <si>
    <t>資料：東北電力株式会社山形支店</t>
  </si>
  <si>
    <t>１６．電灯・電力需要実績</t>
  </si>
  <si>
    <t>　人口＝人</t>
  </si>
  <si>
    <t>昭和50年3月31日現在 　　 単位：　率＝％</t>
  </si>
  <si>
    <t xml:space="preserve">
市 町 村 別 </t>
  </si>
  <si>
    <t>行政区域内      居住人口</t>
  </si>
  <si>
    <t>給水区域内      人口</t>
  </si>
  <si>
    <t xml:space="preserve">B/A     </t>
  </si>
  <si>
    <t>計画給水人口</t>
  </si>
  <si>
    <t xml:space="preserve">C/A     </t>
  </si>
  <si>
    <t>現在給水人口</t>
  </si>
  <si>
    <t>普及率</t>
  </si>
  <si>
    <t>上水道</t>
  </si>
  <si>
    <t>簡易水道</t>
  </si>
  <si>
    <t>専用水道</t>
  </si>
  <si>
    <t>（A）</t>
  </si>
  <si>
    <t>（B）</t>
  </si>
  <si>
    <t>（C）</t>
  </si>
  <si>
    <t>（D）</t>
  </si>
  <si>
    <t>D/A</t>
  </si>
  <si>
    <t>施設数</t>
  </si>
  <si>
    <t>昭 和48年 度</t>
  </si>
  <si>
    <t>山形保健所</t>
  </si>
  <si>
    <t>-</t>
  </si>
  <si>
    <t>寒河江保健所</t>
  </si>
  <si>
    <t>寒河江市</t>
  </si>
  <si>
    <t>河北町</t>
  </si>
  <si>
    <t>-</t>
  </si>
  <si>
    <t>西川町</t>
  </si>
  <si>
    <t>大江町</t>
  </si>
  <si>
    <t>村山保健所</t>
  </si>
  <si>
    <t>大石田町</t>
  </si>
  <si>
    <t>新庄保健所</t>
  </si>
  <si>
    <t>酒田保健所</t>
  </si>
  <si>
    <t>酒田市</t>
  </si>
  <si>
    <t>遊佐町</t>
  </si>
  <si>
    <t>八幡町</t>
  </si>
  <si>
    <t>-</t>
  </si>
  <si>
    <t>平田町</t>
  </si>
  <si>
    <t>立川町</t>
  </si>
  <si>
    <t>余目町</t>
  </si>
  <si>
    <t>鶴岡保健所</t>
  </si>
  <si>
    <t>朝日村</t>
  </si>
  <si>
    <t>三川町</t>
  </si>
  <si>
    <t>藤島町</t>
  </si>
  <si>
    <t>南陽保健所</t>
  </si>
  <si>
    <t>長井保健所</t>
  </si>
  <si>
    <t>米沢保健所</t>
  </si>
  <si>
    <t>注：（　）は、水道企業団等から受水しているもので外書きである。</t>
  </si>
  <si>
    <t>資料：県環境衛生課</t>
  </si>
  <si>
    <t>１７．上水道普及状況</t>
  </si>
  <si>
    <t>総　　数</t>
  </si>
  <si>
    <t>小型二輪車</t>
  </si>
  <si>
    <t>普通車</t>
  </si>
  <si>
    <t>総     数</t>
  </si>
  <si>
    <t>(1)年次別普及台数</t>
  </si>
  <si>
    <t>各年3月31日現在　単位：台</t>
  </si>
  <si>
    <t>区　　分</t>
  </si>
  <si>
    <t>　　　　　　　　貨　　　　　　　　　　　物　　　　　　　　　　　用</t>
  </si>
  <si>
    <t>乗　　合　　用</t>
  </si>
  <si>
    <t>乗　　　　　　　　　　　　　　用</t>
  </si>
  <si>
    <t>　　　　　　特 　種　 (殊）　 用 　途 　車</t>
  </si>
  <si>
    <t>大型特殊車</t>
  </si>
  <si>
    <t>軽自動車</t>
  </si>
  <si>
    <t>小型四輪車</t>
  </si>
  <si>
    <t>小型三輪車</t>
  </si>
  <si>
    <t>けん引車　　けん引被</t>
  </si>
  <si>
    <t>普通車</t>
  </si>
  <si>
    <t>普　　通　　車</t>
  </si>
  <si>
    <t>小型四輪車</t>
  </si>
  <si>
    <t>小型車</t>
  </si>
  <si>
    <t>軽特殊車</t>
  </si>
  <si>
    <t>自家用</t>
  </si>
  <si>
    <t>営業用</t>
  </si>
  <si>
    <t>昭和32年</t>
  </si>
  <si>
    <t>注：1.(　）内は外国登録者の台数。　2.32年～40年の総数と乗用総数には小型三輪車の台数を含む。　3.32年～44年の</t>
  </si>
  <si>
    <t>　　軽自動車には軽特殊車を含んだ数である。</t>
  </si>
  <si>
    <t>資料：山形県陸運事務所</t>
  </si>
  <si>
    <t>１８．自動車普及状況</t>
  </si>
  <si>
    <t>単位：</t>
  </si>
  <si>
    <t>総　　　　　　　数</t>
  </si>
  <si>
    <t>商店数</t>
  </si>
  <si>
    <t>従業者数</t>
  </si>
  <si>
    <t>年間商品</t>
  </si>
  <si>
    <t>販売額</t>
  </si>
  <si>
    <t xml:space="preserve"> </t>
  </si>
  <si>
    <t>商店数　＝店</t>
  </si>
  <si>
    <t>従業者数＝人</t>
  </si>
  <si>
    <t>昭和49年5月1日現在　</t>
  </si>
  <si>
    <t>販売額　＝万円</t>
  </si>
  <si>
    <t>市町村別</t>
  </si>
  <si>
    <t>甲（法人組織の商店）</t>
  </si>
  <si>
    <t>乙（個人経営の商店）</t>
  </si>
  <si>
    <t>丙（飲食店）</t>
  </si>
  <si>
    <t>資料：県統計課 「商業統計調査」</t>
  </si>
  <si>
    <t xml:space="preserve">１９．市町村別商店数・従業者数・年間商品販売額 </t>
  </si>
  <si>
    <t>総              数</t>
  </si>
  <si>
    <t>繊　維　・　同　製　品</t>
  </si>
  <si>
    <t>単位：実績額＝千円、構成比・率＝％</t>
  </si>
  <si>
    <t>品       目       別</t>
  </si>
  <si>
    <t>昭和48年</t>
  </si>
  <si>
    <t>昭和49年</t>
  </si>
  <si>
    <t>比較増減</t>
  </si>
  <si>
    <t>出　　荷　　　　実績額</t>
  </si>
  <si>
    <t>増減率</t>
  </si>
  <si>
    <t>絹・人　　絹・合成繊維品</t>
  </si>
  <si>
    <t>ニット製品</t>
  </si>
  <si>
    <t>機械金属製品</t>
  </si>
  <si>
    <t>ミシン頭部・同部品</t>
  </si>
  <si>
    <t>メリヤス編機・同部品</t>
  </si>
  <si>
    <t>テープレコーダー</t>
  </si>
  <si>
    <t>ステレオ</t>
  </si>
  <si>
    <t>電子工業部品</t>
  </si>
  <si>
    <t>変成器・変圧器</t>
  </si>
  <si>
    <t>工作機械</t>
  </si>
  <si>
    <t>通信機</t>
  </si>
  <si>
    <t>金型</t>
  </si>
  <si>
    <t>農機具</t>
  </si>
  <si>
    <t>分電盤・配電盤</t>
  </si>
  <si>
    <t>工具</t>
  </si>
  <si>
    <t>コンベア</t>
  </si>
  <si>
    <t>複写機</t>
  </si>
  <si>
    <t>計数器・度数計</t>
  </si>
  <si>
    <t>その他の機械</t>
  </si>
  <si>
    <t>合金鉄</t>
  </si>
  <si>
    <t>化学製品</t>
  </si>
  <si>
    <t>二酸化マンガン</t>
  </si>
  <si>
    <t>ベントナイト</t>
  </si>
  <si>
    <t>カセイソーダ</t>
  </si>
  <si>
    <t>白土</t>
  </si>
  <si>
    <t>カーボン</t>
  </si>
  <si>
    <t>石英ガラス</t>
  </si>
  <si>
    <t>テコランダム</t>
  </si>
  <si>
    <t>塩化ビニール安定剤</t>
  </si>
  <si>
    <t>薬品</t>
  </si>
  <si>
    <t>金融機関別一般預金残高</t>
  </si>
  <si>
    <t>業種別銀行融資状況</t>
  </si>
  <si>
    <t>業種別相互銀行融資状況</t>
  </si>
  <si>
    <t>労働金庫主要勘定</t>
  </si>
  <si>
    <t>第１３章　財政</t>
  </si>
  <si>
    <t>年次別山形県一般会計歳入歳出決算</t>
  </si>
  <si>
    <t>年次別山形県特別会計歳入歳出決算</t>
  </si>
  <si>
    <t>県民所得</t>
  </si>
  <si>
    <t>第１５章　公務員・選挙・司法・公安</t>
  </si>
  <si>
    <t>公務員</t>
  </si>
  <si>
    <t>警察</t>
  </si>
  <si>
    <t>登記</t>
  </si>
  <si>
    <t>手形・小切手事件</t>
  </si>
  <si>
    <t>強制執行事件</t>
  </si>
  <si>
    <t>民事調停事件</t>
  </si>
  <si>
    <t>少年保護事件</t>
  </si>
  <si>
    <t>罪種別犯罪発生・検挙件数</t>
  </si>
  <si>
    <t>第１６章　衛生</t>
  </si>
  <si>
    <t>保健婦・看護婦・助産婦等</t>
  </si>
  <si>
    <t>伝染病患者数</t>
  </si>
  <si>
    <t>第１７章　労働・社会保障</t>
  </si>
  <si>
    <t>職業紹介状況</t>
  </si>
  <si>
    <t>日雇失業保険</t>
  </si>
  <si>
    <t>日雇労働者健康保険</t>
  </si>
  <si>
    <t>国民年金</t>
  </si>
  <si>
    <t>労働者災害補償保険</t>
  </si>
  <si>
    <t>社会福祉施設</t>
  </si>
  <si>
    <t>生活保護</t>
  </si>
  <si>
    <t>生活保護費支出状況</t>
  </si>
  <si>
    <t>身体障害者数</t>
  </si>
  <si>
    <t>共同募金</t>
  </si>
  <si>
    <t>第１８章　教育・文化・宗教</t>
  </si>
  <si>
    <t>中学校卒業者の進学・就職状況</t>
  </si>
  <si>
    <t>高等学校卒業者の進学・就職状況</t>
  </si>
  <si>
    <t>高卒者の大学・短大への入学志願者数と入学者数</t>
  </si>
  <si>
    <t>学校教育費</t>
  </si>
  <si>
    <t>博物館</t>
  </si>
  <si>
    <t>凡例</t>
  </si>
  <si>
    <t>目次</t>
  </si>
  <si>
    <t>県の位置</t>
  </si>
  <si>
    <t>健康保険</t>
  </si>
  <si>
    <t>厚生年金保険</t>
  </si>
  <si>
    <t>船員保険</t>
  </si>
  <si>
    <t>国民健康保険</t>
  </si>
  <si>
    <t>失業保険</t>
  </si>
  <si>
    <t>労働争議</t>
  </si>
  <si>
    <t>１</t>
  </si>
  <si>
    <t>２</t>
  </si>
  <si>
    <t>平均湿度</t>
  </si>
  <si>
    <t>降水日数</t>
  </si>
  <si>
    <t>平均風速</t>
  </si>
  <si>
    <t>暴風日数</t>
  </si>
  <si>
    <t>労働組合</t>
  </si>
  <si>
    <t>港湾</t>
  </si>
  <si>
    <t>銀行主要勘定</t>
  </si>
  <si>
    <t>信用農業協同組合連合会主要勘定</t>
  </si>
  <si>
    <t>簡易生命保険</t>
  </si>
  <si>
    <t>金融機関別貯蓄状況</t>
  </si>
  <si>
    <t>司法関係職員</t>
  </si>
  <si>
    <t>民事事件</t>
  </si>
  <si>
    <t>刑事事件</t>
  </si>
  <si>
    <t>家庭事件</t>
  </si>
  <si>
    <t>罪名別受刑者数</t>
  </si>
  <si>
    <t>図書館</t>
  </si>
  <si>
    <t>本書は、県内の各般にわたる統計資料を集録し、県勢の実態を明らかにするため編集したものである。</t>
  </si>
  <si>
    <t>１．土地・気象　　２．人口　　３．事業所　　４．農業　　５．林業</t>
  </si>
  <si>
    <t>６．水産業　　７．鉱・工業　　８．建設　　９．電気・ガス・水道　　10．運輸・通信</t>
  </si>
  <si>
    <t>15．公務員・選挙・司法・公安　　16．衛生　　17．労働・社会保障　</t>
  </si>
  <si>
    <t>また、本書に何年とあるものは暦年間（１月から１２月まで）、何年度とあるものは、会計年度（４月から翌年３月まで）の事実を示す。</t>
  </si>
  <si>
    <t>３</t>
  </si>
  <si>
    <t>４</t>
  </si>
  <si>
    <t>５</t>
  </si>
  <si>
    <t>６</t>
  </si>
  <si>
    <t>７</t>
  </si>
  <si>
    <t>第１章　土地・気象</t>
  </si>
  <si>
    <t>市町村の廃置分合・境界変更</t>
  </si>
  <si>
    <t>市町村の合併状況</t>
  </si>
  <si>
    <t>気象観測地点一覧</t>
  </si>
  <si>
    <t>最高・最低気温の月平均</t>
  </si>
  <si>
    <t>最大風速</t>
  </si>
  <si>
    <t>平均雲量</t>
  </si>
  <si>
    <t>地方・月別平均気温</t>
  </si>
  <si>
    <t>第２章　人口</t>
  </si>
  <si>
    <t>山形県の人口推移</t>
  </si>
  <si>
    <t>市町村別人口の推移</t>
  </si>
  <si>
    <t>第３章　事業所</t>
  </si>
  <si>
    <t>第４章　農業</t>
  </si>
  <si>
    <t>農家人口</t>
  </si>
  <si>
    <t>農業雇用労働</t>
  </si>
  <si>
    <t>養蚕</t>
  </si>
  <si>
    <t>県産米売渡状況</t>
  </si>
  <si>
    <t>生乳生産量</t>
  </si>
  <si>
    <t>稲作被害</t>
  </si>
  <si>
    <t>蚕桑被害</t>
  </si>
  <si>
    <t>第５章　林業</t>
  </si>
  <si>
    <t>林野面積</t>
  </si>
  <si>
    <t>森林伐採面積</t>
  </si>
  <si>
    <t>林産物</t>
  </si>
  <si>
    <t>製材</t>
  </si>
  <si>
    <t>造林面積</t>
  </si>
  <si>
    <t>第６章　水産業</t>
  </si>
  <si>
    <t>内水面漁業漁獲量</t>
  </si>
  <si>
    <t>水産加工品生産高</t>
  </si>
  <si>
    <t>品目別製造品出荷額</t>
  </si>
  <si>
    <t>第８章　建設</t>
  </si>
  <si>
    <t>酒田港主要施設</t>
  </si>
  <si>
    <t>災害被害</t>
  </si>
  <si>
    <t>第９章　電気・ガス・水道</t>
  </si>
  <si>
    <t>発電所</t>
  </si>
  <si>
    <t>電灯・電力需要実績</t>
  </si>
  <si>
    <t>産業別電力需要状況</t>
  </si>
  <si>
    <t>山形県と東北７県の月別電力需要</t>
  </si>
  <si>
    <t>電力消費指数</t>
  </si>
  <si>
    <t>家庭用電気器具の普及状況</t>
  </si>
  <si>
    <t>第１０章　運輸・通信</t>
  </si>
  <si>
    <t>入港船舶実績</t>
  </si>
  <si>
    <t>国鉄線別営業粁並びに駅数</t>
  </si>
  <si>
    <t>公衆電話数</t>
  </si>
  <si>
    <t>電話加入数</t>
  </si>
  <si>
    <t>電話普及率</t>
  </si>
  <si>
    <t>第１１章　商業・貿易</t>
  </si>
  <si>
    <t>品目別輸出出荷実績</t>
  </si>
  <si>
    <t>第１２章　金融</t>
  </si>
  <si>
    <t>金融機関別店舗数</t>
  </si>
  <si>
    <t>相互銀行主要勘定</t>
  </si>
  <si>
    <t>商工組合中央金庫主要勘定</t>
  </si>
  <si>
    <t>農業協同組合主要勘定</t>
  </si>
  <si>
    <t>農林中央金庫主要勘定</t>
  </si>
  <si>
    <t>国民金融公庫貸付状況</t>
  </si>
  <si>
    <t>18．教育・文化・宗教　　19．観光</t>
  </si>
  <si>
    <t>本書に掲載した資料の出所は、各表下段欄外に注記明示した。</t>
  </si>
  <si>
    <t>地方・月別降水量と最深積雪</t>
  </si>
  <si>
    <t>農用機械</t>
  </si>
  <si>
    <t>海面漁業・漁業種類別漁獲量</t>
  </si>
  <si>
    <t>山形県生産者製品在庫指数</t>
  </si>
  <si>
    <t>電力需給実績</t>
  </si>
  <si>
    <t>海上出入貨物主要品類別数量</t>
  </si>
  <si>
    <t>仕向国別輸出出荷実績</t>
  </si>
  <si>
    <t>国民所得</t>
  </si>
  <si>
    <t>山形県消費者物価指数</t>
  </si>
  <si>
    <t>法定指定伝染病患者数</t>
  </si>
  <si>
    <t>学科別・産業別就職者数（高等学校）</t>
  </si>
  <si>
    <t>学校給食</t>
  </si>
  <si>
    <t>第１９章　観光</t>
  </si>
  <si>
    <t>公園</t>
  </si>
  <si>
    <t>国籍別宿泊外客数</t>
  </si>
  <si>
    <t>観光者数</t>
  </si>
  <si>
    <t>観光地別観光者数</t>
  </si>
  <si>
    <t>11．商業・貿易　　12．金融　　13．財政　　14．所得・物価・家計</t>
  </si>
  <si>
    <t>市町村別民有地の面積</t>
  </si>
  <si>
    <t>月別降水総量</t>
  </si>
  <si>
    <t>月別最大降水量</t>
  </si>
  <si>
    <t>日照時間</t>
  </si>
  <si>
    <t>就業状態・産業（大分類）・従業上の地位・男女別有業者数</t>
  </si>
  <si>
    <t>就業状態・産業（大分類）・従業上の地位・従業員階級・男女別有業者数</t>
  </si>
  <si>
    <t>市町村別世帯数の推移</t>
  </si>
  <si>
    <t>家畜の飼養農家</t>
  </si>
  <si>
    <t>林業従事世帯員数(農家）</t>
  </si>
  <si>
    <t>林家の主業(農家林家）</t>
  </si>
  <si>
    <t>所有山林・保有山林のある林家数と面積</t>
  </si>
  <si>
    <t>植林・手入れの作業に要した労働の種類別林家数と労働量</t>
  </si>
  <si>
    <t>年次別仕向先別産米搬出実績</t>
  </si>
  <si>
    <t>主要園芸作物の収穫量</t>
  </si>
  <si>
    <t>海面漁業組合別漁獲量</t>
  </si>
  <si>
    <t>海面漁業・漁業種類別生産額</t>
  </si>
  <si>
    <t>山形県鉱・工業生産指数</t>
  </si>
  <si>
    <t>産業中分類別・規模別事業者数・従業者数・現金給与総額・原材料使用額等</t>
  </si>
  <si>
    <t>産業中分類別・従業者規模別在庫額・有形固定資産</t>
  </si>
  <si>
    <t>産業中分類別・従業者規模別有形固定資産・建設仮勘定・製造品出荷額等</t>
  </si>
  <si>
    <t>市町村・産業中分類別事業所数・従業者数・現金給与総額・原材料使用額・製造品出荷額等</t>
  </si>
  <si>
    <t>性質別投資的土木事業費</t>
  </si>
  <si>
    <t>道路現況</t>
  </si>
  <si>
    <t>用途別着工建築物</t>
  </si>
  <si>
    <t>工事別着工住宅</t>
  </si>
  <si>
    <t>利用関係別着工住宅（新設）</t>
  </si>
  <si>
    <t>種類別着工住宅（新設）</t>
  </si>
  <si>
    <t>市部・構造別着工建築物床面積</t>
  </si>
  <si>
    <t>東北６県建築主別着工建築物</t>
  </si>
  <si>
    <t>出火原因(総合)別件数</t>
  </si>
  <si>
    <t>地域別一般家庭1軒当り月平均使用電力量</t>
  </si>
  <si>
    <t>上水道普及状況</t>
  </si>
  <si>
    <t>計画給水量</t>
  </si>
  <si>
    <t>自動車運送事業</t>
  </si>
  <si>
    <t>自動車普及状況</t>
  </si>
  <si>
    <t>郵便施設・業務状況</t>
  </si>
  <si>
    <t>通信施設状況</t>
  </si>
  <si>
    <t>電話施設状況</t>
  </si>
  <si>
    <t>市町村別商店数・従業者数・年間商品販売額</t>
  </si>
  <si>
    <t>地域別・従業者規模別商店数・年間商品販売額等</t>
  </si>
  <si>
    <t>市町村別・産業中分類別商店数・従業者数・売場面積・年間商品販売額</t>
  </si>
  <si>
    <t>市町村別飲食店数等</t>
  </si>
  <si>
    <t>中小企業金融公庫貸出状況</t>
  </si>
  <si>
    <t>年次別県税・市町村税収入状況</t>
  </si>
  <si>
    <t>租税負担額の推移</t>
  </si>
  <si>
    <t>地方債状況</t>
  </si>
  <si>
    <t>特別法令違反送致件数・送致人員</t>
  </si>
  <si>
    <t>医師・歯科医師・薬剤師</t>
  </si>
  <si>
    <t>薬局・医薬品製造販売業者数</t>
  </si>
  <si>
    <t>産業別常用労働者の１人当り平均月間現金給与額</t>
  </si>
  <si>
    <t>給与階層別・年令別労働者数</t>
  </si>
  <si>
    <t>全国・東北７県保護状況</t>
  </si>
  <si>
    <t>市町村別幼児施設等の状況</t>
  </si>
  <si>
    <t>養護施設・乳児院に措置された児童の入所原因調</t>
  </si>
  <si>
    <t>学校種別学校数・生徒数等の推移</t>
  </si>
  <si>
    <t>市町村別小学校数・学級数・学年別児童数・教員数</t>
  </si>
  <si>
    <t>市町村別中学校・学級数・学年別生徒数・教員数</t>
  </si>
  <si>
    <t>高等学校の状況</t>
  </si>
  <si>
    <t>各種学校の状況</t>
  </si>
  <si>
    <t>大学・高等専門学校の状況</t>
  </si>
  <si>
    <t>市町村別・産業別県内・県外就職者数（中学校）</t>
  </si>
  <si>
    <t>中・高等学校卒業者の職業別就職者数</t>
  </si>
  <si>
    <t>中・高等学校卒業者就職者の産業別構成</t>
  </si>
  <si>
    <t>宗教法人教宗派別数</t>
  </si>
  <si>
    <t>本書は、当課所管の各種統計資料を主とし、これに庁内各部課室および、他官公庁団体、会社等から取集した資料もあわせ掲載した。</t>
  </si>
  <si>
    <t>本書は、次の１９部門から成っている。</t>
  </si>
  <si>
    <t>本書は、国および他都道府県との比較を考慮し、総理府統計局編集、日本統計協会発行の「日本統計年鑑」に準じて編集している。</t>
  </si>
  <si>
    <t>経営耕地規模別農家数</t>
  </si>
  <si>
    <t>海面漁業・魚種別漁獲量</t>
  </si>
  <si>
    <t>業種別・規模別用地面積</t>
  </si>
  <si>
    <t>業種別・規模別用水量</t>
  </si>
  <si>
    <t>品目別加工賃</t>
  </si>
  <si>
    <t>東北７県の製造業の推移</t>
  </si>
  <si>
    <t>住宅の種類・所有の関係別住宅数・世帯数・世帯人員</t>
  </si>
  <si>
    <t>住宅の種類・所有の関係・建築の時期別住宅数</t>
  </si>
  <si>
    <t>建て方・構造・建築の時期別住宅数</t>
  </si>
  <si>
    <t>東北６県の利用別・種類別着工住宅（新設）</t>
  </si>
  <si>
    <t>建築主別・構造別着工建築物</t>
  </si>
  <si>
    <t>住宅の種類・構造・建築の時期別住宅数</t>
  </si>
  <si>
    <t>県内国鉄線別・主要物資別輸送屯数</t>
  </si>
  <si>
    <t>信用金庫主要勘定（含信金）</t>
  </si>
  <si>
    <t>郵便貯金・振替</t>
  </si>
  <si>
    <t>産業連関表</t>
  </si>
  <si>
    <t>県内都市別勤労者世帯１か月の収入と支出</t>
  </si>
  <si>
    <t>市町村別医師・歯科医師数・業務の種類</t>
  </si>
  <si>
    <t>月別医薬品等生産状況</t>
  </si>
  <si>
    <t>労働者災害起因別・事業所規模別被災者数</t>
  </si>
  <si>
    <t>第７章　鉱・工業</t>
  </si>
  <si>
    <t>昭和４９　山形県統計年鑑</t>
  </si>
  <si>
    <t>本書の内容は、原則として昭和４９年の事実について掲載し、その主要なものについては、過去数か年の事実をも掲載した。</t>
  </si>
  <si>
    <t>本書中の符号の「－」は、該当事実のないもの、「…」は事実不詳、または調査を欠くもの、「０」は単位に満たないもの、「χ」は秘とく数字の表示である。</t>
  </si>
  <si>
    <t>昭和５１年５月</t>
  </si>
  <si>
    <t>山形県企画調整部統計課</t>
  </si>
  <si>
    <t>市町村数・面積及び人口密度</t>
  </si>
  <si>
    <t>年次別・市町村別・推計人口</t>
  </si>
  <si>
    <t>年齢各歳別・男女別人口</t>
  </si>
  <si>
    <t>市町村別・年齢別（５歳階級）人口</t>
  </si>
  <si>
    <t>労働力状態・産業・年齢・男女別人口(15歳以上)</t>
  </si>
  <si>
    <t>労働力状態・市町村・男女別人口(15歳以上)</t>
  </si>
  <si>
    <t>産業・従業上の地位・男女別就業者(15歳以上）</t>
  </si>
  <si>
    <t>世帯の種類・世帯人員別世帯数及び世帯人員(市町村別）</t>
  </si>
  <si>
    <t>就業・不就業状態・年齢・男女別15歳以上人口</t>
  </si>
  <si>
    <t>就業状態・年間就業日数又は週間就業時間・農非農・従業上の地位・男女別有業者数</t>
  </si>
  <si>
    <t>就業状態・産業（大分類）・所得・男女別自営業主及び雇用者数</t>
  </si>
  <si>
    <t>不就業状態・就業希望の有無・希望する仕事のおも・従の別・求職非求職の別・男女別無業者数</t>
  </si>
  <si>
    <t>就業状態・従業上の地位・年間就業日数・従業の場所・通勤時間・男女別有業者数</t>
  </si>
  <si>
    <t>市町村別事業所数及び従業者数（農林水産業及び公務を除く）</t>
  </si>
  <si>
    <t>産業大分類・従業者規模別事業所数及び従業者数（農林水産業及び公務を除く）</t>
  </si>
  <si>
    <t>都道府県別事業所数及び従業者数（農林水産業及び公務を除く）</t>
  </si>
  <si>
    <t>農家家族員の就業状態別人数－16歳以上－</t>
  </si>
  <si>
    <t>農家の経営耕地面積</t>
  </si>
  <si>
    <t>人工林率別林家数及び人工林面積(農家林家）</t>
  </si>
  <si>
    <t>1年間に植林・下刈りなどをした林家数及び面積</t>
  </si>
  <si>
    <t>農業従事日数別従事者数</t>
  </si>
  <si>
    <t>昭和49年産水・陸稲実収高</t>
  </si>
  <si>
    <t>と畜頭数及び生産枝肉量</t>
  </si>
  <si>
    <t>林産物等の種類別販売林家数</t>
  </si>
  <si>
    <t>出漁日数別経営体数及び最盛期の漁業従事者数</t>
  </si>
  <si>
    <t>内水面養殖場数・養殖面積及び収穫量</t>
  </si>
  <si>
    <t>鉱種別鉱区数及び面積</t>
  </si>
  <si>
    <t>鉱種別生産量及び生産額</t>
  </si>
  <si>
    <t>業種別事業所数・従業者数及び製造品出荷額等</t>
  </si>
  <si>
    <t>地域別・市町村別事業所・従業者数及び製造品出荷額等</t>
  </si>
  <si>
    <t>市町村別事業所・従業者数及び製造品出荷額等</t>
  </si>
  <si>
    <t>居住の有無別住宅数及び人が居住する住宅以外の建物数</t>
  </si>
  <si>
    <t>住宅の種類別・住宅数・世帯数・世帯人員及び１住宅当り居住室数・畳数</t>
  </si>
  <si>
    <t>除却及び災害建築物</t>
  </si>
  <si>
    <t>住宅の種類・所有の関係・建て方・建設の時期設備の状況別住宅数</t>
  </si>
  <si>
    <t>救急業務状況</t>
  </si>
  <si>
    <t>昭和49年度東北７県別電力使用量</t>
  </si>
  <si>
    <t>都市ガスの事業所別需要家メーター数・生産量購入量及び送出量</t>
  </si>
  <si>
    <t>昭和49年度市町村歳入歳出決算（普通会計）</t>
  </si>
  <si>
    <t>昭和48年度税務署別国税課税状況</t>
  </si>
  <si>
    <t>昭和48年度税務署別国税徴収状況</t>
  </si>
  <si>
    <t>昭和48年度業種別・資本金階級別法人数及び所得欠損金額</t>
  </si>
  <si>
    <t>第１４章　所得・物価・家計</t>
  </si>
  <si>
    <t>県内青果物卸売市場別・品目別・卸売数量・価格・金額</t>
  </si>
  <si>
    <t>県内青果物卸売市場別・品目別卸売価額(昭和48・49年）</t>
  </si>
  <si>
    <t>山形市青果物卸売市場における品目別・月別卸売価格</t>
  </si>
  <si>
    <t>都市別・主要品目別小売価格</t>
  </si>
  <si>
    <t>県内都市別主要家計指標</t>
  </si>
  <si>
    <t>東北６県県庁所在地別勤労者世帯1か月の収入と支出</t>
  </si>
  <si>
    <t>県内都市別全世帯１か月の支出</t>
  </si>
  <si>
    <t>選挙権者数及び参議院議員・衆議院議員選挙投票状況</t>
  </si>
  <si>
    <t>財物被害高及び回復高</t>
  </si>
  <si>
    <t>罪種及び年齢別検挙人員</t>
  </si>
  <si>
    <t>交通事故</t>
  </si>
  <si>
    <t>麻薬取扱者及び麻薬中毒者数</t>
  </si>
  <si>
    <t>伝染病・食中毒罹患者数及び死亡率</t>
  </si>
  <si>
    <t>特定死因別・月別死亡数及び年齢階級別死亡数</t>
  </si>
  <si>
    <t>公害苦情件数</t>
  </si>
  <si>
    <t>職業訓練生の状況</t>
  </si>
  <si>
    <t>雇用及び賃金指数</t>
  </si>
  <si>
    <t>身体障害者補装具交付及び修理状況</t>
  </si>
  <si>
    <t>児童相談所における相談受付及び処理状況</t>
  </si>
  <si>
    <t>児童福祉収容及び費用額</t>
  </si>
  <si>
    <t>産業別年令・勤続年数・労働時間数・きまって支給する現金給与額の平均並びに労働者数</t>
  </si>
  <si>
    <t>年齢別勤続年数・労働時間数・きまって支給する現金給与額の平均並びに労働者数</t>
  </si>
  <si>
    <t>実施機関別生活保護費支出状況</t>
  </si>
  <si>
    <t>盲・ろう学校及び養護学校の状況</t>
  </si>
  <si>
    <t>幼児・児童及び生徒の体位（平均）</t>
  </si>
  <si>
    <t>年齢別就学免除者数</t>
  </si>
  <si>
    <t>年齢別就学猶予者数</t>
  </si>
  <si>
    <t>児童・生徒の疾病異常被患率（一般検診）</t>
  </si>
  <si>
    <t>児童・生徒の疾病異常被患率（精密検診）</t>
  </si>
  <si>
    <t>テレビ受診契約数及び普及率</t>
  </si>
  <si>
    <t>（統計年鑑より抜粋）</t>
  </si>
  <si>
    <t>自然増加</t>
  </si>
  <si>
    <t>社会増加</t>
  </si>
  <si>
    <t>総   数</t>
  </si>
  <si>
    <t>男</t>
  </si>
  <si>
    <t>女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</si>
  <si>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</si>
  <si>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</si>
  <si>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</si>
  <si>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</si>
  <si>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</si>
  <si>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</si>
  <si>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</si>
  <si>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</si>
  <si>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</si>
  <si>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</si>
  <si>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</si>
  <si>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</si>
  <si>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</si>
  <si>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</si>
  <si>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</si>
  <si>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</si>
  <si>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</si>
  <si>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</si>
  <si>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</si>
  <si>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</si>
  <si>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</si>
  <si>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</si>
  <si>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</si>
  <si>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</si>
  <si>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</si>
  <si>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</si>
  <si>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</si>
  <si>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</si>
  <si>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</si>
  <si>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</si>
  <si>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</si>
  <si>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</si>
  <si>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立川町</t>
  </si>
  <si>
    <t>余目町</t>
  </si>
  <si>
    <t>藤島町</t>
  </si>
  <si>
    <t>羽黒町</t>
  </si>
  <si>
    <t>櫛引町</t>
  </si>
  <si>
    <t>三川町</t>
  </si>
  <si>
    <t>朝日村</t>
  </si>
  <si>
    <t>温海町</t>
  </si>
  <si>
    <t>遊佐町</t>
  </si>
  <si>
    <t>八幡町</t>
  </si>
  <si>
    <t>松山町</t>
  </si>
  <si>
    <t>平田町</t>
  </si>
  <si>
    <t>単位：人</t>
  </si>
  <si>
    <t>市 町 村 別</t>
  </si>
  <si>
    <t>昭和48.10.1</t>
  </si>
  <si>
    <t>動態（48.10～49.9）</t>
  </si>
  <si>
    <t>昭和49. 10. 1 　総　人　口</t>
  </si>
  <si>
    <t>総人口（推計）</t>
  </si>
  <si>
    <t>増減(△減)</t>
  </si>
  <si>
    <t>総　　　　　数</t>
  </si>
  <si>
    <t>市部計</t>
  </si>
  <si>
    <t>町村部計</t>
  </si>
  <si>
    <t>注：表の数字は、50年国勢調査により補正されたものである。</t>
  </si>
  <si>
    <t>資料：県統計課</t>
  </si>
  <si>
    <t>総数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</si>
  <si>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</si>
  <si>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</si>
  <si>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</si>
  <si>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</si>
  <si>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</si>
  <si>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</si>
  <si>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</si>
  <si>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</si>
  <si>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</si>
  <si>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</si>
  <si>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</si>
  <si>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</si>
  <si>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昭和49年10月1日現在 　 単位：人</t>
  </si>
  <si>
    <t>市町村別</t>
  </si>
  <si>
    <t>0～4歳</t>
  </si>
  <si>
    <t>5～9</t>
  </si>
  <si>
    <t>10～14</t>
  </si>
  <si>
    <t>15～19</t>
  </si>
  <si>
    <t>20～24</t>
  </si>
  <si>
    <t>25～29</t>
  </si>
  <si>
    <t>90歳以上</t>
  </si>
  <si>
    <t>総数</t>
  </si>
  <si>
    <t>市部計</t>
  </si>
  <si>
    <t>注：本表は、50年国勢調査による補正前のものである。</t>
  </si>
  <si>
    <t>資料：県統計課｢山形県社会的移動人口調査｣</t>
  </si>
  <si>
    <t>１. 市町村別人口の推移</t>
  </si>
  <si>
    <t>２．市町村別年齢別（5歳階級）人口</t>
  </si>
  <si>
    <t>総         数</t>
  </si>
  <si>
    <t>単位：世帯</t>
  </si>
  <si>
    <t>昭和45年
10月１日</t>
  </si>
  <si>
    <t>世帯数</t>
  </si>
  <si>
    <t>増減（△）</t>
  </si>
  <si>
    <t>市部計</t>
  </si>
  <si>
    <t>東村山郡</t>
  </si>
  <si>
    <t>西村山郡</t>
  </si>
  <si>
    <t>北村山郡</t>
  </si>
  <si>
    <t>最上郡</t>
  </si>
  <si>
    <t>東置賜郡</t>
  </si>
  <si>
    <t>西置賜郡</t>
  </si>
  <si>
    <t>東田川郡</t>
  </si>
  <si>
    <t>西田川郡</t>
  </si>
  <si>
    <t>飽海郡</t>
  </si>
  <si>
    <t>注:46年～49年の数字は50年国勢調査により補正されたものである。</t>
  </si>
  <si>
    <t>資料：県統計課、推計、45年は国勢調査</t>
  </si>
  <si>
    <t>３．市町村別の世帯数の推移</t>
  </si>
  <si>
    <t>上 山 市</t>
  </si>
  <si>
    <t xml:space="preserve">朝日町 </t>
  </si>
  <si>
    <t xml:space="preserve">単位:  </t>
  </si>
  <si>
    <t xml:space="preserve">従業者数=人 </t>
  </si>
  <si>
    <t>比率＝%</t>
  </si>
  <si>
    <t>事業所数</t>
  </si>
  <si>
    <t>従業者数</t>
  </si>
  <si>
    <t>昭和44年実数</t>
  </si>
  <si>
    <t>47　　年</t>
  </si>
  <si>
    <t>実数</t>
  </si>
  <si>
    <t>構成比</t>
  </si>
  <si>
    <t>対44年   増加率</t>
  </si>
  <si>
    <t>対44年　　増加率</t>
  </si>
  <si>
    <t>南陽市</t>
  </si>
  <si>
    <t>東村山郡</t>
  </si>
  <si>
    <t>山辺町</t>
  </si>
  <si>
    <t>中山町</t>
  </si>
  <si>
    <t>西村山郡</t>
  </si>
  <si>
    <t>北村山郡</t>
  </si>
  <si>
    <t>東置賜郡</t>
  </si>
  <si>
    <t>西置賜郡</t>
  </si>
  <si>
    <t>東田川郡</t>
  </si>
  <si>
    <t>西田川郡</t>
  </si>
  <si>
    <t>飽海郡</t>
  </si>
  <si>
    <t>資料:昭和47年事業所統計調査</t>
  </si>
  <si>
    <t>４．市町村別事業所数及び従業者数(農林水産業及び公務を除く）</t>
  </si>
  <si>
    <t>市町村別</t>
  </si>
  <si>
    <t>村山地域</t>
  </si>
  <si>
    <t>最上地域</t>
  </si>
  <si>
    <t>置賜地域</t>
  </si>
  <si>
    <t>庄内地域</t>
  </si>
  <si>
    <t>単位：戸</t>
  </si>
  <si>
    <t>総農　　　　　家数</t>
  </si>
  <si>
    <t>専業　　　　　農家</t>
  </si>
  <si>
    <t>兼業農家</t>
  </si>
  <si>
    <t>経 営 耕 地 規 模 別 (ha)</t>
  </si>
  <si>
    <t>第1種　　兼　業</t>
  </si>
  <si>
    <t>第2種　　兼　業</t>
  </si>
  <si>
    <t>例　外　　規　定</t>
  </si>
  <si>
    <t>0.3　　　  未　満</t>
  </si>
  <si>
    <t>0.3～　　　　0.5</t>
  </si>
  <si>
    <t>0.5～  0.7</t>
  </si>
  <si>
    <t>0.7～  1.0</t>
  </si>
  <si>
    <t>1.0～  1.5</t>
  </si>
  <si>
    <t>1.5～  2.0</t>
  </si>
  <si>
    <t>2.0～  2.5</t>
  </si>
  <si>
    <t>2.5～  3.0</t>
  </si>
  <si>
    <t>3.0　　　以上</t>
  </si>
  <si>
    <t>昭和44.2.1</t>
  </si>
  <si>
    <t>　　45.2.1</t>
  </si>
  <si>
    <t>　　46.2.1</t>
  </si>
  <si>
    <t>　　47.2.1</t>
  </si>
  <si>
    <t>　　48.2.1</t>
  </si>
  <si>
    <t>　　49.2.1</t>
  </si>
  <si>
    <t>川西町</t>
  </si>
  <si>
    <t>資料：県統計課「山形県農業基本調査」、45年は「1970年世界農林業センサス」</t>
  </si>
  <si>
    <t>５．経営耕地規模別農家数</t>
  </si>
  <si>
    <t>農家数</t>
  </si>
  <si>
    <t>面積</t>
  </si>
  <si>
    <t>単位：</t>
  </si>
  <si>
    <t>農家数＝戸</t>
  </si>
  <si>
    <t>面積＝ａ</t>
  </si>
  <si>
    <t>田　</t>
  </si>
  <si>
    <t>樹　　園　　地</t>
  </si>
  <si>
    <t>畑</t>
  </si>
  <si>
    <t>過去1年間に全く作付しなかった面積</t>
  </si>
  <si>
    <t>農家数</t>
  </si>
  <si>
    <t>面     積</t>
  </si>
  <si>
    <t>面　積</t>
  </si>
  <si>
    <t>総数</t>
  </si>
  <si>
    <t>果樹園</t>
  </si>
  <si>
    <t>桑園</t>
  </si>
  <si>
    <t>その他の樹園地</t>
  </si>
  <si>
    <t>総　　数</t>
  </si>
  <si>
    <t>普　通　畑</t>
  </si>
  <si>
    <t>牧　草　専　用　地</t>
  </si>
  <si>
    <t>面積</t>
  </si>
  <si>
    <t>うち牧草畑</t>
  </si>
  <si>
    <t>田</t>
  </si>
  <si>
    <t>面積</t>
  </si>
  <si>
    <t>面積</t>
  </si>
  <si>
    <t>昭 和 43 年</t>
  </si>
  <si>
    <t>…</t>
  </si>
  <si>
    <t>　資料：県統計課「山形県農業基本調査」</t>
  </si>
  <si>
    <t>６．農家の経営耕地面積</t>
  </si>
  <si>
    <t>昭和45年2月1日現在</t>
  </si>
  <si>
    <t>針葉樹林</t>
  </si>
  <si>
    <t>面　積＝a</t>
  </si>
  <si>
    <t>林家数＝戸</t>
  </si>
  <si>
    <t>所有山　　林があ　　る林家　　数　　　　　</t>
  </si>
  <si>
    <t>貸付分収林がある林家数</t>
  </si>
  <si>
    <t>借入分収林がある林家数</t>
  </si>
  <si>
    <t>保有山林がある林家</t>
  </si>
  <si>
    <t>山　　　　林　　　　面　　　　積</t>
  </si>
  <si>
    <t>総 林        家 数</t>
  </si>
  <si>
    <t>うち　　　　　針葉樹林がある林家数</t>
  </si>
  <si>
    <t>うち　　　　　　広葉樹林がある林家数</t>
  </si>
  <si>
    <t>所有</t>
  </si>
  <si>
    <t>貸付林  分収林</t>
  </si>
  <si>
    <t>借入林  分収林</t>
  </si>
  <si>
    <t>保有山林</t>
  </si>
  <si>
    <t>保有山林のうち</t>
  </si>
  <si>
    <t>広葉樹林</t>
  </si>
  <si>
    <t>村山地域</t>
  </si>
  <si>
    <t>最上地域</t>
  </si>
  <si>
    <t>置賜地域</t>
  </si>
  <si>
    <t>庄内地域</t>
  </si>
  <si>
    <t>資料：1970年世界農林業センサス</t>
  </si>
  <si>
    <t>７．所有山林・保有山林のある林家数と面積</t>
  </si>
  <si>
    <t>水          稲</t>
  </si>
  <si>
    <t>陸          稲</t>
  </si>
  <si>
    <t>作付面積</t>
  </si>
  <si>
    <t>単位 ： 面積＝ｈａ、10ａ当り収量＝㎏、収穫量＝ｔ</t>
  </si>
  <si>
    <t>10ａ当り 収 量</t>
  </si>
  <si>
    <t>収　穫　量</t>
  </si>
  <si>
    <t>作 況 指 数</t>
  </si>
  <si>
    <t>収　穫　量</t>
  </si>
  <si>
    <t>昭和 44 年</t>
  </si>
  <si>
    <r>
      <t>昭和</t>
    </r>
    <r>
      <rPr>
        <sz val="10"/>
        <rFont val="ＭＳ 明朝"/>
        <family val="1"/>
      </rPr>
      <t xml:space="preserve"> 45 </t>
    </r>
    <r>
      <rPr>
        <sz val="10"/>
        <color indexed="9"/>
        <rFont val="ＭＳ 明朝"/>
        <family val="1"/>
      </rPr>
      <t>年</t>
    </r>
  </si>
  <si>
    <t>その他の化学製品</t>
  </si>
  <si>
    <t>木製品</t>
  </si>
  <si>
    <t>木製家具</t>
  </si>
  <si>
    <t>スピーカーシステム</t>
  </si>
  <si>
    <t>その他の木製品</t>
  </si>
  <si>
    <t>食料品</t>
  </si>
  <si>
    <t>果実かん詰</t>
  </si>
  <si>
    <t>肉かん詰</t>
  </si>
  <si>
    <t>清酒</t>
  </si>
  <si>
    <t>菓子</t>
  </si>
  <si>
    <t>マッシュルームかん詰</t>
  </si>
  <si>
    <t>その他の食料品</t>
  </si>
  <si>
    <t>農水産物</t>
  </si>
  <si>
    <t>米</t>
  </si>
  <si>
    <t>虹鱒</t>
  </si>
  <si>
    <t>雑貨</t>
  </si>
  <si>
    <t>テニスラケット</t>
  </si>
  <si>
    <t>桐紙</t>
  </si>
  <si>
    <t>はきもの</t>
  </si>
  <si>
    <t>玩具</t>
  </si>
  <si>
    <t>ゴム引布製品</t>
  </si>
  <si>
    <t>タイル</t>
  </si>
  <si>
    <t>特殊電球</t>
  </si>
  <si>
    <t>その他の雑貨</t>
  </si>
  <si>
    <t>資料：県商工課「山形県輸出出荷実績表」</t>
  </si>
  <si>
    <t>２０． 品目別輸出出荷実績</t>
  </si>
  <si>
    <t>市 郡 別</t>
  </si>
  <si>
    <t>都市</t>
  </si>
  <si>
    <t>金融</t>
  </si>
  <si>
    <t>銀行</t>
  </si>
  <si>
    <t>公庫</t>
  </si>
  <si>
    <t>本店</t>
  </si>
  <si>
    <t>-</t>
  </si>
  <si>
    <t>東村山郡</t>
  </si>
  <si>
    <t>西村山郡</t>
  </si>
  <si>
    <t>北村山郡</t>
  </si>
  <si>
    <t>最上郡</t>
  </si>
  <si>
    <t>東置賜郡</t>
  </si>
  <si>
    <t>西置賜郡</t>
  </si>
  <si>
    <t>東田川郡</t>
  </si>
  <si>
    <t>西田川郡</t>
  </si>
  <si>
    <t>飽海郡</t>
  </si>
  <si>
    <t>昭和50年3月31日現在</t>
  </si>
  <si>
    <t>普　通　銀　行</t>
  </si>
  <si>
    <t>中    小    金    融    機    関</t>
  </si>
  <si>
    <t>農林水産金融機関</t>
  </si>
  <si>
    <t>国民</t>
  </si>
  <si>
    <t>生命
保険
会社</t>
  </si>
  <si>
    <t>地方銀行</t>
  </si>
  <si>
    <t>相互銀行</t>
  </si>
  <si>
    <t>信用金庫</t>
  </si>
  <si>
    <t>信用組合</t>
  </si>
  <si>
    <t>商工
中金</t>
  </si>
  <si>
    <t>中小企
業金融
公　庫</t>
  </si>
  <si>
    <t>労働金庫</t>
  </si>
  <si>
    <t>農林
中金
支所</t>
  </si>
  <si>
    <t>県信連</t>
  </si>
  <si>
    <t>農業</t>
  </si>
  <si>
    <t>漁業</t>
  </si>
  <si>
    <t>協同</t>
  </si>
  <si>
    <t>支店</t>
  </si>
  <si>
    <t>本店</t>
  </si>
  <si>
    <t>組合</t>
  </si>
  <si>
    <t>支店</t>
  </si>
  <si>
    <t>支店等</t>
  </si>
  <si>
    <t>総数</t>
  </si>
  <si>
    <t>注：支店には県外からの進出店舗（都銀2、地銀3、相銀3、）を含み(  )内数字は、出張所及び代理店である。</t>
  </si>
  <si>
    <t>資料：東北財務局山形財務部</t>
  </si>
  <si>
    <t>２１．金融機関別店舗数</t>
  </si>
  <si>
    <t>単位：百万円</t>
  </si>
  <si>
    <t>業種別</t>
  </si>
  <si>
    <t>昭和47年
3月末
残高</t>
  </si>
  <si>
    <t>昭和48年
3月末
残高</t>
  </si>
  <si>
    <t>昭和49年
3月末
残高</t>
  </si>
  <si>
    <t>昭和50年
3月末
残高</t>
  </si>
  <si>
    <t>業種別</t>
  </si>
  <si>
    <t>総数</t>
  </si>
  <si>
    <t>漁業・水産養殖業</t>
  </si>
  <si>
    <t>鉱業</t>
  </si>
  <si>
    <t>製造業</t>
  </si>
  <si>
    <t>うち金属</t>
  </si>
  <si>
    <t>石炭</t>
  </si>
  <si>
    <t>繊維品</t>
  </si>
  <si>
    <t>木材・木製品</t>
  </si>
  <si>
    <t>建設業</t>
  </si>
  <si>
    <t>パルプ・紙・紙加工品</t>
  </si>
  <si>
    <t>卸売・小売業</t>
  </si>
  <si>
    <t>出版・印刷・同関連産業</t>
  </si>
  <si>
    <t>卸売業</t>
  </si>
  <si>
    <t>化学工業</t>
  </si>
  <si>
    <t>小売業</t>
  </si>
  <si>
    <t>石油精製業</t>
  </si>
  <si>
    <t>ゴム製品製造業</t>
  </si>
  <si>
    <t>金融・保険業</t>
  </si>
  <si>
    <t>窯業・土石製品製造業</t>
  </si>
  <si>
    <t>鉄鋼業</t>
  </si>
  <si>
    <t>不動産業</t>
  </si>
  <si>
    <t>非鉄金属製造業</t>
  </si>
  <si>
    <t>金属製品製造業</t>
  </si>
  <si>
    <t>運輸・通信業</t>
  </si>
  <si>
    <t>一般機械器具製造業</t>
  </si>
  <si>
    <t>電気・ガス・水道業</t>
  </si>
  <si>
    <t>電気機械器具製造業</t>
  </si>
  <si>
    <t>うち電気業</t>
  </si>
  <si>
    <t>輸送用機械器具製造業</t>
  </si>
  <si>
    <t>ガス業</t>
  </si>
  <si>
    <t>精密機械器具製造業</t>
  </si>
  <si>
    <t>サービス業</t>
  </si>
  <si>
    <t>その他の製造業</t>
  </si>
  <si>
    <t>うち旅館</t>
  </si>
  <si>
    <t>映画・娯楽</t>
  </si>
  <si>
    <t>農業</t>
  </si>
  <si>
    <t>地方公共団体</t>
  </si>
  <si>
    <t>都道府県</t>
  </si>
  <si>
    <t>林業</t>
  </si>
  <si>
    <t>市町村</t>
  </si>
  <si>
    <t>資料:日本銀行山形事務所</t>
  </si>
  <si>
    <t>２２．業種別銀行融資状況</t>
  </si>
  <si>
    <t>業　   種　   別</t>
  </si>
  <si>
    <t>昭和46年3月末
残高</t>
  </si>
  <si>
    <t>昭和47年3月末
残高</t>
  </si>
  <si>
    <t>昭和48年3月末
残高</t>
  </si>
  <si>
    <t>昭和49年3月末
残高</t>
  </si>
  <si>
    <t>昭和50年3月末
残高</t>
  </si>
  <si>
    <t>うち食料品</t>
  </si>
  <si>
    <t>皮革・同製品</t>
  </si>
  <si>
    <t>窯業・土石製品</t>
  </si>
  <si>
    <t>一般機械器具</t>
  </si>
  <si>
    <t>電気機械器具</t>
  </si>
  <si>
    <t>(飲食店)</t>
  </si>
  <si>
    <t>自動車整備・自動車関連</t>
  </si>
  <si>
    <t>総　　　　　　数</t>
  </si>
  <si>
    <t>注:製造業・サービス業の計はその他の分類があるので一致しない。</t>
  </si>
  <si>
    <t>資料:日本銀行山形事務所</t>
  </si>
  <si>
    <t>２３．業種別相互銀行融資状況</t>
  </si>
  <si>
    <t>単位 ： 決算額＝円、構成比＝％</t>
  </si>
  <si>
    <t>決   算   額</t>
  </si>
  <si>
    <t>構 成 比</t>
  </si>
  <si>
    <t>県税</t>
  </si>
  <si>
    <t>地方交付税</t>
  </si>
  <si>
    <t>分担金及び負担金</t>
  </si>
  <si>
    <t>交通安全対策特別交付金</t>
  </si>
  <si>
    <t>使用料及び手数料</t>
  </si>
  <si>
    <t>国庫支出金</t>
  </si>
  <si>
    <t>財産収入</t>
  </si>
  <si>
    <t>寄付金</t>
  </si>
  <si>
    <t>繰入金</t>
  </si>
  <si>
    <t>繰越金</t>
  </si>
  <si>
    <t>諸収入</t>
  </si>
  <si>
    <t>県債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</si>
  <si>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</si>
  <si>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</si>
  <si>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</si>
  <si>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</si>
  <si>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</si>
  <si>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</si>
  <si>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</si>
  <si>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</si>
  <si>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警察費</t>
  </si>
  <si>
    <t>教育費</t>
  </si>
  <si>
    <t>災害復旧費</t>
  </si>
  <si>
    <t>公債費</t>
  </si>
  <si>
    <t>諸支出金</t>
  </si>
  <si>
    <t>予備費</t>
  </si>
  <si>
    <t>歳 入 歳 出 差 引 残 額</t>
  </si>
  <si>
    <t>種別</t>
  </si>
  <si>
    <t>昭和47年度</t>
  </si>
  <si>
    <t>昭和48年度</t>
  </si>
  <si>
    <t>昭和49年度</t>
  </si>
  <si>
    <t>歳　　入　　</t>
  </si>
  <si>
    <t>地方譲与税</t>
  </si>
  <si>
    <t>合計</t>
  </si>
  <si>
    <t>歳　　出　　</t>
  </si>
  <si>
    <t>-</t>
  </si>
  <si>
    <t>資料：県経理課</t>
  </si>
  <si>
    <t>２４．年次別山形県一般会計歳入歳出決算</t>
  </si>
  <si>
    <t>歳                                                                                                                                           入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</si>
  <si>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</si>
  <si>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</si>
  <si>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</si>
  <si>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</si>
  <si>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</si>
  <si>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</si>
  <si>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</si>
  <si>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</si>
  <si>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</si>
  <si>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</si>
  <si>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</si>
  <si>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</si>
  <si>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</si>
  <si>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</si>
  <si>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</si>
  <si>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</si>
  <si>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</si>
  <si>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歳入総額</t>
  </si>
  <si>
    <t>歳出総額</t>
  </si>
  <si>
    <t>形式収支</t>
  </si>
  <si>
    <t>翌年度へ</t>
  </si>
  <si>
    <t>自動車取得</t>
  </si>
  <si>
    <t>交通安全</t>
  </si>
  <si>
    <t>国有提供施設</t>
  </si>
  <si>
    <t>地方債</t>
  </si>
  <si>
    <t xml:space="preserve">衛生費 </t>
  </si>
  <si>
    <t>消防費</t>
  </si>
  <si>
    <t>（Ａ）</t>
  </si>
  <si>
    <t>（Ｂ）</t>
  </si>
  <si>
    <t>繰り越すべ</t>
  </si>
  <si>
    <t>地方税</t>
  </si>
  <si>
    <t>地方譲与税</t>
  </si>
  <si>
    <t>利 用 税</t>
  </si>
  <si>
    <t>対策特別</t>
  </si>
  <si>
    <t>手数料</t>
  </si>
  <si>
    <t>等所在市町村</t>
  </si>
  <si>
    <t>き財源(Ｄ)</t>
  </si>
  <si>
    <t>交 付 金</t>
  </si>
  <si>
    <t>税交付金</t>
  </si>
  <si>
    <t>助成交付金</t>
  </si>
  <si>
    <t>（1）歳入の部</t>
  </si>
  <si>
    <t>（2）歳出の部</t>
  </si>
  <si>
    <t>単位：千円</t>
  </si>
  <si>
    <t>歳出</t>
  </si>
  <si>
    <t>1.</t>
  </si>
  <si>
    <t xml:space="preserve">実質収支 </t>
  </si>
  <si>
    <t>娯楽施設</t>
  </si>
  <si>
    <t>分担金</t>
  </si>
  <si>
    <t>前年度繰    上充用金</t>
  </si>
  <si>
    <t>（Ａ）-（Ｂ）＝（Ｃ）</t>
  </si>
  <si>
    <t>（Ｃ）-（Ｄ）＝（Ｅ）</t>
  </si>
  <si>
    <t>地方交付税</t>
  </si>
  <si>
    <t>及び</t>
  </si>
  <si>
    <t>使用料</t>
  </si>
  <si>
    <t>県支出金</t>
  </si>
  <si>
    <t>財産収入</t>
  </si>
  <si>
    <t>寄付金</t>
  </si>
  <si>
    <t>繰入金</t>
  </si>
  <si>
    <t>繰越金</t>
  </si>
  <si>
    <t>負担金</t>
  </si>
  <si>
    <t>町村部計</t>
  </si>
  <si>
    <t>資料：（1）（2）県地方課</t>
  </si>
  <si>
    <t>２５．昭和４９年度市町村歳入歳出決算　　　－普通会計－</t>
  </si>
  <si>
    <t>青森市</t>
  </si>
  <si>
    <t>盛岡市</t>
  </si>
  <si>
    <t>仙台市</t>
  </si>
  <si>
    <t>秋田市</t>
  </si>
  <si>
    <t>福島市</t>
  </si>
  <si>
    <t>世帯主収入</t>
  </si>
  <si>
    <t>社会保障給付</t>
  </si>
  <si>
    <t>主食</t>
  </si>
  <si>
    <t>調味料</t>
  </si>
  <si>
    <t>外食</t>
  </si>
  <si>
    <t>非消費支出</t>
  </si>
  <si>
    <t>現物総額</t>
  </si>
  <si>
    <t>昭和49年　単位：円</t>
  </si>
  <si>
    <t>項目</t>
  </si>
  <si>
    <t>全　都　市
人口5万人
以上の都市</t>
  </si>
  <si>
    <t>世帯数</t>
  </si>
  <si>
    <t>世帯人員数</t>
  </si>
  <si>
    <t>有業人員数</t>
  </si>
  <si>
    <t>年齢</t>
  </si>
  <si>
    <t>収入総額</t>
  </si>
  <si>
    <t>実収入総額</t>
  </si>
  <si>
    <t>勤め先からの収入</t>
  </si>
  <si>
    <t>定期</t>
  </si>
  <si>
    <t>臨時</t>
  </si>
  <si>
    <t>その他の世帯員収入</t>
  </si>
  <si>
    <t>事業及び内職収入</t>
  </si>
  <si>
    <t>その他の実収入</t>
  </si>
  <si>
    <t>財産による収入</t>
  </si>
  <si>
    <t>受贈・仕送り金</t>
  </si>
  <si>
    <t>実収入以外の収入総額</t>
  </si>
  <si>
    <t>貯金引出</t>
  </si>
  <si>
    <t>借入金</t>
  </si>
  <si>
    <t>掛買</t>
  </si>
  <si>
    <t>前月からの繰入金</t>
  </si>
  <si>
    <t>実支出総額</t>
  </si>
  <si>
    <t>消費支出総額</t>
  </si>
  <si>
    <t>食料費</t>
  </si>
  <si>
    <t>米麦類</t>
  </si>
  <si>
    <t>その他</t>
  </si>
  <si>
    <t>副食</t>
  </si>
  <si>
    <t>魚介類</t>
  </si>
  <si>
    <t>肉乳卵類</t>
  </si>
  <si>
    <t>野菜・乾物類</t>
  </si>
  <si>
    <t>その他の加工食品</t>
  </si>
  <si>
    <t>し好品</t>
  </si>
  <si>
    <t>住居費</t>
  </si>
  <si>
    <t>家賃・地代</t>
  </si>
  <si>
    <t>家具・什器</t>
  </si>
  <si>
    <t>光熱費</t>
  </si>
  <si>
    <t>電気・ガス代</t>
  </si>
  <si>
    <t>その他の光熱費</t>
  </si>
  <si>
    <t>被服費</t>
  </si>
  <si>
    <t>衣料費</t>
  </si>
  <si>
    <t>身の回り品・その他</t>
  </si>
  <si>
    <t>雑費</t>
  </si>
  <si>
    <t>保健衛生費</t>
  </si>
  <si>
    <t>交通・通信自動車</t>
  </si>
  <si>
    <t>教養文化費</t>
  </si>
  <si>
    <t>交際費</t>
  </si>
  <si>
    <t>こづかい・その他</t>
  </si>
  <si>
    <t>税金</t>
  </si>
  <si>
    <t>社会保障費</t>
  </si>
  <si>
    <t>実支出以外の支出総額</t>
  </si>
  <si>
    <t>貯金・保険</t>
  </si>
  <si>
    <t>借金返済</t>
  </si>
  <si>
    <t>掛買払</t>
  </si>
  <si>
    <t>その他</t>
  </si>
  <si>
    <t>翌月への繰越金</t>
  </si>
  <si>
    <t>２６．東北6県県庁所在地別勤労者世帯1か月の収入と支出</t>
  </si>
  <si>
    <t>　単位：件</t>
  </si>
  <si>
    <t>月・署別</t>
  </si>
  <si>
    <t>殺人</t>
  </si>
  <si>
    <t>強盗</t>
  </si>
  <si>
    <t>放火</t>
  </si>
  <si>
    <t>強姦</t>
  </si>
  <si>
    <t>暴行</t>
  </si>
  <si>
    <t>傷害</t>
  </si>
  <si>
    <t>脅迫・恐喝</t>
  </si>
  <si>
    <t>窃盗</t>
  </si>
  <si>
    <t>賍物</t>
  </si>
  <si>
    <t>詐欺</t>
  </si>
  <si>
    <t>横領</t>
  </si>
  <si>
    <t>偽造</t>
  </si>
  <si>
    <r>
      <t>瀆</t>
    </r>
    <r>
      <rPr>
        <sz val="10"/>
        <rFont val="ＭＳ 明朝"/>
        <family val="1"/>
      </rPr>
      <t>職</t>
    </r>
  </si>
  <si>
    <t>背任</t>
  </si>
  <si>
    <t>賭博</t>
  </si>
  <si>
    <t>わいせつ行為わいせつ物</t>
  </si>
  <si>
    <t>業務上の過　　　　　　失致死傷</t>
  </si>
  <si>
    <t>その他</t>
  </si>
  <si>
    <t>発生</t>
  </si>
  <si>
    <t>検挙</t>
  </si>
  <si>
    <t>昭和48　年</t>
  </si>
  <si>
    <r>
      <t>昭和</t>
    </r>
    <r>
      <rPr>
        <b/>
        <sz val="9"/>
        <rFont val="ＭＳ 明朝"/>
        <family val="1"/>
      </rPr>
      <t>49　</t>
    </r>
    <r>
      <rPr>
        <b/>
        <sz val="9"/>
        <color indexed="9"/>
        <rFont val="ＭＳ 明朝"/>
        <family val="1"/>
      </rPr>
      <t>年</t>
    </r>
  </si>
  <si>
    <t>月別</t>
  </si>
  <si>
    <t xml:space="preserve">  １月</t>
  </si>
  <si>
    <t>警察署別</t>
  </si>
  <si>
    <t>山形</t>
  </si>
  <si>
    <t>鶴岡</t>
  </si>
  <si>
    <t>酒田</t>
  </si>
  <si>
    <t>米沢</t>
  </si>
  <si>
    <t>新庄</t>
  </si>
  <si>
    <t>村山</t>
  </si>
  <si>
    <t>南陽</t>
  </si>
  <si>
    <t>長井</t>
  </si>
  <si>
    <t>寒河江</t>
  </si>
  <si>
    <t>天童</t>
  </si>
  <si>
    <t>上山</t>
  </si>
  <si>
    <t>尾花沢</t>
  </si>
  <si>
    <t>余目</t>
  </si>
  <si>
    <t>温海</t>
  </si>
  <si>
    <t>小国</t>
  </si>
  <si>
    <t>資料：県警察本部</t>
  </si>
  <si>
    <t>２７.罪種別犯罪発生・検挙件数</t>
  </si>
  <si>
    <t>発生件数＝件</t>
  </si>
  <si>
    <t>（2）警察署別発生状況</t>
  </si>
  <si>
    <t>死・傷者＝人</t>
  </si>
  <si>
    <t>署別</t>
  </si>
  <si>
    <t>発生　　　　　　件数</t>
  </si>
  <si>
    <t>２８．交通事故</t>
  </si>
  <si>
    <t>各年12月31日現在</t>
  </si>
  <si>
    <t>医　　　　　師</t>
  </si>
  <si>
    <t>歯　　　科　　　医　　　師</t>
  </si>
  <si>
    <t>薬　　　剤　　　師</t>
  </si>
  <si>
    <t>実　　　数</t>
  </si>
  <si>
    <t>実　　　　　数</t>
  </si>
  <si>
    <t>実数＝人</t>
  </si>
  <si>
    <t>（1）医師・歯科医師・薬剤師数および率</t>
  </si>
  <si>
    <t>率＝人口10万人対</t>
  </si>
  <si>
    <t>保健所別</t>
  </si>
  <si>
    <t>率</t>
  </si>
  <si>
    <t>48年</t>
  </si>
  <si>
    <t>49年</t>
  </si>
  <si>
    <t>総    数</t>
  </si>
  <si>
    <t xml:space="preserve"> 注：従業地による数値である。</t>
  </si>
  <si>
    <t xml:space="preserve"> 資料：(1)～(4)県医務課「山形県衛生統計年報」</t>
  </si>
  <si>
    <t>２９．医師・歯科医師・薬剤師</t>
  </si>
  <si>
    <t>総　額</t>
  </si>
  <si>
    <t xml:space="preserve">              3</t>
  </si>
  <si>
    <t xml:space="preserve">              4</t>
  </si>
  <si>
    <t xml:space="preserve">              5</t>
  </si>
  <si>
    <t xml:space="preserve">              6</t>
  </si>
  <si>
    <t xml:space="preserve">              7</t>
  </si>
  <si>
    <t xml:space="preserve">              8</t>
  </si>
  <si>
    <t xml:space="preserve">              9</t>
  </si>
  <si>
    <t>建設業</t>
  </si>
  <si>
    <t>製造業</t>
  </si>
  <si>
    <t>金融・保険業</t>
  </si>
  <si>
    <t>運輸・通信業</t>
  </si>
  <si>
    <t>単位：円</t>
  </si>
  <si>
    <t>産　　業　　別</t>
  </si>
  <si>
    <t>現　金　給　与　総　額</t>
  </si>
  <si>
    <t>きまって支給する給与</t>
  </si>
  <si>
    <t>特別に支払われる給与</t>
  </si>
  <si>
    <t>総　額</t>
  </si>
  <si>
    <t>昭和45年</t>
  </si>
  <si>
    <t>昭和49年平均</t>
  </si>
  <si>
    <t xml:space="preserve">              1　　月    </t>
  </si>
  <si>
    <t xml:space="preserve">              2</t>
  </si>
  <si>
    <t xml:space="preserve">             10</t>
  </si>
  <si>
    <t xml:space="preserve">             11</t>
  </si>
  <si>
    <t xml:space="preserve">             12</t>
  </si>
  <si>
    <t>全常用労働者</t>
  </si>
  <si>
    <t>Ｄ</t>
  </si>
  <si>
    <t>Ｅ</t>
  </si>
  <si>
    <t>Ｆ</t>
  </si>
  <si>
    <t>食料品・たばこ製造業</t>
  </si>
  <si>
    <t>繊維工業</t>
  </si>
  <si>
    <t>木材・木製品製造業</t>
  </si>
  <si>
    <t>窯業・土石製品製造業</t>
  </si>
  <si>
    <t>機械製造業</t>
  </si>
  <si>
    <t>電気機械器具製造業</t>
  </si>
  <si>
    <t>その他</t>
  </si>
  <si>
    <t>Ｇ</t>
  </si>
  <si>
    <t>卸売・小売業</t>
  </si>
  <si>
    <t>Ｈ</t>
  </si>
  <si>
    <t>Ｊ</t>
  </si>
  <si>
    <t>Ｋ</t>
  </si>
  <si>
    <t>電気・ガス・水道業</t>
  </si>
  <si>
    <t>生産労働者</t>
  </si>
  <si>
    <t>Ｄ</t>
  </si>
  <si>
    <t>Ｆ</t>
  </si>
  <si>
    <t>食料品・たばこ製造業</t>
  </si>
  <si>
    <t>繊維工業</t>
  </si>
  <si>
    <t>木材・木製品製造業</t>
  </si>
  <si>
    <t>窯業・土石製品製造業</t>
  </si>
  <si>
    <t>管理･事務･技術労働者</t>
  </si>
  <si>
    <t>Ｄ</t>
  </si>
  <si>
    <t>注：1.　全常用労働者、生産労働者、管理・事務・技術労働者の欄は、昭和49年（1～12月）平均である。</t>
  </si>
  <si>
    <t>　　2.　中分類18.19.20.22.30.31.34.35.以外の製造業については、その他の製造業として一括集計してある。</t>
  </si>
  <si>
    <t>　　3.　卸売・小売業,金融・保険業、運輸・通信業、電気・ガス・水道業の結果については、労働者の種類別に調査を実施</t>
  </si>
  <si>
    <t>　　　　していないので種類別計数は得られない。</t>
  </si>
  <si>
    <t>　　4.　45～47年における総額は抽出替によるギャップ修正済の数値である。</t>
  </si>
  <si>
    <t>資料：県統計課「毎月勤労統計地方調査結果報告書」</t>
  </si>
  <si>
    <t>３０．産業別常用労働者の1人当り平均月間現金給与額</t>
  </si>
  <si>
    <t>昭和50年10月1日現在　単位：人</t>
  </si>
  <si>
    <t>福祉</t>
  </si>
  <si>
    <t>救護施設</t>
  </si>
  <si>
    <t>宿所提供施設</t>
  </si>
  <si>
    <t>老人福祉施設</t>
  </si>
  <si>
    <t>養護老人ホーム</t>
  </si>
  <si>
    <t>特別養護老人ホーム</t>
  </si>
  <si>
    <t>老人福祉センター</t>
  </si>
  <si>
    <t>事務所別</t>
  </si>
  <si>
    <t>定員</t>
  </si>
  <si>
    <t>現員</t>
  </si>
  <si>
    <t>新庄市</t>
  </si>
  <si>
    <t>東西村山</t>
  </si>
  <si>
    <t>最北</t>
  </si>
  <si>
    <t>東置賜</t>
  </si>
  <si>
    <t>西置賜</t>
  </si>
  <si>
    <t>庄内支庁</t>
  </si>
  <si>
    <t>身体障害者更生　　　　　　　　  援  護  施 設</t>
  </si>
  <si>
    <t>婦人保護施設</t>
  </si>
  <si>
    <t>その他の社会福祉施設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</si>
</sst>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 "/>
    <numFmt numFmtId="179" formatCode="#,##0.00_ "/>
    <numFmt numFmtId="180" formatCode="#,##0;&quot;△ &quot;#,##0"/>
    <numFmt numFmtId="181" formatCode="\-"/>
    <numFmt numFmtId="182" formatCode="#,##0_);\(#,##0\)"/>
    <numFmt numFmtId="183" formatCode="0;&quot;△ &quot;0"/>
    <numFmt numFmtId="184" formatCode="#,##0.0;[Red]\-#,##0.0"/>
    <numFmt numFmtId="185" formatCode="#,##0.0;&quot;△ &quot;#,##0.0"/>
    <numFmt numFmtId="186" formatCode="0.0;&quot;△ &quot;0.0"/>
    <numFmt numFmtId="187" formatCode="0_);[Red]\(0\)"/>
    <numFmt numFmtId="188" formatCode="#,##0.0"/>
    <numFmt numFmtId="189" formatCode="_ * #,##0.0_ ;_ * \-#,##0.0_ ;_ * &quot;-&quot;?_ ;_ @_ "/>
    <numFmt numFmtId="190" formatCode="#,##0.0_);[Red]\(#,##0.0\)"/>
    <numFmt numFmtId="191" formatCode="_ * #,##0.0_ ;_ * \-#,##0.0_ ;_ * &quot;-&quot;_ ;_ @_ "/>
    <numFmt numFmtId="192" formatCode="_ * #,##0.00_ ;_ * \-#,##0.00_ ;_ * &quot;-&quot;_ ;_ @_ "/>
    <numFmt numFmtId="193" formatCode="_ * #,##0.000_ ;_ * \-#,##0.000_ ;_ * &quot;-&quot;_ ;_ @_ "/>
    <numFmt numFmtId="194" formatCode="_ * #,##0.0000_ ;_ * \-#,##0.0000_ ;_ * &quot;-&quot;_ ;_ @_ "/>
    <numFmt numFmtId="195" formatCode="_ * #,##0.00000_ ;_ * \-#,##0.00000_ ;_ * &quot;-&quot;_ ;_ @_ "/>
    <numFmt numFmtId="196" formatCode="0.0_);[Red]\(0.0\)"/>
    <numFmt numFmtId="197" formatCode="0.0"/>
    <numFmt numFmtId="198" formatCode="#,##0.0_ ;[Red]\-#,##0.0\ "/>
    <numFmt numFmtId="199" formatCode="\(#,##0\)"/>
    <numFmt numFmtId="200" formatCode="_ * #,##0_ ;_ * \-#,##0_ ;_ * &quot;x&quot;_ ;_ @_ "/>
    <numFmt numFmtId="201" formatCode="#,##0;&quot;△ &quot;#,##0;\-"/>
    <numFmt numFmtId="202" formatCode="0_);\(0\)"/>
    <numFmt numFmtId="203" formatCode="0.0_ "/>
    <numFmt numFmtId="204" formatCode="\$#,##0_);\(#,##0\)"/>
    <numFmt numFmtId="205" formatCode="\(#\)"/>
    <numFmt numFmtId="206" formatCode="0.00000"/>
    <numFmt numFmtId="207" formatCode="0.0000"/>
    <numFmt numFmtId="208" formatCode="0.000"/>
    <numFmt numFmtId="209" formatCode="#,##0.00_ ;[Red]\-#,##0.00\ "/>
    <numFmt numFmtId="210" formatCode="0.00_);[Red]\(0.00\)"/>
    <numFmt numFmtId="211" formatCode="#,##0.000;[Red]\-#,##0.000"/>
    <numFmt numFmtId="212" formatCode="_ * #,##0_ ;_ * \-#,##0_ ;_ * &quot;0&quot;_ ;_ @_ "/>
    <numFmt numFmtId="213" formatCode="_ * #,##0.0_ ;_ * \-#,##0.0_ ;_ * &quot;0.0&quot;_ ;_ @_ "/>
    <numFmt numFmtId="214" formatCode="_ * #,##0_ ;_ * &quot;△&quot;#,##0_ ;_ * &quot;-&quot;_ ;_ @_ "/>
    <numFmt numFmtId="215" formatCode="_ * #,##0.0_ ;_ * &quot;△&quot;#,##0.0_ ;_ * &quot;0.0&quot;_ ;_ @_ "/>
    <numFmt numFmtId="216" formatCode="\(#,###\)"/>
    <numFmt numFmtId="217" formatCode="0_ "/>
    <numFmt numFmtId="218" formatCode="#,##0.00;&quot;△ &quot;#,##0.00"/>
    <numFmt numFmtId="219" formatCode="#,##0.0000;[Red]\-#,##0.0000"/>
    <numFmt numFmtId="220" formatCode="\(0\)"/>
    <numFmt numFmtId="221" formatCode="#,##0\ ;&quot;△ &quot;#,##0"/>
    <numFmt numFmtId="222" formatCode="#,##0\ ;&quot;△ &quot;#,##0\ "/>
    <numFmt numFmtId="223" formatCode="#,##0_ ;[Red]\-#,##0\ "/>
  </numFmts>
  <fonts count="2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  <font>
      <sz val="10"/>
      <color indexed="10"/>
      <name val="ＭＳ 明朝"/>
      <family val="1"/>
    </font>
    <font>
      <b/>
      <sz val="9"/>
      <name val="ＭＳ Ｐゴシック"/>
      <family val="3"/>
    </font>
    <font>
      <sz val="9"/>
      <color indexed="10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0"/>
      <color indexed="9"/>
      <name val="ＭＳ 明朝"/>
      <family val="1"/>
    </font>
    <font>
      <sz val="11"/>
      <name val="ＭＳ ゴシック"/>
      <family val="3"/>
    </font>
    <font>
      <b/>
      <sz val="10"/>
      <name val="ＭＳ ゴシック"/>
      <family val="3"/>
    </font>
    <font>
      <b/>
      <sz val="9"/>
      <color indexed="9"/>
      <name val="ＭＳ 明朝"/>
      <family val="1"/>
    </font>
    <font>
      <b/>
      <sz val="10"/>
      <color indexed="9"/>
      <name val="ＭＳ 明朝"/>
      <family val="1"/>
    </font>
    <font>
      <sz val="10"/>
      <name val="ＭＳ Ｐ明朝"/>
      <family val="1"/>
    </font>
    <font>
      <sz val="10"/>
      <name val="Century"/>
      <family val="1"/>
    </font>
    <font>
      <b/>
      <sz val="9"/>
      <name val="ＭＳ ゴシック"/>
      <family val="3"/>
    </font>
    <font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hair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5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6" fillId="0" borderId="0" applyNumberFormat="0" applyFill="0" applyBorder="0" applyAlignment="0" applyProtection="0"/>
  </cellStyleXfs>
  <cellXfs count="1865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horizontal="right" vertical="top"/>
    </xf>
    <xf numFmtId="49" fontId="1" fillId="0" borderId="0" xfId="0" applyNumberFormat="1" applyFont="1" applyFill="1" applyAlignment="1">
      <alignment vertical="top" wrapText="1"/>
    </xf>
    <xf numFmtId="49" fontId="1" fillId="0" borderId="0" xfId="54" applyNumberFormat="1" applyFont="1" applyFill="1" applyAlignment="1">
      <alignment vertical="center"/>
      <protection/>
    </xf>
    <xf numFmtId="49" fontId="1" fillId="0" borderId="0" xfId="54" applyNumberFormat="1" applyFont="1" applyFill="1" applyAlignment="1">
      <alignment/>
      <protection/>
    </xf>
    <xf numFmtId="0" fontId="1" fillId="0" borderId="0" xfId="54" applyFont="1" applyFill="1" applyAlignment="1">
      <alignment/>
      <protection/>
    </xf>
    <xf numFmtId="0" fontId="1" fillId="0" borderId="0" xfId="54" applyFont="1" applyFill="1" applyAlignment="1">
      <alignment vertical="center"/>
      <protection/>
    </xf>
    <xf numFmtId="0" fontId="1" fillId="0" borderId="0" xfId="54" applyFont="1" applyFill="1" applyAlignment="1">
      <alignment vertical="center" wrapText="1"/>
      <protection/>
    </xf>
    <xf numFmtId="0" fontId="1" fillId="2" borderId="0" xfId="0" applyFont="1" applyFill="1" applyAlignment="1">
      <alignment vertical="center"/>
    </xf>
    <xf numFmtId="49" fontId="1" fillId="2" borderId="0" xfId="54" applyNumberFormat="1" applyFont="1" applyFill="1" applyAlignment="1">
      <alignment vertical="center"/>
      <protection/>
    </xf>
    <xf numFmtId="49" fontId="1" fillId="2" borderId="0" xfId="54" applyNumberFormat="1" applyFont="1" applyFill="1" applyAlignment="1">
      <alignment/>
      <protection/>
    </xf>
    <xf numFmtId="0" fontId="1" fillId="2" borderId="0" xfId="54" applyFont="1" applyFill="1" applyAlignment="1">
      <alignment vertical="center"/>
      <protection/>
    </xf>
    <xf numFmtId="0" fontId="1" fillId="2" borderId="0" xfId="54" applyFont="1" applyFill="1" applyAlignment="1">
      <alignment vertical="center" wrapText="1"/>
      <protection/>
    </xf>
    <xf numFmtId="0" fontId="1" fillId="0" borderId="0" xfId="21" applyFont="1" applyFill="1" applyAlignment="1">
      <alignment vertical="center"/>
      <protection/>
    </xf>
    <xf numFmtId="0" fontId="7" fillId="0" borderId="0" xfId="21" applyFont="1" applyFill="1" applyAlignment="1">
      <alignment vertical="center"/>
      <protection/>
    </xf>
    <xf numFmtId="180" fontId="1" fillId="0" borderId="0" xfId="21" applyNumberFormat="1" applyFont="1" applyFill="1" applyAlignment="1">
      <alignment vertical="center"/>
      <protection/>
    </xf>
    <xf numFmtId="0" fontId="8" fillId="0" borderId="0" xfId="21" applyFont="1" applyFill="1" applyAlignment="1">
      <alignment vertical="center"/>
      <protection/>
    </xf>
    <xf numFmtId="180" fontId="8" fillId="0" borderId="0" xfId="21" applyNumberFormat="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58" fontId="1" fillId="0" borderId="1" xfId="21" applyNumberFormat="1" applyFont="1" applyFill="1" applyBorder="1" applyAlignment="1">
      <alignment horizontal="center" vertical="center" shrinkToFit="1"/>
      <protection/>
    </xf>
    <xf numFmtId="0" fontId="1" fillId="0" borderId="0" xfId="21" applyFont="1" applyFill="1" applyBorder="1" applyAlignment="1">
      <alignment vertical="center"/>
      <protection/>
    </xf>
    <xf numFmtId="0" fontId="1" fillId="0" borderId="2" xfId="21" applyFont="1" applyFill="1" applyBorder="1" applyAlignment="1">
      <alignment horizontal="center" vertical="center"/>
      <protection/>
    </xf>
    <xf numFmtId="0" fontId="1" fillId="0" borderId="3" xfId="21" applyFont="1" applyFill="1" applyBorder="1" applyAlignment="1">
      <alignment horizontal="center" vertical="center"/>
      <protection/>
    </xf>
    <xf numFmtId="180" fontId="1" fillId="0" borderId="3" xfId="21" applyNumberFormat="1" applyFont="1" applyFill="1" applyBorder="1" applyAlignment="1">
      <alignment horizontal="center" vertical="center"/>
      <protection/>
    </xf>
    <xf numFmtId="0" fontId="9" fillId="0" borderId="0" xfId="21" applyFont="1" applyFill="1" applyAlignment="1">
      <alignment vertical="center"/>
      <protection/>
    </xf>
    <xf numFmtId="180" fontId="10" fillId="0" borderId="4" xfId="21" applyNumberFormat="1" applyFont="1" applyFill="1" applyBorder="1" applyAlignment="1">
      <alignment vertical="center"/>
      <protection/>
    </xf>
    <xf numFmtId="180" fontId="10" fillId="0" borderId="5" xfId="21" applyNumberFormat="1" applyFont="1" applyFill="1" applyBorder="1" applyAlignment="1">
      <alignment vertical="center"/>
      <protection/>
    </xf>
    <xf numFmtId="180" fontId="10" fillId="0" borderId="6" xfId="21" applyNumberFormat="1" applyFont="1" applyFill="1" applyBorder="1" applyAlignment="1">
      <alignment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vertical="center"/>
      <protection/>
    </xf>
    <xf numFmtId="180" fontId="9" fillId="0" borderId="7" xfId="21" applyNumberFormat="1" applyFont="1" applyFill="1" applyBorder="1" applyAlignment="1">
      <alignment vertical="center"/>
      <protection/>
    </xf>
    <xf numFmtId="180" fontId="9" fillId="0" borderId="0" xfId="21" applyNumberFormat="1" applyFont="1" applyFill="1" applyBorder="1" applyAlignment="1">
      <alignment vertical="center"/>
      <protection/>
    </xf>
    <xf numFmtId="180" fontId="9" fillId="0" borderId="8" xfId="21" applyNumberFormat="1" applyFont="1" applyFill="1" applyBorder="1" applyAlignment="1">
      <alignment vertical="center"/>
      <protection/>
    </xf>
    <xf numFmtId="180" fontId="10" fillId="0" borderId="7" xfId="21" applyNumberFormat="1" applyFont="1" applyFill="1" applyBorder="1" applyAlignment="1">
      <alignment vertical="center"/>
      <protection/>
    </xf>
    <xf numFmtId="180" fontId="10" fillId="0" borderId="0" xfId="21" applyNumberFormat="1" applyFont="1" applyFill="1" applyBorder="1" applyAlignment="1">
      <alignment vertical="center"/>
      <protection/>
    </xf>
    <xf numFmtId="180" fontId="10" fillId="0" borderId="8" xfId="21" applyNumberFormat="1" applyFont="1" applyFill="1" applyBorder="1" applyAlignment="1">
      <alignment vertical="center"/>
      <protection/>
    </xf>
    <xf numFmtId="0" fontId="11" fillId="0" borderId="7" xfId="21" applyFont="1" applyFill="1" applyBorder="1" applyAlignment="1">
      <alignment horizontal="left" vertical="center"/>
      <protection/>
    </xf>
    <xf numFmtId="0" fontId="11" fillId="0" borderId="8" xfId="21" applyFont="1" applyFill="1" applyBorder="1" applyAlignment="1">
      <alignment horizontal="distributed" vertical="center"/>
      <protection/>
    </xf>
    <xf numFmtId="0" fontId="1" fillId="0" borderId="7" xfId="21" applyFont="1" applyFill="1" applyBorder="1" applyAlignment="1">
      <alignment vertical="center"/>
      <protection/>
    </xf>
    <xf numFmtId="0" fontId="1" fillId="0" borderId="8" xfId="21" applyFont="1" applyFill="1" applyBorder="1" applyAlignment="1">
      <alignment vertical="center"/>
      <protection/>
    </xf>
    <xf numFmtId="180" fontId="11" fillId="0" borderId="7" xfId="17" applyNumberFormat="1" applyFont="1" applyFill="1" applyBorder="1" applyAlignment="1">
      <alignment horizontal="right" vertical="center"/>
    </xf>
    <xf numFmtId="180" fontId="1" fillId="0" borderId="0" xfId="21" applyNumberFormat="1" applyFont="1" applyFill="1" applyBorder="1" applyAlignment="1">
      <alignment vertical="center"/>
      <protection/>
    </xf>
    <xf numFmtId="180" fontId="1" fillId="0" borderId="8" xfId="21" applyNumberFormat="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vertical="center"/>
      <protection/>
    </xf>
    <xf numFmtId="0" fontId="1" fillId="0" borderId="8" xfId="21" applyFont="1" applyFill="1" applyBorder="1" applyAlignment="1">
      <alignment horizontal="distributed" vertical="center"/>
      <protection/>
    </xf>
    <xf numFmtId="180" fontId="1" fillId="0" borderId="7" xfId="17" applyNumberFormat="1" applyFont="1" applyFill="1" applyBorder="1" applyAlignment="1">
      <alignment horizontal="right" vertical="center"/>
    </xf>
    <xf numFmtId="180" fontId="1" fillId="0" borderId="0" xfId="17" applyNumberFormat="1" applyFont="1" applyFill="1" applyBorder="1" applyAlignment="1">
      <alignment horizontal="right" vertical="center"/>
    </xf>
    <xf numFmtId="180" fontId="1" fillId="0" borderId="0" xfId="21" applyNumberFormat="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10" fillId="0" borderId="7" xfId="21" applyFont="1" applyFill="1" applyBorder="1" applyAlignment="1">
      <alignment horizontal="distributed" vertical="center"/>
      <protection/>
    </xf>
    <xf numFmtId="0" fontId="10" fillId="0" borderId="8" xfId="21" applyFont="1" applyFill="1" applyBorder="1" applyAlignment="1">
      <alignment horizontal="distributed" vertical="center"/>
      <protection/>
    </xf>
    <xf numFmtId="180" fontId="10" fillId="0" borderId="7" xfId="17" applyNumberFormat="1" applyFont="1" applyFill="1" applyBorder="1" applyAlignment="1">
      <alignment horizontal="right" vertical="center"/>
    </xf>
    <xf numFmtId="180" fontId="10" fillId="0" borderId="0" xfId="21" applyNumberFormat="1" applyFont="1" applyFill="1" applyAlignment="1">
      <alignment vertical="center"/>
      <protection/>
    </xf>
    <xf numFmtId="0" fontId="8" fillId="0" borderId="9" xfId="21" applyFont="1" applyFill="1" applyBorder="1" applyAlignment="1">
      <alignment vertical="center"/>
      <protection/>
    </xf>
    <xf numFmtId="0" fontId="1" fillId="0" borderId="10" xfId="21" applyFont="1" applyFill="1" applyBorder="1" applyAlignment="1">
      <alignment horizontal="distributed" vertical="center"/>
      <protection/>
    </xf>
    <xf numFmtId="180" fontId="1" fillId="0" borderId="9" xfId="17" applyNumberFormat="1" applyFont="1" applyFill="1" applyBorder="1" applyAlignment="1">
      <alignment horizontal="right" vertical="center"/>
    </xf>
    <xf numFmtId="180" fontId="1" fillId="0" borderId="11" xfId="21" applyNumberFormat="1" applyFont="1" applyFill="1" applyBorder="1" applyAlignment="1">
      <alignment vertical="center"/>
      <protection/>
    </xf>
    <xf numFmtId="180" fontId="1" fillId="0" borderId="11" xfId="17" applyNumberFormat="1" applyFont="1" applyFill="1" applyBorder="1" applyAlignment="1">
      <alignment horizontal="right" vertical="center"/>
    </xf>
    <xf numFmtId="180" fontId="1" fillId="0" borderId="10" xfId="21" applyNumberFormat="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horizontal="distributed" vertical="center"/>
      <protection/>
    </xf>
    <xf numFmtId="38" fontId="1" fillId="0" borderId="0" xfId="17" applyFont="1" applyFill="1" applyBorder="1" applyAlignment="1">
      <alignment horizontal="right" vertical="center"/>
    </xf>
    <xf numFmtId="180" fontId="1" fillId="0" borderId="5" xfId="21" applyNumberFormat="1" applyFont="1" applyFill="1" applyBorder="1" applyAlignment="1">
      <alignment vertical="center"/>
      <protection/>
    </xf>
    <xf numFmtId="0" fontId="1" fillId="0" borderId="0" xfId="22" applyFont="1" applyFill="1" applyAlignment="1">
      <alignment vertical="center"/>
      <protection/>
    </xf>
    <xf numFmtId="0" fontId="7" fillId="0" borderId="0" xfId="22" applyFont="1" applyFill="1" applyAlignment="1">
      <alignment vertical="center"/>
      <protection/>
    </xf>
    <xf numFmtId="0" fontId="12" fillId="0" borderId="0" xfId="22" applyFont="1" applyFill="1" applyAlignment="1">
      <alignment horizontal="center" vertical="center"/>
      <protection/>
    </xf>
    <xf numFmtId="0" fontId="1" fillId="0" borderId="0" xfId="22" applyFont="1" applyFill="1" applyBorder="1" applyAlignment="1">
      <alignment vertical="center"/>
      <protection/>
    </xf>
    <xf numFmtId="0" fontId="1" fillId="0" borderId="0" xfId="22" applyFont="1" applyFill="1" applyBorder="1" applyAlignment="1">
      <alignment horizontal="centerContinuous" vertical="center"/>
      <protection/>
    </xf>
    <xf numFmtId="0" fontId="1" fillId="0" borderId="0" xfId="22" applyFont="1" applyFill="1" applyAlignment="1">
      <alignment horizontal="right" vertical="center"/>
      <protection/>
    </xf>
    <xf numFmtId="0" fontId="1" fillId="0" borderId="12" xfId="22" applyFont="1" applyFill="1" applyBorder="1" applyAlignment="1">
      <alignment horizontal="center" vertical="center"/>
      <protection/>
    </xf>
    <xf numFmtId="0" fontId="1" fillId="0" borderId="13" xfId="22" applyFont="1" applyFill="1" applyBorder="1" applyAlignment="1">
      <alignment horizontal="center" vertical="center"/>
      <protection/>
    </xf>
    <xf numFmtId="0" fontId="1" fillId="0" borderId="14" xfId="22" applyFont="1" applyFill="1" applyBorder="1" applyAlignment="1">
      <alignment horizontal="center" vertical="center"/>
      <protection/>
    </xf>
    <xf numFmtId="0" fontId="1" fillId="0" borderId="7" xfId="22" applyFont="1" applyFill="1" applyBorder="1" applyAlignment="1">
      <alignment vertical="center"/>
      <protection/>
    </xf>
    <xf numFmtId="0" fontId="1" fillId="0" borderId="7" xfId="22" applyFont="1" applyFill="1" applyBorder="1" applyAlignment="1">
      <alignment horizontal="center" vertical="center"/>
      <protection/>
    </xf>
    <xf numFmtId="0" fontId="1" fillId="0" borderId="8" xfId="22" applyFont="1" applyFill="1" applyBorder="1" applyAlignment="1">
      <alignment horizontal="center" vertical="center"/>
      <protection/>
    </xf>
    <xf numFmtId="0" fontId="1" fillId="0" borderId="4" xfId="22" applyFont="1" applyFill="1" applyBorder="1" applyAlignment="1">
      <alignment horizontal="center" vertical="center"/>
      <protection/>
    </xf>
    <xf numFmtId="0" fontId="1" fillId="0" borderId="5" xfId="22" applyFont="1" applyFill="1" applyBorder="1" applyAlignment="1">
      <alignment horizontal="center" vertical="center"/>
      <protection/>
    </xf>
    <xf numFmtId="0" fontId="1" fillId="0" borderId="7" xfId="22" applyFont="1" applyFill="1" applyBorder="1" applyAlignment="1">
      <alignment horizontal="distributed" vertical="center"/>
      <protection/>
    </xf>
    <xf numFmtId="0" fontId="0" fillId="0" borderId="8" xfId="22" applyFill="1" applyBorder="1" applyAlignment="1">
      <alignment horizontal="distributed" vertical="center"/>
      <protection/>
    </xf>
    <xf numFmtId="0" fontId="1" fillId="0" borderId="0" xfId="22" applyFont="1" applyFill="1" applyBorder="1" applyAlignment="1">
      <alignment horizontal="center" vertical="center"/>
      <protection/>
    </xf>
    <xf numFmtId="0" fontId="10" fillId="0" borderId="0" xfId="22" applyFont="1" applyFill="1" applyAlignment="1">
      <alignment vertical="center"/>
      <protection/>
    </xf>
    <xf numFmtId="41" fontId="10" fillId="0" borderId="7" xfId="22" applyNumberFormat="1" applyFont="1" applyFill="1" applyBorder="1" applyAlignment="1">
      <alignment vertical="center"/>
      <protection/>
    </xf>
    <xf numFmtId="41" fontId="10" fillId="0" borderId="0" xfId="22" applyNumberFormat="1" applyFont="1" applyFill="1" applyBorder="1" applyAlignment="1">
      <alignment horizontal="right" vertical="center"/>
      <protection/>
    </xf>
    <xf numFmtId="0" fontId="10" fillId="0" borderId="7" xfId="22" applyFont="1" applyFill="1" applyBorder="1" applyAlignment="1">
      <alignment vertical="center"/>
      <protection/>
    </xf>
    <xf numFmtId="0" fontId="9" fillId="0" borderId="0" xfId="22" applyFont="1" applyFill="1" applyAlignment="1">
      <alignment vertical="center"/>
      <protection/>
    </xf>
    <xf numFmtId="0" fontId="9" fillId="0" borderId="7" xfId="22" applyFont="1" applyFill="1" applyBorder="1" applyAlignment="1">
      <alignment horizontal="distributed" vertical="center"/>
      <protection/>
    </xf>
    <xf numFmtId="0" fontId="9" fillId="0" borderId="8" xfId="22" applyFont="1" applyFill="1" applyBorder="1" applyAlignment="1">
      <alignment horizontal="distributed" vertical="center"/>
      <protection/>
    </xf>
    <xf numFmtId="180" fontId="9" fillId="0" borderId="7" xfId="22" applyNumberFormat="1" applyFont="1" applyFill="1" applyBorder="1" applyAlignment="1">
      <alignment vertical="center"/>
      <protection/>
    </xf>
    <xf numFmtId="41" fontId="14" fillId="0" borderId="0" xfId="22" applyNumberFormat="1" applyFont="1" applyFill="1" applyBorder="1" applyAlignment="1">
      <alignment horizontal="right" vertical="center"/>
      <protection/>
    </xf>
    <xf numFmtId="0" fontId="9" fillId="0" borderId="7" xfId="22" applyFont="1" applyFill="1" applyBorder="1" applyAlignment="1">
      <alignment vertical="center"/>
      <protection/>
    </xf>
    <xf numFmtId="41" fontId="10" fillId="0" borderId="0" xfId="22" applyNumberFormat="1" applyFont="1" applyFill="1" applyAlignment="1">
      <alignment vertical="center"/>
      <protection/>
    </xf>
    <xf numFmtId="0" fontId="10" fillId="0" borderId="7" xfId="17" applyNumberFormat="1" applyFont="1" applyFill="1" applyBorder="1" applyAlignment="1">
      <alignment horizontal="distributed" vertical="center"/>
    </xf>
    <xf numFmtId="0" fontId="10" fillId="0" borderId="8" xfId="17" applyNumberFormat="1" applyFont="1" applyFill="1" applyBorder="1" applyAlignment="1">
      <alignment horizontal="distributed" vertical="center"/>
    </xf>
    <xf numFmtId="41" fontId="10" fillId="0" borderId="0" xfId="17" applyNumberFormat="1" applyFont="1" applyFill="1" applyBorder="1" applyAlignment="1">
      <alignment horizontal="right" vertical="center"/>
    </xf>
    <xf numFmtId="38" fontId="1" fillId="0" borderId="8" xfId="17" applyFont="1" applyFill="1" applyBorder="1" applyAlignment="1">
      <alignment vertical="center"/>
    </xf>
    <xf numFmtId="38" fontId="10" fillId="0" borderId="7" xfId="17" applyFont="1" applyFill="1" applyBorder="1" applyAlignment="1">
      <alignment horizontal="right" vertical="center"/>
    </xf>
    <xf numFmtId="41" fontId="9" fillId="0" borderId="0" xfId="17" applyNumberFormat="1" applyFont="1" applyFill="1" applyBorder="1" applyAlignment="1">
      <alignment horizontal="right" vertical="center"/>
    </xf>
    <xf numFmtId="38" fontId="1" fillId="0" borderId="8" xfId="17" applyFont="1" applyFill="1" applyBorder="1" applyAlignment="1">
      <alignment horizontal="distributed" vertical="center"/>
    </xf>
    <xf numFmtId="41" fontId="1" fillId="0" borderId="7" xfId="17" applyNumberFormat="1" applyFont="1" applyFill="1" applyBorder="1" applyAlignment="1">
      <alignment vertical="center"/>
    </xf>
    <xf numFmtId="41" fontId="1" fillId="0" borderId="0" xfId="17" applyNumberFormat="1" applyFont="1" applyFill="1" applyBorder="1" applyAlignment="1">
      <alignment vertical="center"/>
    </xf>
    <xf numFmtId="41" fontId="1" fillId="0" borderId="0" xfId="17" applyNumberFormat="1" applyFont="1" applyFill="1" applyBorder="1" applyAlignment="1">
      <alignment horizontal="right" vertical="center"/>
    </xf>
    <xf numFmtId="38" fontId="1" fillId="0" borderId="0" xfId="17" applyFont="1" applyFill="1" applyBorder="1" applyAlignment="1">
      <alignment vertical="center"/>
    </xf>
    <xf numFmtId="41" fontId="10" fillId="0" borderId="7" xfId="17" applyNumberFormat="1" applyFont="1" applyFill="1" applyBorder="1" applyAlignment="1">
      <alignment vertical="center"/>
    </xf>
    <xf numFmtId="41" fontId="10" fillId="0" borderId="0" xfId="17" applyNumberFormat="1" applyFont="1" applyFill="1" applyBorder="1" applyAlignment="1">
      <alignment vertical="center"/>
    </xf>
    <xf numFmtId="38" fontId="10" fillId="0" borderId="0" xfId="17" applyFont="1" applyFill="1" applyBorder="1" applyAlignment="1">
      <alignment vertical="center"/>
    </xf>
    <xf numFmtId="0" fontId="1" fillId="0" borderId="9" xfId="22" applyFont="1" applyFill="1" applyBorder="1" applyAlignment="1">
      <alignment vertical="center"/>
      <protection/>
    </xf>
    <xf numFmtId="38" fontId="1" fillId="0" borderId="10" xfId="17" applyFont="1" applyFill="1" applyBorder="1" applyAlignment="1">
      <alignment horizontal="distributed" vertical="center"/>
    </xf>
    <xf numFmtId="41" fontId="1" fillId="0" borderId="9" xfId="17" applyNumberFormat="1" applyFont="1" applyFill="1" applyBorder="1" applyAlignment="1">
      <alignment vertical="center"/>
    </xf>
    <xf numFmtId="41" fontId="1" fillId="0" borderId="11" xfId="17" applyNumberFormat="1" applyFont="1" applyFill="1" applyBorder="1" applyAlignment="1">
      <alignment vertical="center"/>
    </xf>
    <xf numFmtId="41" fontId="1" fillId="0" borderId="11" xfId="17" applyNumberFormat="1" applyFont="1" applyFill="1" applyBorder="1" applyAlignment="1">
      <alignment horizontal="right" vertical="center"/>
    </xf>
    <xf numFmtId="0" fontId="1" fillId="0" borderId="0" xfId="23" applyFont="1" applyFill="1">
      <alignment/>
      <protection/>
    </xf>
    <xf numFmtId="0" fontId="7" fillId="0" borderId="0" xfId="23" applyFont="1" applyFill="1">
      <alignment/>
      <protection/>
    </xf>
    <xf numFmtId="183" fontId="0" fillId="0" borderId="0" xfId="23" applyNumberFormat="1" applyFill="1">
      <alignment/>
      <protection/>
    </xf>
    <xf numFmtId="38" fontId="1" fillId="0" borderId="0" xfId="17" applyFont="1" applyFill="1" applyAlignment="1">
      <alignment/>
    </xf>
    <xf numFmtId="0" fontId="1" fillId="0" borderId="0" xfId="23" applyFont="1" applyFill="1" applyBorder="1">
      <alignment/>
      <protection/>
    </xf>
    <xf numFmtId="38" fontId="8" fillId="0" borderId="0" xfId="17" applyFont="1" applyFill="1" applyAlignment="1">
      <alignment/>
    </xf>
    <xf numFmtId="0" fontId="8" fillId="0" borderId="0" xfId="23" applyFont="1" applyFill="1">
      <alignment/>
      <protection/>
    </xf>
    <xf numFmtId="38" fontId="1" fillId="0" borderId="0" xfId="17" applyFont="1" applyFill="1" applyAlignment="1">
      <alignment horizontal="right"/>
    </xf>
    <xf numFmtId="0" fontId="1" fillId="0" borderId="0" xfId="23" applyFont="1" applyFill="1" applyBorder="1" applyAlignment="1">
      <alignment horizontal="right"/>
      <protection/>
    </xf>
    <xf numFmtId="0" fontId="1" fillId="0" borderId="7" xfId="23" applyFont="1" applyFill="1" applyBorder="1" applyAlignment="1">
      <alignment horizontal="center"/>
      <protection/>
    </xf>
    <xf numFmtId="0" fontId="1" fillId="0" borderId="0" xfId="23" applyFont="1" applyFill="1" applyBorder="1" applyAlignment="1">
      <alignment horizontal="center"/>
      <protection/>
    </xf>
    <xf numFmtId="0" fontId="1" fillId="0" borderId="3" xfId="23" applyFont="1" applyFill="1" applyBorder="1" applyAlignment="1">
      <alignment horizontal="center" vertical="center"/>
      <protection/>
    </xf>
    <xf numFmtId="183" fontId="1" fillId="0" borderId="3" xfId="23" applyNumberFormat="1" applyFont="1" applyFill="1" applyBorder="1" applyAlignment="1">
      <alignment horizontal="center" vertical="center"/>
      <protection/>
    </xf>
    <xf numFmtId="38" fontId="1" fillId="0" borderId="3" xfId="17" applyFont="1" applyFill="1" applyBorder="1" applyAlignment="1">
      <alignment horizontal="center" vertical="center"/>
    </xf>
    <xf numFmtId="0" fontId="9" fillId="0" borderId="0" xfId="23" applyFont="1" applyFill="1">
      <alignment/>
      <protection/>
    </xf>
    <xf numFmtId="180" fontId="10" fillId="0" borderId="5" xfId="17" applyNumberFormat="1" applyFont="1" applyFill="1" applyBorder="1" applyAlignment="1">
      <alignment horizontal="right" vertical="center"/>
    </xf>
    <xf numFmtId="38" fontId="10" fillId="0" borderId="0" xfId="17" applyFont="1" applyFill="1" applyBorder="1" applyAlignment="1">
      <alignment horizontal="right" vertical="center"/>
    </xf>
    <xf numFmtId="0" fontId="11" fillId="0" borderId="7" xfId="23" applyFont="1" applyFill="1" applyBorder="1" applyAlignment="1">
      <alignment horizontal="distributed"/>
      <protection/>
    </xf>
    <xf numFmtId="0" fontId="11" fillId="0" borderId="8" xfId="23" applyFont="1" applyFill="1" applyBorder="1" applyAlignment="1">
      <alignment horizontal="distributed"/>
      <protection/>
    </xf>
    <xf numFmtId="180" fontId="11" fillId="0" borderId="0" xfId="17" applyNumberFormat="1" applyFont="1" applyFill="1" applyBorder="1" applyAlignment="1">
      <alignment vertical="center"/>
    </xf>
    <xf numFmtId="0" fontId="8" fillId="0" borderId="2" xfId="26" applyFont="1" applyBorder="1" applyAlignment="1">
      <alignment horizontal="center" vertical="center"/>
      <protection/>
    </xf>
    <xf numFmtId="38" fontId="11" fillId="0" borderId="7" xfId="17" applyFont="1" applyFill="1" applyBorder="1" applyAlignment="1">
      <alignment vertical="center"/>
    </xf>
    <xf numFmtId="38" fontId="11" fillId="0" borderId="0" xfId="17" applyFont="1" applyFill="1" applyBorder="1" applyAlignment="1">
      <alignment vertical="center"/>
    </xf>
    <xf numFmtId="38" fontId="10" fillId="0" borderId="7" xfId="17" applyFont="1" applyFill="1" applyBorder="1" applyAlignment="1">
      <alignment horizontal="distributed" vertical="center"/>
    </xf>
    <xf numFmtId="180" fontId="10" fillId="0" borderId="0" xfId="17" applyNumberFormat="1" applyFont="1" applyFill="1" applyBorder="1" applyAlignment="1">
      <alignment vertical="center"/>
    </xf>
    <xf numFmtId="38" fontId="10" fillId="0" borderId="7" xfId="17" applyFont="1" applyFill="1" applyBorder="1" applyAlignment="1">
      <alignment vertical="center"/>
    </xf>
    <xf numFmtId="38" fontId="11" fillId="0" borderId="7" xfId="17" applyFont="1" applyFill="1" applyBorder="1" applyAlignment="1">
      <alignment horizontal="center" vertical="center"/>
    </xf>
    <xf numFmtId="38" fontId="11" fillId="0" borderId="8" xfId="17" applyFont="1" applyFill="1" applyBorder="1" applyAlignment="1">
      <alignment horizontal="center" vertical="center"/>
    </xf>
    <xf numFmtId="0" fontId="1" fillId="0" borderId="7" xfId="23" applyFont="1" applyFill="1" applyBorder="1">
      <alignment/>
      <protection/>
    </xf>
    <xf numFmtId="0" fontId="1" fillId="0" borderId="8" xfId="23" applyFont="1" applyFill="1" applyBorder="1" applyAlignment="1">
      <alignment vertical="center"/>
      <protection/>
    </xf>
    <xf numFmtId="180" fontId="1" fillId="0" borderId="0" xfId="17" applyNumberFormat="1" applyFont="1" applyFill="1" applyBorder="1" applyAlignment="1">
      <alignment/>
    </xf>
    <xf numFmtId="0" fontId="1" fillId="0" borderId="8" xfId="23" applyFont="1" applyFill="1" applyBorder="1" applyAlignment="1">
      <alignment horizontal="distributed" vertical="center"/>
      <protection/>
    </xf>
    <xf numFmtId="180" fontId="1" fillId="0" borderId="7" xfId="17" applyNumberFormat="1" applyFont="1" applyFill="1" applyBorder="1" applyAlignment="1">
      <alignment/>
    </xf>
    <xf numFmtId="38" fontId="10" fillId="0" borderId="8" xfId="17" applyFont="1" applyFill="1" applyBorder="1" applyAlignment="1">
      <alignment horizontal="distributed" vertical="center"/>
    </xf>
    <xf numFmtId="180" fontId="9" fillId="0" borderId="7" xfId="17" applyNumberFormat="1" applyFont="1" applyFill="1" applyBorder="1" applyAlignment="1">
      <alignment/>
    </xf>
    <xf numFmtId="180" fontId="9" fillId="0" borderId="0" xfId="17" applyNumberFormat="1" applyFont="1" applyFill="1" applyBorder="1" applyAlignment="1">
      <alignment/>
    </xf>
    <xf numFmtId="38" fontId="11" fillId="0" borderId="7" xfId="17" applyFont="1" applyFill="1" applyBorder="1" applyAlignment="1">
      <alignment horizontal="distributed" vertical="center"/>
    </xf>
    <xf numFmtId="38" fontId="11" fillId="0" borderId="8" xfId="17" applyFont="1" applyFill="1" applyBorder="1" applyAlignment="1">
      <alignment horizontal="distributed" vertical="center"/>
    </xf>
    <xf numFmtId="0" fontId="10" fillId="0" borderId="0" xfId="23" applyFont="1" applyFill="1">
      <alignment/>
      <protection/>
    </xf>
    <xf numFmtId="180" fontId="10" fillId="0" borderId="0" xfId="17" applyNumberFormat="1" applyFont="1" applyFill="1" applyBorder="1" applyAlignment="1">
      <alignment horizontal="right" vertical="center"/>
    </xf>
    <xf numFmtId="180" fontId="10" fillId="0" borderId="7" xfId="17" applyNumberFormat="1" applyFont="1" applyFill="1" applyBorder="1" applyAlignment="1">
      <alignment/>
    </xf>
    <xf numFmtId="180" fontId="10" fillId="0" borderId="0" xfId="17" applyNumberFormat="1" applyFont="1" applyFill="1" applyBorder="1" applyAlignment="1">
      <alignment/>
    </xf>
    <xf numFmtId="180" fontId="1" fillId="0" borderId="0" xfId="17" applyNumberFormat="1" applyFont="1" applyFill="1" applyBorder="1" applyAlignment="1">
      <alignment horizontal="right"/>
    </xf>
    <xf numFmtId="0" fontId="1" fillId="0" borderId="9" xfId="23" applyFont="1" applyFill="1" applyBorder="1">
      <alignment/>
      <protection/>
    </xf>
    <xf numFmtId="0" fontId="1" fillId="0" borderId="10" xfId="23" applyFont="1" applyFill="1" applyBorder="1" applyAlignment="1">
      <alignment horizontal="distributed" vertical="center"/>
      <protection/>
    </xf>
    <xf numFmtId="180" fontId="1" fillId="0" borderId="11" xfId="17" applyNumberFormat="1" applyFont="1" applyFill="1" applyBorder="1" applyAlignment="1">
      <alignment/>
    </xf>
    <xf numFmtId="0" fontId="1" fillId="0" borderId="5" xfId="23" applyFont="1" applyFill="1" applyBorder="1">
      <alignment/>
      <protection/>
    </xf>
    <xf numFmtId="183" fontId="16" fillId="0" borderId="0" xfId="23" applyNumberFormat="1" applyFont="1" applyFill="1">
      <alignment/>
      <protection/>
    </xf>
    <xf numFmtId="38" fontId="1" fillId="0" borderId="0" xfId="17" applyFont="1" applyFill="1" applyAlignment="1">
      <alignment vertical="center"/>
    </xf>
    <xf numFmtId="38" fontId="7" fillId="0" borderId="0" xfId="17" applyFont="1" applyFill="1" applyAlignment="1">
      <alignment vertical="center"/>
    </xf>
    <xf numFmtId="186" fontId="1" fillId="0" borderId="0" xfId="17" applyNumberFormat="1" applyFont="1" applyFill="1" applyAlignment="1">
      <alignment vertical="center"/>
    </xf>
    <xf numFmtId="0" fontId="1" fillId="0" borderId="0" xfId="24" applyFont="1" applyFill="1">
      <alignment/>
      <protection/>
    </xf>
    <xf numFmtId="38" fontId="1" fillId="0" borderId="15" xfId="17" applyFont="1" applyFill="1" applyBorder="1" applyAlignment="1">
      <alignment horizontal="center" vertical="center"/>
    </xf>
    <xf numFmtId="38" fontId="1" fillId="0" borderId="2" xfId="17" applyFont="1" applyFill="1" applyBorder="1" applyAlignment="1">
      <alignment horizontal="center" vertical="center"/>
    </xf>
    <xf numFmtId="38" fontId="10" fillId="0" borderId="0" xfId="17" applyFont="1" applyFill="1" applyAlignment="1">
      <alignment vertical="center"/>
    </xf>
    <xf numFmtId="40" fontId="10" fillId="0" borderId="0" xfId="17" applyNumberFormat="1" applyFont="1" applyFill="1" applyBorder="1" applyAlignment="1">
      <alignment vertical="center"/>
    </xf>
    <xf numFmtId="185" fontId="10" fillId="0" borderId="5" xfId="17" applyNumberFormat="1" applyFont="1" applyFill="1" applyBorder="1" applyAlignment="1">
      <alignment vertical="center"/>
    </xf>
    <xf numFmtId="186" fontId="10" fillId="0" borderId="8" xfId="17" applyNumberFormat="1" applyFont="1" applyFill="1" applyBorder="1" applyAlignment="1">
      <alignment vertical="center"/>
    </xf>
    <xf numFmtId="38" fontId="11" fillId="0" borderId="0" xfId="17" applyFont="1" applyFill="1" applyAlignment="1">
      <alignment vertical="center"/>
    </xf>
    <xf numFmtId="185" fontId="10" fillId="0" borderId="0" xfId="17" applyNumberFormat="1" applyFont="1" applyFill="1" applyBorder="1" applyAlignment="1">
      <alignment vertical="center"/>
    </xf>
    <xf numFmtId="38" fontId="1" fillId="0" borderId="7" xfId="17" applyFont="1" applyFill="1" applyBorder="1" applyAlignment="1">
      <alignment vertical="center"/>
    </xf>
    <xf numFmtId="40" fontId="9" fillId="0" borderId="0" xfId="17" applyNumberFormat="1" applyFont="1" applyFill="1" applyBorder="1" applyAlignment="1">
      <alignment vertical="center"/>
    </xf>
    <xf numFmtId="185" fontId="1" fillId="0" borderId="0" xfId="17" applyNumberFormat="1" applyFont="1" applyFill="1" applyBorder="1" applyAlignment="1">
      <alignment vertical="center"/>
    </xf>
    <xf numFmtId="40" fontId="1" fillId="0" borderId="0" xfId="17" applyNumberFormat="1" applyFont="1" applyFill="1" applyBorder="1" applyAlignment="1">
      <alignment vertical="center"/>
    </xf>
    <xf numFmtId="186" fontId="1" fillId="0" borderId="8" xfId="17" applyNumberFormat="1" applyFont="1" applyFill="1" applyBorder="1" applyAlignment="1">
      <alignment vertical="center"/>
    </xf>
    <xf numFmtId="38" fontId="1" fillId="0" borderId="9" xfId="17" applyFont="1" applyFill="1" applyBorder="1" applyAlignment="1">
      <alignment vertical="center"/>
    </xf>
    <xf numFmtId="38" fontId="1" fillId="0" borderId="11" xfId="17" applyFont="1" applyFill="1" applyBorder="1" applyAlignment="1">
      <alignment vertical="center"/>
    </xf>
    <xf numFmtId="40" fontId="9" fillId="0" borderId="11" xfId="17" applyNumberFormat="1" applyFont="1" applyFill="1" applyBorder="1" applyAlignment="1">
      <alignment vertical="center"/>
    </xf>
    <xf numFmtId="185" fontId="1" fillId="0" borderId="11" xfId="17" applyNumberFormat="1" applyFont="1" applyFill="1" applyBorder="1" applyAlignment="1">
      <alignment vertical="center"/>
    </xf>
    <xf numFmtId="40" fontId="1" fillId="0" borderId="11" xfId="17" applyNumberFormat="1" applyFont="1" applyFill="1" applyBorder="1" applyAlignment="1">
      <alignment vertical="center"/>
    </xf>
    <xf numFmtId="186" fontId="1" fillId="0" borderId="10" xfId="17" applyNumberFormat="1" applyFont="1" applyFill="1" applyBorder="1" applyAlignment="1">
      <alignment vertical="center"/>
    </xf>
    <xf numFmtId="0" fontId="7" fillId="0" borderId="0" xfId="25" applyFont="1">
      <alignment/>
      <protection/>
    </xf>
    <xf numFmtId="0" fontId="1" fillId="0" borderId="0" xfId="25" applyFont="1">
      <alignment/>
      <protection/>
    </xf>
    <xf numFmtId="0" fontId="1" fillId="0" borderId="0" xfId="25" applyNumberFormat="1" applyFont="1" applyAlignment="1">
      <alignment horizontal="right"/>
      <protection/>
    </xf>
    <xf numFmtId="0" fontId="1" fillId="0" borderId="2" xfId="25" applyFont="1" applyBorder="1" applyAlignment="1">
      <alignment horizontal="distributed" vertical="center" wrapText="1"/>
      <protection/>
    </xf>
    <xf numFmtId="0" fontId="1" fillId="0" borderId="3" xfId="25" applyFont="1" applyBorder="1" applyAlignment="1">
      <alignment horizontal="center" vertical="center" wrapText="1"/>
      <protection/>
    </xf>
    <xf numFmtId="0" fontId="1" fillId="0" borderId="3" xfId="25" applyFont="1" applyFill="1" applyBorder="1" applyAlignment="1">
      <alignment horizontal="center" vertical="center" wrapText="1"/>
      <protection/>
    </xf>
    <xf numFmtId="0" fontId="1" fillId="0" borderId="10" xfId="25" applyFont="1" applyBorder="1" applyAlignment="1">
      <alignment horizontal="center" vertical="center" wrapText="1"/>
      <protection/>
    </xf>
    <xf numFmtId="0" fontId="1" fillId="0" borderId="7" xfId="25" applyFont="1" applyBorder="1" applyAlignment="1">
      <alignment horizontal="distributed" vertical="center"/>
      <protection/>
    </xf>
    <xf numFmtId="0" fontId="1" fillId="0" borderId="16" xfId="25" applyFont="1" applyBorder="1" applyAlignment="1">
      <alignment horizontal="center" vertical="top"/>
      <protection/>
    </xf>
    <xf numFmtId="0" fontId="1" fillId="0" borderId="16" xfId="25" applyFont="1" applyBorder="1" applyAlignment="1">
      <alignment horizontal="center" vertical="center"/>
      <protection/>
    </xf>
    <xf numFmtId="0" fontId="1" fillId="0" borderId="16" xfId="25" applyFont="1" applyBorder="1" applyAlignment="1">
      <alignment horizontal="center" vertical="center" wrapText="1"/>
      <protection/>
    </xf>
    <xf numFmtId="0" fontId="1" fillId="0" borderId="8" xfId="25" applyFont="1" applyFill="1" applyBorder="1" applyAlignment="1">
      <alignment horizontal="center" vertical="center" wrapText="1"/>
      <protection/>
    </xf>
    <xf numFmtId="0" fontId="1" fillId="0" borderId="8" xfId="25" applyFont="1" applyBorder="1" applyAlignment="1">
      <alignment horizontal="center" vertical="center" wrapText="1"/>
      <protection/>
    </xf>
    <xf numFmtId="41" fontId="1" fillId="0" borderId="16" xfId="25" applyNumberFormat="1" applyFont="1" applyBorder="1" applyAlignment="1">
      <alignment horizontal="center" vertical="top"/>
      <protection/>
    </xf>
    <xf numFmtId="41" fontId="1" fillId="0" borderId="16" xfId="25" applyNumberFormat="1" applyFont="1" applyBorder="1" applyAlignment="1">
      <alignment horizontal="center" vertical="center"/>
      <protection/>
    </xf>
    <xf numFmtId="41" fontId="1" fillId="0" borderId="16" xfId="25" applyNumberFormat="1" applyFont="1" applyBorder="1" applyAlignment="1">
      <alignment horizontal="center" vertical="center" wrapText="1"/>
      <protection/>
    </xf>
    <xf numFmtId="41" fontId="1" fillId="0" borderId="8" xfId="25" applyNumberFormat="1" applyFont="1" applyFill="1" applyBorder="1" applyAlignment="1">
      <alignment horizontal="center" vertical="center" wrapText="1"/>
      <protection/>
    </xf>
    <xf numFmtId="41" fontId="1" fillId="0" borderId="8" xfId="25" applyNumberFormat="1" applyFont="1" applyBorder="1" applyAlignment="1">
      <alignment horizontal="center" vertical="center" wrapText="1"/>
      <protection/>
    </xf>
    <xf numFmtId="49" fontId="1" fillId="0" borderId="7" xfId="25" applyNumberFormat="1" applyFont="1" applyBorder="1" applyAlignment="1">
      <alignment vertical="center"/>
      <protection/>
    </xf>
    <xf numFmtId="41" fontId="1" fillId="0" borderId="16" xfId="25" applyNumberFormat="1" applyFont="1" applyFill="1" applyBorder="1" applyAlignment="1">
      <alignment horizontal="center" vertical="center" wrapText="1"/>
      <protection/>
    </xf>
    <xf numFmtId="49" fontId="10" fillId="0" borderId="7" xfId="25" applyNumberFormat="1" applyFont="1" applyBorder="1" applyAlignment="1">
      <alignment vertical="center"/>
      <protection/>
    </xf>
    <xf numFmtId="41" fontId="10" fillId="0" borderId="16" xfId="25" applyNumberFormat="1" applyFont="1" applyBorder="1" applyAlignment="1">
      <alignment vertical="center"/>
      <protection/>
    </xf>
    <xf numFmtId="0" fontId="10" fillId="0" borderId="0" xfId="25" applyFont="1" applyAlignment="1">
      <alignment vertical="center"/>
      <protection/>
    </xf>
    <xf numFmtId="0" fontId="10" fillId="0" borderId="7" xfId="25" applyFont="1" applyBorder="1" applyAlignment="1" quotePrefix="1">
      <alignment horizontal="left" vertical="center"/>
      <protection/>
    </xf>
    <xf numFmtId="0" fontId="10" fillId="0" borderId="7" xfId="25" applyFont="1" applyBorder="1" applyAlignment="1">
      <alignment horizontal="distributed" vertical="center"/>
      <protection/>
    </xf>
    <xf numFmtId="41" fontId="10" fillId="0" borderId="7" xfId="25" applyNumberFormat="1" applyFont="1" applyFill="1" applyBorder="1" applyAlignment="1">
      <alignment vertical="center"/>
      <protection/>
    </xf>
    <xf numFmtId="41" fontId="10" fillId="0" borderId="16" xfId="17" applyNumberFormat="1" applyFont="1" applyBorder="1" applyAlignment="1">
      <alignment/>
    </xf>
    <xf numFmtId="41" fontId="10" fillId="0" borderId="16" xfId="17" applyNumberFormat="1" applyFont="1" applyFill="1" applyBorder="1" applyAlignment="1">
      <alignment/>
    </xf>
    <xf numFmtId="0" fontId="9" fillId="0" borderId="0" xfId="25" applyFont="1" applyAlignment="1">
      <alignment vertical="center"/>
      <protection/>
    </xf>
    <xf numFmtId="41" fontId="1" fillId="0" borderId="16" xfId="25" applyNumberFormat="1" applyFont="1" applyBorder="1">
      <alignment/>
      <protection/>
    </xf>
    <xf numFmtId="41" fontId="1" fillId="0" borderId="16" xfId="25" applyNumberFormat="1" applyFont="1" applyFill="1" applyBorder="1">
      <alignment/>
      <protection/>
    </xf>
    <xf numFmtId="41" fontId="1" fillId="0" borderId="16" xfId="25" applyNumberFormat="1" applyFont="1" applyBorder="1" applyAlignment="1">
      <alignment vertical="center"/>
      <protection/>
    </xf>
    <xf numFmtId="176" fontId="1" fillId="0" borderId="16" xfId="25" applyNumberFormat="1" applyFont="1" applyBorder="1">
      <alignment/>
      <protection/>
    </xf>
    <xf numFmtId="41" fontId="1" fillId="0" borderId="0" xfId="25" applyNumberFormat="1" applyFont="1" applyBorder="1">
      <alignment/>
      <protection/>
    </xf>
    <xf numFmtId="0" fontId="1" fillId="0" borderId="9" xfId="25" applyFont="1" applyBorder="1" applyAlignment="1">
      <alignment horizontal="distributed" vertical="center"/>
      <protection/>
    </xf>
    <xf numFmtId="41" fontId="1" fillId="0" borderId="2" xfId="25" applyNumberFormat="1" applyFont="1" applyBorder="1">
      <alignment/>
      <protection/>
    </xf>
    <xf numFmtId="41" fontId="1" fillId="0" borderId="2" xfId="25" applyNumberFormat="1" applyFont="1" applyBorder="1" applyAlignment="1">
      <alignment vertical="center"/>
      <protection/>
    </xf>
    <xf numFmtId="41" fontId="1" fillId="0" borderId="2" xfId="25" applyNumberFormat="1" applyFont="1" applyFill="1" applyBorder="1">
      <alignment/>
      <protection/>
    </xf>
    <xf numFmtId="0" fontId="1" fillId="0" borderId="0" xfId="25" applyFont="1" applyBorder="1">
      <alignment/>
      <protection/>
    </xf>
    <xf numFmtId="0" fontId="1" fillId="0" borderId="0" xfId="26" applyFont="1">
      <alignment/>
      <protection/>
    </xf>
    <xf numFmtId="0" fontId="7" fillId="0" borderId="0" xfId="26" applyFont="1">
      <alignment/>
      <protection/>
    </xf>
    <xf numFmtId="0" fontId="1" fillId="0" borderId="0" xfId="26" applyFont="1" applyAlignment="1">
      <alignment horizontal="right"/>
      <protection/>
    </xf>
    <xf numFmtId="0" fontId="1" fillId="0" borderId="0" xfId="26" applyFont="1" applyFill="1">
      <alignment/>
      <protection/>
    </xf>
    <xf numFmtId="0" fontId="9" fillId="0" borderId="0" xfId="26" applyFont="1" applyAlignment="1">
      <alignment horizontal="left"/>
      <protection/>
    </xf>
    <xf numFmtId="0" fontId="9" fillId="0" borderId="17" xfId="26" applyFont="1" applyBorder="1" applyAlignment="1">
      <alignment horizontal="distributed"/>
      <protection/>
    </xf>
    <xf numFmtId="0" fontId="1" fillId="0" borderId="3" xfId="26" applyFont="1" applyBorder="1" applyAlignment="1">
      <alignment horizontal="center" vertical="center"/>
      <protection/>
    </xf>
    <xf numFmtId="0" fontId="1" fillId="0" borderId="2" xfId="26" applyFont="1" applyBorder="1" applyAlignment="1">
      <alignment horizontal="center" vertical="center"/>
      <protection/>
    </xf>
    <xf numFmtId="0" fontId="1" fillId="0" borderId="0" xfId="26" applyFont="1" applyBorder="1">
      <alignment/>
      <protection/>
    </xf>
    <xf numFmtId="0" fontId="1" fillId="0" borderId="15" xfId="26" applyFont="1" applyBorder="1" applyAlignment="1">
      <alignment horizontal="left" vertical="center"/>
      <protection/>
    </xf>
    <xf numFmtId="41" fontId="1" fillId="0" borderId="15" xfId="26" applyNumberFormat="1" applyFont="1" applyBorder="1" applyAlignment="1">
      <alignment vertical="center"/>
      <protection/>
    </xf>
    <xf numFmtId="41" fontId="1" fillId="0" borderId="15" xfId="26" applyNumberFormat="1" applyFont="1" applyFill="1" applyBorder="1" applyAlignment="1">
      <alignment vertical="center"/>
      <protection/>
    </xf>
    <xf numFmtId="41" fontId="1" fillId="0" borderId="15" xfId="26" applyNumberFormat="1" applyFont="1" applyBorder="1" applyAlignment="1">
      <alignment horizontal="right" vertical="center"/>
      <protection/>
    </xf>
    <xf numFmtId="41" fontId="1" fillId="0" borderId="16" xfId="26" applyNumberFormat="1" applyFont="1" applyBorder="1" applyAlignment="1">
      <alignment horizontal="right"/>
      <protection/>
    </xf>
    <xf numFmtId="41" fontId="1" fillId="0" borderId="0" xfId="26" applyNumberFormat="1" applyFont="1" applyBorder="1" applyAlignment="1">
      <alignment/>
      <protection/>
    </xf>
    <xf numFmtId="0" fontId="1" fillId="0" borderId="16" xfId="26" applyFont="1" applyBorder="1" applyAlignment="1" quotePrefix="1">
      <alignment horizontal="left" indent="2"/>
      <protection/>
    </xf>
    <xf numFmtId="41" fontId="1" fillId="0" borderId="16" xfId="26" applyNumberFormat="1" applyFont="1" applyBorder="1" applyAlignment="1">
      <alignment vertical="center"/>
      <protection/>
    </xf>
    <xf numFmtId="41" fontId="1" fillId="0" borderId="16" xfId="26" applyNumberFormat="1" applyFont="1" applyFill="1" applyBorder="1" applyAlignment="1">
      <alignment vertical="center"/>
      <protection/>
    </xf>
    <xf numFmtId="41" fontId="1" fillId="0" borderId="16" xfId="26" applyNumberFormat="1" applyFont="1" applyBorder="1" applyAlignment="1">
      <alignment horizontal="right" vertical="center"/>
      <protection/>
    </xf>
    <xf numFmtId="41" fontId="1" fillId="0" borderId="0" xfId="26" applyNumberFormat="1" applyFont="1" applyAlignment="1">
      <alignment/>
      <protection/>
    </xf>
    <xf numFmtId="0" fontId="1" fillId="0" borderId="7" xfId="26" applyFont="1" applyBorder="1" applyAlignment="1" quotePrefix="1">
      <alignment horizontal="left" indent="2"/>
      <protection/>
    </xf>
    <xf numFmtId="0" fontId="1" fillId="0" borderId="0" xfId="26" applyFont="1" applyAlignment="1">
      <alignment vertical="center"/>
      <protection/>
    </xf>
    <xf numFmtId="0" fontId="1" fillId="0" borderId="16" xfId="26" applyFont="1" applyBorder="1" applyAlignment="1">
      <alignment horizontal="distributed" vertical="center"/>
      <protection/>
    </xf>
    <xf numFmtId="180" fontId="1" fillId="0" borderId="16" xfId="26" applyNumberFormat="1" applyFont="1" applyBorder="1" applyAlignment="1">
      <alignment horizontal="right" vertical="center"/>
      <protection/>
    </xf>
    <xf numFmtId="180" fontId="1" fillId="0" borderId="16" xfId="26" applyNumberFormat="1" applyFont="1" applyFill="1" applyBorder="1" applyAlignment="1">
      <alignment vertical="center"/>
      <protection/>
    </xf>
    <xf numFmtId="180" fontId="1" fillId="0" borderId="16" xfId="26" applyNumberFormat="1" applyFont="1" applyBorder="1" applyAlignment="1">
      <alignment vertical="center"/>
      <protection/>
    </xf>
    <xf numFmtId="0" fontId="1" fillId="0" borderId="16" xfId="26" applyFont="1" applyBorder="1" applyAlignment="1">
      <alignment vertical="center"/>
      <protection/>
    </xf>
    <xf numFmtId="0" fontId="10" fillId="0" borderId="0" xfId="26" applyFont="1" applyAlignment="1">
      <alignment vertical="center"/>
      <protection/>
    </xf>
    <xf numFmtId="0" fontId="11" fillId="0" borderId="16" xfId="26" applyFont="1" applyBorder="1" applyAlignment="1" quotePrefix="1">
      <alignment horizontal="left" vertical="center" indent="2"/>
      <protection/>
    </xf>
    <xf numFmtId="41" fontId="10" fillId="0" borderId="16" xfId="26" applyNumberFormat="1" applyFont="1" applyFill="1" applyBorder="1" applyAlignment="1">
      <alignment vertical="center"/>
      <protection/>
    </xf>
    <xf numFmtId="41" fontId="10" fillId="0" borderId="0" xfId="26" applyNumberFormat="1" applyFont="1" applyAlignment="1">
      <alignment vertical="center"/>
      <protection/>
    </xf>
    <xf numFmtId="0" fontId="1" fillId="0" borderId="16" xfId="26" applyFont="1" applyBorder="1">
      <alignment/>
      <protection/>
    </xf>
    <xf numFmtId="41" fontId="11" fillId="0" borderId="16" xfId="26" applyNumberFormat="1" applyFont="1" applyBorder="1">
      <alignment/>
      <protection/>
    </xf>
    <xf numFmtId="41" fontId="1" fillId="0" borderId="0" xfId="26" applyNumberFormat="1" applyFont="1">
      <alignment/>
      <protection/>
    </xf>
    <xf numFmtId="0" fontId="9" fillId="0" borderId="0" xfId="26" applyFont="1" applyAlignment="1">
      <alignment vertical="center"/>
      <protection/>
    </xf>
    <xf numFmtId="0" fontId="10" fillId="0" borderId="16" xfId="26" applyFont="1" applyBorder="1" applyAlignment="1">
      <alignment horizontal="distributed" vertical="center"/>
      <protection/>
    </xf>
    <xf numFmtId="41" fontId="9" fillId="0" borderId="0" xfId="26" applyNumberFormat="1" applyFont="1" applyAlignment="1">
      <alignment vertical="center"/>
      <protection/>
    </xf>
    <xf numFmtId="41" fontId="1" fillId="0" borderId="16" xfId="26" applyNumberFormat="1" applyFont="1" applyBorder="1">
      <alignment/>
      <protection/>
    </xf>
    <xf numFmtId="41" fontId="1" fillId="0" borderId="16" xfId="26" applyNumberFormat="1" applyFont="1" applyFill="1" applyBorder="1">
      <alignment/>
      <protection/>
    </xf>
    <xf numFmtId="41" fontId="1" fillId="0" borderId="16" xfId="17" applyNumberFormat="1" applyFont="1" applyBorder="1" applyAlignment="1">
      <alignment/>
    </xf>
    <xf numFmtId="41" fontId="1" fillId="0" borderId="16" xfId="17" applyNumberFormat="1" applyFont="1" applyFill="1" applyBorder="1" applyAlignment="1">
      <alignment/>
    </xf>
    <xf numFmtId="41" fontId="1" fillId="0" borderId="16" xfId="17" applyNumberFormat="1" applyFont="1" applyBorder="1" applyAlignment="1">
      <alignment horizontal="right"/>
    </xf>
    <xf numFmtId="41" fontId="1" fillId="0" borderId="16" xfId="17" applyNumberFormat="1" applyFont="1" applyFill="1" applyBorder="1" applyAlignment="1">
      <alignment horizontal="right"/>
    </xf>
    <xf numFmtId="41" fontId="1" fillId="0" borderId="16" xfId="17" applyNumberFormat="1" applyFont="1" applyBorder="1" applyAlignment="1">
      <alignment vertical="center"/>
    </xf>
    <xf numFmtId="0" fontId="1" fillId="0" borderId="2" xfId="26" applyFont="1" applyBorder="1" applyAlignment="1">
      <alignment horizontal="distributed" vertical="center"/>
      <protection/>
    </xf>
    <xf numFmtId="41" fontId="1" fillId="0" borderId="2" xfId="26" applyNumberFormat="1" applyFont="1" applyBorder="1">
      <alignment/>
      <protection/>
    </xf>
    <xf numFmtId="41" fontId="1" fillId="0" borderId="2" xfId="26" applyNumberFormat="1" applyFont="1" applyFill="1" applyBorder="1" applyAlignment="1">
      <alignment vertical="center"/>
      <protection/>
    </xf>
    <xf numFmtId="41" fontId="1" fillId="0" borderId="2" xfId="17" applyNumberFormat="1" applyFont="1" applyBorder="1" applyAlignment="1">
      <alignment/>
    </xf>
    <xf numFmtId="41" fontId="1" fillId="0" borderId="2" xfId="17" applyNumberFormat="1" applyFont="1" applyFill="1" applyBorder="1" applyAlignment="1">
      <alignment horizontal="right"/>
    </xf>
    <xf numFmtId="41" fontId="1" fillId="0" borderId="2" xfId="17" applyNumberFormat="1" applyFont="1" applyBorder="1" applyAlignment="1">
      <alignment horizontal="right"/>
    </xf>
    <xf numFmtId="0" fontId="1" fillId="0" borderId="0" xfId="27" applyFont="1">
      <alignment/>
      <protection/>
    </xf>
    <xf numFmtId="0" fontId="7" fillId="0" borderId="0" xfId="27" applyFont="1">
      <alignment/>
      <protection/>
    </xf>
    <xf numFmtId="0" fontId="1" fillId="0" borderId="0" xfId="27" applyFont="1" applyAlignment="1">
      <alignment horizontal="right"/>
      <protection/>
    </xf>
    <xf numFmtId="0" fontId="9" fillId="0" borderId="0" xfId="27" applyFont="1" applyAlignment="1">
      <alignment horizontal="left"/>
      <protection/>
    </xf>
    <xf numFmtId="0" fontId="1" fillId="0" borderId="16" xfId="27" applyFont="1" applyBorder="1" applyAlignment="1">
      <alignment horizontal="distributed" vertical="center"/>
      <protection/>
    </xf>
    <xf numFmtId="0" fontId="1" fillId="0" borderId="2" xfId="27" applyFont="1" applyBorder="1" applyAlignment="1">
      <alignment horizontal="distributed" vertical="center"/>
      <protection/>
    </xf>
    <xf numFmtId="0" fontId="10" fillId="0" borderId="0" xfId="27" applyFont="1">
      <alignment/>
      <protection/>
    </xf>
    <xf numFmtId="0" fontId="10" fillId="0" borderId="16" xfId="27" applyFont="1" applyBorder="1" applyAlignment="1">
      <alignment horizontal="distributed"/>
      <protection/>
    </xf>
    <xf numFmtId="41" fontId="10" fillId="0" borderId="5" xfId="27" applyNumberFormat="1" applyFont="1" applyBorder="1" applyAlignment="1">
      <alignment horizontal="right"/>
      <protection/>
    </xf>
    <xf numFmtId="41" fontId="10" fillId="0" borderId="6" xfId="27" applyNumberFormat="1" applyFont="1" applyBorder="1" applyAlignment="1">
      <alignment horizontal="right"/>
      <protection/>
    </xf>
    <xf numFmtId="41" fontId="10" fillId="0" borderId="7" xfId="27" applyNumberFormat="1" applyFont="1" applyBorder="1" applyAlignment="1">
      <alignment horizontal="right"/>
      <protection/>
    </xf>
    <xf numFmtId="41" fontId="10" fillId="0" borderId="0" xfId="27" applyNumberFormat="1" applyFont="1" applyBorder="1" applyAlignment="1">
      <alignment horizontal="right"/>
      <protection/>
    </xf>
    <xf numFmtId="41" fontId="10" fillId="0" borderId="8" xfId="27" applyNumberFormat="1" applyFont="1" applyBorder="1" applyAlignment="1">
      <alignment horizontal="right"/>
      <protection/>
    </xf>
    <xf numFmtId="0" fontId="1" fillId="0" borderId="16" xfId="27" applyFont="1" applyBorder="1">
      <alignment/>
      <protection/>
    </xf>
    <xf numFmtId="0" fontId="1" fillId="0" borderId="7" xfId="27" applyFont="1" applyBorder="1">
      <alignment/>
      <protection/>
    </xf>
    <xf numFmtId="0" fontId="1" fillId="0" borderId="0" xfId="27" applyFont="1" applyBorder="1">
      <alignment/>
      <protection/>
    </xf>
    <xf numFmtId="41" fontId="1" fillId="0" borderId="0" xfId="27" applyNumberFormat="1" applyFont="1" applyBorder="1" applyAlignment="1">
      <alignment horizontal="right"/>
      <protection/>
    </xf>
    <xf numFmtId="41" fontId="1" fillId="0" borderId="8" xfId="27" applyNumberFormat="1" applyFont="1" applyBorder="1" applyAlignment="1">
      <alignment horizontal="right"/>
      <protection/>
    </xf>
    <xf numFmtId="41" fontId="1" fillId="0" borderId="7" xfId="17" applyNumberFormat="1" applyFont="1" applyBorder="1" applyAlignment="1">
      <alignment horizontal="right" vertical="center"/>
    </xf>
    <xf numFmtId="41" fontId="1" fillId="0" borderId="0" xfId="17" applyNumberFormat="1" applyFont="1" applyBorder="1" applyAlignment="1">
      <alignment horizontal="right" vertical="center"/>
    </xf>
    <xf numFmtId="41" fontId="1" fillId="0" borderId="8" xfId="17" applyNumberFormat="1" applyFont="1" applyBorder="1" applyAlignment="1">
      <alignment horizontal="right" vertical="center"/>
    </xf>
    <xf numFmtId="41" fontId="1" fillId="0" borderId="9" xfId="17" applyNumberFormat="1" applyFont="1" applyBorder="1" applyAlignment="1">
      <alignment horizontal="right" vertical="center"/>
    </xf>
    <xf numFmtId="41" fontId="1" fillId="0" borderId="11" xfId="17" applyNumberFormat="1" applyFont="1" applyBorder="1" applyAlignment="1">
      <alignment horizontal="right" vertical="center"/>
    </xf>
    <xf numFmtId="41" fontId="1" fillId="0" borderId="10" xfId="17" applyNumberFormat="1" applyFont="1" applyBorder="1" applyAlignment="1">
      <alignment horizontal="right" vertical="center"/>
    </xf>
    <xf numFmtId="0" fontId="1" fillId="0" borderId="0" xfId="28" applyFont="1" applyAlignment="1">
      <alignment vertical="center"/>
      <protection/>
    </xf>
    <xf numFmtId="0" fontId="1" fillId="0" borderId="0" xfId="28" applyFont="1" applyFill="1" applyAlignment="1">
      <alignment vertical="center"/>
      <protection/>
    </xf>
    <xf numFmtId="3" fontId="7" fillId="0" borderId="0" xfId="28" applyNumberFormat="1" applyFont="1" applyAlignment="1">
      <alignment vertical="center"/>
      <protection/>
    </xf>
    <xf numFmtId="3" fontId="1" fillId="0" borderId="0" xfId="28" applyNumberFormat="1" applyFont="1" applyAlignment="1">
      <alignment vertical="center"/>
      <protection/>
    </xf>
    <xf numFmtId="0" fontId="1" fillId="0" borderId="0" xfId="28" applyFont="1" applyBorder="1" applyAlignment="1">
      <alignment vertical="center"/>
      <protection/>
    </xf>
    <xf numFmtId="0" fontId="1" fillId="0" borderId="0" xfId="28" applyFont="1" applyFill="1" applyBorder="1" applyAlignment="1">
      <alignment vertical="center"/>
      <protection/>
    </xf>
    <xf numFmtId="0" fontId="9" fillId="0" borderId="0" xfId="28" applyFont="1" applyFill="1" applyBorder="1" applyAlignment="1">
      <alignment horizontal="right" vertical="center"/>
      <protection/>
    </xf>
    <xf numFmtId="0" fontId="1" fillId="0" borderId="18" xfId="28" applyFont="1" applyBorder="1" applyAlignment="1">
      <alignment horizontal="centerContinuous" vertical="center"/>
      <protection/>
    </xf>
    <xf numFmtId="0" fontId="1" fillId="0" borderId="18" xfId="28" applyFont="1" applyBorder="1" applyAlignment="1" quotePrefix="1">
      <alignment horizontal="centerContinuous" vertical="center"/>
      <protection/>
    </xf>
    <xf numFmtId="0" fontId="1" fillId="0" borderId="18" xfId="28" applyFont="1" applyFill="1" applyBorder="1" applyAlignment="1">
      <alignment horizontal="centerContinuous" vertical="center"/>
      <protection/>
    </xf>
    <xf numFmtId="0" fontId="1" fillId="0" borderId="18" xfId="28" applyFont="1" applyFill="1" applyBorder="1" applyAlignment="1" quotePrefix="1">
      <alignment horizontal="centerContinuous" vertical="center"/>
      <protection/>
    </xf>
    <xf numFmtId="0" fontId="1" fillId="0" borderId="0" xfId="28" applyFont="1" applyBorder="1" applyAlignment="1" quotePrefix="1">
      <alignment vertical="center"/>
      <protection/>
    </xf>
    <xf numFmtId="0" fontId="1" fillId="0" borderId="2" xfId="28" applyFont="1" applyBorder="1" applyAlignment="1">
      <alignment horizontal="distributed" vertical="center"/>
      <protection/>
    </xf>
    <xf numFmtId="0" fontId="1" fillId="0" borderId="2" xfId="28" applyFont="1" applyBorder="1" applyAlignment="1">
      <alignment horizontal="center" vertical="center" wrapText="1"/>
      <protection/>
    </xf>
    <xf numFmtId="0" fontId="1" fillId="0" borderId="2" xfId="28" applyFont="1" applyBorder="1" applyAlignment="1">
      <alignment horizontal="center" vertical="center"/>
      <protection/>
    </xf>
    <xf numFmtId="0" fontId="1" fillId="0" borderId="2" xfId="28" applyFont="1" applyFill="1" applyBorder="1" applyAlignment="1">
      <alignment horizontal="distributed" vertical="center"/>
      <protection/>
    </xf>
    <xf numFmtId="0" fontId="1" fillId="0" borderId="3" xfId="28" applyFont="1" applyBorder="1" applyAlignment="1">
      <alignment horizontal="center" vertical="center"/>
      <protection/>
    </xf>
    <xf numFmtId="0" fontId="1" fillId="0" borderId="0" xfId="28" applyFont="1" applyBorder="1" applyAlignment="1">
      <alignment horizontal="center" vertical="center"/>
      <protection/>
    </xf>
    <xf numFmtId="0" fontId="1" fillId="0" borderId="0" xfId="28" applyFont="1" applyBorder="1" applyAlignment="1">
      <alignment vertical="center" wrapText="1"/>
      <protection/>
    </xf>
    <xf numFmtId="0" fontId="1" fillId="0" borderId="7" xfId="28" applyFont="1" applyBorder="1" applyAlignment="1">
      <alignment horizontal="distributed" vertical="center"/>
      <protection/>
    </xf>
    <xf numFmtId="0" fontId="1" fillId="0" borderId="4" xfId="28" applyFont="1" applyBorder="1" applyAlignment="1">
      <alignment horizontal="distributed" vertical="center"/>
      <protection/>
    </xf>
    <xf numFmtId="0" fontId="1" fillId="0" borderId="0" xfId="28" applyFont="1" applyBorder="1" applyAlignment="1">
      <alignment horizontal="center" vertical="center" wrapText="1"/>
      <protection/>
    </xf>
    <xf numFmtId="0" fontId="1" fillId="0" borderId="0" xfId="28" applyFont="1" applyFill="1" applyBorder="1" applyAlignment="1">
      <alignment horizontal="distributed" vertical="center"/>
      <protection/>
    </xf>
    <xf numFmtId="0" fontId="1" fillId="0" borderId="0" xfId="28" applyFont="1" applyFill="1" applyBorder="1" applyAlignment="1">
      <alignment horizontal="center" vertical="center" wrapText="1"/>
      <protection/>
    </xf>
    <xf numFmtId="0" fontId="1" fillId="0" borderId="8" xfId="28" applyFont="1" applyBorder="1" applyAlignment="1">
      <alignment horizontal="center" vertical="center"/>
      <protection/>
    </xf>
    <xf numFmtId="41" fontId="1" fillId="0" borderId="7" xfId="17" applyNumberFormat="1" applyFont="1" applyBorder="1" applyAlignment="1">
      <alignment vertical="center"/>
    </xf>
    <xf numFmtId="41" fontId="1" fillId="0" borderId="0" xfId="17" applyNumberFormat="1" applyFont="1" applyBorder="1" applyAlignment="1">
      <alignment vertical="center"/>
    </xf>
    <xf numFmtId="41" fontId="1" fillId="0" borderId="8" xfId="17" applyNumberFormat="1" applyFont="1" applyBorder="1" applyAlignment="1">
      <alignment vertical="center"/>
    </xf>
    <xf numFmtId="0" fontId="17" fillId="0" borderId="7" xfId="28" applyFont="1" applyBorder="1" applyAlignment="1">
      <alignment horizontal="distributed" vertical="center"/>
      <protection/>
    </xf>
    <xf numFmtId="0" fontId="1" fillId="0" borderId="16" xfId="28" applyFont="1" applyBorder="1" applyAlignment="1" quotePrefix="1">
      <alignment horizontal="left" vertical="center" indent="2"/>
      <protection/>
    </xf>
    <xf numFmtId="41" fontId="10" fillId="0" borderId="7" xfId="17" applyNumberFormat="1" applyFont="1" applyBorder="1" applyAlignment="1">
      <alignment vertical="center"/>
    </xf>
    <xf numFmtId="41" fontId="10" fillId="0" borderId="0" xfId="17" applyNumberFormat="1" applyFont="1" applyBorder="1" applyAlignment="1">
      <alignment vertical="center"/>
    </xf>
    <xf numFmtId="41" fontId="10" fillId="0" borderId="8" xfId="17" applyNumberFormat="1" applyFont="1" applyBorder="1" applyAlignment="1">
      <alignment vertical="center"/>
    </xf>
    <xf numFmtId="0" fontId="10" fillId="0" borderId="0" xfId="28" applyFont="1" applyBorder="1" applyAlignment="1">
      <alignment horizontal="center" vertical="center"/>
      <protection/>
    </xf>
    <xf numFmtId="0" fontId="10" fillId="0" borderId="0" xfId="28" applyFont="1" applyBorder="1" applyAlignment="1">
      <alignment vertical="center"/>
      <protection/>
    </xf>
    <xf numFmtId="0" fontId="10" fillId="0" borderId="0" xfId="28" applyFont="1" applyBorder="1" applyAlignment="1">
      <alignment vertical="center" wrapText="1"/>
      <protection/>
    </xf>
    <xf numFmtId="0" fontId="10" fillId="0" borderId="0" xfId="28" applyFont="1" applyAlignment="1">
      <alignment vertical="center"/>
      <protection/>
    </xf>
    <xf numFmtId="0" fontId="10" fillId="0" borderId="16" xfId="28" applyFont="1" applyBorder="1" applyAlignment="1">
      <alignment horizontal="distributed" vertical="center"/>
      <protection/>
    </xf>
    <xf numFmtId="41" fontId="10" fillId="0" borderId="8" xfId="17" applyNumberFormat="1" applyFont="1" applyFill="1" applyBorder="1" applyAlignment="1">
      <alignment vertical="center"/>
    </xf>
    <xf numFmtId="3" fontId="10" fillId="0" borderId="0" xfId="28" applyNumberFormat="1" applyFont="1" applyBorder="1" applyAlignment="1">
      <alignment vertical="center"/>
      <protection/>
    </xf>
    <xf numFmtId="180" fontId="10" fillId="0" borderId="0" xfId="28" applyNumberFormat="1" applyFont="1" applyBorder="1" applyAlignment="1">
      <alignment vertical="center"/>
      <protection/>
    </xf>
    <xf numFmtId="177" fontId="10" fillId="0" borderId="0" xfId="17" applyNumberFormat="1" applyFont="1" applyFill="1" applyBorder="1" applyAlignment="1">
      <alignment vertical="center"/>
    </xf>
    <xf numFmtId="0" fontId="1" fillId="0" borderId="16" xfId="28" applyFont="1" applyBorder="1" applyAlignment="1">
      <alignment horizontal="distributed" vertical="center"/>
      <protection/>
    </xf>
    <xf numFmtId="41" fontId="1" fillId="0" borderId="0" xfId="17" applyNumberFormat="1" applyFont="1" applyBorder="1" applyAlignment="1" applyProtection="1">
      <alignment horizontal="right" vertical="center"/>
      <protection locked="0"/>
    </xf>
    <xf numFmtId="41" fontId="1" fillId="0" borderId="0" xfId="17" applyNumberFormat="1" applyFont="1" applyFill="1" applyBorder="1" applyAlignment="1" applyProtection="1">
      <alignment horizontal="right" vertical="center"/>
      <protection locked="0"/>
    </xf>
    <xf numFmtId="41" fontId="1" fillId="0" borderId="8" xfId="17" applyNumberFormat="1" applyFont="1" applyFill="1" applyBorder="1" applyAlignment="1" applyProtection="1">
      <alignment horizontal="right" vertical="center"/>
      <protection locked="0"/>
    </xf>
    <xf numFmtId="3" fontId="1" fillId="0" borderId="0" xfId="28" applyNumberFormat="1" applyFont="1" applyBorder="1" applyAlignment="1">
      <alignment vertical="center"/>
      <protection/>
    </xf>
    <xf numFmtId="180" fontId="1" fillId="0" borderId="0" xfId="28" applyNumberFormat="1" applyFont="1" applyBorder="1" applyAlignment="1">
      <alignment vertical="center"/>
      <protection/>
    </xf>
    <xf numFmtId="177" fontId="1" fillId="0" borderId="8" xfId="17" applyNumberFormat="1" applyFont="1" applyFill="1" applyBorder="1" applyAlignment="1" applyProtection="1">
      <alignment horizontal="right" vertical="center"/>
      <protection locked="0"/>
    </xf>
    <xf numFmtId="177" fontId="1" fillId="0" borderId="0" xfId="17" applyNumberFormat="1" applyFont="1" applyFill="1" applyBorder="1" applyAlignment="1" applyProtection="1">
      <alignment horizontal="right" vertical="center"/>
      <protection locked="0"/>
    </xf>
    <xf numFmtId="187" fontId="1" fillId="0" borderId="0" xfId="17" applyNumberFormat="1" applyFont="1" applyFill="1" applyBorder="1" applyAlignment="1" applyProtection="1">
      <alignment horizontal="right" vertical="center"/>
      <protection locked="0"/>
    </xf>
    <xf numFmtId="187" fontId="1" fillId="0" borderId="8" xfId="17" applyNumberFormat="1" applyFont="1" applyFill="1" applyBorder="1" applyAlignment="1" applyProtection="1">
      <alignment horizontal="right" vertical="center"/>
      <protection locked="0"/>
    </xf>
    <xf numFmtId="41" fontId="1" fillId="0" borderId="11" xfId="17" applyNumberFormat="1" applyFont="1" applyBorder="1" applyAlignment="1" applyProtection="1">
      <alignment horizontal="right" vertical="center"/>
      <protection locked="0"/>
    </xf>
    <xf numFmtId="41" fontId="1" fillId="0" borderId="11" xfId="17" applyNumberFormat="1" applyFont="1" applyFill="1" applyBorder="1" applyAlignment="1" applyProtection="1">
      <alignment horizontal="right" vertical="center"/>
      <protection locked="0"/>
    </xf>
    <xf numFmtId="41" fontId="1" fillId="0" borderId="10" xfId="17" applyNumberFormat="1" applyFont="1" applyFill="1" applyBorder="1" applyAlignment="1" applyProtection="1">
      <alignment horizontal="right" vertical="center"/>
      <protection locked="0"/>
    </xf>
    <xf numFmtId="0" fontId="9" fillId="0" borderId="0" xfId="28" applyFont="1" applyAlignment="1">
      <alignment vertical="center"/>
      <protection/>
    </xf>
    <xf numFmtId="38" fontId="1" fillId="0" borderId="0" xfId="17" applyFont="1" applyBorder="1" applyAlignment="1">
      <alignment vertical="center"/>
    </xf>
    <xf numFmtId="38" fontId="7" fillId="0" borderId="0" xfId="17" applyFont="1" applyBorder="1" applyAlignment="1">
      <alignment vertical="center"/>
    </xf>
    <xf numFmtId="0" fontId="1" fillId="0" borderId="0" xfId="29" applyFont="1" applyAlignment="1">
      <alignment vertical="center"/>
      <protection/>
    </xf>
    <xf numFmtId="38" fontId="9" fillId="0" borderId="0" xfId="17" applyFont="1" applyBorder="1" applyAlignment="1">
      <alignment vertical="center"/>
    </xf>
    <xf numFmtId="38" fontId="9" fillId="0" borderId="0" xfId="17" applyFont="1" applyBorder="1" applyAlignment="1">
      <alignment horizontal="right" vertical="center"/>
    </xf>
    <xf numFmtId="38" fontId="1" fillId="0" borderId="18" xfId="17" applyFont="1" applyBorder="1" applyAlignment="1">
      <alignment horizontal="center" vertical="center"/>
    </xf>
    <xf numFmtId="38" fontId="1" fillId="0" borderId="18" xfId="17" applyFont="1" applyBorder="1" applyAlignment="1">
      <alignment horizontal="distributed" vertical="center" wrapText="1"/>
    </xf>
    <xf numFmtId="38" fontId="1" fillId="0" borderId="3" xfId="17" applyFont="1" applyBorder="1" applyAlignment="1">
      <alignment horizontal="distributed" vertical="center"/>
    </xf>
    <xf numFmtId="38" fontId="1" fillId="0" borderId="15" xfId="17" applyFont="1" applyBorder="1" applyAlignment="1">
      <alignment vertical="center"/>
    </xf>
    <xf numFmtId="38" fontId="1" fillId="0" borderId="4" xfId="17" applyFont="1" applyBorder="1" applyAlignment="1">
      <alignment vertical="center"/>
    </xf>
    <xf numFmtId="38" fontId="1" fillId="0" borderId="5" xfId="17" applyFont="1" applyBorder="1" applyAlignment="1">
      <alignment vertical="center"/>
    </xf>
    <xf numFmtId="38" fontId="1" fillId="0" borderId="6" xfId="17" applyFont="1" applyBorder="1" applyAlignment="1">
      <alignment vertical="center"/>
    </xf>
    <xf numFmtId="38" fontId="10" fillId="0" borderId="16" xfId="17" applyFont="1" applyBorder="1" applyAlignment="1">
      <alignment horizontal="distributed" vertical="center"/>
    </xf>
    <xf numFmtId="41" fontId="10" fillId="0" borderId="7" xfId="17" applyNumberFormat="1" applyFont="1" applyBorder="1" applyAlignment="1">
      <alignment horizontal="right" vertical="center"/>
    </xf>
    <xf numFmtId="41" fontId="10" fillId="0" borderId="0" xfId="29" applyNumberFormat="1" applyFont="1" applyAlignment="1">
      <alignment vertical="center"/>
      <protection/>
    </xf>
    <xf numFmtId="41" fontId="10" fillId="0" borderId="8" xfId="17" applyNumberFormat="1" applyFont="1" applyFill="1" applyBorder="1" applyAlignment="1">
      <alignment horizontal="right" vertical="center"/>
    </xf>
    <xf numFmtId="0" fontId="9" fillId="0" borderId="0" xfId="29" applyFont="1" applyAlignment="1">
      <alignment vertical="center"/>
      <protection/>
    </xf>
    <xf numFmtId="41" fontId="9" fillId="0" borderId="0" xfId="17" applyNumberFormat="1" applyFont="1" applyBorder="1" applyAlignment="1">
      <alignment vertical="center"/>
    </xf>
    <xf numFmtId="41" fontId="9" fillId="0" borderId="8" xfId="17" applyNumberFormat="1" applyFont="1" applyBorder="1" applyAlignment="1">
      <alignment vertical="center"/>
    </xf>
    <xf numFmtId="177" fontId="10" fillId="0" borderId="0" xfId="17" applyNumberFormat="1" applyFont="1" applyFill="1" applyBorder="1" applyAlignment="1">
      <alignment horizontal="right" vertical="center"/>
    </xf>
    <xf numFmtId="38" fontId="1" fillId="0" borderId="16" xfId="17" applyFont="1" applyBorder="1" applyAlignment="1">
      <alignment horizontal="distributed" vertical="center"/>
    </xf>
    <xf numFmtId="41" fontId="1" fillId="0" borderId="0" xfId="29" applyNumberFormat="1" applyFont="1" applyBorder="1" applyAlignment="1">
      <alignment vertical="center"/>
      <protection/>
    </xf>
    <xf numFmtId="177" fontId="1" fillId="0" borderId="0" xfId="17" applyNumberFormat="1" applyFont="1" applyBorder="1" applyAlignment="1">
      <alignment vertical="center"/>
    </xf>
    <xf numFmtId="177" fontId="1" fillId="0" borderId="7" xfId="17" applyNumberFormat="1" applyFont="1" applyBorder="1" applyAlignment="1">
      <alignment horizontal="right" vertical="center"/>
    </xf>
    <xf numFmtId="38" fontId="1" fillId="0" borderId="2" xfId="17" applyFont="1" applyBorder="1" applyAlignment="1">
      <alignment horizontal="distributed" vertical="center"/>
    </xf>
    <xf numFmtId="41" fontId="1" fillId="0" borderId="11" xfId="29" applyNumberFormat="1" applyFont="1" applyBorder="1" applyAlignment="1">
      <alignment vertical="center"/>
      <protection/>
    </xf>
    <xf numFmtId="41" fontId="1" fillId="0" borderId="11" xfId="17" applyNumberFormat="1" applyFont="1" applyBorder="1" applyAlignment="1">
      <alignment vertical="center"/>
    </xf>
    <xf numFmtId="41" fontId="1" fillId="0" borderId="10" xfId="17" applyNumberFormat="1" applyFont="1" applyBorder="1" applyAlignment="1">
      <alignment vertical="center"/>
    </xf>
    <xf numFmtId="38" fontId="7" fillId="0" borderId="0" xfId="17" applyFont="1" applyAlignment="1">
      <alignment/>
    </xf>
    <xf numFmtId="38" fontId="1" fillId="0" borderId="0" xfId="17" applyFont="1" applyAlignment="1">
      <alignment/>
    </xf>
    <xf numFmtId="38" fontId="1" fillId="0" borderId="17" xfId="17" applyFont="1" applyBorder="1" applyAlignment="1">
      <alignment/>
    </xf>
    <xf numFmtId="38" fontId="1" fillId="0" borderId="2" xfId="17" applyFont="1" applyBorder="1" applyAlignment="1">
      <alignment horizontal="center" vertical="center"/>
    </xf>
    <xf numFmtId="38" fontId="1" fillId="0" borderId="0" xfId="17" applyFont="1" applyBorder="1" applyAlignment="1">
      <alignment/>
    </xf>
    <xf numFmtId="38" fontId="11" fillId="0" borderId="16" xfId="17" applyFont="1" applyBorder="1" applyAlignment="1">
      <alignment horizontal="distributed" vertical="center"/>
    </xf>
    <xf numFmtId="38" fontId="11" fillId="0" borderId="7" xfId="17" applyFont="1" applyBorder="1" applyAlignment="1">
      <alignment horizontal="right" vertical="center"/>
    </xf>
    <xf numFmtId="38" fontId="11" fillId="0" borderId="0" xfId="17" applyFont="1" applyBorder="1" applyAlignment="1">
      <alignment horizontal="right" vertical="center"/>
    </xf>
    <xf numFmtId="38" fontId="11" fillId="0" borderId="8" xfId="17" applyFont="1" applyBorder="1" applyAlignment="1">
      <alignment/>
    </xf>
    <xf numFmtId="38" fontId="1" fillId="0" borderId="7" xfId="17" applyFont="1" applyBorder="1" applyAlignment="1">
      <alignment horizontal="right" vertical="center"/>
    </xf>
    <xf numFmtId="38" fontId="1" fillId="0" borderId="0" xfId="17" applyFont="1" applyBorder="1" applyAlignment="1">
      <alignment horizontal="right" vertical="center"/>
    </xf>
    <xf numFmtId="38" fontId="1" fillId="0" borderId="8" xfId="17" applyFont="1" applyBorder="1" applyAlignment="1">
      <alignment/>
    </xf>
    <xf numFmtId="38" fontId="1" fillId="0" borderId="16" xfId="17" applyFont="1" applyBorder="1" applyAlignment="1">
      <alignment horizontal="left" vertical="center" indent="2"/>
    </xf>
    <xf numFmtId="38" fontId="1" fillId="0" borderId="8" xfId="17" applyFont="1" applyBorder="1" applyAlignment="1">
      <alignment horizontal="right" vertical="center"/>
    </xf>
    <xf numFmtId="38" fontId="1" fillId="0" borderId="8" xfId="17" applyFont="1" applyBorder="1" applyAlignment="1">
      <alignment horizontal="right"/>
    </xf>
    <xf numFmtId="38" fontId="1" fillId="0" borderId="9" xfId="17" applyFont="1" applyBorder="1" applyAlignment="1">
      <alignment horizontal="right" vertical="center"/>
    </xf>
    <xf numFmtId="38" fontId="1" fillId="0" borderId="11" xfId="17" applyFont="1" applyBorder="1" applyAlignment="1">
      <alignment horizontal="right" vertical="center"/>
    </xf>
    <xf numFmtId="38" fontId="1" fillId="0" borderId="10" xfId="17" applyFont="1" applyBorder="1" applyAlignment="1">
      <alignment horizontal="right"/>
    </xf>
    <xf numFmtId="0" fontId="7" fillId="0" borderId="0" xfId="31" applyFont="1" applyAlignment="1">
      <alignment vertical="center"/>
      <protection/>
    </xf>
    <xf numFmtId="0" fontId="1" fillId="0" borderId="0" xfId="31" applyFont="1" applyBorder="1" applyAlignment="1">
      <alignment vertical="center"/>
      <protection/>
    </xf>
    <xf numFmtId="0" fontId="1" fillId="0" borderId="0" xfId="31" applyFont="1" applyAlignment="1">
      <alignment vertical="center"/>
      <protection/>
    </xf>
    <xf numFmtId="0" fontId="1" fillId="0" borderId="17" xfId="31" applyFont="1" applyBorder="1" applyAlignment="1">
      <alignment vertical="center"/>
      <protection/>
    </xf>
    <xf numFmtId="0" fontId="1" fillId="0" borderId="17" xfId="31" applyFont="1" applyBorder="1" applyAlignment="1">
      <alignment horizontal="right" vertical="center"/>
      <protection/>
    </xf>
    <xf numFmtId="0" fontId="1" fillId="0" borderId="19" xfId="31" applyFont="1" applyBorder="1" applyAlignment="1">
      <alignment horizontal="center" vertical="center"/>
      <protection/>
    </xf>
    <xf numFmtId="0" fontId="1" fillId="0" borderId="18" xfId="31" applyFont="1" applyBorder="1" applyAlignment="1">
      <alignment horizontal="center" vertical="center"/>
      <protection/>
    </xf>
    <xf numFmtId="184" fontId="10" fillId="0" borderId="0" xfId="31" applyNumberFormat="1" applyFont="1" applyAlignment="1">
      <alignment horizontal="right" vertical="center"/>
      <protection/>
    </xf>
    <xf numFmtId="38" fontId="10" fillId="0" borderId="0" xfId="17" applyNumberFormat="1" applyFont="1" applyBorder="1" applyAlignment="1">
      <alignment horizontal="right" vertical="center"/>
    </xf>
    <xf numFmtId="38" fontId="10" fillId="0" borderId="6" xfId="17" applyNumberFormat="1" applyFont="1" applyBorder="1" applyAlignment="1">
      <alignment horizontal="right" vertical="center"/>
    </xf>
    <xf numFmtId="0" fontId="10" fillId="0" borderId="0" xfId="31" applyFont="1" applyAlignment="1">
      <alignment vertical="center"/>
      <protection/>
    </xf>
    <xf numFmtId="0" fontId="1" fillId="0" borderId="7" xfId="31" applyFont="1" applyBorder="1" applyAlignment="1">
      <alignment horizontal="center" vertical="center" textRotation="255"/>
      <protection/>
    </xf>
    <xf numFmtId="0" fontId="1" fillId="0" borderId="0" xfId="31" applyFont="1" applyBorder="1" applyAlignment="1">
      <alignment horizontal="center" vertical="center" wrapText="1"/>
      <protection/>
    </xf>
    <xf numFmtId="0" fontId="1" fillId="0" borderId="0" xfId="31" applyFont="1" applyBorder="1" applyAlignment="1">
      <alignment horizontal="right" vertical="center"/>
      <protection/>
    </xf>
    <xf numFmtId="184" fontId="1" fillId="0" borderId="0" xfId="17" applyNumberFormat="1" applyFont="1" applyBorder="1" applyAlignment="1">
      <alignment horizontal="right" vertical="center"/>
    </xf>
    <xf numFmtId="38" fontId="1" fillId="0" borderId="0" xfId="17" applyNumberFormat="1" applyFont="1" applyBorder="1" applyAlignment="1">
      <alignment horizontal="right" vertical="center"/>
    </xf>
    <xf numFmtId="38" fontId="1" fillId="0" borderId="8" xfId="17" applyNumberFormat="1" applyFont="1" applyBorder="1" applyAlignment="1">
      <alignment horizontal="right" vertical="center"/>
    </xf>
    <xf numFmtId="0" fontId="1" fillId="0" borderId="0" xfId="31" applyFont="1" applyBorder="1" applyAlignment="1">
      <alignment horizontal="distributed" vertical="center"/>
      <protection/>
    </xf>
    <xf numFmtId="0" fontId="1" fillId="0" borderId="8" xfId="31" applyFont="1" applyBorder="1" applyAlignment="1">
      <alignment horizontal="distributed" vertical="center"/>
      <protection/>
    </xf>
    <xf numFmtId="184" fontId="1" fillId="0" borderId="0" xfId="31" applyNumberFormat="1" applyFont="1" applyBorder="1" applyAlignment="1">
      <alignment horizontal="right" vertical="center"/>
      <protection/>
    </xf>
    <xf numFmtId="0" fontId="1" fillId="0" borderId="7" xfId="31" applyFont="1" applyBorder="1" applyAlignment="1">
      <alignment horizontal="center" vertical="center" wrapText="1"/>
      <protection/>
    </xf>
    <xf numFmtId="49" fontId="1" fillId="0" borderId="8" xfId="31" applyNumberFormat="1" applyFont="1" applyBorder="1" applyAlignment="1">
      <alignment horizontal="center" vertical="center" shrinkToFit="1"/>
      <protection/>
    </xf>
    <xf numFmtId="38" fontId="1" fillId="0" borderId="0" xfId="17" applyNumberFormat="1" applyFont="1" applyBorder="1" applyAlignment="1">
      <alignment vertical="center"/>
    </xf>
    <xf numFmtId="0" fontId="1" fillId="0" borderId="7" xfId="31" applyFont="1" applyBorder="1" applyAlignment="1">
      <alignment horizontal="center" vertical="center"/>
      <protection/>
    </xf>
    <xf numFmtId="184" fontId="1" fillId="0" borderId="11" xfId="17" applyNumberFormat="1" applyFont="1" applyBorder="1" applyAlignment="1">
      <alignment horizontal="right" vertical="center"/>
    </xf>
    <xf numFmtId="38" fontId="1" fillId="0" borderId="11" xfId="17" applyNumberFormat="1" applyFont="1" applyBorder="1" applyAlignment="1">
      <alignment horizontal="right" vertical="center"/>
    </xf>
    <xf numFmtId="38" fontId="1" fillId="0" borderId="10" xfId="17" applyNumberFormat="1" applyFont="1" applyBorder="1" applyAlignment="1">
      <alignment horizontal="right" vertical="center"/>
    </xf>
    <xf numFmtId="0" fontId="1" fillId="0" borderId="0" xfId="32" applyFont="1" applyFill="1" applyAlignment="1">
      <alignment horizontal="center"/>
      <protection/>
    </xf>
    <xf numFmtId="0" fontId="7" fillId="0" borderId="0" xfId="32" applyFont="1" applyFill="1">
      <alignment/>
      <protection/>
    </xf>
    <xf numFmtId="0" fontId="1" fillId="0" borderId="0" xfId="32" applyFont="1" applyFill="1">
      <alignment/>
      <protection/>
    </xf>
    <xf numFmtId="0" fontId="1" fillId="0" borderId="0" xfId="32" applyNumberFormat="1" applyFont="1" applyFill="1">
      <alignment/>
      <protection/>
    </xf>
    <xf numFmtId="0" fontId="1" fillId="0" borderId="0" xfId="32" applyFont="1" applyFill="1" quotePrefix="1">
      <alignment/>
      <protection/>
    </xf>
    <xf numFmtId="0" fontId="1" fillId="0" borderId="0" xfId="32" applyFont="1" applyFill="1" applyBorder="1">
      <alignment/>
      <protection/>
    </xf>
    <xf numFmtId="0" fontId="1" fillId="0" borderId="0" xfId="32" applyFont="1" applyFill="1" applyBorder="1" applyAlignment="1">
      <alignment horizontal="right"/>
      <protection/>
    </xf>
    <xf numFmtId="0" fontId="1" fillId="0" borderId="1" xfId="32" applyFont="1" applyFill="1" applyBorder="1" applyAlignment="1">
      <alignment horizontal="right" vertical="center" wrapText="1"/>
      <protection/>
    </xf>
    <xf numFmtId="0" fontId="1" fillId="0" borderId="16" xfId="32" applyFont="1" applyFill="1" applyBorder="1" applyAlignment="1">
      <alignment horizontal="distributed" vertical="center" wrapText="1"/>
      <protection/>
    </xf>
    <xf numFmtId="0" fontId="1" fillId="0" borderId="2" xfId="32" applyFont="1" applyFill="1" applyBorder="1" applyAlignment="1">
      <alignment horizontal="left" vertical="center" wrapText="1"/>
      <protection/>
    </xf>
    <xf numFmtId="0" fontId="11" fillId="0" borderId="0" xfId="32" applyFont="1" applyFill="1" applyAlignment="1">
      <alignment horizontal="center"/>
      <protection/>
    </xf>
    <xf numFmtId="0" fontId="11" fillId="0" borderId="16" xfId="32" applyFont="1" applyFill="1" applyBorder="1" applyAlignment="1">
      <alignment horizontal="distributed" vertical="center"/>
      <protection/>
    </xf>
    <xf numFmtId="41" fontId="11" fillId="0" borderId="0" xfId="17" applyNumberFormat="1" applyFont="1" applyFill="1" applyBorder="1" applyAlignment="1">
      <alignment horizontal="right" vertical="center"/>
    </xf>
    <xf numFmtId="41" fontId="11" fillId="0" borderId="0" xfId="32" applyNumberFormat="1" applyFont="1" applyFill="1" applyBorder="1" applyAlignment="1">
      <alignment horizontal="right" vertical="center"/>
      <protection/>
    </xf>
    <xf numFmtId="41" fontId="11" fillId="0" borderId="0" xfId="17" applyNumberFormat="1" applyFont="1" applyFill="1" applyBorder="1" applyAlignment="1">
      <alignment horizontal="right"/>
    </xf>
    <xf numFmtId="41" fontId="11" fillId="0" borderId="6" xfId="17" applyNumberFormat="1" applyFont="1" applyFill="1" applyBorder="1" applyAlignment="1">
      <alignment horizontal="right"/>
    </xf>
    <xf numFmtId="0" fontId="11" fillId="0" borderId="0" xfId="32" applyFont="1" applyFill="1">
      <alignment/>
      <protection/>
    </xf>
    <xf numFmtId="0" fontId="10" fillId="0" borderId="0" xfId="32" applyFont="1" applyFill="1" applyAlignment="1">
      <alignment horizontal="center"/>
      <protection/>
    </xf>
    <xf numFmtId="0" fontId="10" fillId="0" borderId="16" xfId="32" applyFont="1" applyFill="1" applyBorder="1" applyAlignment="1">
      <alignment horizontal="distributed" vertical="center"/>
      <protection/>
    </xf>
    <xf numFmtId="177" fontId="10" fillId="0" borderId="0" xfId="17" applyNumberFormat="1" applyFont="1" applyFill="1" applyBorder="1" applyAlignment="1">
      <alignment horizontal="right"/>
    </xf>
    <xf numFmtId="177" fontId="10" fillId="0" borderId="8" xfId="17" applyNumberFormat="1" applyFont="1" applyFill="1" applyBorder="1" applyAlignment="1">
      <alignment horizontal="right"/>
    </xf>
    <xf numFmtId="0" fontId="10" fillId="0" borderId="0" xfId="32" applyFont="1" applyFill="1">
      <alignment/>
      <protection/>
    </xf>
    <xf numFmtId="177" fontId="10" fillId="0" borderId="7" xfId="17" applyNumberFormat="1" applyFont="1" applyFill="1" applyBorder="1" applyAlignment="1">
      <alignment horizontal="right" vertical="center"/>
    </xf>
    <xf numFmtId="177" fontId="10" fillId="0" borderId="8" xfId="17" applyNumberFormat="1" applyFont="1" applyFill="1" applyBorder="1" applyAlignment="1">
      <alignment horizontal="right" vertical="center"/>
    </xf>
    <xf numFmtId="0" fontId="10" fillId="0" borderId="16" xfId="32" applyFont="1" applyFill="1" applyBorder="1" applyAlignment="1">
      <alignment horizontal="center"/>
      <protection/>
    </xf>
    <xf numFmtId="41" fontId="10" fillId="0" borderId="0" xfId="32" applyNumberFormat="1" applyFont="1" applyFill="1" applyBorder="1" applyAlignment="1">
      <alignment horizontal="right" vertical="center"/>
      <protection/>
    </xf>
    <xf numFmtId="41" fontId="10" fillId="0" borderId="0" xfId="17" applyNumberFormat="1" applyFont="1" applyFill="1" applyBorder="1" applyAlignment="1">
      <alignment horizontal="right"/>
    </xf>
    <xf numFmtId="41" fontId="10" fillId="0" borderId="8" xfId="17" applyNumberFormat="1" applyFont="1" applyFill="1" applyBorder="1" applyAlignment="1">
      <alignment horizontal="right"/>
    </xf>
    <xf numFmtId="38" fontId="10" fillId="0" borderId="16" xfId="17" applyFont="1" applyFill="1" applyBorder="1" applyAlignment="1">
      <alignment horizontal="distributed" vertical="center"/>
    </xf>
    <xf numFmtId="41" fontId="10" fillId="0" borderId="8" xfId="32" applyNumberFormat="1" applyFont="1" applyFill="1" applyBorder="1" applyAlignment="1">
      <alignment horizontal="right" vertical="center"/>
      <protection/>
    </xf>
    <xf numFmtId="38" fontId="11" fillId="0" borderId="16" xfId="17" applyFont="1" applyFill="1" applyBorder="1" applyAlignment="1">
      <alignment horizontal="distributed" vertical="center"/>
    </xf>
    <xf numFmtId="41" fontId="11" fillId="0" borderId="8" xfId="32" applyNumberFormat="1" applyFont="1" applyFill="1" applyBorder="1" applyAlignment="1">
      <alignment horizontal="right" vertical="center"/>
      <protection/>
    </xf>
    <xf numFmtId="38" fontId="1" fillId="0" borderId="16" xfId="17" applyFont="1" applyFill="1" applyBorder="1" applyAlignment="1">
      <alignment horizontal="distributed" vertical="center"/>
    </xf>
    <xf numFmtId="41" fontId="1" fillId="0" borderId="0" xfId="32" applyNumberFormat="1" applyFont="1" applyFill="1" applyBorder="1" applyAlignment="1">
      <alignment horizontal="right" vertical="center"/>
      <protection/>
    </xf>
    <xf numFmtId="41" fontId="1" fillId="0" borderId="8" xfId="32" applyNumberFormat="1" applyFont="1" applyFill="1" applyBorder="1" applyAlignment="1">
      <alignment horizontal="right" vertical="center"/>
      <protection/>
    </xf>
    <xf numFmtId="0" fontId="1" fillId="0" borderId="16" xfId="32" applyFont="1" applyFill="1" applyBorder="1" applyAlignment="1">
      <alignment horizontal="distributed"/>
      <protection/>
    </xf>
    <xf numFmtId="0" fontId="10" fillId="0" borderId="0" xfId="32" applyFont="1" applyFill="1" applyAlignment="1">
      <alignment horizontal="center" vertical="center"/>
      <protection/>
    </xf>
    <xf numFmtId="0" fontId="10" fillId="0" borderId="0" xfId="32" applyFont="1" applyFill="1" applyAlignment="1">
      <alignment vertical="center"/>
      <protection/>
    </xf>
    <xf numFmtId="41" fontId="1" fillId="0" borderId="0" xfId="17" applyNumberFormat="1" applyFont="1" applyFill="1" applyBorder="1" applyAlignment="1">
      <alignment horizontal="right"/>
    </xf>
    <xf numFmtId="41" fontId="1" fillId="0" borderId="8" xfId="17" applyNumberFormat="1" applyFont="1" applyFill="1" applyBorder="1" applyAlignment="1">
      <alignment horizontal="right"/>
    </xf>
    <xf numFmtId="0" fontId="1" fillId="0" borderId="0" xfId="32" applyFont="1" applyFill="1" applyBorder="1" applyAlignment="1">
      <alignment horizontal="center"/>
      <protection/>
    </xf>
    <xf numFmtId="41" fontId="1" fillId="0" borderId="8" xfId="17" applyNumberFormat="1" applyFont="1" applyFill="1" applyBorder="1" applyAlignment="1">
      <alignment horizontal="right" vertical="center"/>
    </xf>
    <xf numFmtId="0" fontId="1" fillId="0" borderId="0" xfId="32" applyFont="1" applyFill="1" applyBorder="1" applyAlignment="1">
      <alignment vertical="center"/>
      <protection/>
    </xf>
    <xf numFmtId="41" fontId="1" fillId="0" borderId="0" xfId="32" applyNumberFormat="1" applyFont="1" applyFill="1" applyBorder="1">
      <alignment/>
      <protection/>
    </xf>
    <xf numFmtId="41" fontId="1" fillId="0" borderId="8" xfId="32" applyNumberFormat="1" applyFont="1" applyFill="1" applyBorder="1">
      <alignment/>
      <protection/>
    </xf>
    <xf numFmtId="0" fontId="1" fillId="0" borderId="2" xfId="32" applyFont="1" applyFill="1" applyBorder="1" applyAlignment="1">
      <alignment horizontal="distributed"/>
      <protection/>
    </xf>
    <xf numFmtId="41" fontId="1" fillId="0" borderId="9" xfId="32" applyNumberFormat="1" applyFont="1" applyFill="1" applyBorder="1" applyAlignment="1">
      <alignment horizontal="right" vertical="center"/>
      <protection/>
    </xf>
    <xf numFmtId="41" fontId="1" fillId="0" borderId="11" xfId="32" applyNumberFormat="1" applyFont="1" applyFill="1" applyBorder="1" applyAlignment="1">
      <alignment horizontal="right" vertical="center"/>
      <protection/>
    </xf>
    <xf numFmtId="41" fontId="1" fillId="0" borderId="11" xfId="32" applyNumberFormat="1" applyFont="1" applyFill="1" applyBorder="1">
      <alignment/>
      <protection/>
    </xf>
    <xf numFmtId="41" fontId="1" fillId="0" borderId="10" xfId="32" applyNumberFormat="1" applyFont="1" applyFill="1" applyBorder="1">
      <alignment/>
      <protection/>
    </xf>
    <xf numFmtId="0" fontId="1" fillId="0" borderId="0" xfId="32" applyFont="1" applyFill="1" applyAlignment="1">
      <alignment/>
      <protection/>
    </xf>
    <xf numFmtId="0" fontId="1" fillId="0" borderId="0" xfId="32" applyFont="1" applyFill="1" applyAlignment="1">
      <alignment horizontal="distributed"/>
      <protection/>
    </xf>
    <xf numFmtId="183" fontId="1" fillId="0" borderId="0" xfId="32" applyNumberFormat="1" applyFont="1" applyFill="1" applyAlignment="1">
      <alignment horizontal="center"/>
      <protection/>
    </xf>
    <xf numFmtId="41" fontId="1" fillId="0" borderId="0" xfId="32" applyNumberFormat="1" applyFont="1" applyFill="1" applyAlignment="1">
      <alignment horizontal="center"/>
      <protection/>
    </xf>
    <xf numFmtId="0" fontId="1" fillId="0" borderId="0" xfId="33" applyFont="1" applyFill="1">
      <alignment/>
      <protection/>
    </xf>
    <xf numFmtId="0" fontId="7" fillId="0" borderId="0" xfId="33" applyFont="1" applyFill="1">
      <alignment/>
      <protection/>
    </xf>
    <xf numFmtId="0" fontId="1" fillId="0" borderId="0" xfId="33" applyFont="1" applyFill="1" applyAlignment="1">
      <alignment horizontal="center"/>
      <protection/>
    </xf>
    <xf numFmtId="0" fontId="10" fillId="0" borderId="0" xfId="33" applyFont="1" applyFill="1" applyAlignment="1">
      <alignment horizontal="center"/>
      <protection/>
    </xf>
    <xf numFmtId="0" fontId="1" fillId="0" borderId="0" xfId="33" applyFont="1" applyFill="1" applyAlignment="1">
      <alignment horizontal="right"/>
      <protection/>
    </xf>
    <xf numFmtId="0" fontId="1" fillId="0" borderId="0" xfId="33" applyFont="1" applyFill="1" applyAlignment="1">
      <alignment vertical="center"/>
      <protection/>
    </xf>
    <xf numFmtId="0" fontId="10" fillId="0" borderId="20" xfId="33" applyFont="1" applyFill="1" applyBorder="1" applyAlignment="1">
      <alignment horizontal="center" vertical="center"/>
      <protection/>
    </xf>
    <xf numFmtId="38" fontId="1" fillId="0" borderId="21" xfId="17" applyFont="1" applyFill="1" applyBorder="1" applyAlignment="1">
      <alignment vertical="center"/>
    </xf>
    <xf numFmtId="0" fontId="1" fillId="0" borderId="22" xfId="33" applyFont="1" applyFill="1" applyBorder="1" applyAlignment="1">
      <alignment horizontal="right" wrapText="1"/>
      <protection/>
    </xf>
    <xf numFmtId="0" fontId="1" fillId="0" borderId="21" xfId="33" applyFont="1" applyFill="1" applyBorder="1" applyAlignment="1">
      <alignment horizontal="center" vertical="center"/>
      <protection/>
    </xf>
    <xf numFmtId="0" fontId="1" fillId="0" borderId="23" xfId="33" applyFont="1" applyFill="1" applyBorder="1" applyAlignment="1">
      <alignment horizontal="centerContinuous" vertical="center"/>
      <protection/>
    </xf>
    <xf numFmtId="0" fontId="1" fillId="0" borderId="21" xfId="33" applyFont="1" applyFill="1" applyBorder="1" applyAlignment="1">
      <alignment horizontal="centerContinuous" vertical="center"/>
      <protection/>
    </xf>
    <xf numFmtId="0" fontId="1" fillId="0" borderId="24" xfId="33" applyFont="1" applyFill="1" applyBorder="1" applyAlignment="1">
      <alignment horizontal="centerContinuous" vertical="center"/>
      <protection/>
    </xf>
    <xf numFmtId="0" fontId="10" fillId="0" borderId="7" xfId="33" applyFont="1" applyFill="1" applyBorder="1" applyAlignment="1">
      <alignment horizontal="center" vertical="center"/>
      <protection/>
    </xf>
    <xf numFmtId="0" fontId="1" fillId="0" borderId="8" xfId="33" applyFont="1" applyFill="1" applyBorder="1" applyAlignment="1">
      <alignment horizontal="right" vertical="top" wrapText="1"/>
      <protection/>
    </xf>
    <xf numFmtId="0" fontId="1" fillId="0" borderId="7" xfId="33" applyFont="1" applyFill="1" applyBorder="1" applyAlignment="1">
      <alignment horizontal="distributed" vertical="center"/>
      <protection/>
    </xf>
    <xf numFmtId="0" fontId="1" fillId="0" borderId="8" xfId="33" applyFont="1" applyFill="1" applyBorder="1" applyAlignment="1">
      <alignment horizontal="distributed" vertical="center"/>
      <protection/>
    </xf>
    <xf numFmtId="0" fontId="1" fillId="0" borderId="0" xfId="33" applyFont="1" applyFill="1" applyBorder="1" applyAlignment="1">
      <alignment horizontal="distributed" vertical="center"/>
      <protection/>
    </xf>
    <xf numFmtId="199" fontId="1" fillId="0" borderId="0" xfId="33" applyNumberFormat="1" applyFont="1" applyFill="1" applyAlignment="1">
      <alignment vertical="center"/>
      <protection/>
    </xf>
    <xf numFmtId="199" fontId="10" fillId="0" borderId="7" xfId="33" applyNumberFormat="1" applyFont="1" applyFill="1" applyBorder="1" applyAlignment="1">
      <alignment horizontal="center" vertical="center"/>
      <protection/>
    </xf>
    <xf numFmtId="199" fontId="17" fillId="0" borderId="0" xfId="17" applyNumberFormat="1" applyFont="1" applyFill="1" applyBorder="1" applyAlignment="1">
      <alignment vertical="center"/>
    </xf>
    <xf numFmtId="199" fontId="1" fillId="0" borderId="0" xfId="33" applyNumberFormat="1" applyFont="1" applyFill="1" applyBorder="1" applyAlignment="1">
      <alignment horizontal="distributed" vertical="center"/>
      <protection/>
    </xf>
    <xf numFmtId="199" fontId="1" fillId="0" borderId="7" xfId="33" applyNumberFormat="1" applyFont="1" applyFill="1" applyBorder="1" applyAlignment="1">
      <alignment/>
      <protection/>
    </xf>
    <xf numFmtId="199" fontId="1" fillId="0" borderId="0" xfId="33" applyNumberFormat="1" applyFont="1" applyFill="1" applyBorder="1" applyAlignment="1">
      <alignment/>
      <protection/>
    </xf>
    <xf numFmtId="200" fontId="1" fillId="0" borderId="0" xfId="33" applyNumberFormat="1" applyFont="1" applyFill="1" applyBorder="1" applyAlignment="1">
      <alignment/>
      <protection/>
    </xf>
    <xf numFmtId="199" fontId="1" fillId="0" borderId="0" xfId="33" applyNumberFormat="1" applyFont="1" applyFill="1" applyBorder="1" applyAlignment="1">
      <alignment horizontal="center"/>
      <protection/>
    </xf>
    <xf numFmtId="200" fontId="1" fillId="0" borderId="0" xfId="55" applyNumberFormat="1" applyFont="1" applyFill="1" applyBorder="1" applyAlignment="1">
      <alignment horizontal="right"/>
      <protection/>
    </xf>
    <xf numFmtId="41" fontId="1" fillId="0" borderId="0" xfId="33" applyNumberFormat="1" applyFont="1" applyFill="1" applyBorder="1" applyAlignment="1">
      <alignment/>
      <protection/>
    </xf>
    <xf numFmtId="41" fontId="1" fillId="0" borderId="6" xfId="33" applyNumberFormat="1" applyFont="1" applyFill="1" applyBorder="1" applyAlignment="1">
      <alignment/>
      <protection/>
    </xf>
    <xf numFmtId="0" fontId="10" fillId="0" borderId="0" xfId="33" applyFont="1" applyFill="1" applyAlignment="1">
      <alignment vertical="center"/>
      <protection/>
    </xf>
    <xf numFmtId="38" fontId="10" fillId="0" borderId="0" xfId="17" applyFont="1" applyFill="1" applyBorder="1" applyAlignment="1">
      <alignment/>
    </xf>
    <xf numFmtId="0" fontId="10" fillId="0" borderId="0" xfId="33" applyFont="1" applyFill="1" applyBorder="1" applyAlignment="1">
      <alignment horizontal="distributed" vertical="center"/>
      <protection/>
    </xf>
    <xf numFmtId="41" fontId="10" fillId="0" borderId="7" xfId="55" applyNumberFormat="1" applyFont="1" applyFill="1" applyBorder="1" applyAlignment="1">
      <alignment horizontal="right"/>
      <protection/>
    </xf>
    <xf numFmtId="41" fontId="10" fillId="0" borderId="0" xfId="55" applyNumberFormat="1" applyFont="1" applyFill="1" applyBorder="1" applyAlignment="1">
      <alignment horizontal="right"/>
      <protection/>
    </xf>
    <xf numFmtId="200" fontId="10" fillId="0" borderId="0" xfId="55" applyNumberFormat="1" applyFont="1" applyFill="1" applyBorder="1" applyAlignment="1">
      <alignment horizontal="right"/>
      <protection/>
    </xf>
    <xf numFmtId="41" fontId="10" fillId="0" borderId="0" xfId="33" applyNumberFormat="1" applyFont="1" applyFill="1" applyBorder="1" applyAlignment="1">
      <alignment horizontal="right"/>
      <protection/>
    </xf>
    <xf numFmtId="41" fontId="10" fillId="0" borderId="8" xfId="55" applyNumberFormat="1" applyFont="1" applyFill="1" applyBorder="1" applyAlignment="1">
      <alignment horizontal="right"/>
      <protection/>
    </xf>
    <xf numFmtId="41" fontId="10" fillId="0" borderId="7" xfId="33" applyNumberFormat="1" applyFont="1" applyFill="1" applyBorder="1" applyAlignment="1">
      <alignment/>
      <protection/>
    </xf>
    <xf numFmtId="41" fontId="10" fillId="0" borderId="0" xfId="33" applyNumberFormat="1" applyFont="1" applyFill="1" applyBorder="1" applyAlignment="1">
      <alignment/>
      <protection/>
    </xf>
    <xf numFmtId="200" fontId="10" fillId="0" borderId="0" xfId="33" applyNumberFormat="1" applyFont="1" applyFill="1" applyBorder="1" applyAlignment="1">
      <alignment/>
      <protection/>
    </xf>
    <xf numFmtId="41" fontId="10" fillId="0" borderId="0" xfId="33" applyNumberFormat="1" applyFont="1" applyFill="1" applyBorder="1" applyAlignment="1">
      <alignment horizontal="center"/>
      <protection/>
    </xf>
    <xf numFmtId="41" fontId="10" fillId="0" borderId="8" xfId="33" applyNumberFormat="1" applyFont="1" applyFill="1" applyBorder="1" applyAlignment="1">
      <alignment/>
      <protection/>
    </xf>
    <xf numFmtId="38" fontId="1" fillId="0" borderId="0" xfId="17" applyFont="1" applyFill="1" applyBorder="1" applyAlignment="1">
      <alignment/>
    </xf>
    <xf numFmtId="0" fontId="1" fillId="0" borderId="0" xfId="33" applyFont="1" applyFill="1" applyBorder="1" applyAlignment="1">
      <alignment horizontal="center" vertical="center"/>
      <protection/>
    </xf>
    <xf numFmtId="41" fontId="1" fillId="0" borderId="7" xfId="33" applyNumberFormat="1" applyFont="1" applyFill="1" applyBorder="1" applyAlignment="1">
      <alignment/>
      <protection/>
    </xf>
    <xf numFmtId="41" fontId="1" fillId="0" borderId="0" xfId="33" applyNumberFormat="1" applyFont="1" applyFill="1" applyBorder="1" applyAlignment="1">
      <alignment horizontal="center"/>
      <protection/>
    </xf>
    <xf numFmtId="41" fontId="1" fillId="0" borderId="0" xfId="33" applyNumberFormat="1" applyFont="1" applyFill="1" applyBorder="1" applyAlignment="1">
      <alignment horizontal="right"/>
      <protection/>
    </xf>
    <xf numFmtId="41" fontId="1" fillId="0" borderId="8" xfId="33" applyNumberFormat="1" applyFont="1" applyFill="1" applyBorder="1" applyAlignment="1">
      <alignment/>
      <protection/>
    </xf>
    <xf numFmtId="38" fontId="20" fillId="0" borderId="0" xfId="17" applyFont="1" applyFill="1" applyBorder="1" applyAlignment="1">
      <alignment vertical="center"/>
    </xf>
    <xf numFmtId="38" fontId="17" fillId="0" borderId="0" xfId="17" applyFont="1" applyFill="1" applyBorder="1" applyAlignment="1">
      <alignment vertical="center"/>
    </xf>
    <xf numFmtId="41" fontId="10" fillId="0" borderId="0" xfId="55" applyNumberFormat="1" applyFont="1" applyFill="1" applyBorder="1" applyAlignment="1">
      <alignment horizontal="center"/>
      <protection/>
    </xf>
    <xf numFmtId="41" fontId="1" fillId="0" borderId="0" xfId="55" applyNumberFormat="1" applyFont="1" applyFill="1" applyBorder="1" applyAlignment="1">
      <alignment horizontal="right"/>
      <protection/>
    </xf>
    <xf numFmtId="41" fontId="1" fillId="0" borderId="0" xfId="55" applyNumberFormat="1" applyFont="1" applyFill="1" applyBorder="1" applyAlignment="1">
      <alignment horizontal="center"/>
      <protection/>
    </xf>
    <xf numFmtId="41" fontId="1" fillId="0" borderId="8" xfId="55" applyNumberFormat="1" applyFont="1" applyFill="1" applyBorder="1" applyAlignment="1">
      <alignment horizontal="right"/>
      <protection/>
    </xf>
    <xf numFmtId="41" fontId="1" fillId="0" borderId="0" xfId="55" applyNumberFormat="1" applyFont="1" applyFill="1" applyBorder="1" applyAlignment="1">
      <alignment/>
      <protection/>
    </xf>
    <xf numFmtId="200" fontId="1" fillId="0" borderId="0" xfId="33" applyNumberFormat="1" applyFont="1" applyFill="1" applyBorder="1" applyAlignment="1">
      <alignment horizontal="right"/>
      <protection/>
    </xf>
    <xf numFmtId="41" fontId="10" fillId="0" borderId="0" xfId="55" applyNumberFormat="1" applyFont="1" applyFill="1" applyBorder="1" applyAlignment="1">
      <alignment/>
      <protection/>
    </xf>
    <xf numFmtId="200" fontId="1" fillId="0" borderId="0" xfId="55" applyNumberFormat="1" applyFont="1" applyFill="1" applyBorder="1" applyAlignment="1">
      <alignment horizontal="center"/>
      <protection/>
    </xf>
    <xf numFmtId="0" fontId="11" fillId="0" borderId="0" xfId="33" applyFont="1" applyFill="1" applyAlignment="1">
      <alignment vertical="center"/>
      <protection/>
    </xf>
    <xf numFmtId="38" fontId="21" fillId="0" borderId="0" xfId="17" applyFont="1" applyFill="1" applyBorder="1" applyAlignment="1">
      <alignment vertical="center"/>
    </xf>
    <xf numFmtId="0" fontId="11" fillId="0" borderId="0" xfId="33" applyFont="1" applyFill="1" applyBorder="1" applyAlignment="1">
      <alignment horizontal="distributed" vertical="center"/>
      <protection/>
    </xf>
    <xf numFmtId="41" fontId="11" fillId="0" borderId="7" xfId="33" applyNumberFormat="1" applyFont="1" applyFill="1" applyBorder="1" applyAlignment="1">
      <alignment/>
      <protection/>
    </xf>
    <xf numFmtId="41" fontId="11" fillId="0" borderId="0" xfId="55" applyNumberFormat="1" applyFont="1" applyFill="1" applyBorder="1" applyAlignment="1">
      <alignment horizontal="right"/>
      <protection/>
    </xf>
    <xf numFmtId="200" fontId="11" fillId="0" borderId="0" xfId="55" applyNumberFormat="1" applyFont="1" applyFill="1" applyBorder="1" applyAlignment="1">
      <alignment horizontal="right"/>
      <protection/>
    </xf>
    <xf numFmtId="41" fontId="11" fillId="0" borderId="0" xfId="55" applyNumberFormat="1" applyFont="1" applyFill="1" applyBorder="1" applyAlignment="1">
      <alignment horizontal="center"/>
      <protection/>
    </xf>
    <xf numFmtId="41" fontId="11" fillId="0" borderId="8" xfId="55" applyNumberFormat="1" applyFont="1" applyFill="1" applyBorder="1" applyAlignment="1">
      <alignment horizontal="right"/>
      <protection/>
    </xf>
    <xf numFmtId="200" fontId="1" fillId="0" borderId="0" xfId="55" applyNumberFormat="1" applyFont="1" applyFill="1" applyBorder="1" applyAlignment="1">
      <alignment/>
      <protection/>
    </xf>
    <xf numFmtId="0" fontId="1" fillId="0" borderId="0" xfId="33" applyFont="1" applyFill="1" applyBorder="1" applyAlignment="1">
      <alignment/>
      <protection/>
    </xf>
    <xf numFmtId="201" fontId="10" fillId="0" borderId="0" xfId="17" applyNumberFormat="1" applyFont="1" applyFill="1" applyBorder="1" applyAlignment="1">
      <alignment vertical="center"/>
    </xf>
    <xf numFmtId="201" fontId="10" fillId="0" borderId="7" xfId="17" applyNumberFormat="1" applyFont="1" applyFill="1" applyBorder="1" applyAlignment="1">
      <alignment horizontal="center" vertical="center"/>
    </xf>
    <xf numFmtId="201" fontId="20" fillId="0" borderId="0" xfId="17" applyNumberFormat="1" applyFont="1" applyFill="1" applyBorder="1" applyAlignment="1">
      <alignment vertical="center"/>
    </xf>
    <xf numFmtId="41" fontId="10" fillId="0" borderId="7" xfId="17" applyNumberFormat="1" applyFont="1" applyFill="1" applyBorder="1" applyAlignment="1">
      <alignment/>
    </xf>
    <xf numFmtId="41" fontId="10" fillId="0" borderId="0" xfId="17" applyNumberFormat="1" applyFont="1" applyFill="1" applyBorder="1" applyAlignment="1">
      <alignment horizontal="center"/>
    </xf>
    <xf numFmtId="200" fontId="10" fillId="0" borderId="0" xfId="17" applyNumberFormat="1" applyFont="1" applyFill="1" applyBorder="1" applyAlignment="1">
      <alignment horizontal="right"/>
    </xf>
    <xf numFmtId="200" fontId="10" fillId="0" borderId="0" xfId="17" applyNumberFormat="1" applyFont="1" applyFill="1" applyBorder="1" applyAlignment="1">
      <alignment/>
    </xf>
    <xf numFmtId="0" fontId="10" fillId="0" borderId="0" xfId="33" applyFont="1" applyFill="1" applyBorder="1">
      <alignment/>
      <protection/>
    </xf>
    <xf numFmtId="0" fontId="10" fillId="0" borderId="7" xfId="33" applyFont="1" applyFill="1" applyBorder="1" applyAlignment="1">
      <alignment horizontal="center"/>
      <protection/>
    </xf>
    <xf numFmtId="200" fontId="10" fillId="0" borderId="0" xfId="33" applyNumberFormat="1" applyFont="1" applyFill="1" applyBorder="1" applyAlignment="1">
      <alignment horizontal="right"/>
      <protection/>
    </xf>
    <xf numFmtId="0" fontId="1" fillId="0" borderId="0" xfId="33" applyFont="1" applyFill="1" applyBorder="1">
      <alignment/>
      <protection/>
    </xf>
    <xf numFmtId="0" fontId="10" fillId="0" borderId="0" xfId="33" applyFont="1" applyFill="1">
      <alignment/>
      <protection/>
    </xf>
    <xf numFmtId="41" fontId="1" fillId="0" borderId="8" xfId="33" applyNumberFormat="1" applyFont="1" applyFill="1" applyBorder="1" applyAlignment="1">
      <alignment horizontal="right"/>
      <protection/>
    </xf>
    <xf numFmtId="200" fontId="1" fillId="0" borderId="0" xfId="33" applyNumberFormat="1" applyFont="1" applyFill="1" applyBorder="1" applyAlignment="1">
      <alignment horizontal="center"/>
      <protection/>
    </xf>
    <xf numFmtId="0" fontId="10" fillId="0" borderId="0" xfId="33" applyFont="1" applyFill="1" applyBorder="1" applyAlignment="1">
      <alignment horizontal="distributed" vertical="center" wrapText="1"/>
      <protection/>
    </xf>
    <xf numFmtId="41" fontId="10" fillId="0" borderId="7" xfId="33" applyNumberFormat="1" applyFont="1" applyFill="1" applyBorder="1" applyAlignment="1">
      <alignment horizontal="right"/>
      <protection/>
    </xf>
    <xf numFmtId="41" fontId="10" fillId="0" borderId="8" xfId="33" applyNumberFormat="1" applyFont="1" applyFill="1" applyBorder="1" applyAlignment="1">
      <alignment horizontal="right"/>
      <protection/>
    </xf>
    <xf numFmtId="0" fontId="10" fillId="0" borderId="9" xfId="33" applyFont="1" applyFill="1" applyBorder="1" applyAlignment="1">
      <alignment horizontal="center"/>
      <protection/>
    </xf>
    <xf numFmtId="38" fontId="1" fillId="0" borderId="11" xfId="17" applyFont="1" applyFill="1" applyBorder="1" applyAlignment="1">
      <alignment/>
    </xf>
    <xf numFmtId="0" fontId="1" fillId="0" borderId="11" xfId="33" applyFont="1" applyFill="1" applyBorder="1" applyAlignment="1">
      <alignment horizontal="center" vertical="center"/>
      <protection/>
    </xf>
    <xf numFmtId="41" fontId="1" fillId="0" borderId="9" xfId="33" applyNumberFormat="1" applyFont="1" applyFill="1" applyBorder="1" applyAlignment="1">
      <alignment/>
      <protection/>
    </xf>
    <xf numFmtId="41" fontId="1" fillId="0" borderId="11" xfId="33" applyNumberFormat="1" applyFont="1" applyFill="1" applyBorder="1" applyAlignment="1">
      <alignment horizontal="right"/>
      <protection/>
    </xf>
    <xf numFmtId="200" fontId="1" fillId="0" borderId="11" xfId="33" applyNumberFormat="1" applyFont="1" applyFill="1" applyBorder="1" applyAlignment="1">
      <alignment/>
      <protection/>
    </xf>
    <xf numFmtId="41" fontId="1" fillId="0" borderId="11" xfId="33" applyNumberFormat="1" applyFont="1" applyFill="1" applyBorder="1" applyAlignment="1">
      <alignment/>
      <protection/>
    </xf>
    <xf numFmtId="200" fontId="1" fillId="0" borderId="11" xfId="33" applyNumberFormat="1" applyFont="1" applyFill="1" applyBorder="1" applyAlignment="1">
      <alignment horizontal="right"/>
      <protection/>
    </xf>
    <xf numFmtId="41" fontId="1" fillId="0" borderId="10" xfId="33" applyNumberFormat="1" applyFont="1" applyFill="1" applyBorder="1" applyAlignment="1">
      <alignment horizontal="right"/>
      <protection/>
    </xf>
    <xf numFmtId="0" fontId="1" fillId="0" borderId="0" xfId="34" applyFont="1" applyFill="1" applyAlignment="1">
      <alignment vertical="center"/>
      <protection/>
    </xf>
    <xf numFmtId="0" fontId="7" fillId="0" borderId="0" xfId="34" applyFont="1" applyFill="1" applyAlignment="1">
      <alignment vertical="center"/>
      <protection/>
    </xf>
    <xf numFmtId="189" fontId="1" fillId="0" borderId="0" xfId="34" applyNumberFormat="1" applyFont="1" applyFill="1" applyAlignment="1">
      <alignment vertical="center"/>
      <protection/>
    </xf>
    <xf numFmtId="41" fontId="1" fillId="0" borderId="0" xfId="34" applyNumberFormat="1" applyFont="1" applyFill="1" applyAlignment="1">
      <alignment horizontal="right" vertical="center"/>
      <protection/>
    </xf>
    <xf numFmtId="41" fontId="1" fillId="0" borderId="0" xfId="34" applyNumberFormat="1" applyFont="1" applyFill="1" applyAlignment="1">
      <alignment vertical="center"/>
      <protection/>
    </xf>
    <xf numFmtId="0" fontId="1" fillId="0" borderId="17" xfId="34" applyFont="1" applyFill="1" applyBorder="1" applyAlignment="1">
      <alignment vertical="center"/>
      <protection/>
    </xf>
    <xf numFmtId="189" fontId="1" fillId="0" borderId="17" xfId="34" applyNumberFormat="1" applyFont="1" applyFill="1" applyBorder="1" applyAlignment="1">
      <alignment vertical="center"/>
      <protection/>
    </xf>
    <xf numFmtId="41" fontId="1" fillId="0" borderId="17" xfId="34" applyNumberFormat="1" applyFont="1" applyFill="1" applyBorder="1" applyAlignment="1">
      <alignment horizontal="right" vertical="center"/>
      <protection/>
    </xf>
    <xf numFmtId="41" fontId="1" fillId="0" borderId="17" xfId="34" applyNumberFormat="1" applyFont="1" applyFill="1" applyBorder="1" applyAlignment="1">
      <alignment vertical="center"/>
      <protection/>
    </xf>
    <xf numFmtId="0" fontId="9" fillId="0" borderId="17" xfId="34" applyFont="1" applyFill="1" applyBorder="1" applyAlignment="1">
      <alignment horizontal="right" vertical="center"/>
      <protection/>
    </xf>
    <xf numFmtId="0" fontId="1" fillId="0" borderId="0" xfId="34" applyNumberFormat="1" applyFont="1" applyFill="1" applyAlignment="1">
      <alignment vertical="center"/>
      <protection/>
    </xf>
    <xf numFmtId="0" fontId="10" fillId="0" borderId="0" xfId="34" applyFont="1" applyFill="1" applyBorder="1" applyAlignment="1">
      <alignment vertical="center"/>
      <protection/>
    </xf>
    <xf numFmtId="0" fontId="10" fillId="0" borderId="4" xfId="34" applyFont="1" applyFill="1" applyBorder="1" applyAlignment="1">
      <alignment horizontal="center" vertical="center"/>
      <protection/>
    </xf>
    <xf numFmtId="0" fontId="10" fillId="0" borderId="6" xfId="34" applyFont="1" applyFill="1" applyBorder="1" applyAlignment="1">
      <alignment horizontal="center" vertical="center"/>
      <protection/>
    </xf>
    <xf numFmtId="0" fontId="10" fillId="0" borderId="5" xfId="34" applyFont="1" applyFill="1" applyBorder="1" applyAlignment="1">
      <alignment horizontal="center" vertical="center"/>
      <protection/>
    </xf>
    <xf numFmtId="189" fontId="10" fillId="0" borderId="25" xfId="34" applyNumberFormat="1" applyFont="1" applyFill="1" applyBorder="1" applyAlignment="1">
      <alignment vertical="center"/>
      <protection/>
    </xf>
    <xf numFmtId="0" fontId="10" fillId="0" borderId="5" xfId="34" applyFont="1" applyFill="1" applyBorder="1" applyAlignment="1">
      <alignment horizontal="center" vertical="center" wrapText="1"/>
      <protection/>
    </xf>
    <xf numFmtId="189" fontId="10" fillId="0" borderId="5" xfId="34" applyNumberFormat="1" applyFont="1" applyFill="1" applyBorder="1" applyAlignment="1">
      <alignment horizontal="center" vertical="center" wrapText="1"/>
      <protection/>
    </xf>
    <xf numFmtId="41" fontId="10" fillId="0" borderId="5" xfId="34" applyNumberFormat="1" applyFont="1" applyFill="1" applyBorder="1" applyAlignment="1">
      <alignment horizontal="center" vertical="center"/>
      <protection/>
    </xf>
    <xf numFmtId="189" fontId="10" fillId="0" borderId="5" xfId="34" applyNumberFormat="1" applyFont="1" applyFill="1" applyBorder="1" applyAlignment="1">
      <alignment horizontal="center" vertical="center"/>
      <protection/>
    </xf>
    <xf numFmtId="205" fontId="10" fillId="0" borderId="5" xfId="34" applyNumberFormat="1" applyFont="1" applyFill="1" applyBorder="1" applyAlignment="1">
      <alignment vertical="center"/>
      <protection/>
    </xf>
    <xf numFmtId="205" fontId="10" fillId="0" borderId="6" xfId="34" applyNumberFormat="1" applyFont="1" applyFill="1" applyBorder="1" applyAlignment="1">
      <alignment vertical="center"/>
      <protection/>
    </xf>
    <xf numFmtId="0" fontId="10" fillId="0" borderId="0" xfId="34" applyFont="1" applyFill="1" applyAlignment="1">
      <alignment vertical="center"/>
      <protection/>
    </xf>
    <xf numFmtId="0" fontId="10" fillId="0" borderId="7" xfId="34" applyFont="1" applyFill="1" applyBorder="1" applyAlignment="1">
      <alignment horizontal="distributed" vertical="center"/>
      <protection/>
    </xf>
    <xf numFmtId="0" fontId="10" fillId="0" borderId="8" xfId="34" applyFont="1" applyFill="1" applyBorder="1" applyAlignment="1">
      <alignment horizontal="distributed" vertical="center"/>
      <protection/>
    </xf>
    <xf numFmtId="41" fontId="10" fillId="0" borderId="7" xfId="34" applyNumberFormat="1" applyFont="1" applyFill="1" applyBorder="1" applyAlignment="1">
      <alignment horizontal="right" vertical="center"/>
      <protection/>
    </xf>
    <xf numFmtId="189" fontId="10" fillId="0" borderId="0" xfId="34" applyNumberFormat="1" applyFont="1" applyFill="1" applyBorder="1" applyAlignment="1">
      <alignment horizontal="right" vertical="center"/>
      <protection/>
    </xf>
    <xf numFmtId="41" fontId="10" fillId="0" borderId="0" xfId="34" applyNumberFormat="1" applyFont="1" applyFill="1" applyBorder="1" applyAlignment="1">
      <alignment horizontal="right" vertical="center"/>
      <protection/>
    </xf>
    <xf numFmtId="41" fontId="10" fillId="0" borderId="8" xfId="34" applyNumberFormat="1" applyFont="1" applyFill="1" applyBorder="1" applyAlignment="1">
      <alignment horizontal="right" vertical="center"/>
      <protection/>
    </xf>
    <xf numFmtId="189" fontId="1" fillId="0" borderId="7" xfId="34" applyNumberFormat="1" applyFont="1" applyFill="1" applyBorder="1" applyAlignment="1">
      <alignment horizontal="distributed" vertical="center"/>
      <protection/>
    </xf>
    <xf numFmtId="189" fontId="1" fillId="0" borderId="8" xfId="34" applyNumberFormat="1" applyFont="1" applyFill="1" applyBorder="1" applyAlignment="1">
      <alignment horizontal="distributed" vertical="center"/>
      <protection/>
    </xf>
    <xf numFmtId="189" fontId="1" fillId="0" borderId="7" xfId="34" applyNumberFormat="1" applyFont="1" applyFill="1" applyBorder="1" applyAlignment="1">
      <alignment horizontal="right" vertical="center"/>
      <protection/>
    </xf>
    <xf numFmtId="189" fontId="1" fillId="0" borderId="0" xfId="34" applyNumberFormat="1" applyFont="1" applyFill="1" applyBorder="1" applyAlignment="1">
      <alignment horizontal="right" vertical="center"/>
      <protection/>
    </xf>
    <xf numFmtId="189" fontId="1" fillId="0" borderId="26" xfId="34" applyNumberFormat="1" applyFont="1" applyFill="1" applyBorder="1" applyAlignment="1">
      <alignment horizontal="right" vertical="center"/>
      <protection/>
    </xf>
    <xf numFmtId="41" fontId="1" fillId="0" borderId="0" xfId="34" applyNumberFormat="1" applyFont="1" applyFill="1" applyBorder="1" applyAlignment="1">
      <alignment horizontal="right" vertical="center"/>
      <protection/>
    </xf>
    <xf numFmtId="205" fontId="1" fillId="0" borderId="0" xfId="34" applyNumberFormat="1" applyFont="1" applyFill="1" applyBorder="1" applyAlignment="1">
      <alignment horizontal="right" vertical="center"/>
      <protection/>
    </xf>
    <xf numFmtId="205" fontId="1" fillId="0" borderId="8" xfId="34" applyNumberFormat="1" applyFont="1" applyFill="1" applyBorder="1" applyAlignment="1">
      <alignment horizontal="right" vertical="center"/>
      <protection/>
    </xf>
    <xf numFmtId="0" fontId="1" fillId="0" borderId="7" xfId="34" applyFont="1" applyFill="1" applyBorder="1" applyAlignment="1">
      <alignment horizontal="left" vertical="center"/>
      <protection/>
    </xf>
    <xf numFmtId="0" fontId="1" fillId="0" borderId="8" xfId="34" applyFont="1" applyFill="1" applyBorder="1" applyAlignment="1">
      <alignment horizontal="left" vertical="center"/>
      <protection/>
    </xf>
    <xf numFmtId="41" fontId="1" fillId="0" borderId="7" xfId="34" applyNumberFormat="1" applyFont="1" applyFill="1" applyBorder="1" applyAlignment="1">
      <alignment horizontal="right" vertical="center"/>
      <protection/>
    </xf>
    <xf numFmtId="41" fontId="1" fillId="0" borderId="8" xfId="34" applyNumberFormat="1" applyFont="1" applyFill="1" applyBorder="1" applyAlignment="1">
      <alignment horizontal="right" vertical="center"/>
      <protection/>
    </xf>
    <xf numFmtId="189" fontId="10" fillId="0" borderId="26" xfId="34" applyNumberFormat="1" applyFont="1" applyFill="1" applyBorder="1" applyAlignment="1">
      <alignment horizontal="right" vertical="center"/>
      <protection/>
    </xf>
    <xf numFmtId="0" fontId="1" fillId="0" borderId="8" xfId="34" applyNumberFormat="1" applyFont="1" applyFill="1" applyBorder="1" applyAlignment="1">
      <alignment horizontal="distributed" vertical="center"/>
      <protection/>
    </xf>
    <xf numFmtId="189" fontId="1" fillId="0" borderId="27" xfId="34" applyNumberFormat="1" applyFont="1" applyFill="1" applyBorder="1" applyAlignment="1">
      <alignment horizontal="right" vertical="center"/>
      <protection/>
    </xf>
    <xf numFmtId="191" fontId="1" fillId="0" borderId="0" xfId="34" applyNumberFormat="1" applyFont="1" applyFill="1" applyBorder="1" applyAlignment="1">
      <alignment horizontal="right" vertical="center"/>
      <protection/>
    </xf>
    <xf numFmtId="205" fontId="1" fillId="0" borderId="0" xfId="34" applyNumberFormat="1" applyFont="1" applyFill="1" applyAlignment="1">
      <alignment vertical="center"/>
      <protection/>
    </xf>
    <xf numFmtId="0" fontId="1" fillId="0" borderId="7" xfId="34" applyFont="1" applyFill="1" applyBorder="1" applyAlignment="1">
      <alignment horizontal="center" vertical="center" textRotation="255"/>
      <protection/>
    </xf>
    <xf numFmtId="0" fontId="1" fillId="0" borderId="8" xfId="34" applyFont="1" applyFill="1" applyBorder="1" applyAlignment="1">
      <alignment horizontal="distributed" vertical="center"/>
      <protection/>
    </xf>
    <xf numFmtId="205" fontId="1" fillId="0" borderId="7" xfId="34" applyNumberFormat="1" applyFont="1" applyFill="1" applyBorder="1" applyAlignment="1">
      <alignment horizontal="right" vertical="center"/>
      <protection/>
    </xf>
    <xf numFmtId="205" fontId="1" fillId="0" borderId="7" xfId="34" applyNumberFormat="1" applyFont="1" applyFill="1" applyBorder="1" applyAlignment="1">
      <alignment horizontal="distributed" vertical="center"/>
      <protection/>
    </xf>
    <xf numFmtId="189" fontId="1" fillId="0" borderId="28" xfId="34" applyNumberFormat="1" applyFont="1" applyFill="1" applyBorder="1" applyAlignment="1">
      <alignment horizontal="right" vertical="center"/>
      <protection/>
    </xf>
    <xf numFmtId="0" fontId="1" fillId="0" borderId="7" xfId="34" applyFont="1" applyFill="1" applyBorder="1" applyAlignment="1">
      <alignment horizontal="distributed" vertical="center"/>
      <protection/>
    </xf>
    <xf numFmtId="205" fontId="1" fillId="0" borderId="8" xfId="34" applyNumberFormat="1" applyFont="1" applyFill="1" applyBorder="1" applyAlignment="1">
      <alignment horizontal="distributed" vertical="center"/>
      <protection/>
    </xf>
    <xf numFmtId="0" fontId="1" fillId="0" borderId="0" xfId="34" applyFont="1" applyFill="1" applyBorder="1" applyAlignment="1">
      <alignment vertical="center"/>
      <protection/>
    </xf>
    <xf numFmtId="189" fontId="1" fillId="0" borderId="0" xfId="34" applyNumberFormat="1" applyFont="1" applyFill="1" applyBorder="1" applyAlignment="1">
      <alignment vertical="center"/>
      <protection/>
    </xf>
    <xf numFmtId="0" fontId="1" fillId="0" borderId="7" xfId="34" applyFont="1" applyFill="1" applyBorder="1" applyAlignment="1">
      <alignment vertical="center"/>
      <protection/>
    </xf>
    <xf numFmtId="41" fontId="1" fillId="0" borderId="0" xfId="34" applyNumberFormat="1" applyFont="1" applyFill="1" applyBorder="1" applyAlignment="1">
      <alignment vertical="center"/>
      <protection/>
    </xf>
    <xf numFmtId="189" fontId="1" fillId="0" borderId="28" xfId="34" applyNumberFormat="1" applyFont="1" applyFill="1" applyBorder="1" applyAlignment="1">
      <alignment vertical="center"/>
      <protection/>
    </xf>
    <xf numFmtId="189" fontId="1" fillId="0" borderId="27" xfId="34" applyNumberFormat="1" applyFont="1" applyFill="1" applyBorder="1" applyAlignment="1">
      <alignment vertical="center"/>
      <protection/>
    </xf>
    <xf numFmtId="205" fontId="1" fillId="0" borderId="0" xfId="34" applyNumberFormat="1" applyFont="1" applyFill="1" applyBorder="1" applyAlignment="1">
      <alignment vertical="center"/>
      <protection/>
    </xf>
    <xf numFmtId="41" fontId="1" fillId="0" borderId="8" xfId="34" applyNumberFormat="1" applyFont="1" applyFill="1" applyBorder="1" applyAlignment="1">
      <alignment vertical="center"/>
      <protection/>
    </xf>
    <xf numFmtId="0" fontId="1" fillId="0" borderId="9" xfId="34" applyFont="1" applyFill="1" applyBorder="1" applyAlignment="1">
      <alignment vertical="center"/>
      <protection/>
    </xf>
    <xf numFmtId="0" fontId="1" fillId="0" borderId="10" xfId="34" applyFont="1" applyFill="1" applyBorder="1" applyAlignment="1">
      <alignment horizontal="distributed" vertical="center"/>
      <protection/>
    </xf>
    <xf numFmtId="41" fontId="1" fillId="0" borderId="11" xfId="34" applyNumberFormat="1" applyFont="1" applyFill="1" applyBorder="1" applyAlignment="1">
      <alignment vertical="center"/>
      <protection/>
    </xf>
    <xf numFmtId="189" fontId="1" fillId="0" borderId="11" xfId="34" applyNumberFormat="1" applyFont="1" applyFill="1" applyBorder="1" applyAlignment="1">
      <alignment vertical="center"/>
      <protection/>
    </xf>
    <xf numFmtId="189" fontId="1" fillId="0" borderId="11" xfId="34" applyNumberFormat="1" applyFont="1" applyFill="1" applyBorder="1" applyAlignment="1">
      <alignment horizontal="right" vertical="center"/>
      <protection/>
    </xf>
    <xf numFmtId="41" fontId="1" fillId="0" borderId="11" xfId="34" applyNumberFormat="1" applyFont="1" applyFill="1" applyBorder="1" applyAlignment="1">
      <alignment horizontal="right" vertical="center"/>
      <protection/>
    </xf>
    <xf numFmtId="41" fontId="1" fillId="0" borderId="10" xfId="34" applyNumberFormat="1" applyFont="1" applyFill="1" applyBorder="1" applyAlignment="1">
      <alignment horizontal="right" vertical="center"/>
      <protection/>
    </xf>
    <xf numFmtId="0" fontId="1" fillId="0" borderId="0" xfId="35" applyFont="1" applyAlignment="1">
      <alignment vertical="center"/>
      <protection/>
    </xf>
    <xf numFmtId="0" fontId="7" fillId="0" borderId="0" xfId="35" applyFont="1" applyAlignment="1">
      <alignment vertical="center"/>
      <protection/>
    </xf>
    <xf numFmtId="0" fontId="1" fillId="0" borderId="0" xfId="35" applyFont="1" applyFill="1" applyAlignment="1">
      <alignment vertical="center"/>
      <protection/>
    </xf>
    <xf numFmtId="0" fontId="9" fillId="0" borderId="0" xfId="35" applyFont="1" applyAlignment="1">
      <alignment vertical="center"/>
      <protection/>
    </xf>
    <xf numFmtId="0" fontId="9" fillId="0" borderId="0" xfId="35" applyFont="1" applyFill="1" applyAlignment="1">
      <alignment vertical="center"/>
      <protection/>
    </xf>
    <xf numFmtId="0" fontId="9" fillId="0" borderId="0" xfId="35" applyFont="1" applyAlignment="1">
      <alignment horizontal="right" vertical="center"/>
      <protection/>
    </xf>
    <xf numFmtId="0" fontId="9" fillId="0" borderId="17" xfId="35" applyFont="1" applyBorder="1" applyAlignment="1">
      <alignment vertical="center"/>
      <protection/>
    </xf>
    <xf numFmtId="0" fontId="9" fillId="0" borderId="0" xfId="35" applyFont="1" applyAlignment="1">
      <alignment horizontal="center" vertical="center"/>
      <protection/>
    </xf>
    <xf numFmtId="0" fontId="9" fillId="0" borderId="3" xfId="35" applyFont="1" applyBorder="1" applyAlignment="1">
      <alignment horizontal="center" vertical="center"/>
      <protection/>
    </xf>
    <xf numFmtId="41" fontId="1" fillId="0" borderId="0" xfId="35" applyNumberFormat="1" applyFont="1" applyAlignment="1">
      <alignment vertical="center"/>
      <protection/>
    </xf>
    <xf numFmtId="41" fontId="1" fillId="0" borderId="16" xfId="35" applyNumberFormat="1" applyFont="1" applyBorder="1" applyAlignment="1">
      <alignment horizontal="center" vertical="center"/>
      <protection/>
    </xf>
    <xf numFmtId="41" fontId="1" fillId="0" borderId="4" xfId="35" applyNumberFormat="1" applyFont="1" applyFill="1" applyBorder="1" applyAlignment="1">
      <alignment horizontal="right" vertical="center"/>
      <protection/>
    </xf>
    <xf numFmtId="41" fontId="1" fillId="0" borderId="5" xfId="35" applyNumberFormat="1" applyFont="1" applyFill="1" applyBorder="1" applyAlignment="1">
      <alignment horizontal="right" vertical="center"/>
      <protection/>
    </xf>
    <xf numFmtId="41" fontId="1" fillId="0" borderId="5" xfId="35" applyNumberFormat="1" applyFont="1" applyBorder="1" applyAlignment="1">
      <alignment vertical="center"/>
      <protection/>
    </xf>
    <xf numFmtId="41" fontId="1" fillId="0" borderId="5" xfId="35" applyNumberFormat="1" applyFont="1" applyFill="1" applyBorder="1" applyAlignment="1">
      <alignment vertical="center"/>
      <protection/>
    </xf>
    <xf numFmtId="41" fontId="1" fillId="0" borderId="5" xfId="35" applyNumberFormat="1" applyFont="1" applyFill="1" applyBorder="1" applyAlignment="1">
      <alignment horizontal="right" vertical="center" wrapText="1"/>
      <protection/>
    </xf>
    <xf numFmtId="41" fontId="1" fillId="0" borderId="6" xfId="35" applyNumberFormat="1" applyFont="1" applyFill="1" applyBorder="1" applyAlignment="1">
      <alignment vertical="center"/>
      <protection/>
    </xf>
    <xf numFmtId="0" fontId="17" fillId="0" borderId="16" xfId="35" applyNumberFormat="1" applyFont="1" applyBorder="1" applyAlignment="1">
      <alignment horizontal="distributed" vertical="center" wrapText="1"/>
      <protection/>
    </xf>
    <xf numFmtId="41" fontId="1" fillId="0" borderId="7" xfId="35" applyNumberFormat="1" applyFont="1" applyFill="1" applyBorder="1" applyAlignment="1">
      <alignment horizontal="right" vertical="center"/>
      <protection/>
    </xf>
    <xf numFmtId="41" fontId="1" fillId="0" borderId="0" xfId="35" applyNumberFormat="1" applyFont="1" applyFill="1" applyBorder="1" applyAlignment="1">
      <alignment horizontal="right" vertical="center"/>
      <protection/>
    </xf>
    <xf numFmtId="41" fontId="1" fillId="0" borderId="0" xfId="35" applyNumberFormat="1" applyFont="1" applyBorder="1" applyAlignment="1">
      <alignment vertical="center"/>
      <protection/>
    </xf>
    <xf numFmtId="41" fontId="1" fillId="0" borderId="0" xfId="35" applyNumberFormat="1" applyFont="1" applyFill="1" applyBorder="1" applyAlignment="1">
      <alignment vertical="center"/>
      <protection/>
    </xf>
    <xf numFmtId="41" fontId="1" fillId="0" borderId="0" xfId="35" applyNumberFormat="1" applyFont="1" applyFill="1" applyBorder="1" applyAlignment="1">
      <alignment horizontal="right" vertical="center" wrapText="1"/>
      <protection/>
    </xf>
    <xf numFmtId="41" fontId="1" fillId="0" borderId="8" xfId="35" applyNumberFormat="1" applyFont="1" applyFill="1" applyBorder="1" applyAlignment="1">
      <alignment vertical="center"/>
      <protection/>
    </xf>
    <xf numFmtId="41" fontId="10" fillId="0" borderId="0" xfId="35" applyNumberFormat="1" applyFont="1" applyAlignment="1">
      <alignment vertical="center"/>
      <protection/>
    </xf>
    <xf numFmtId="0" fontId="10" fillId="0" borderId="16" xfId="35" applyNumberFormat="1" applyFont="1" applyBorder="1" applyAlignment="1">
      <alignment horizontal="distributed" vertical="center" wrapText="1"/>
      <protection/>
    </xf>
    <xf numFmtId="41" fontId="10" fillId="0" borderId="7" xfId="35" applyNumberFormat="1" applyFont="1" applyFill="1" applyBorder="1" applyAlignment="1">
      <alignment horizontal="right" vertical="center"/>
      <protection/>
    </xf>
    <xf numFmtId="41" fontId="10" fillId="0" borderId="0" xfId="35" applyNumberFormat="1" applyFont="1" applyFill="1" applyBorder="1" applyAlignment="1">
      <alignment horizontal="right" vertical="center"/>
      <protection/>
    </xf>
    <xf numFmtId="41" fontId="10" fillId="0" borderId="0" xfId="35" applyNumberFormat="1" applyFont="1" applyBorder="1" applyAlignment="1">
      <alignment vertical="center"/>
      <protection/>
    </xf>
    <xf numFmtId="41" fontId="10" fillId="0" borderId="0" xfId="35" applyNumberFormat="1" applyFont="1" applyFill="1" applyBorder="1" applyAlignment="1">
      <alignment horizontal="right" vertical="center" wrapText="1"/>
      <protection/>
    </xf>
    <xf numFmtId="41" fontId="10" fillId="0" borderId="8" xfId="35" applyNumberFormat="1" applyFont="1" applyFill="1" applyBorder="1" applyAlignment="1">
      <alignment horizontal="right" vertical="center"/>
      <protection/>
    </xf>
    <xf numFmtId="0" fontId="1" fillId="0" borderId="16" xfId="35" applyNumberFormat="1" applyFont="1" applyBorder="1" applyAlignment="1">
      <alignment horizontal="center" vertical="center"/>
      <protection/>
    </xf>
    <xf numFmtId="41" fontId="1" fillId="0" borderId="0" xfId="35" applyNumberFormat="1" applyFont="1" applyBorder="1" applyAlignment="1">
      <alignment horizontal="right" vertical="center"/>
      <protection/>
    </xf>
    <xf numFmtId="41" fontId="1" fillId="0" borderId="8" xfId="35" applyNumberFormat="1" applyFont="1" applyFill="1" applyBorder="1" applyAlignment="1">
      <alignment horizontal="right" vertical="center"/>
      <protection/>
    </xf>
    <xf numFmtId="0" fontId="1" fillId="0" borderId="16" xfId="35" applyNumberFormat="1" applyFont="1" applyBorder="1" applyAlignment="1" quotePrefix="1">
      <alignment horizontal="center" vertical="center"/>
      <protection/>
    </xf>
    <xf numFmtId="0" fontId="1" fillId="0" borderId="0" xfId="35" applyNumberFormat="1" applyFont="1" applyFill="1" applyBorder="1" applyAlignment="1">
      <alignment horizontal="right" vertical="center"/>
      <protection/>
    </xf>
    <xf numFmtId="41" fontId="1" fillId="0" borderId="29" xfId="35" applyNumberFormat="1" applyFont="1" applyBorder="1" applyAlignment="1">
      <alignment vertical="center"/>
      <protection/>
    </xf>
    <xf numFmtId="41" fontId="1" fillId="0" borderId="30" xfId="35" applyNumberFormat="1" applyFont="1" applyFill="1" applyBorder="1" applyAlignment="1">
      <alignment horizontal="right" vertical="center"/>
      <protection/>
    </xf>
    <xf numFmtId="41" fontId="1" fillId="0" borderId="17" xfId="35" applyNumberFormat="1" applyFont="1" applyFill="1" applyBorder="1" applyAlignment="1">
      <alignment horizontal="right" vertical="center"/>
      <protection/>
    </xf>
    <xf numFmtId="41" fontId="1" fillId="0" borderId="17" xfId="35" applyNumberFormat="1" applyFont="1" applyBorder="1" applyAlignment="1">
      <alignment horizontal="right" vertical="center"/>
      <protection/>
    </xf>
    <xf numFmtId="41" fontId="1" fillId="0" borderId="31" xfId="35" applyNumberFormat="1" applyFont="1" applyFill="1" applyBorder="1" applyAlignment="1">
      <alignment horizontal="right" vertical="center"/>
      <protection/>
    </xf>
    <xf numFmtId="0" fontId="9" fillId="0" borderId="3" xfId="35" applyFont="1" applyBorder="1" applyAlignment="1">
      <alignment horizontal="center" vertical="center" wrapText="1"/>
      <protection/>
    </xf>
    <xf numFmtId="41" fontId="1" fillId="0" borderId="8" xfId="35" applyNumberFormat="1" applyFont="1" applyBorder="1" applyAlignment="1">
      <alignment vertical="center"/>
      <protection/>
    </xf>
    <xf numFmtId="41" fontId="10" fillId="0" borderId="0" xfId="35" applyNumberFormat="1" applyFont="1" applyFill="1" applyBorder="1" applyAlignment="1">
      <alignment vertical="center"/>
      <protection/>
    </xf>
    <xf numFmtId="41" fontId="1" fillId="0" borderId="2" xfId="35" applyNumberFormat="1" applyFont="1" applyBorder="1" applyAlignment="1">
      <alignment vertical="center"/>
      <protection/>
    </xf>
    <xf numFmtId="41" fontId="1" fillId="0" borderId="11" xfId="35" applyNumberFormat="1" applyFont="1" applyFill="1" applyBorder="1" applyAlignment="1">
      <alignment horizontal="right" vertical="center"/>
      <protection/>
    </xf>
    <xf numFmtId="41" fontId="1" fillId="0" borderId="11" xfId="35" applyNumberFormat="1" applyFont="1" applyBorder="1" applyAlignment="1">
      <alignment vertical="center"/>
      <protection/>
    </xf>
    <xf numFmtId="0" fontId="1" fillId="0" borderId="11" xfId="35" applyFont="1" applyBorder="1" applyAlignment="1">
      <alignment vertical="center"/>
      <protection/>
    </xf>
    <xf numFmtId="41" fontId="1" fillId="0" borderId="10" xfId="35" applyNumberFormat="1" applyFont="1" applyBorder="1" applyAlignment="1">
      <alignment vertical="center"/>
      <protection/>
    </xf>
    <xf numFmtId="38" fontId="1" fillId="0" borderId="0" xfId="17" applyFont="1" applyAlignment="1">
      <alignment horizontal="right"/>
    </xf>
    <xf numFmtId="38" fontId="1" fillId="0" borderId="32" xfId="17" applyFont="1" applyBorder="1" applyAlignment="1">
      <alignment horizontal="center" vertical="center"/>
    </xf>
    <xf numFmtId="38" fontId="1" fillId="0" borderId="4" xfId="17" applyFont="1" applyBorder="1" applyAlignment="1">
      <alignment horizontal="distributed" vertical="center"/>
    </xf>
    <xf numFmtId="38" fontId="1" fillId="0" borderId="5" xfId="17" applyFont="1" applyBorder="1" applyAlignment="1">
      <alignment horizontal="distributed" vertical="center"/>
    </xf>
    <xf numFmtId="38" fontId="1" fillId="0" borderId="33" xfId="17" applyFont="1" applyBorder="1" applyAlignment="1">
      <alignment horizontal="distributed" vertical="center"/>
    </xf>
    <xf numFmtId="38" fontId="1" fillId="0" borderId="34" xfId="17" applyFont="1" applyBorder="1" applyAlignment="1">
      <alignment horizontal="distributed" vertical="center"/>
    </xf>
    <xf numFmtId="38" fontId="1" fillId="0" borderId="8" xfId="17" applyFont="1" applyBorder="1" applyAlignment="1">
      <alignment horizontal="distributed" vertical="center"/>
    </xf>
    <xf numFmtId="38" fontId="1" fillId="0" borderId="6" xfId="17" applyFont="1" applyBorder="1" applyAlignment="1">
      <alignment horizontal="distributed" vertical="center"/>
    </xf>
    <xf numFmtId="38" fontId="24" fillId="0" borderId="0" xfId="17" applyFont="1" applyAlignment="1">
      <alignment vertical="center"/>
    </xf>
    <xf numFmtId="38" fontId="1" fillId="0" borderId="7" xfId="17" applyFont="1" applyBorder="1" applyAlignment="1">
      <alignment horizontal="distributed" vertical="center"/>
    </xf>
    <xf numFmtId="38" fontId="1" fillId="0" borderId="0" xfId="17" applyFont="1" applyBorder="1" applyAlignment="1">
      <alignment horizontal="distributed" vertical="center"/>
    </xf>
    <xf numFmtId="38" fontId="1" fillId="0" borderId="7" xfId="17" applyFont="1" applyBorder="1" applyAlignment="1">
      <alignment/>
    </xf>
    <xf numFmtId="38" fontId="1" fillId="0" borderId="0" xfId="17" applyFont="1" applyBorder="1" applyAlignment="1">
      <alignment/>
    </xf>
    <xf numFmtId="38" fontId="1" fillId="0" borderId="35" xfId="17" applyFont="1" applyBorder="1" applyAlignment="1">
      <alignment/>
    </xf>
    <xf numFmtId="38" fontId="11" fillId="0" borderId="34" xfId="17" applyFont="1" applyBorder="1" applyAlignment="1">
      <alignment vertical="center"/>
    </xf>
    <xf numFmtId="38" fontId="1" fillId="0" borderId="8" xfId="17" applyFont="1" applyBorder="1" applyAlignment="1">
      <alignment/>
    </xf>
    <xf numFmtId="0" fontId="1" fillId="0" borderId="8" xfId="36" applyFont="1" applyBorder="1" applyAlignment="1">
      <alignment horizontal="distributed" vertical="center"/>
      <protection/>
    </xf>
    <xf numFmtId="38" fontId="11" fillId="0" borderId="0" xfId="17" applyFont="1" applyAlignment="1">
      <alignment vertical="center"/>
    </xf>
    <xf numFmtId="38" fontId="1" fillId="0" borderId="0" xfId="17" applyFont="1" applyAlignment="1">
      <alignment vertical="center"/>
    </xf>
    <xf numFmtId="38" fontId="1" fillId="0" borderId="7" xfId="17" applyFont="1" applyBorder="1" applyAlignment="1">
      <alignment horizontal="center" vertical="center" wrapText="1"/>
    </xf>
    <xf numFmtId="38" fontId="1" fillId="0" borderId="34" xfId="17" applyFont="1" applyBorder="1" applyAlignment="1">
      <alignment vertical="center"/>
    </xf>
    <xf numFmtId="38" fontId="1" fillId="0" borderId="7" xfId="17" applyFont="1" applyBorder="1" applyAlignment="1">
      <alignment vertical="center"/>
    </xf>
    <xf numFmtId="38" fontId="1" fillId="0" borderId="8" xfId="17" applyFont="1" applyBorder="1" applyAlignment="1">
      <alignment vertical="center"/>
    </xf>
    <xf numFmtId="38" fontId="1" fillId="0" borderId="0" xfId="17" applyFont="1" applyAlignment="1">
      <alignment/>
    </xf>
    <xf numFmtId="38" fontId="1" fillId="0" borderId="0" xfId="17" applyFont="1" applyBorder="1" applyAlignment="1">
      <alignment horizontal="right"/>
    </xf>
    <xf numFmtId="38" fontId="25" fillId="0" borderId="0" xfId="17" applyFont="1" applyAlignment="1">
      <alignment vertical="center"/>
    </xf>
    <xf numFmtId="38" fontId="10" fillId="0" borderId="8" xfId="17" applyFont="1" applyBorder="1" applyAlignment="1">
      <alignment horizontal="distributed" vertical="center"/>
    </xf>
    <xf numFmtId="38" fontId="10" fillId="0" borderId="0" xfId="17" applyFont="1" applyBorder="1" applyAlignment="1">
      <alignment/>
    </xf>
    <xf numFmtId="38" fontId="10" fillId="0" borderId="8" xfId="17" applyFont="1" applyBorder="1" applyAlignment="1">
      <alignment/>
    </xf>
    <xf numFmtId="38" fontId="1" fillId="0" borderId="7" xfId="17" applyFont="1" applyBorder="1" applyAlignment="1">
      <alignment horizontal="right"/>
    </xf>
    <xf numFmtId="177" fontId="1" fillId="0" borderId="0" xfId="17" applyNumberFormat="1" applyFont="1" applyBorder="1" applyAlignment="1">
      <alignment horizontal="right"/>
    </xf>
    <xf numFmtId="177" fontId="1" fillId="0" borderId="8" xfId="17" applyNumberFormat="1" applyFont="1" applyBorder="1" applyAlignment="1">
      <alignment horizontal="right"/>
    </xf>
    <xf numFmtId="38" fontId="9" fillId="0" borderId="0" xfId="17" applyFont="1" applyAlignment="1">
      <alignment vertical="center"/>
    </xf>
    <xf numFmtId="38" fontId="10" fillId="0" borderId="10" xfId="17" applyFont="1" applyBorder="1" applyAlignment="1">
      <alignment horizontal="distributed" vertical="center"/>
    </xf>
    <xf numFmtId="38" fontId="10" fillId="0" borderId="11" xfId="17" applyFont="1" applyBorder="1" applyAlignment="1">
      <alignment/>
    </xf>
    <xf numFmtId="38" fontId="10" fillId="0" borderId="36" xfId="17" applyFont="1" applyBorder="1" applyAlignment="1">
      <alignment/>
    </xf>
    <xf numFmtId="38" fontId="10" fillId="0" borderId="11" xfId="17" applyFont="1" applyBorder="1" applyAlignment="1">
      <alignment vertical="center"/>
    </xf>
    <xf numFmtId="38" fontId="10" fillId="0" borderId="10" xfId="17" applyFont="1" applyBorder="1" applyAlignment="1">
      <alignment/>
    </xf>
    <xf numFmtId="38" fontId="7" fillId="0" borderId="0" xfId="17" applyFont="1" applyAlignment="1">
      <alignment vertical="center"/>
    </xf>
    <xf numFmtId="0" fontId="8" fillId="0" borderId="0" xfId="37" applyFont="1">
      <alignment/>
      <protection/>
    </xf>
    <xf numFmtId="0" fontId="1" fillId="0" borderId="0" xfId="37" applyFont="1">
      <alignment/>
      <protection/>
    </xf>
    <xf numFmtId="0" fontId="1" fillId="0" borderId="0" xfId="37" applyFont="1" applyAlignment="1">
      <alignment horizontal="right"/>
      <protection/>
    </xf>
    <xf numFmtId="38" fontId="1" fillId="0" borderId="0" xfId="17" applyFont="1" applyAlignment="1">
      <alignment horizontal="right" vertical="center"/>
    </xf>
    <xf numFmtId="38" fontId="1" fillId="0" borderId="16" xfId="17" applyFont="1" applyFill="1" applyBorder="1" applyAlignment="1">
      <alignment horizontal="center" vertical="center"/>
    </xf>
    <xf numFmtId="0" fontId="1" fillId="0" borderId="2" xfId="37" applyFont="1" applyBorder="1" applyAlignment="1">
      <alignment horizontal="center" vertical="center" wrapText="1"/>
      <protection/>
    </xf>
    <xf numFmtId="0" fontId="1" fillId="0" borderId="9" xfId="37" applyFont="1" applyBorder="1" applyAlignment="1">
      <alignment horizontal="center" vertical="center" wrapText="1"/>
      <protection/>
    </xf>
    <xf numFmtId="0" fontId="1" fillId="0" borderId="3" xfId="37" applyFont="1" applyBorder="1" applyAlignment="1">
      <alignment horizontal="center" vertical="center"/>
      <protection/>
    </xf>
    <xf numFmtId="38" fontId="1" fillId="0" borderId="4" xfId="17" applyFont="1" applyBorder="1" applyAlignment="1">
      <alignment horizontal="right"/>
    </xf>
    <xf numFmtId="38" fontId="1" fillId="0" borderId="5" xfId="17" applyFont="1" applyBorder="1" applyAlignment="1" quotePrefix="1">
      <alignment horizontal="right"/>
    </xf>
    <xf numFmtId="184" fontId="1" fillId="0" borderId="5" xfId="17" applyNumberFormat="1" applyFont="1" applyBorder="1" applyAlignment="1">
      <alignment horizontal="right"/>
    </xf>
    <xf numFmtId="38" fontId="1" fillId="0" borderId="5" xfId="17" applyFont="1" applyBorder="1" applyAlignment="1">
      <alignment horizontal="right"/>
    </xf>
    <xf numFmtId="197" fontId="1" fillId="0" borderId="5" xfId="17" applyNumberFormat="1" applyFont="1" applyBorder="1" applyAlignment="1" quotePrefix="1">
      <alignment horizontal="right"/>
    </xf>
    <xf numFmtId="199" fontId="1" fillId="0" borderId="5" xfId="17" applyNumberFormat="1" applyFont="1" applyBorder="1" applyAlignment="1" quotePrefix="1">
      <alignment horizontal="right"/>
    </xf>
    <xf numFmtId="38" fontId="10" fillId="0" borderId="16" xfId="17" applyFont="1" applyFill="1" applyBorder="1" applyAlignment="1">
      <alignment horizontal="center" vertical="center"/>
    </xf>
    <xf numFmtId="38" fontId="10" fillId="0" borderId="7" xfId="17" applyFont="1" applyBorder="1" applyAlignment="1">
      <alignment horizontal="right"/>
    </xf>
    <xf numFmtId="38" fontId="10" fillId="0" borderId="0" xfId="17" applyFont="1" applyBorder="1" applyAlignment="1">
      <alignment horizontal="right"/>
    </xf>
    <xf numFmtId="184" fontId="10" fillId="0" borderId="0" xfId="17" applyNumberFormat="1" applyFont="1" applyBorder="1" applyAlignment="1">
      <alignment horizontal="right"/>
    </xf>
    <xf numFmtId="197" fontId="10" fillId="0" borderId="0" xfId="17" applyNumberFormat="1" applyFont="1" applyBorder="1" applyAlignment="1" quotePrefix="1">
      <alignment horizontal="right"/>
    </xf>
    <xf numFmtId="199" fontId="1" fillId="0" borderId="0" xfId="17" applyNumberFormat="1" applyFont="1" applyBorder="1" applyAlignment="1" quotePrefix="1">
      <alignment horizontal="right"/>
    </xf>
    <xf numFmtId="0" fontId="10" fillId="0" borderId="0" xfId="37" applyFont="1">
      <alignment/>
      <protection/>
    </xf>
    <xf numFmtId="38" fontId="1" fillId="0" borderId="0" xfId="17" applyFont="1" applyBorder="1" applyAlignment="1" quotePrefix="1">
      <alignment horizontal="right"/>
    </xf>
    <xf numFmtId="184" fontId="1" fillId="0" borderId="0" xfId="17" applyNumberFormat="1" applyFont="1" applyBorder="1" applyAlignment="1">
      <alignment horizontal="right"/>
    </xf>
    <xf numFmtId="38" fontId="10" fillId="0" borderId="7" xfId="17" applyFont="1" applyBorder="1" applyAlignment="1">
      <alignment/>
    </xf>
    <xf numFmtId="197" fontId="1" fillId="0" borderId="0" xfId="17" applyNumberFormat="1" applyFont="1" applyBorder="1" applyAlignment="1" quotePrefix="1">
      <alignment horizontal="right"/>
    </xf>
    <xf numFmtId="38" fontId="1" fillId="0" borderId="0" xfId="37" applyNumberFormat="1" applyFont="1" applyBorder="1" applyAlignment="1">
      <alignment/>
      <protection/>
    </xf>
    <xf numFmtId="199" fontId="1" fillId="0" borderId="0" xfId="17" applyNumberFormat="1" applyFont="1" applyBorder="1" applyAlignment="1">
      <alignment horizontal="right"/>
    </xf>
    <xf numFmtId="0" fontId="1" fillId="0" borderId="16" xfId="37" applyFont="1" applyBorder="1">
      <alignment/>
      <protection/>
    </xf>
    <xf numFmtId="0" fontId="1" fillId="0" borderId="7" xfId="37" applyFont="1" applyBorder="1" applyAlignment="1">
      <alignment/>
      <protection/>
    </xf>
    <xf numFmtId="0" fontId="1" fillId="0" borderId="0" xfId="37" applyFont="1" applyBorder="1" applyAlignment="1">
      <alignment/>
      <protection/>
    </xf>
    <xf numFmtId="0" fontId="10" fillId="0" borderId="16" xfId="37" applyFont="1" applyBorder="1" applyAlignment="1">
      <alignment horizontal="distributed" vertical="center"/>
      <protection/>
    </xf>
    <xf numFmtId="0" fontId="1" fillId="0" borderId="16" xfId="37" applyFont="1" applyBorder="1" applyAlignment="1">
      <alignment horizontal="distributed" vertical="center"/>
      <protection/>
    </xf>
    <xf numFmtId="184" fontId="1" fillId="0" borderId="0" xfId="17" applyNumberFormat="1" applyFont="1" applyBorder="1" applyAlignment="1">
      <alignment/>
    </xf>
    <xf numFmtId="184" fontId="1" fillId="0" borderId="0" xfId="37" applyNumberFormat="1" applyFont="1" applyBorder="1" applyAlignment="1">
      <alignment/>
      <protection/>
    </xf>
    <xf numFmtId="38" fontId="10" fillId="0" borderId="0" xfId="17" applyFont="1" applyAlignment="1">
      <alignment/>
    </xf>
    <xf numFmtId="38" fontId="1" fillId="0" borderId="7" xfId="17" applyFont="1" applyFill="1" applyBorder="1" applyAlignment="1">
      <alignment horizontal="right"/>
    </xf>
    <xf numFmtId="38" fontId="1" fillId="0" borderId="0" xfId="17" applyFont="1" applyFill="1" applyBorder="1" applyAlignment="1">
      <alignment horizontal="right"/>
    </xf>
    <xf numFmtId="38" fontId="1" fillId="0" borderId="0" xfId="37" applyNumberFormat="1" applyFont="1" applyFill="1" applyBorder="1" applyAlignment="1">
      <alignment/>
      <protection/>
    </xf>
    <xf numFmtId="38" fontId="10" fillId="0" borderId="7" xfId="37" applyNumberFormat="1" applyFont="1" applyBorder="1" applyAlignment="1">
      <alignment/>
      <protection/>
    </xf>
    <xf numFmtId="38" fontId="10" fillId="0" borderId="0" xfId="37" applyNumberFormat="1" applyFont="1" applyBorder="1" applyAlignment="1">
      <alignment/>
      <protection/>
    </xf>
    <xf numFmtId="38" fontId="10" fillId="0" borderId="0" xfId="37" applyNumberFormat="1" applyFont="1" applyBorder="1" applyAlignment="1">
      <alignment horizontal="right"/>
      <protection/>
    </xf>
    <xf numFmtId="197" fontId="1" fillId="0" borderId="0" xfId="37" applyNumberFormat="1" applyFont="1" applyBorder="1" applyAlignment="1">
      <alignment/>
      <protection/>
    </xf>
    <xf numFmtId="38" fontId="1" fillId="0" borderId="7" xfId="37" applyNumberFormat="1" applyFont="1" applyBorder="1" applyAlignment="1">
      <alignment/>
      <protection/>
    </xf>
    <xf numFmtId="38" fontId="1" fillId="0" borderId="2" xfId="17" applyFont="1" applyFill="1" applyBorder="1" applyAlignment="1">
      <alignment horizontal="distributed" vertical="center"/>
    </xf>
    <xf numFmtId="38" fontId="1" fillId="0" borderId="9" xfId="17" applyFont="1" applyBorder="1" applyAlignment="1">
      <alignment horizontal="right"/>
    </xf>
    <xf numFmtId="38" fontId="1" fillId="0" borderId="11" xfId="17" applyFont="1" applyBorder="1" applyAlignment="1">
      <alignment horizontal="right"/>
    </xf>
    <xf numFmtId="184" fontId="1" fillId="0" borderId="11" xfId="17" applyNumberFormat="1" applyFont="1" applyBorder="1" applyAlignment="1">
      <alignment horizontal="right"/>
    </xf>
    <xf numFmtId="197" fontId="1" fillId="0" borderId="11" xfId="17" applyNumberFormat="1" applyFont="1" applyBorder="1" applyAlignment="1" quotePrefix="1">
      <alignment horizontal="right"/>
    </xf>
    <xf numFmtId="38" fontId="1" fillId="0" borderId="11" xfId="37" applyNumberFormat="1" applyFont="1" applyBorder="1" applyAlignment="1">
      <alignment/>
      <protection/>
    </xf>
    <xf numFmtId="199" fontId="1" fillId="0" borderId="11" xfId="17" applyNumberFormat="1" applyFont="1" applyBorder="1" applyAlignment="1">
      <alignment horizontal="right"/>
    </xf>
    <xf numFmtId="38" fontId="1" fillId="0" borderId="11" xfId="17" applyFont="1" applyBorder="1" applyAlignment="1">
      <alignment/>
    </xf>
    <xf numFmtId="0" fontId="1" fillId="0" borderId="0" xfId="37" applyFont="1" applyBorder="1">
      <alignment/>
      <protection/>
    </xf>
    <xf numFmtId="0" fontId="8" fillId="0" borderId="0" xfId="37" applyFont="1" applyBorder="1">
      <alignment/>
      <protection/>
    </xf>
    <xf numFmtId="38" fontId="7" fillId="0" borderId="0" xfId="17" applyFont="1" applyFill="1" applyAlignment="1">
      <alignment/>
    </xf>
    <xf numFmtId="38" fontId="1" fillId="0" borderId="0" xfId="17" applyFont="1" applyFill="1" applyAlignment="1">
      <alignment/>
    </xf>
    <xf numFmtId="0" fontId="1" fillId="0" borderId="0" xfId="38" applyFont="1" applyFill="1">
      <alignment/>
      <protection/>
    </xf>
    <xf numFmtId="38" fontId="1" fillId="0" borderId="0" xfId="17" applyFont="1" applyFill="1" applyAlignment="1">
      <alignment horizontal="centerContinuous"/>
    </xf>
    <xf numFmtId="38" fontId="9" fillId="0" borderId="0" xfId="17" applyFont="1" applyFill="1" applyAlignment="1">
      <alignment/>
    </xf>
    <xf numFmtId="38" fontId="1" fillId="0" borderId="0" xfId="17" applyFont="1" applyFill="1" applyBorder="1" applyAlignment="1">
      <alignment/>
    </xf>
    <xf numFmtId="38" fontId="9" fillId="0" borderId="0" xfId="17" applyFont="1" applyFill="1" applyBorder="1" applyAlignment="1">
      <alignment/>
    </xf>
    <xf numFmtId="38" fontId="9" fillId="0" borderId="0" xfId="17" applyFont="1" applyFill="1" applyBorder="1" applyAlignment="1">
      <alignment/>
    </xf>
    <xf numFmtId="38" fontId="9" fillId="0" borderId="0" xfId="17" applyFont="1" applyFill="1" applyAlignment="1">
      <alignment horizontal="right"/>
    </xf>
    <xf numFmtId="38" fontId="9" fillId="0" borderId="17" xfId="17" applyFont="1" applyFill="1" applyBorder="1" applyAlignment="1">
      <alignment/>
    </xf>
    <xf numFmtId="38" fontId="1" fillId="0" borderId="17" xfId="17" applyFont="1" applyFill="1" applyBorder="1" applyAlignment="1">
      <alignment horizontal="right"/>
    </xf>
    <xf numFmtId="38" fontId="1" fillId="0" borderId="8" xfId="17" applyFont="1" applyFill="1" applyBorder="1" applyAlignment="1">
      <alignment/>
    </xf>
    <xf numFmtId="38" fontId="1" fillId="0" borderId="37" xfId="17" applyFont="1" applyFill="1" applyBorder="1" applyAlignment="1">
      <alignment horizontal="center"/>
    </xf>
    <xf numFmtId="38" fontId="1" fillId="0" borderId="38" xfId="17" applyFont="1" applyFill="1" applyBorder="1" applyAlignment="1">
      <alignment horizontal="center"/>
    </xf>
    <xf numFmtId="38" fontId="1" fillId="0" borderId="19" xfId="17" applyFont="1" applyFill="1" applyBorder="1" applyAlignment="1">
      <alignment horizontal="left"/>
    </xf>
    <xf numFmtId="38" fontId="1" fillId="0" borderId="8" xfId="17" applyFont="1" applyFill="1" applyBorder="1" applyAlignment="1">
      <alignment horizontal="center" vertical="center"/>
    </xf>
    <xf numFmtId="0" fontId="1" fillId="0" borderId="2" xfId="38" applyFont="1" applyFill="1" applyBorder="1" applyAlignment="1">
      <alignment horizontal="distributed" vertical="center" wrapText="1"/>
      <protection/>
    </xf>
    <xf numFmtId="0" fontId="1" fillId="0" borderId="2" xfId="38" applyFont="1" applyFill="1" applyBorder="1" applyAlignment="1">
      <alignment horizontal="center" vertical="center" textRotation="255"/>
      <protection/>
    </xf>
    <xf numFmtId="0" fontId="8" fillId="0" borderId="4" xfId="38" applyFont="1" applyFill="1" applyBorder="1" applyAlignment="1">
      <alignment horizontal="center"/>
      <protection/>
    </xf>
    <xf numFmtId="0" fontId="8" fillId="0" borderId="0" xfId="38" applyFont="1" applyFill="1" applyBorder="1" applyAlignment="1">
      <alignment horizontal="distributed" vertical="center" wrapText="1"/>
      <protection/>
    </xf>
    <xf numFmtId="38" fontId="1" fillId="0" borderId="0" xfId="17" applyFont="1" applyFill="1" applyBorder="1" applyAlignment="1">
      <alignment horizontal="center" vertical="center"/>
    </xf>
    <xf numFmtId="38" fontId="9" fillId="0" borderId="0" xfId="17" applyFont="1" applyFill="1" applyBorder="1" applyAlignment="1">
      <alignment horizontal="center" vertical="center"/>
    </xf>
    <xf numFmtId="38" fontId="1" fillId="0" borderId="0" xfId="17" applyFont="1" applyFill="1" applyBorder="1" applyAlignment="1">
      <alignment horizontal="center"/>
    </xf>
    <xf numFmtId="38" fontId="9" fillId="0" borderId="0" xfId="17" applyFont="1" applyFill="1" applyBorder="1" applyAlignment="1">
      <alignment horizontal="distributed" vertical="center" wrapText="1"/>
    </xf>
    <xf numFmtId="38" fontId="9" fillId="0" borderId="8" xfId="17" applyFont="1" applyFill="1" applyBorder="1" applyAlignment="1">
      <alignment horizontal="center" vertical="center"/>
    </xf>
    <xf numFmtId="0" fontId="8" fillId="0" borderId="7" xfId="38" applyFont="1" applyFill="1" applyBorder="1" applyAlignment="1">
      <alignment horizontal="center"/>
      <protection/>
    </xf>
    <xf numFmtId="199" fontId="1" fillId="0" borderId="0" xfId="17" applyNumberFormat="1" applyFont="1" applyFill="1" applyBorder="1" applyAlignment="1">
      <alignment horizontal="right"/>
    </xf>
    <xf numFmtId="38" fontId="10" fillId="0" borderId="8" xfId="17" applyFont="1" applyFill="1" applyBorder="1" applyAlignment="1">
      <alignment/>
    </xf>
    <xf numFmtId="0" fontId="10" fillId="0" borderId="7" xfId="38" applyFont="1" applyFill="1" applyBorder="1" applyAlignment="1">
      <alignment horizontal="center"/>
      <protection/>
    </xf>
    <xf numFmtId="38" fontId="10" fillId="0" borderId="0" xfId="17" applyFont="1" applyFill="1" applyAlignment="1">
      <alignment/>
    </xf>
    <xf numFmtId="0" fontId="10" fillId="0" borderId="9" xfId="38" applyFont="1" applyFill="1" applyBorder="1" applyAlignment="1">
      <alignment horizontal="center"/>
      <protection/>
    </xf>
    <xf numFmtId="41" fontId="10" fillId="0" borderId="11" xfId="17" applyNumberFormat="1" applyFont="1" applyFill="1" applyBorder="1" applyAlignment="1">
      <alignment horizontal="right"/>
    </xf>
    <xf numFmtId="41" fontId="10" fillId="0" borderId="10" xfId="17" applyNumberFormat="1" applyFont="1" applyFill="1" applyBorder="1" applyAlignment="1">
      <alignment horizontal="right"/>
    </xf>
    <xf numFmtId="38" fontId="1" fillId="0" borderId="0" xfId="17" applyFont="1" applyFill="1" applyAlignment="1">
      <alignment horizontal="distributed" vertical="center" wrapText="1"/>
    </xf>
    <xf numFmtId="0" fontId="1" fillId="0" borderId="0" xfId="39" applyFont="1" applyFill="1">
      <alignment/>
      <protection/>
    </xf>
    <xf numFmtId="0" fontId="1" fillId="0" borderId="0" xfId="39" applyFont="1" applyFill="1" applyAlignment="1">
      <alignment horizontal="left"/>
      <protection/>
    </xf>
    <xf numFmtId="0" fontId="7" fillId="0" borderId="0" xfId="39" applyFont="1" applyFill="1" applyAlignment="1">
      <alignment/>
      <protection/>
    </xf>
    <xf numFmtId="0" fontId="1" fillId="0" borderId="0" xfId="39" applyFont="1" applyFill="1" applyAlignment="1">
      <alignment horizontal="centerContinuous"/>
      <protection/>
    </xf>
    <xf numFmtId="0" fontId="1" fillId="0" borderId="0" xfId="39" applyFont="1" applyFill="1" applyBorder="1">
      <alignment/>
      <protection/>
    </xf>
    <xf numFmtId="0" fontId="1" fillId="0" borderId="0" xfId="39" applyFont="1" applyFill="1" applyBorder="1" applyAlignment="1">
      <alignment horizontal="centerContinuous"/>
      <protection/>
    </xf>
    <xf numFmtId="0" fontId="1" fillId="0" borderId="0" xfId="39" applyFont="1" applyFill="1" applyBorder="1" applyAlignment="1">
      <alignment horizontal="right"/>
      <protection/>
    </xf>
    <xf numFmtId="0" fontId="1" fillId="0" borderId="8" xfId="39" applyFont="1" applyFill="1" applyBorder="1" applyAlignment="1">
      <alignment vertical="center"/>
      <protection/>
    </xf>
    <xf numFmtId="0" fontId="1" fillId="0" borderId="0" xfId="39" applyFont="1" applyFill="1" applyAlignment="1">
      <alignment vertical="center"/>
      <protection/>
    </xf>
    <xf numFmtId="0" fontId="1" fillId="0" borderId="15" xfId="39" applyFont="1" applyFill="1" applyBorder="1" applyAlignment="1">
      <alignment horizontal="distributed" vertical="center"/>
      <protection/>
    </xf>
    <xf numFmtId="0" fontId="1" fillId="0" borderId="15" xfId="39" applyFont="1" applyFill="1" applyBorder="1" applyAlignment="1">
      <alignment horizontal="distributed" vertical="center"/>
      <protection/>
    </xf>
    <xf numFmtId="0" fontId="1" fillId="0" borderId="2" xfId="39" applyFont="1" applyFill="1" applyBorder="1" applyAlignment="1">
      <alignment horizontal="distributed" vertical="center"/>
      <protection/>
    </xf>
    <xf numFmtId="0" fontId="1" fillId="0" borderId="2" xfId="39" applyFont="1" applyFill="1" applyBorder="1" applyAlignment="1">
      <alignment horizontal="distributed" vertical="center"/>
      <protection/>
    </xf>
    <xf numFmtId="0" fontId="1" fillId="0" borderId="8" xfId="39" applyFont="1" applyFill="1" applyBorder="1" applyAlignment="1">
      <alignment horizontal="distributed" vertical="center"/>
      <protection/>
    </xf>
    <xf numFmtId="200" fontId="1" fillId="0" borderId="7" xfId="17" applyNumberFormat="1" applyFont="1" applyFill="1" applyBorder="1" applyAlignment="1">
      <alignment vertical="center"/>
    </xf>
    <xf numFmtId="200" fontId="1" fillId="0" borderId="0" xfId="17" applyNumberFormat="1" applyFont="1" applyFill="1" applyBorder="1" applyAlignment="1">
      <alignment vertical="center"/>
    </xf>
    <xf numFmtId="200" fontId="1" fillId="0" borderId="6" xfId="17" applyNumberFormat="1" applyFont="1" applyFill="1" applyBorder="1" applyAlignment="1">
      <alignment vertical="center"/>
    </xf>
    <xf numFmtId="0" fontId="9" fillId="0" borderId="8" xfId="39" applyFont="1" applyFill="1" applyBorder="1" applyAlignment="1">
      <alignment vertical="center"/>
      <protection/>
    </xf>
    <xf numFmtId="0" fontId="10" fillId="0" borderId="8" xfId="39" applyNumberFormat="1" applyFont="1" applyFill="1" applyBorder="1" applyAlignment="1">
      <alignment horizontal="distributed" vertical="center"/>
      <protection/>
    </xf>
    <xf numFmtId="200" fontId="10" fillId="0" borderId="7" xfId="17" applyNumberFormat="1" applyFont="1" applyFill="1" applyBorder="1" applyAlignment="1">
      <alignment vertical="center"/>
    </xf>
    <xf numFmtId="200" fontId="10" fillId="0" borderId="0" xfId="17" applyNumberFormat="1" applyFont="1" applyFill="1" applyBorder="1" applyAlignment="1">
      <alignment vertical="center"/>
    </xf>
    <xf numFmtId="200" fontId="10" fillId="0" borderId="8" xfId="17" applyNumberFormat="1" applyFont="1" applyFill="1" applyBorder="1" applyAlignment="1">
      <alignment vertical="center"/>
    </xf>
    <xf numFmtId="0" fontId="9" fillId="0" borderId="0" xfId="39" applyFont="1" applyFill="1" applyAlignment="1">
      <alignment vertical="center"/>
      <protection/>
    </xf>
    <xf numFmtId="0" fontId="11" fillId="0" borderId="8" xfId="39" applyFont="1" applyFill="1" applyBorder="1" applyAlignment="1">
      <alignment horizontal="distributed" vertical="center"/>
      <protection/>
    </xf>
    <xf numFmtId="200" fontId="1" fillId="0" borderId="8" xfId="17" applyNumberFormat="1" applyFont="1" applyFill="1" applyBorder="1" applyAlignment="1">
      <alignment vertical="center"/>
    </xf>
    <xf numFmtId="0" fontId="10" fillId="0" borderId="8" xfId="39" applyFont="1" applyFill="1" applyBorder="1" applyAlignment="1">
      <alignment horizontal="distributed" vertical="center"/>
      <protection/>
    </xf>
    <xf numFmtId="0" fontId="1" fillId="0" borderId="8" xfId="39" applyFont="1" applyFill="1" applyBorder="1" applyAlignment="1">
      <alignment horizontal="center" vertical="center"/>
      <protection/>
    </xf>
    <xf numFmtId="200" fontId="11" fillId="0" borderId="0" xfId="17" applyNumberFormat="1" applyFont="1" applyFill="1" applyBorder="1" applyAlignment="1">
      <alignment vertical="center"/>
    </xf>
    <xf numFmtId="200" fontId="1" fillId="0" borderId="7" xfId="17" applyNumberFormat="1" applyFont="1" applyFill="1" applyBorder="1" applyAlignment="1">
      <alignment horizontal="right" vertical="center"/>
    </xf>
    <xf numFmtId="200" fontId="1" fillId="0" borderId="0" xfId="17" applyNumberFormat="1" applyFont="1" applyFill="1" applyBorder="1" applyAlignment="1">
      <alignment horizontal="right" vertical="center"/>
    </xf>
    <xf numFmtId="200" fontId="1" fillId="0" borderId="8" xfId="17" applyNumberFormat="1" applyFont="1" applyFill="1" applyBorder="1" applyAlignment="1">
      <alignment horizontal="right" vertical="center"/>
    </xf>
    <xf numFmtId="200" fontId="1" fillId="0" borderId="0" xfId="17" applyNumberFormat="1" applyFont="1" applyFill="1" applyBorder="1" applyAlignment="1">
      <alignment horizontal="center" vertical="center"/>
    </xf>
    <xf numFmtId="200" fontId="1" fillId="0" borderId="8" xfId="17" applyNumberFormat="1" applyFont="1" applyFill="1" applyBorder="1" applyAlignment="1">
      <alignment horizontal="center" vertical="center"/>
    </xf>
    <xf numFmtId="0" fontId="1" fillId="0" borderId="10" xfId="39" applyFont="1" applyFill="1" applyBorder="1" applyAlignment="1">
      <alignment horizontal="distributed" vertical="center"/>
      <protection/>
    </xf>
    <xf numFmtId="200" fontId="1" fillId="0" borderId="9" xfId="17" applyNumberFormat="1" applyFont="1" applyFill="1" applyBorder="1" applyAlignment="1">
      <alignment horizontal="right" vertical="center"/>
    </xf>
    <xf numFmtId="200" fontId="1" fillId="0" borderId="11" xfId="17" applyNumberFormat="1" applyFont="1" applyFill="1" applyBorder="1" applyAlignment="1">
      <alignment horizontal="right" vertical="center"/>
    </xf>
    <xf numFmtId="200" fontId="1" fillId="0" borderId="10" xfId="17" applyNumberFormat="1" applyFont="1" applyFill="1" applyBorder="1" applyAlignment="1">
      <alignment horizontal="right" vertical="center"/>
    </xf>
    <xf numFmtId="0" fontId="1" fillId="0" borderId="0" xfId="40" applyFont="1" applyFill="1" applyAlignment="1">
      <alignment vertical="center"/>
      <protection/>
    </xf>
    <xf numFmtId="0" fontId="7" fillId="0" borderId="0" xfId="40" applyFont="1" applyFill="1" applyAlignment="1">
      <alignment vertical="center"/>
      <protection/>
    </xf>
    <xf numFmtId="0" fontId="1" fillId="0" borderId="0" xfId="40" applyFont="1" applyFill="1" applyAlignment="1">
      <alignment horizontal="right" vertical="center"/>
      <protection/>
    </xf>
    <xf numFmtId="0" fontId="1" fillId="0" borderId="0" xfId="40" applyFont="1" applyFill="1" applyBorder="1" applyAlignment="1">
      <alignment vertical="center"/>
      <protection/>
    </xf>
    <xf numFmtId="0" fontId="10" fillId="0" borderId="0" xfId="40" applyFont="1" applyFill="1" applyAlignment="1">
      <alignment vertical="center"/>
      <protection/>
    </xf>
    <xf numFmtId="182" fontId="10" fillId="0" borderId="5" xfId="40" applyNumberFormat="1" applyFont="1" applyFill="1" applyBorder="1" applyAlignment="1">
      <alignment vertical="center"/>
      <protection/>
    </xf>
    <xf numFmtId="191" fontId="10" fillId="0" borderId="5" xfId="40" applyNumberFormat="1" applyFont="1" applyFill="1" applyBorder="1" applyAlignment="1">
      <alignment vertical="center"/>
      <protection/>
    </xf>
    <xf numFmtId="214" fontId="10" fillId="0" borderId="0" xfId="40" applyNumberFormat="1" applyFont="1" applyFill="1" applyBorder="1" applyAlignment="1">
      <alignment vertical="center"/>
      <protection/>
    </xf>
    <xf numFmtId="215" fontId="10" fillId="0" borderId="6" xfId="40" applyNumberFormat="1" applyFont="1" applyFill="1" applyBorder="1" applyAlignment="1">
      <alignment vertical="center"/>
      <protection/>
    </xf>
    <xf numFmtId="0" fontId="1" fillId="0" borderId="7" xfId="40" applyFont="1" applyFill="1" applyBorder="1" applyAlignment="1">
      <alignment vertical="center"/>
      <protection/>
    </xf>
    <xf numFmtId="0" fontId="1" fillId="0" borderId="8" xfId="40" applyFont="1" applyFill="1" applyBorder="1" applyAlignment="1">
      <alignment vertical="center"/>
      <protection/>
    </xf>
    <xf numFmtId="182" fontId="1" fillId="0" borderId="0" xfId="40" applyNumberFormat="1" applyFont="1" applyFill="1" applyBorder="1" applyAlignment="1">
      <alignment vertical="center"/>
      <protection/>
    </xf>
    <xf numFmtId="191" fontId="1" fillId="0" borderId="0" xfId="40" applyNumberFormat="1" applyFont="1" applyFill="1" applyBorder="1" applyAlignment="1">
      <alignment vertical="center"/>
      <protection/>
    </xf>
    <xf numFmtId="214" fontId="1" fillId="0" borderId="0" xfId="40" applyNumberFormat="1" applyFont="1" applyFill="1" applyBorder="1" applyAlignment="1">
      <alignment vertical="center"/>
      <protection/>
    </xf>
    <xf numFmtId="215" fontId="1" fillId="0" borderId="8" xfId="40" applyNumberFormat="1" applyFont="1" applyFill="1" applyBorder="1" applyAlignment="1">
      <alignment vertical="center"/>
      <protection/>
    </xf>
    <xf numFmtId="0" fontId="1" fillId="0" borderId="7" xfId="40" applyFont="1" applyFill="1" applyBorder="1" applyAlignment="1">
      <alignment horizontal="distributed" vertical="center"/>
      <protection/>
    </xf>
    <xf numFmtId="0" fontId="1" fillId="0" borderId="8" xfId="40" applyFont="1" applyFill="1" applyBorder="1" applyAlignment="1">
      <alignment horizontal="distributed" vertical="center"/>
      <protection/>
    </xf>
    <xf numFmtId="41" fontId="1" fillId="0" borderId="0" xfId="40" applyNumberFormat="1" applyFont="1" applyFill="1" applyBorder="1" applyAlignment="1">
      <alignment vertical="center"/>
      <protection/>
    </xf>
    <xf numFmtId="190" fontId="1" fillId="0" borderId="0" xfId="40" applyNumberFormat="1" applyFont="1" applyFill="1" applyBorder="1" applyAlignment="1">
      <alignment vertical="center"/>
      <protection/>
    </xf>
    <xf numFmtId="41" fontId="1" fillId="0" borderId="8" xfId="40" applyNumberFormat="1" applyFont="1" applyFill="1" applyBorder="1" applyAlignment="1">
      <alignment vertical="center"/>
      <protection/>
    </xf>
    <xf numFmtId="190" fontId="1" fillId="0" borderId="0" xfId="17" applyNumberFormat="1" applyFont="1" applyFill="1" applyBorder="1" applyAlignment="1">
      <alignment vertical="center"/>
    </xf>
    <xf numFmtId="213" fontId="1" fillId="0" borderId="0" xfId="40" applyNumberFormat="1" applyFont="1" applyFill="1" applyBorder="1" applyAlignment="1">
      <alignment vertical="center"/>
      <protection/>
    </xf>
    <xf numFmtId="0" fontId="1" fillId="0" borderId="8" xfId="40" applyFont="1" applyFill="1" applyBorder="1" applyAlignment="1">
      <alignment horizontal="center" vertical="center"/>
      <protection/>
    </xf>
    <xf numFmtId="214" fontId="1" fillId="0" borderId="0" xfId="17" applyNumberFormat="1" applyFont="1" applyFill="1" applyBorder="1" applyAlignment="1">
      <alignment vertical="center"/>
    </xf>
    <xf numFmtId="215" fontId="1" fillId="0" borderId="8" xfId="17" applyNumberFormat="1" applyFont="1" applyFill="1" applyBorder="1" applyAlignment="1">
      <alignment vertical="center"/>
    </xf>
    <xf numFmtId="0" fontId="1" fillId="0" borderId="9" xfId="40" applyFont="1" applyFill="1" applyBorder="1" applyAlignment="1">
      <alignment horizontal="distributed" vertical="center"/>
      <protection/>
    </xf>
    <xf numFmtId="0" fontId="1" fillId="0" borderId="10" xfId="40" applyFont="1" applyFill="1" applyBorder="1" applyAlignment="1">
      <alignment horizontal="distributed" vertical="center"/>
      <protection/>
    </xf>
    <xf numFmtId="41" fontId="1" fillId="0" borderId="11" xfId="40" applyNumberFormat="1" applyFont="1" applyFill="1" applyBorder="1" applyAlignment="1">
      <alignment vertical="center"/>
      <protection/>
    </xf>
    <xf numFmtId="41" fontId="1" fillId="0" borderId="10" xfId="40" applyNumberFormat="1" applyFont="1" applyFill="1" applyBorder="1" applyAlignment="1">
      <alignment vertical="center"/>
      <protection/>
    </xf>
    <xf numFmtId="191" fontId="1" fillId="0" borderId="0" xfId="40" applyNumberFormat="1" applyFont="1" applyFill="1" applyAlignment="1">
      <alignment vertical="center"/>
      <protection/>
    </xf>
    <xf numFmtId="0" fontId="1" fillId="0" borderId="0" xfId="41" applyFont="1">
      <alignment/>
      <protection/>
    </xf>
    <xf numFmtId="0" fontId="7" fillId="0" borderId="0" xfId="41" applyFont="1" applyAlignment="1">
      <alignment horizontal="left"/>
      <protection/>
    </xf>
    <xf numFmtId="0" fontId="1" fillId="0" borderId="0" xfId="41" applyFont="1" applyAlignment="1">
      <alignment horizontal="centerContinuous"/>
      <protection/>
    </xf>
    <xf numFmtId="0" fontId="1" fillId="0" borderId="17" xfId="41" applyFont="1" applyBorder="1">
      <alignment/>
      <protection/>
    </xf>
    <xf numFmtId="0" fontId="1" fillId="0" borderId="17" xfId="41" applyFont="1" applyBorder="1" applyAlignment="1">
      <alignment horizontal="centerContinuous"/>
      <protection/>
    </xf>
    <xf numFmtId="0" fontId="1" fillId="0" borderId="0" xfId="41" applyFont="1" applyBorder="1" applyAlignment="1">
      <alignment horizontal="right"/>
      <protection/>
    </xf>
    <xf numFmtId="0" fontId="1" fillId="0" borderId="0" xfId="41" applyFont="1" applyBorder="1">
      <alignment/>
      <protection/>
    </xf>
    <xf numFmtId="0" fontId="1" fillId="0" borderId="1" xfId="41" applyFont="1" applyBorder="1" applyAlignment="1">
      <alignment horizontal="center"/>
      <protection/>
    </xf>
    <xf numFmtId="0" fontId="1" fillId="0" borderId="10" xfId="41" applyFont="1" applyBorder="1" applyAlignment="1">
      <alignment horizontal="center" vertical="center"/>
      <protection/>
    </xf>
    <xf numFmtId="0" fontId="1" fillId="0" borderId="1" xfId="41" applyFont="1" applyBorder="1" applyAlignment="1">
      <alignment horizontal="center" vertical="center"/>
      <protection/>
    </xf>
    <xf numFmtId="0" fontId="1" fillId="0" borderId="16" xfId="41" applyFont="1" applyBorder="1" applyAlignment="1">
      <alignment horizontal="center" vertical="center"/>
      <protection/>
    </xf>
    <xf numFmtId="0" fontId="1" fillId="0" borderId="15" xfId="41" applyFont="1" applyBorder="1" applyAlignment="1">
      <alignment horizontal="center" vertical="center"/>
      <protection/>
    </xf>
    <xf numFmtId="0" fontId="1" fillId="0" borderId="8" xfId="41" applyFont="1" applyBorder="1" applyAlignment="1">
      <alignment horizontal="center" vertical="center"/>
      <protection/>
    </xf>
    <xf numFmtId="0" fontId="1" fillId="0" borderId="2" xfId="41" applyFont="1" applyBorder="1" applyAlignment="1">
      <alignment horizontal="center" vertical="center"/>
      <protection/>
    </xf>
    <xf numFmtId="0" fontId="1" fillId="0" borderId="2" xfId="41" applyFont="1" applyBorder="1" applyAlignment="1">
      <alignment horizontal="center"/>
      <protection/>
    </xf>
    <xf numFmtId="0" fontId="1" fillId="0" borderId="10" xfId="41" applyFont="1" applyBorder="1" applyAlignment="1">
      <alignment horizontal="centerContinuous" vertical="center"/>
      <protection/>
    </xf>
    <xf numFmtId="0" fontId="1" fillId="0" borderId="3" xfId="41" applyFont="1" applyBorder="1" applyAlignment="1">
      <alignment horizontal="centerContinuous"/>
      <protection/>
    </xf>
    <xf numFmtId="0" fontId="1" fillId="0" borderId="39" xfId="41" applyFont="1" applyBorder="1" applyAlignment="1">
      <alignment horizontal="centerContinuous"/>
      <protection/>
    </xf>
    <xf numFmtId="0" fontId="1" fillId="0" borderId="40" xfId="41" applyFont="1" applyBorder="1" applyAlignment="1">
      <alignment horizontal="centerContinuous" vertical="center"/>
      <protection/>
    </xf>
    <xf numFmtId="0" fontId="1" fillId="0" borderId="3" xfId="41" applyFont="1" applyBorder="1" applyAlignment="1">
      <alignment horizontal="center" vertical="center"/>
      <protection/>
    </xf>
    <xf numFmtId="0" fontId="1" fillId="0" borderId="3" xfId="41" applyFont="1" applyBorder="1" applyAlignment="1">
      <alignment horizontal="centerContinuous" vertical="center"/>
      <protection/>
    </xf>
    <xf numFmtId="0" fontId="1" fillId="0" borderId="3" xfId="41" applyFont="1" applyBorder="1" applyAlignment="1">
      <alignment horizontal="center"/>
      <protection/>
    </xf>
    <xf numFmtId="0" fontId="10" fillId="0" borderId="0" xfId="41" applyFont="1" applyBorder="1" applyAlignment="1">
      <alignment vertical="center"/>
      <protection/>
    </xf>
    <xf numFmtId="0" fontId="10" fillId="0" borderId="16" xfId="41" applyFont="1" applyBorder="1" applyAlignment="1">
      <alignment horizontal="distributed" vertical="center"/>
      <protection/>
    </xf>
    <xf numFmtId="41" fontId="10" fillId="0" borderId="0" xfId="41" applyNumberFormat="1" applyFont="1" applyFill="1" applyBorder="1" applyAlignment="1">
      <alignment vertical="center"/>
      <protection/>
    </xf>
    <xf numFmtId="41" fontId="10" fillId="0" borderId="5" xfId="41" applyNumberFormat="1" applyFont="1" applyFill="1" applyBorder="1" applyAlignment="1">
      <alignment vertical="center"/>
      <protection/>
    </xf>
    <xf numFmtId="205" fontId="10" fillId="0" borderId="5" xfId="41" applyNumberFormat="1" applyFont="1" applyFill="1" applyBorder="1" applyAlignment="1">
      <alignment vertical="center"/>
      <protection/>
    </xf>
    <xf numFmtId="41" fontId="10" fillId="0" borderId="8" xfId="41" applyNumberFormat="1" applyFont="1" applyFill="1" applyBorder="1" applyAlignment="1">
      <alignment vertical="center"/>
      <protection/>
    </xf>
    <xf numFmtId="0" fontId="10" fillId="0" borderId="0" xfId="41" applyFont="1" applyAlignment="1">
      <alignment vertical="center"/>
      <protection/>
    </xf>
    <xf numFmtId="0" fontId="1" fillId="0" borderId="16" xfId="41" applyFont="1" applyBorder="1" applyAlignment="1">
      <alignment horizontal="distributed"/>
      <protection/>
    </xf>
    <xf numFmtId="41" fontId="1" fillId="0" borderId="0" xfId="41" applyNumberFormat="1" applyFont="1" applyFill="1" applyBorder="1">
      <alignment/>
      <protection/>
    </xf>
    <xf numFmtId="205" fontId="1" fillId="0" borderId="0" xfId="41" applyNumberFormat="1" applyFont="1" applyFill="1" applyBorder="1">
      <alignment/>
      <protection/>
    </xf>
    <xf numFmtId="205" fontId="1" fillId="0" borderId="0" xfId="41" applyNumberFormat="1" applyFont="1" applyFill="1" applyBorder="1" applyAlignment="1">
      <alignment horizontal="right"/>
      <protection/>
    </xf>
    <xf numFmtId="41" fontId="1" fillId="0" borderId="0" xfId="41" applyNumberFormat="1" applyFont="1" applyFill="1" applyBorder="1" applyAlignment="1">
      <alignment horizontal="right"/>
      <protection/>
    </xf>
    <xf numFmtId="41" fontId="1" fillId="0" borderId="8" xfId="41" applyNumberFormat="1" applyFont="1" applyFill="1" applyBorder="1">
      <alignment/>
      <protection/>
    </xf>
    <xf numFmtId="41" fontId="1" fillId="0" borderId="8" xfId="41" applyNumberFormat="1" applyFont="1" applyFill="1" applyBorder="1" applyAlignment="1">
      <alignment horizontal="right"/>
      <protection/>
    </xf>
    <xf numFmtId="41" fontId="1" fillId="0" borderId="7" xfId="41" applyNumberFormat="1" applyFont="1" applyFill="1" applyBorder="1" applyAlignment="1">
      <alignment horizontal="right"/>
      <protection/>
    </xf>
    <xf numFmtId="0" fontId="1" fillId="0" borderId="2" xfId="41" applyFont="1" applyBorder="1" applyAlignment="1">
      <alignment horizontal="distributed"/>
      <protection/>
    </xf>
    <xf numFmtId="41" fontId="1" fillId="0" borderId="9" xfId="41" applyNumberFormat="1" applyFont="1" applyFill="1" applyBorder="1" applyAlignment="1">
      <alignment horizontal="right"/>
      <protection/>
    </xf>
    <xf numFmtId="41" fontId="1" fillId="0" borderId="11" xfId="41" applyNumberFormat="1" applyFont="1" applyFill="1" applyBorder="1" applyAlignment="1">
      <alignment horizontal="right"/>
      <protection/>
    </xf>
    <xf numFmtId="205" fontId="1" fillId="0" borderId="11" xfId="41" applyNumberFormat="1" applyFont="1" applyFill="1" applyBorder="1" applyAlignment="1">
      <alignment horizontal="right"/>
      <protection/>
    </xf>
    <xf numFmtId="41" fontId="1" fillId="0" borderId="11" xfId="41" applyNumberFormat="1" applyFont="1" applyFill="1" applyBorder="1">
      <alignment/>
      <protection/>
    </xf>
    <xf numFmtId="41" fontId="1" fillId="0" borderId="10" xfId="41" applyNumberFormat="1" applyFont="1" applyFill="1" applyBorder="1" applyAlignment="1">
      <alignment horizontal="right"/>
      <protection/>
    </xf>
    <xf numFmtId="38" fontId="1" fillId="0" borderId="17" xfId="17" applyFont="1" applyBorder="1" applyAlignment="1">
      <alignment vertical="center"/>
    </xf>
    <xf numFmtId="38" fontId="1" fillId="0" borderId="17" xfId="17" applyFont="1" applyBorder="1" applyAlignment="1">
      <alignment horizontal="right" vertical="center"/>
    </xf>
    <xf numFmtId="38" fontId="10" fillId="0" borderId="0" xfId="17" applyFont="1" applyBorder="1" applyAlignment="1">
      <alignment vertical="center"/>
    </xf>
    <xf numFmtId="41" fontId="10" fillId="0" borderId="33" xfId="17" applyNumberFormat="1" applyFont="1" applyFill="1" applyBorder="1" applyAlignment="1">
      <alignment vertical="center"/>
    </xf>
    <xf numFmtId="41" fontId="1" fillId="0" borderId="0" xfId="17" applyNumberFormat="1" applyFont="1" applyFill="1" applyAlignment="1">
      <alignment vertical="center"/>
    </xf>
    <xf numFmtId="41" fontId="1" fillId="0" borderId="6" xfId="17" applyNumberFormat="1" applyFont="1" applyFill="1" applyBorder="1" applyAlignment="1">
      <alignment vertical="center"/>
    </xf>
    <xf numFmtId="38" fontId="10" fillId="0" borderId="0" xfId="17" applyFont="1" applyAlignment="1">
      <alignment vertical="center"/>
    </xf>
    <xf numFmtId="38" fontId="10" fillId="0" borderId="7" xfId="17" applyFont="1" applyBorder="1" applyAlignment="1">
      <alignment vertical="center"/>
    </xf>
    <xf numFmtId="38" fontId="10" fillId="0" borderId="8" xfId="17" applyFont="1" applyBorder="1" applyAlignment="1">
      <alignment vertical="center"/>
    </xf>
    <xf numFmtId="41" fontId="10" fillId="0" borderId="0" xfId="17" applyNumberFormat="1" applyFont="1" applyFill="1" applyAlignment="1">
      <alignment vertical="center"/>
    </xf>
    <xf numFmtId="41" fontId="10" fillId="0" borderId="35" xfId="17" applyNumberFormat="1" applyFont="1" applyFill="1" applyBorder="1" applyAlignment="1">
      <alignment vertical="center"/>
    </xf>
    <xf numFmtId="41" fontId="1" fillId="0" borderId="8" xfId="17" applyNumberFormat="1" applyFont="1" applyFill="1" applyBorder="1" applyAlignment="1">
      <alignment vertical="center"/>
    </xf>
    <xf numFmtId="41" fontId="1" fillId="0" borderId="35" xfId="17" applyNumberFormat="1" applyFont="1" applyFill="1" applyBorder="1" applyAlignment="1">
      <alignment vertical="center"/>
    </xf>
    <xf numFmtId="38" fontId="1" fillId="0" borderId="7" xfId="17" applyFont="1" applyBorder="1" applyAlignment="1">
      <alignment horizontal="left" vertical="center"/>
    </xf>
    <xf numFmtId="0" fontId="1" fillId="0" borderId="8" xfId="42" applyFont="1" applyBorder="1" applyAlignment="1">
      <alignment horizontal="distributed" vertical="center"/>
      <protection/>
    </xf>
    <xf numFmtId="41" fontId="1" fillId="0" borderId="0" xfId="42" applyNumberFormat="1" applyFont="1" applyFill="1" applyBorder="1" applyAlignment="1">
      <alignment vertical="center"/>
      <protection/>
    </xf>
    <xf numFmtId="0" fontId="1" fillId="0" borderId="7" xfId="42" applyFont="1" applyBorder="1" applyAlignment="1">
      <alignment horizontal="left" vertical="center"/>
      <protection/>
    </xf>
    <xf numFmtId="0" fontId="1" fillId="0" borderId="7" xfId="42" applyFont="1" applyBorder="1" applyAlignment="1">
      <alignment vertical="center"/>
      <protection/>
    </xf>
    <xf numFmtId="38" fontId="1" fillId="0" borderId="0" xfId="17" applyFont="1" applyFill="1" applyBorder="1" applyAlignment="1">
      <alignment horizontal="distributed" vertical="center" wrapText="1"/>
    </xf>
    <xf numFmtId="38" fontId="1" fillId="0" borderId="8" xfId="17" applyFont="1" applyFill="1" applyBorder="1" applyAlignment="1">
      <alignment horizontal="distributed" vertical="center" wrapText="1"/>
    </xf>
    <xf numFmtId="41" fontId="1" fillId="0" borderId="0" xfId="17" applyNumberFormat="1" applyFont="1" applyFill="1" applyBorder="1" applyAlignment="1">
      <alignment vertical="center" wrapText="1"/>
    </xf>
    <xf numFmtId="38" fontId="1" fillId="0" borderId="0" xfId="17" applyFont="1" applyFill="1" applyAlignment="1">
      <alignment horizontal="distributed" vertical="center"/>
    </xf>
    <xf numFmtId="38" fontId="1" fillId="0" borderId="10" xfId="17" applyFont="1" applyBorder="1" applyAlignment="1">
      <alignment horizontal="distributed" vertical="center"/>
    </xf>
    <xf numFmtId="41" fontId="1" fillId="0" borderId="11" xfId="17" applyNumberFormat="1" applyFont="1" applyFill="1" applyBorder="1" applyAlignment="1">
      <alignment horizontal="distributed" vertical="center"/>
    </xf>
    <xf numFmtId="41" fontId="1" fillId="0" borderId="36" xfId="17" applyNumberFormat="1" applyFont="1" applyFill="1" applyBorder="1" applyAlignment="1">
      <alignment vertical="center"/>
    </xf>
    <xf numFmtId="41" fontId="1" fillId="0" borderId="11" xfId="17" applyNumberFormat="1" applyFont="1" applyFill="1" applyBorder="1" applyAlignment="1">
      <alignment horizontal="center" vertical="center"/>
    </xf>
    <xf numFmtId="41" fontId="1" fillId="0" borderId="10" xfId="17" applyNumberFormat="1" applyFont="1" applyFill="1" applyBorder="1" applyAlignment="1">
      <alignment vertical="center"/>
    </xf>
    <xf numFmtId="38" fontId="1" fillId="0" borderId="0" xfId="17" applyFont="1" applyBorder="1" applyAlignment="1">
      <alignment vertical="center" wrapText="1"/>
    </xf>
    <xf numFmtId="38" fontId="1" fillId="0" borderId="19" xfId="17" applyFont="1" applyBorder="1" applyAlignment="1">
      <alignment horizontal="centerContinuous" vertical="center"/>
    </xf>
    <xf numFmtId="38" fontId="1" fillId="0" borderId="38" xfId="17" applyFont="1" applyBorder="1" applyAlignment="1">
      <alignment horizontal="centerContinuous" vertical="center"/>
    </xf>
    <xf numFmtId="41" fontId="1" fillId="0" borderId="0" xfId="17" applyNumberFormat="1" applyFont="1" applyAlignment="1">
      <alignment vertical="center"/>
    </xf>
    <xf numFmtId="0" fontId="1" fillId="0" borderId="8" xfId="43" applyFont="1" applyBorder="1" applyAlignment="1">
      <alignment horizontal="distributed" vertical="center"/>
      <protection/>
    </xf>
    <xf numFmtId="0" fontId="1" fillId="0" borderId="7" xfId="43" applyFont="1" applyBorder="1" applyAlignment="1">
      <alignment horizontal="left" vertical="center"/>
      <protection/>
    </xf>
    <xf numFmtId="0" fontId="1" fillId="0" borderId="7" xfId="43" applyFont="1" applyBorder="1" applyAlignment="1">
      <alignment vertical="center"/>
      <protection/>
    </xf>
    <xf numFmtId="216" fontId="1" fillId="0" borderId="0" xfId="17" applyNumberFormat="1" applyFont="1" applyFill="1" applyBorder="1" applyAlignment="1">
      <alignment vertical="center"/>
    </xf>
    <xf numFmtId="216" fontId="1" fillId="0" borderId="8" xfId="17" applyNumberFormat="1" applyFont="1" applyFill="1" applyBorder="1" applyAlignment="1">
      <alignment vertical="center"/>
    </xf>
    <xf numFmtId="41" fontId="1" fillId="0" borderId="0" xfId="17" applyNumberFormat="1" applyFont="1" applyFill="1" applyAlignment="1">
      <alignment horizontal="right" vertical="center"/>
    </xf>
    <xf numFmtId="177" fontId="1" fillId="0" borderId="0" xfId="17" applyNumberFormat="1" applyFont="1" applyFill="1" applyAlignment="1">
      <alignment vertical="center"/>
    </xf>
    <xf numFmtId="41" fontId="10" fillId="0" borderId="11" xfId="17" applyNumberFormat="1" applyFont="1" applyFill="1" applyBorder="1" applyAlignment="1">
      <alignment vertical="center"/>
    </xf>
    <xf numFmtId="41" fontId="10" fillId="0" borderId="10" xfId="17" applyNumberFormat="1" applyFont="1" applyFill="1" applyBorder="1" applyAlignment="1">
      <alignment vertical="center"/>
    </xf>
    <xf numFmtId="0" fontId="1" fillId="0" borderId="0" xfId="44" applyFont="1">
      <alignment/>
      <protection/>
    </xf>
    <xf numFmtId="0" fontId="7" fillId="0" borderId="0" xfId="44" applyFont="1">
      <alignment/>
      <protection/>
    </xf>
    <xf numFmtId="0" fontId="9" fillId="0" borderId="0" xfId="44" applyFont="1">
      <alignment/>
      <protection/>
    </xf>
    <xf numFmtId="0" fontId="9" fillId="0" borderId="0" xfId="44" applyFont="1" applyAlignment="1">
      <alignment horizontal="right"/>
      <protection/>
    </xf>
    <xf numFmtId="0" fontId="1" fillId="0" borderId="0" xfId="44" applyFont="1" applyAlignment="1">
      <alignment vertical="center"/>
      <protection/>
    </xf>
    <xf numFmtId="0" fontId="1" fillId="0" borderId="8" xfId="44" applyFont="1" applyBorder="1" applyAlignment="1">
      <alignment horizontal="center" vertical="center"/>
      <protection/>
    </xf>
    <xf numFmtId="0" fontId="1" fillId="0" borderId="16" xfId="44" applyFont="1" applyBorder="1" applyAlignment="1">
      <alignment horizontal="center" vertical="center"/>
      <protection/>
    </xf>
    <xf numFmtId="0" fontId="10" fillId="0" borderId="0" xfId="44" applyFont="1" applyAlignment="1">
      <alignment vertical="center"/>
      <protection/>
    </xf>
    <xf numFmtId="3" fontId="10" fillId="0" borderId="6" xfId="44" applyNumberFormat="1" applyFont="1" applyBorder="1" applyAlignment="1">
      <alignment vertical="center"/>
      <protection/>
    </xf>
    <xf numFmtId="188" fontId="10" fillId="0" borderId="6" xfId="44" applyNumberFormat="1" applyFont="1" applyBorder="1" applyAlignment="1">
      <alignment vertical="center"/>
      <protection/>
    </xf>
    <xf numFmtId="0" fontId="1" fillId="0" borderId="7" xfId="44" applyFont="1" applyBorder="1">
      <alignment/>
      <protection/>
    </xf>
    <xf numFmtId="0" fontId="1" fillId="0" borderId="8" xfId="44" applyFont="1" applyBorder="1">
      <alignment/>
      <protection/>
    </xf>
    <xf numFmtId="3" fontId="1" fillId="0" borderId="8" xfId="44" applyNumberFormat="1" applyFont="1" applyBorder="1">
      <alignment/>
      <protection/>
    </xf>
    <xf numFmtId="196" fontId="1" fillId="0" borderId="8" xfId="44" applyNumberFormat="1" applyFont="1" applyBorder="1">
      <alignment/>
      <protection/>
    </xf>
    <xf numFmtId="0" fontId="1" fillId="0" borderId="7" xfId="44" applyFont="1" applyBorder="1" applyAlignment="1">
      <alignment vertical="center"/>
      <protection/>
    </xf>
    <xf numFmtId="0" fontId="1" fillId="0" borderId="8" xfId="44" applyFont="1" applyBorder="1" applyAlignment="1">
      <alignment horizontal="distributed" vertical="center"/>
      <protection/>
    </xf>
    <xf numFmtId="3" fontId="1" fillId="0" borderId="8" xfId="44" applyNumberFormat="1" applyFont="1" applyBorder="1" applyAlignment="1">
      <alignment vertical="center"/>
      <protection/>
    </xf>
    <xf numFmtId="196" fontId="1" fillId="0" borderId="8" xfId="44" applyNumberFormat="1" applyFont="1" applyBorder="1" applyAlignment="1">
      <alignment vertical="center"/>
      <protection/>
    </xf>
    <xf numFmtId="197" fontId="1" fillId="0" borderId="0" xfId="44" applyNumberFormat="1" applyFont="1" applyAlignment="1">
      <alignment vertical="center"/>
      <protection/>
    </xf>
    <xf numFmtId="206" fontId="1" fillId="0" borderId="0" xfId="44" applyNumberFormat="1" applyFont="1" applyAlignment="1">
      <alignment vertical="center"/>
      <protection/>
    </xf>
    <xf numFmtId="3" fontId="1" fillId="0" borderId="8" xfId="44" applyNumberFormat="1" applyFont="1" applyBorder="1" applyAlignment="1">
      <alignment horizontal="right" vertical="center"/>
      <protection/>
    </xf>
    <xf numFmtId="0" fontId="1" fillId="0" borderId="8" xfId="44" applyFont="1" applyBorder="1" applyAlignment="1">
      <alignment vertical="center"/>
      <protection/>
    </xf>
    <xf numFmtId="0" fontId="1" fillId="0" borderId="16" xfId="44" applyFont="1" applyBorder="1" applyAlignment="1">
      <alignment vertical="center"/>
      <protection/>
    </xf>
    <xf numFmtId="3" fontId="10" fillId="0" borderId="8" xfId="44" applyNumberFormat="1" applyFont="1" applyBorder="1" applyAlignment="1">
      <alignment vertical="center"/>
      <protection/>
    </xf>
    <xf numFmtId="188" fontId="10" fillId="0" borderId="8" xfId="44" applyNumberFormat="1" applyFont="1" applyBorder="1" applyAlignment="1">
      <alignment vertical="center"/>
      <protection/>
    </xf>
    <xf numFmtId="188" fontId="1" fillId="0" borderId="8" xfId="44" applyNumberFormat="1" applyFont="1" applyBorder="1" applyAlignment="1">
      <alignment vertical="center"/>
      <protection/>
    </xf>
    <xf numFmtId="188" fontId="25" fillId="0" borderId="8" xfId="44" applyNumberFormat="1" applyFont="1" applyBorder="1" applyAlignment="1">
      <alignment vertical="center"/>
      <protection/>
    </xf>
    <xf numFmtId="196" fontId="1" fillId="0" borderId="16" xfId="44" applyNumberFormat="1" applyFont="1" applyBorder="1" applyAlignment="1">
      <alignment horizontal="right" vertical="center"/>
      <protection/>
    </xf>
    <xf numFmtId="196" fontId="1" fillId="0" borderId="8" xfId="44" applyNumberFormat="1" applyFont="1" applyBorder="1" applyAlignment="1">
      <alignment horizontal="right" vertical="center"/>
      <protection/>
    </xf>
    <xf numFmtId="180" fontId="10" fillId="0" borderId="10" xfId="44" applyNumberFormat="1" applyFont="1" applyBorder="1" applyAlignment="1">
      <alignment vertical="center"/>
      <protection/>
    </xf>
    <xf numFmtId="41" fontId="10" fillId="0" borderId="10" xfId="44" applyNumberFormat="1" applyFont="1" applyBorder="1" applyAlignment="1">
      <alignment vertical="center"/>
      <protection/>
    </xf>
    <xf numFmtId="217" fontId="7" fillId="0" borderId="0" xfId="17" applyNumberFormat="1" applyFont="1" applyFill="1" applyAlignment="1">
      <alignment horizontal="left"/>
    </xf>
    <xf numFmtId="38" fontId="1" fillId="0" borderId="1" xfId="17" applyFont="1" applyFill="1" applyBorder="1" applyAlignment="1">
      <alignment horizontal="center"/>
    </xf>
    <xf numFmtId="38" fontId="1" fillId="0" borderId="1" xfId="17" applyFont="1" applyFill="1" applyBorder="1" applyAlignment="1">
      <alignment/>
    </xf>
    <xf numFmtId="0" fontId="1" fillId="0" borderId="1" xfId="45" applyFont="1" applyFill="1" applyBorder="1">
      <alignment/>
      <protection/>
    </xf>
    <xf numFmtId="38" fontId="1" fillId="0" borderId="16" xfId="17" applyFont="1" applyFill="1" applyBorder="1" applyAlignment="1">
      <alignment horizontal="center"/>
    </xf>
    <xf numFmtId="38" fontId="1" fillId="0" borderId="16" xfId="17" applyFont="1" applyFill="1" applyBorder="1" applyAlignment="1">
      <alignment/>
    </xf>
    <xf numFmtId="0" fontId="1" fillId="0" borderId="16" xfId="45" applyFont="1" applyFill="1" applyBorder="1">
      <alignment/>
      <protection/>
    </xf>
    <xf numFmtId="38" fontId="1" fillId="0" borderId="16" xfId="17" applyFont="1" applyFill="1" applyBorder="1" applyAlignment="1" quotePrefix="1">
      <alignment horizontal="left"/>
    </xf>
    <xf numFmtId="38" fontId="1" fillId="0" borderId="15" xfId="17" applyFont="1" applyFill="1" applyBorder="1" applyAlignment="1" quotePrefix="1">
      <alignment horizontal="left" vertical="center"/>
    </xf>
    <xf numFmtId="38" fontId="1" fillId="0" borderId="16" xfId="17" applyFont="1" applyFill="1" applyBorder="1" applyAlignment="1" quotePrefix="1">
      <alignment/>
    </xf>
    <xf numFmtId="38" fontId="9" fillId="0" borderId="16" xfId="17" applyFont="1" applyFill="1" applyBorder="1" applyAlignment="1">
      <alignment horizontal="center"/>
    </xf>
    <xf numFmtId="38" fontId="1" fillId="0" borderId="2" xfId="17" applyFont="1" applyFill="1" applyBorder="1" applyAlignment="1">
      <alignment horizontal="center"/>
    </xf>
    <xf numFmtId="38" fontId="1" fillId="0" borderId="2" xfId="17" applyFont="1" applyFill="1" applyBorder="1" applyAlignment="1">
      <alignment/>
    </xf>
    <xf numFmtId="182" fontId="1" fillId="0" borderId="2" xfId="17" applyNumberFormat="1" applyFont="1" applyFill="1" applyBorder="1" applyAlignment="1" quotePrefix="1">
      <alignment horizontal="center"/>
    </xf>
    <xf numFmtId="38" fontId="11" fillId="0" borderId="2" xfId="17" applyFont="1" applyFill="1" applyBorder="1" applyAlignment="1">
      <alignment horizontal="center"/>
    </xf>
    <xf numFmtId="41" fontId="1" fillId="0" borderId="4" xfId="17" applyNumberFormat="1" applyFont="1" applyFill="1" applyBorder="1" applyAlignment="1">
      <alignment horizontal="right" shrinkToFit="1"/>
    </xf>
    <xf numFmtId="41" fontId="1" fillId="0" borderId="5" xfId="17" applyNumberFormat="1" applyFont="1" applyFill="1" applyBorder="1" applyAlignment="1">
      <alignment horizontal="right" shrinkToFit="1"/>
    </xf>
    <xf numFmtId="180" fontId="10" fillId="0" borderId="5" xfId="17" applyNumberFormat="1" applyFont="1" applyFill="1" applyBorder="1" applyAlignment="1">
      <alignment horizontal="right" shrinkToFit="1"/>
    </xf>
    <xf numFmtId="41" fontId="1" fillId="0" borderId="5" xfId="17" applyNumberFormat="1" applyFont="1" applyFill="1" applyBorder="1" applyAlignment="1">
      <alignment/>
    </xf>
    <xf numFmtId="41" fontId="1" fillId="0" borderId="5" xfId="17" applyNumberFormat="1" applyFont="1" applyBorder="1" applyAlignment="1">
      <alignment horizontal="right" shrinkToFit="1"/>
    </xf>
    <xf numFmtId="41" fontId="1" fillId="0" borderId="6" xfId="17" applyNumberFormat="1" applyFont="1" applyBorder="1" applyAlignment="1">
      <alignment horizontal="right" shrinkToFit="1"/>
    </xf>
    <xf numFmtId="41" fontId="10" fillId="0" borderId="7" xfId="17" applyNumberFormat="1" applyFont="1" applyFill="1" applyBorder="1" applyAlignment="1">
      <alignment horizontal="right" shrinkToFit="1"/>
    </xf>
    <xf numFmtId="41" fontId="10" fillId="0" borderId="0" xfId="17" applyNumberFormat="1" applyFont="1" applyFill="1" applyBorder="1" applyAlignment="1">
      <alignment horizontal="right" shrinkToFit="1"/>
    </xf>
    <xf numFmtId="41" fontId="10" fillId="0" borderId="8" xfId="17" applyNumberFormat="1" applyFont="1" applyFill="1" applyBorder="1" applyAlignment="1">
      <alignment horizontal="right" shrinkToFit="1"/>
    </xf>
    <xf numFmtId="41" fontId="11" fillId="0" borderId="7" xfId="17" applyNumberFormat="1" applyFont="1" applyFill="1" applyBorder="1" applyAlignment="1">
      <alignment horizontal="right" shrinkToFit="1"/>
    </xf>
    <xf numFmtId="41" fontId="11" fillId="0" borderId="0" xfId="17" applyNumberFormat="1" applyFont="1" applyFill="1" applyBorder="1" applyAlignment="1">
      <alignment horizontal="right" shrinkToFit="1"/>
    </xf>
    <xf numFmtId="180" fontId="10" fillId="0" borderId="0" xfId="17" applyNumberFormat="1" applyFont="1" applyFill="1" applyBorder="1" applyAlignment="1">
      <alignment horizontal="right" shrinkToFit="1"/>
    </xf>
    <xf numFmtId="41" fontId="11" fillId="0" borderId="0" xfId="17" applyNumberFormat="1" applyFont="1" applyFill="1" applyBorder="1" applyAlignment="1">
      <alignment/>
    </xf>
    <xf numFmtId="41" fontId="1" fillId="0" borderId="0" xfId="17" applyNumberFormat="1" applyFont="1" applyBorder="1" applyAlignment="1">
      <alignment horizontal="right" shrinkToFit="1"/>
    </xf>
    <xf numFmtId="41" fontId="1" fillId="0" borderId="8" xfId="17" applyNumberFormat="1" applyFont="1" applyBorder="1" applyAlignment="1">
      <alignment horizontal="right" shrinkToFit="1"/>
    </xf>
    <xf numFmtId="41" fontId="11" fillId="0" borderId="8" xfId="17" applyNumberFormat="1" applyFont="1" applyFill="1" applyBorder="1" applyAlignment="1">
      <alignment horizontal="right" shrinkToFit="1"/>
    </xf>
    <xf numFmtId="41" fontId="1" fillId="0" borderId="7" xfId="17" applyNumberFormat="1" applyFont="1" applyFill="1" applyBorder="1" applyAlignment="1">
      <alignment horizontal="right" shrinkToFit="1"/>
    </xf>
    <xf numFmtId="41" fontId="1" fillId="0" borderId="0" xfId="17" applyNumberFormat="1" applyFont="1" applyFill="1" applyBorder="1" applyAlignment="1">
      <alignment horizontal="right" shrinkToFit="1"/>
    </xf>
    <xf numFmtId="180" fontId="1" fillId="0" borderId="0" xfId="17" applyNumberFormat="1" applyFont="1" applyFill="1" applyBorder="1" applyAlignment="1">
      <alignment horizontal="right" shrinkToFit="1"/>
    </xf>
    <xf numFmtId="41" fontId="1" fillId="0" borderId="0" xfId="17" applyNumberFormat="1" applyFont="1" applyFill="1" applyBorder="1" applyAlignment="1">
      <alignment/>
    </xf>
    <xf numFmtId="41" fontId="1" fillId="0" borderId="9" xfId="17" applyNumberFormat="1" applyFont="1" applyFill="1" applyBorder="1" applyAlignment="1">
      <alignment horizontal="right" shrinkToFit="1"/>
    </xf>
    <xf numFmtId="41" fontId="1" fillId="0" borderId="11" xfId="17" applyNumberFormat="1" applyFont="1" applyFill="1" applyBorder="1" applyAlignment="1">
      <alignment horizontal="right" shrinkToFit="1"/>
    </xf>
    <xf numFmtId="180" fontId="1" fillId="0" borderId="11" xfId="17" applyNumberFormat="1" applyFont="1" applyFill="1" applyBorder="1" applyAlignment="1">
      <alignment horizontal="right" shrinkToFit="1"/>
    </xf>
    <xf numFmtId="41" fontId="1" fillId="0" borderId="11" xfId="17" applyNumberFormat="1" applyFont="1" applyBorder="1" applyAlignment="1">
      <alignment horizontal="right" shrinkToFit="1"/>
    </xf>
    <xf numFmtId="41" fontId="1" fillId="0" borderId="10" xfId="17" applyNumberFormat="1" applyFont="1" applyBorder="1" applyAlignment="1">
      <alignment horizontal="right" shrinkToFit="1"/>
    </xf>
    <xf numFmtId="0" fontId="1" fillId="0" borderId="0" xfId="46" applyFont="1" applyFill="1" applyAlignment="1">
      <alignment vertical="center"/>
      <protection/>
    </xf>
    <xf numFmtId="0" fontId="0" fillId="0" borderId="0" xfId="46" applyFill="1">
      <alignment/>
      <protection/>
    </xf>
    <xf numFmtId="0" fontId="7" fillId="0" borderId="0" xfId="46" applyFont="1" applyFill="1" applyAlignment="1">
      <alignment vertical="center"/>
      <protection/>
    </xf>
    <xf numFmtId="3" fontId="1" fillId="0" borderId="0" xfId="46" applyNumberFormat="1" applyFont="1" applyFill="1" applyAlignment="1">
      <alignment vertical="center"/>
      <protection/>
    </xf>
    <xf numFmtId="49" fontId="1" fillId="0" borderId="0" xfId="46" applyNumberFormat="1" applyFont="1" applyFill="1" applyAlignment="1">
      <alignment vertical="center"/>
      <protection/>
    </xf>
    <xf numFmtId="49" fontId="1" fillId="0" borderId="0" xfId="46" applyNumberFormat="1" applyFont="1" applyFill="1" applyAlignment="1">
      <alignment horizontal="right" vertical="center"/>
      <protection/>
    </xf>
    <xf numFmtId="0" fontId="1" fillId="0" borderId="1" xfId="46" applyFont="1" applyFill="1" applyBorder="1" applyAlignment="1">
      <alignment horizontal="center" vertical="center" wrapText="1"/>
      <protection/>
    </xf>
    <xf numFmtId="0" fontId="1" fillId="0" borderId="1" xfId="46" applyFont="1" applyFill="1" applyBorder="1" applyAlignment="1">
      <alignment horizontal="distributed" vertical="center"/>
      <protection/>
    </xf>
    <xf numFmtId="0" fontId="1" fillId="0" borderId="4" xfId="46" applyFont="1" applyFill="1" applyBorder="1" applyAlignment="1">
      <alignment horizontal="distributed" vertical="center"/>
      <protection/>
    </xf>
    <xf numFmtId="38" fontId="1" fillId="0" borderId="5" xfId="17" applyFont="1" applyFill="1" applyBorder="1" applyAlignment="1">
      <alignment vertical="center"/>
    </xf>
    <xf numFmtId="0" fontId="1" fillId="0" borderId="5" xfId="46" applyNumberFormat="1" applyFont="1" applyFill="1" applyBorder="1" applyAlignment="1">
      <alignment vertical="center"/>
      <protection/>
    </xf>
    <xf numFmtId="0" fontId="1" fillId="0" borderId="6" xfId="46" applyNumberFormat="1" applyFont="1" applyFill="1" applyBorder="1" applyAlignment="1">
      <alignment vertical="center"/>
      <protection/>
    </xf>
    <xf numFmtId="0" fontId="1" fillId="0" borderId="7" xfId="46" applyFont="1" applyFill="1" applyBorder="1" applyAlignment="1">
      <alignment horizontal="distributed" vertical="center"/>
      <protection/>
    </xf>
    <xf numFmtId="0" fontId="1" fillId="0" borderId="0" xfId="46" applyFont="1" applyFill="1" applyBorder="1" applyAlignment="1">
      <alignment horizontal="distributed" vertical="center"/>
      <protection/>
    </xf>
    <xf numFmtId="0" fontId="1" fillId="0" borderId="8" xfId="46" applyFont="1" applyFill="1" applyBorder="1" applyAlignment="1">
      <alignment horizontal="distributed" vertical="center"/>
      <protection/>
    </xf>
    <xf numFmtId="2" fontId="1" fillId="0" borderId="0" xfId="46" applyNumberFormat="1" applyFont="1" applyFill="1" applyBorder="1" applyAlignment="1">
      <alignment vertical="center"/>
      <protection/>
    </xf>
    <xf numFmtId="218" fontId="1" fillId="0" borderId="0" xfId="46" applyNumberFormat="1" applyFont="1" applyFill="1" applyBorder="1" applyAlignment="1">
      <alignment vertical="center"/>
      <protection/>
    </xf>
    <xf numFmtId="2" fontId="1" fillId="0" borderId="8" xfId="46" applyNumberFormat="1" applyFont="1" applyFill="1" applyBorder="1" applyAlignment="1">
      <alignment vertical="center"/>
      <protection/>
    </xf>
    <xf numFmtId="0" fontId="1" fillId="0" borderId="0" xfId="46" applyNumberFormat="1" applyFont="1" applyFill="1" applyBorder="1" applyAlignment="1">
      <alignment vertical="center"/>
      <protection/>
    </xf>
    <xf numFmtId="0" fontId="1" fillId="0" borderId="9" xfId="46" applyFont="1" applyFill="1" applyBorder="1" applyAlignment="1">
      <alignment horizontal="distributed" vertical="center"/>
      <protection/>
    </xf>
    <xf numFmtId="197" fontId="1" fillId="0" borderId="11" xfId="46" applyNumberFormat="1" applyFont="1" applyFill="1" applyBorder="1" applyAlignment="1">
      <alignment vertical="center"/>
      <protection/>
    </xf>
    <xf numFmtId="197" fontId="1" fillId="0" borderId="10" xfId="46" applyNumberFormat="1" applyFont="1" applyFill="1" applyBorder="1" applyAlignment="1">
      <alignment vertical="center"/>
      <protection/>
    </xf>
    <xf numFmtId="3" fontId="1" fillId="0" borderId="5" xfId="46" applyNumberFormat="1" applyFont="1" applyFill="1" applyBorder="1" applyAlignment="1">
      <alignment vertical="center"/>
      <protection/>
    </xf>
    <xf numFmtId="3" fontId="1" fillId="0" borderId="6" xfId="46" applyNumberFormat="1" applyFont="1" applyFill="1" applyBorder="1" applyAlignment="1">
      <alignment vertical="center"/>
      <protection/>
    </xf>
    <xf numFmtId="0" fontId="16" fillId="0" borderId="0" xfId="46" applyFont="1" applyFill="1">
      <alignment/>
      <protection/>
    </xf>
    <xf numFmtId="0" fontId="10" fillId="0" borderId="0" xfId="46" applyFont="1" applyFill="1" applyAlignment="1">
      <alignment vertical="center"/>
      <protection/>
    </xf>
    <xf numFmtId="0" fontId="10" fillId="0" borderId="7" xfId="46" applyFont="1" applyFill="1" applyBorder="1" applyAlignment="1">
      <alignment horizontal="distributed" vertical="center"/>
      <protection/>
    </xf>
    <xf numFmtId="0" fontId="10" fillId="0" borderId="0" xfId="46" applyFont="1" applyFill="1" applyBorder="1" applyAlignment="1">
      <alignment horizontal="distributed" vertical="center"/>
      <protection/>
    </xf>
    <xf numFmtId="3" fontId="10" fillId="0" borderId="0" xfId="46" applyNumberFormat="1" applyFont="1" applyFill="1" applyBorder="1" applyAlignment="1">
      <alignment vertical="center"/>
      <protection/>
    </xf>
    <xf numFmtId="3" fontId="10" fillId="0" borderId="8" xfId="46" applyNumberFormat="1" applyFont="1" applyFill="1" applyBorder="1" applyAlignment="1">
      <alignment vertical="center"/>
      <protection/>
    </xf>
    <xf numFmtId="3" fontId="1" fillId="0" borderId="0" xfId="46" applyNumberFormat="1" applyFont="1" applyFill="1" applyBorder="1" applyAlignment="1">
      <alignment vertical="center"/>
      <protection/>
    </xf>
    <xf numFmtId="3" fontId="1" fillId="0" borderId="8" xfId="46" applyNumberFormat="1" applyFont="1" applyFill="1" applyBorder="1" applyAlignment="1">
      <alignment vertical="center"/>
      <protection/>
    </xf>
    <xf numFmtId="3" fontId="10" fillId="0" borderId="11" xfId="46" applyNumberFormat="1" applyFont="1" applyFill="1" applyBorder="1" applyAlignment="1">
      <alignment vertical="center"/>
      <protection/>
    </xf>
    <xf numFmtId="3" fontId="10" fillId="0" borderId="10" xfId="46" applyNumberFormat="1" applyFont="1" applyFill="1" applyBorder="1" applyAlignment="1">
      <alignment vertical="center"/>
      <protection/>
    </xf>
    <xf numFmtId="3" fontId="10" fillId="0" borderId="5" xfId="46" applyNumberFormat="1" applyFont="1" applyFill="1" applyBorder="1" applyAlignment="1">
      <alignment vertical="center"/>
      <protection/>
    </xf>
    <xf numFmtId="3" fontId="10" fillId="0" borderId="6" xfId="46" applyNumberFormat="1" applyFont="1" applyFill="1" applyBorder="1" applyAlignment="1">
      <alignment vertical="center"/>
      <protection/>
    </xf>
    <xf numFmtId="0" fontId="13" fillId="0" borderId="0" xfId="46" applyFont="1" applyFill="1">
      <alignment/>
      <protection/>
    </xf>
    <xf numFmtId="0" fontId="1" fillId="0" borderId="0" xfId="46" applyFont="1" applyFill="1" applyBorder="1" applyAlignment="1">
      <alignment vertical="center"/>
      <protection/>
    </xf>
    <xf numFmtId="0" fontId="10" fillId="0" borderId="0" xfId="46" applyFont="1" applyFill="1" applyBorder="1" applyAlignment="1">
      <alignment vertical="center"/>
      <protection/>
    </xf>
    <xf numFmtId="3" fontId="1" fillId="0" borderId="11" xfId="46" applyNumberFormat="1" applyFont="1" applyFill="1" applyBorder="1" applyAlignment="1">
      <alignment vertical="center"/>
      <protection/>
    </xf>
    <xf numFmtId="3" fontId="1" fillId="0" borderId="10" xfId="46" applyNumberFormat="1" applyFont="1" applyFill="1" applyBorder="1" applyAlignment="1">
      <alignment vertical="center"/>
      <protection/>
    </xf>
    <xf numFmtId="0" fontId="0" fillId="0" borderId="0" xfId="47" applyFill="1">
      <alignment/>
      <protection/>
    </xf>
    <xf numFmtId="0" fontId="1" fillId="0" borderId="19" xfId="26" applyFont="1" applyFill="1" applyBorder="1" applyAlignment="1">
      <alignment horizontal="distributed"/>
      <protection/>
    </xf>
    <xf numFmtId="0" fontId="7" fillId="0" borderId="0" xfId="47" applyFont="1" applyFill="1">
      <alignment/>
      <protection/>
    </xf>
    <xf numFmtId="0" fontId="1" fillId="0" borderId="0" xfId="47" applyFont="1" applyFill="1">
      <alignment/>
      <protection/>
    </xf>
    <xf numFmtId="0" fontId="1" fillId="0" borderId="3" xfId="47" applyFont="1" applyFill="1" applyBorder="1" applyAlignment="1">
      <alignment horizontal="center" vertical="center"/>
      <protection/>
    </xf>
    <xf numFmtId="0" fontId="1" fillId="0" borderId="41" xfId="47" applyFont="1" applyFill="1" applyBorder="1" applyAlignment="1">
      <alignment horizontal="center" vertical="center"/>
      <protection/>
    </xf>
    <xf numFmtId="0" fontId="1" fillId="0" borderId="39" xfId="47" applyFont="1" applyFill="1" applyBorder="1" applyAlignment="1">
      <alignment horizontal="center" vertical="center"/>
      <protection/>
    </xf>
    <xf numFmtId="0" fontId="1" fillId="0" borderId="7" xfId="47" applyFont="1" applyFill="1" applyBorder="1">
      <alignment/>
      <protection/>
    </xf>
    <xf numFmtId="0" fontId="1" fillId="0" borderId="8" xfId="47" applyFont="1" applyFill="1" applyBorder="1">
      <alignment/>
      <protection/>
    </xf>
    <xf numFmtId="41" fontId="1" fillId="0" borderId="0" xfId="47" applyNumberFormat="1" applyFont="1" applyFill="1" applyBorder="1">
      <alignment/>
      <protection/>
    </xf>
    <xf numFmtId="41" fontId="1" fillId="0" borderId="5" xfId="47" applyNumberFormat="1" applyFont="1" applyFill="1" applyBorder="1">
      <alignment/>
      <protection/>
    </xf>
    <xf numFmtId="41" fontId="1" fillId="0" borderId="6" xfId="47" applyNumberFormat="1" applyFont="1" applyFill="1" applyBorder="1">
      <alignment/>
      <protection/>
    </xf>
    <xf numFmtId="0" fontId="10" fillId="0" borderId="0" xfId="47" applyFont="1" applyFill="1">
      <alignment/>
      <protection/>
    </xf>
    <xf numFmtId="41" fontId="10" fillId="0" borderId="0" xfId="47" applyNumberFormat="1" applyFont="1" applyFill="1" applyBorder="1">
      <alignment/>
      <protection/>
    </xf>
    <xf numFmtId="41" fontId="10" fillId="0" borderId="8" xfId="47" applyNumberFormat="1" applyFont="1" applyFill="1" applyBorder="1">
      <alignment/>
      <protection/>
    </xf>
    <xf numFmtId="41" fontId="1" fillId="0" borderId="8" xfId="47" applyNumberFormat="1" applyFont="1" applyFill="1" applyBorder="1">
      <alignment/>
      <protection/>
    </xf>
    <xf numFmtId="0" fontId="1" fillId="0" borderId="8" xfId="47" applyFont="1" applyFill="1" applyBorder="1" applyAlignment="1">
      <alignment horizontal="center"/>
      <protection/>
    </xf>
    <xf numFmtId="0" fontId="1" fillId="0" borderId="8" xfId="47" applyFont="1" applyFill="1" applyBorder="1" applyAlignment="1">
      <alignment horizontal="distributed" vertical="center"/>
      <protection/>
    </xf>
    <xf numFmtId="0" fontId="1" fillId="0" borderId="9" xfId="47" applyFont="1" applyFill="1" applyBorder="1">
      <alignment/>
      <protection/>
    </xf>
    <xf numFmtId="0" fontId="1" fillId="0" borderId="10" xfId="47" applyFont="1" applyFill="1" applyBorder="1">
      <alignment/>
      <protection/>
    </xf>
    <xf numFmtId="41" fontId="1" fillId="0" borderId="11" xfId="47" applyNumberFormat="1" applyFont="1" applyFill="1" applyBorder="1">
      <alignment/>
      <protection/>
    </xf>
    <xf numFmtId="41" fontId="1" fillId="0" borderId="10" xfId="47" applyNumberFormat="1" applyFont="1" applyFill="1" applyBorder="1">
      <alignment/>
      <protection/>
    </xf>
    <xf numFmtId="0" fontId="7" fillId="0" borderId="0" xfId="48" applyFont="1" applyFill="1" applyAlignment="1">
      <alignment vertical="center"/>
      <protection/>
    </xf>
    <xf numFmtId="0" fontId="1" fillId="0" borderId="0" xfId="48" applyFont="1" applyFill="1" applyAlignment="1">
      <alignment vertical="center"/>
      <protection/>
    </xf>
    <xf numFmtId="0" fontId="1" fillId="0" borderId="0" xfId="48" applyFont="1" applyFill="1" applyBorder="1" applyAlignment="1">
      <alignment vertical="center"/>
      <protection/>
    </xf>
    <xf numFmtId="38" fontId="1" fillId="0" borderId="37" xfId="17" applyFont="1" applyBorder="1" applyAlignment="1">
      <alignment horizontal="centerContinuous" vertical="center"/>
    </xf>
    <xf numFmtId="38" fontId="1" fillId="0" borderId="42" xfId="17" applyFont="1" applyBorder="1" applyAlignment="1">
      <alignment horizontal="centerContinuous" vertical="center"/>
    </xf>
    <xf numFmtId="38" fontId="1" fillId="0" borderId="11" xfId="17" applyFont="1" applyBorder="1" applyAlignment="1">
      <alignment horizontal="center" vertical="center" wrapText="1"/>
    </xf>
    <xf numFmtId="38" fontId="1" fillId="0" borderId="11" xfId="17" applyFont="1" applyBorder="1" applyAlignment="1">
      <alignment horizontal="distributed" vertical="center"/>
    </xf>
    <xf numFmtId="0" fontId="8" fillId="0" borderId="2" xfId="26" applyFont="1" applyBorder="1" applyAlignment="1">
      <alignment horizontal="center" vertical="center" wrapText="1"/>
      <protection/>
    </xf>
    <xf numFmtId="38" fontId="1" fillId="0" borderId="3" xfId="17" applyFont="1" applyBorder="1" applyAlignment="1">
      <alignment horizontal="center" vertical="center" wrapText="1"/>
    </xf>
    <xf numFmtId="38" fontId="1" fillId="0" borderId="36" xfId="17" applyFont="1" applyBorder="1" applyAlignment="1">
      <alignment horizontal="distributed" vertical="center"/>
    </xf>
    <xf numFmtId="38" fontId="1" fillId="0" borderId="33" xfId="17" applyFont="1" applyBorder="1" applyAlignment="1">
      <alignment vertical="center"/>
    </xf>
    <xf numFmtId="38" fontId="1" fillId="0" borderId="43" xfId="17" applyFont="1" applyBorder="1" applyAlignment="1">
      <alignment vertical="center"/>
    </xf>
    <xf numFmtId="38" fontId="11" fillId="0" borderId="8" xfId="17" applyFont="1" applyBorder="1" applyAlignment="1">
      <alignment horizontal="distributed" vertical="center"/>
    </xf>
    <xf numFmtId="41" fontId="11" fillId="0" borderId="0" xfId="17" applyNumberFormat="1" applyFont="1" applyBorder="1" applyAlignment="1">
      <alignment vertical="center"/>
    </xf>
    <xf numFmtId="38" fontId="1" fillId="0" borderId="43" xfId="17" applyFont="1" applyBorder="1" applyAlignment="1">
      <alignment horizontal="distributed" vertical="center"/>
    </xf>
    <xf numFmtId="177" fontId="1" fillId="0" borderId="8" xfId="17" applyNumberFormat="1" applyFont="1" applyBorder="1" applyAlignment="1">
      <alignment vertical="center"/>
    </xf>
    <xf numFmtId="180" fontId="1" fillId="0" borderId="0" xfId="17" applyNumberFormat="1" applyFont="1" applyBorder="1" applyAlignment="1">
      <alignment vertical="center"/>
    </xf>
    <xf numFmtId="180" fontId="1" fillId="0" borderId="35" xfId="17" applyNumberFormat="1" applyFont="1" applyBorder="1" applyAlignment="1">
      <alignment vertical="center"/>
    </xf>
    <xf numFmtId="177" fontId="1" fillId="0" borderId="35" xfId="17" applyNumberFormat="1" applyFont="1" applyBorder="1" applyAlignment="1">
      <alignment vertical="center"/>
    </xf>
    <xf numFmtId="180" fontId="1" fillId="0" borderId="8" xfId="17" applyNumberFormat="1" applyFont="1" applyBorder="1" applyAlignment="1">
      <alignment vertical="center"/>
    </xf>
    <xf numFmtId="180" fontId="1" fillId="0" borderId="11" xfId="17" applyNumberFormat="1" applyFont="1" applyBorder="1" applyAlignment="1">
      <alignment vertical="center"/>
    </xf>
    <xf numFmtId="180" fontId="1" fillId="0" borderId="36" xfId="17" applyNumberFormat="1" applyFont="1" applyBorder="1" applyAlignment="1">
      <alignment vertical="center"/>
    </xf>
    <xf numFmtId="38" fontId="1" fillId="0" borderId="44" xfId="17" applyFont="1" applyBorder="1" applyAlignment="1">
      <alignment horizontal="distributed" vertical="center"/>
    </xf>
    <xf numFmtId="180" fontId="1" fillId="0" borderId="10" xfId="17" applyNumberFormat="1" applyFont="1" applyBorder="1" applyAlignment="1">
      <alignment vertical="center"/>
    </xf>
    <xf numFmtId="38" fontId="1" fillId="0" borderId="0" xfId="17" applyFont="1" applyBorder="1" applyAlignment="1">
      <alignment horizontal="left" vertical="center"/>
    </xf>
    <xf numFmtId="38" fontId="1" fillId="0" borderId="21" xfId="17" applyFont="1" applyBorder="1" applyAlignment="1">
      <alignment horizontal="centerContinuous" vertical="center"/>
    </xf>
    <xf numFmtId="38" fontId="1" fillId="0" borderId="22" xfId="17" applyFont="1" applyBorder="1" applyAlignment="1">
      <alignment horizontal="centerContinuous" vertical="center"/>
    </xf>
    <xf numFmtId="38" fontId="1" fillId="0" borderId="41" xfId="17" applyFont="1" applyBorder="1" applyAlignment="1">
      <alignment horizontal="centerContinuous" vertical="center"/>
    </xf>
    <xf numFmtId="38" fontId="1" fillId="0" borderId="39" xfId="17" applyFont="1" applyBorder="1" applyAlignment="1">
      <alignment horizontal="centerContinuous" vertical="center"/>
    </xf>
    <xf numFmtId="38" fontId="1" fillId="0" borderId="0" xfId="17" applyFont="1" applyBorder="1" applyAlignment="1">
      <alignment horizontal="centerContinuous" vertical="center"/>
    </xf>
    <xf numFmtId="38" fontId="1" fillId="0" borderId="15" xfId="17" applyFont="1" applyBorder="1" applyAlignment="1">
      <alignment horizontal="center" vertical="center"/>
    </xf>
    <xf numFmtId="38" fontId="10" fillId="0" borderId="20" xfId="17" applyFont="1" applyBorder="1" applyAlignment="1">
      <alignment vertical="center"/>
    </xf>
    <xf numFmtId="38" fontId="10" fillId="0" borderId="21" xfId="17" applyFont="1" applyBorder="1" applyAlignment="1">
      <alignment vertical="center"/>
    </xf>
    <xf numFmtId="184" fontId="10" fillId="0" borderId="21" xfId="17" applyNumberFormat="1" applyFont="1" applyBorder="1" applyAlignment="1">
      <alignment vertical="center"/>
    </xf>
    <xf numFmtId="38" fontId="10" fillId="0" borderId="21" xfId="17" applyNumberFormat="1" applyFont="1" applyBorder="1" applyAlignment="1">
      <alignment vertical="center"/>
    </xf>
    <xf numFmtId="184" fontId="10" fillId="0" borderId="22" xfId="17" applyNumberFormat="1" applyFont="1" applyBorder="1" applyAlignment="1">
      <alignment vertical="center"/>
    </xf>
    <xf numFmtId="184" fontId="1" fillId="0" borderId="0" xfId="17" applyNumberFormat="1" applyFont="1" applyBorder="1" applyAlignment="1">
      <alignment vertical="center"/>
    </xf>
    <xf numFmtId="184" fontId="1" fillId="0" borderId="8" xfId="17" applyNumberFormat="1" applyFont="1" applyBorder="1" applyAlignment="1">
      <alignment vertical="center"/>
    </xf>
    <xf numFmtId="38" fontId="1" fillId="0" borderId="9" xfId="17" applyFont="1" applyBorder="1" applyAlignment="1">
      <alignment vertical="center"/>
    </xf>
    <xf numFmtId="38" fontId="1" fillId="0" borderId="11" xfId="17" applyFont="1" applyBorder="1" applyAlignment="1">
      <alignment vertical="center"/>
    </xf>
    <xf numFmtId="184" fontId="1" fillId="0" borderId="11" xfId="17" applyNumberFormat="1" applyFont="1" applyBorder="1" applyAlignment="1">
      <alignment vertical="center"/>
    </xf>
    <xf numFmtId="38" fontId="1" fillId="0" borderId="11" xfId="17" applyNumberFormat="1" applyFont="1" applyBorder="1" applyAlignment="1">
      <alignment vertical="center"/>
    </xf>
    <xf numFmtId="184" fontId="1" fillId="0" borderId="10" xfId="17" applyNumberFormat="1" applyFont="1" applyBorder="1" applyAlignment="1">
      <alignment vertical="center"/>
    </xf>
    <xf numFmtId="38" fontId="7" fillId="0" borderId="0" xfId="17" applyFont="1" applyFill="1" applyAlignment="1">
      <alignment/>
    </xf>
    <xf numFmtId="182" fontId="1" fillId="0" borderId="0" xfId="17" applyNumberFormat="1" applyFont="1" applyFill="1" applyBorder="1" applyAlignment="1">
      <alignment/>
    </xf>
    <xf numFmtId="38" fontId="1" fillId="0" borderId="4" xfId="17" applyFont="1" applyFill="1" applyBorder="1" applyAlignment="1">
      <alignment vertical="center"/>
    </xf>
    <xf numFmtId="38" fontId="1" fillId="0" borderId="5" xfId="17" applyFont="1" applyFill="1" applyBorder="1" applyAlignment="1">
      <alignment horizontal="center" vertical="center"/>
    </xf>
    <xf numFmtId="38" fontId="1" fillId="0" borderId="6" xfId="17" applyFont="1" applyFill="1" applyBorder="1" applyAlignment="1">
      <alignment vertical="center"/>
    </xf>
    <xf numFmtId="38" fontId="1" fillId="0" borderId="7" xfId="17" applyFont="1" applyFill="1" applyBorder="1" applyAlignment="1">
      <alignment horizontal="distributed" vertical="center"/>
    </xf>
    <xf numFmtId="0" fontId="8" fillId="0" borderId="0" xfId="50" applyFont="1" applyFill="1" applyBorder="1" applyAlignment="1">
      <alignment horizontal="distributed" vertical="center"/>
      <protection/>
    </xf>
    <xf numFmtId="38" fontId="1" fillId="0" borderId="8" xfId="17" applyFont="1" applyFill="1" applyBorder="1" applyAlignment="1">
      <alignment horizontal="right" vertical="center"/>
    </xf>
    <xf numFmtId="0" fontId="1" fillId="0" borderId="8" xfId="50" applyFont="1" applyFill="1" applyBorder="1" applyAlignment="1">
      <alignment horizontal="distributed" vertical="center"/>
      <protection/>
    </xf>
    <xf numFmtId="38" fontId="1" fillId="0" borderId="8" xfId="17" applyFont="1" applyFill="1" applyBorder="1" applyAlignment="1" quotePrefix="1">
      <alignment vertical="center"/>
    </xf>
    <xf numFmtId="38" fontId="10" fillId="0" borderId="8" xfId="17" applyFont="1" applyFill="1" applyBorder="1" applyAlignment="1">
      <alignment vertical="center"/>
    </xf>
    <xf numFmtId="38" fontId="1" fillId="0" borderId="0" xfId="17" applyFont="1" applyFill="1" applyBorder="1" applyAlignment="1">
      <alignment horizontal="left" vertical="center"/>
    </xf>
    <xf numFmtId="38" fontId="1" fillId="0" borderId="8" xfId="17" applyFont="1" applyFill="1" applyBorder="1" applyAlignment="1">
      <alignment horizontal="left" vertical="center"/>
    </xf>
    <xf numFmtId="38" fontId="1" fillId="0" borderId="8" xfId="17" applyFont="1" applyFill="1" applyBorder="1" applyAlignment="1" quotePrefix="1">
      <alignment horizontal="left" vertical="center"/>
    </xf>
    <xf numFmtId="38" fontId="1" fillId="0" borderId="7" xfId="17" applyFont="1" applyFill="1" applyBorder="1" applyAlignment="1">
      <alignment horizontal="center" vertical="distributed" textRotation="255"/>
    </xf>
    <xf numFmtId="38" fontId="9" fillId="0" borderId="8" xfId="17" applyFont="1" applyFill="1" applyBorder="1" applyAlignment="1">
      <alignment horizontal="distributed" vertical="center"/>
    </xf>
    <xf numFmtId="40" fontId="9" fillId="0" borderId="0" xfId="17" applyNumberFormat="1" applyFont="1" applyFill="1" applyBorder="1" applyAlignment="1">
      <alignment horizontal="left" vertical="center"/>
    </xf>
    <xf numFmtId="38" fontId="9" fillId="0" borderId="0" xfId="17" applyFont="1" applyFill="1" applyBorder="1" applyAlignment="1">
      <alignment horizontal="left" vertical="center"/>
    </xf>
    <xf numFmtId="38" fontId="9" fillId="0" borderId="0" xfId="17" applyFont="1" applyFill="1" applyBorder="1" applyAlignment="1">
      <alignment horizontal="distributed" vertical="center"/>
    </xf>
    <xf numFmtId="38" fontId="1" fillId="0" borderId="7" xfId="17" applyFont="1" applyFill="1" applyBorder="1" applyAlignment="1">
      <alignment vertical="distributed" textRotation="255"/>
    </xf>
    <xf numFmtId="38" fontId="1" fillId="0" borderId="9" xfId="17" applyFont="1" applyFill="1" applyBorder="1" applyAlignment="1">
      <alignment/>
    </xf>
    <xf numFmtId="38" fontId="1" fillId="0" borderId="10" xfId="17" applyFont="1" applyFill="1" applyBorder="1" applyAlignment="1">
      <alignment/>
    </xf>
    <xf numFmtId="38" fontId="9" fillId="0" borderId="5" xfId="17" applyFont="1" applyFill="1" applyBorder="1" applyAlignment="1">
      <alignment/>
    </xf>
    <xf numFmtId="0" fontId="1" fillId="0" borderId="0" xfId="51" applyFont="1">
      <alignment/>
      <protection/>
    </xf>
    <xf numFmtId="0" fontId="7" fillId="0" borderId="0" xfId="51" applyFont="1">
      <alignment/>
      <protection/>
    </xf>
    <xf numFmtId="0" fontId="1" fillId="0" borderId="0" xfId="51" applyFont="1" applyAlignment="1">
      <alignment horizontal="right"/>
      <protection/>
    </xf>
    <xf numFmtId="0" fontId="1" fillId="0" borderId="20" xfId="51" applyFont="1" applyBorder="1" applyAlignment="1">
      <alignment horizontal="distributed"/>
      <protection/>
    </xf>
    <xf numFmtId="0" fontId="1" fillId="0" borderId="7" xfId="51" applyFont="1" applyBorder="1">
      <alignment/>
      <protection/>
    </xf>
    <xf numFmtId="0" fontId="1" fillId="0" borderId="2" xfId="51" applyFont="1" applyBorder="1" applyAlignment="1">
      <alignment horizontal="center" vertical="center"/>
      <protection/>
    </xf>
    <xf numFmtId="0" fontId="9" fillId="0" borderId="2" xfId="51" applyFont="1" applyBorder="1" applyAlignment="1">
      <alignment horizontal="center" vertical="center"/>
      <protection/>
    </xf>
    <xf numFmtId="0" fontId="1" fillId="0" borderId="2" xfId="51" applyFont="1" applyBorder="1" applyAlignment="1">
      <alignment horizontal="distributed"/>
      <protection/>
    </xf>
    <xf numFmtId="0" fontId="10" fillId="0" borderId="0" xfId="51" applyFont="1" applyFill="1">
      <alignment/>
      <protection/>
    </xf>
    <xf numFmtId="0" fontId="10" fillId="0" borderId="16" xfId="51" applyFont="1" applyFill="1" applyBorder="1" applyAlignment="1">
      <alignment horizontal="distributed"/>
      <protection/>
    </xf>
    <xf numFmtId="41" fontId="10" fillId="0" borderId="0" xfId="51" applyNumberFormat="1" applyFont="1" applyFill="1" applyBorder="1">
      <alignment/>
      <protection/>
    </xf>
    <xf numFmtId="41" fontId="10" fillId="0" borderId="8" xfId="51" applyNumberFormat="1" applyFont="1" applyFill="1" applyBorder="1">
      <alignment/>
      <protection/>
    </xf>
    <xf numFmtId="0" fontId="1" fillId="0" borderId="16" xfId="51" applyFont="1" applyBorder="1" applyAlignment="1">
      <alignment horizontal="distributed"/>
      <protection/>
    </xf>
    <xf numFmtId="41" fontId="1" fillId="0" borderId="0" xfId="51" applyNumberFormat="1" applyFont="1" applyBorder="1">
      <alignment/>
      <protection/>
    </xf>
    <xf numFmtId="41" fontId="1" fillId="0" borderId="8" xfId="51" applyNumberFormat="1" applyFont="1" applyBorder="1">
      <alignment/>
      <protection/>
    </xf>
    <xf numFmtId="41" fontId="1" fillId="0" borderId="20" xfId="51" applyNumberFormat="1" applyFont="1" applyBorder="1">
      <alignment/>
      <protection/>
    </xf>
    <xf numFmtId="0" fontId="1" fillId="0" borderId="11" xfId="51" applyFont="1" applyBorder="1" applyAlignment="1">
      <alignment horizontal="center"/>
      <protection/>
    </xf>
    <xf numFmtId="0" fontId="1" fillId="0" borderId="10" xfId="51" applyFont="1" applyBorder="1" applyAlignment="1">
      <alignment horizontal="center"/>
      <protection/>
    </xf>
    <xf numFmtId="0" fontId="1" fillId="0" borderId="0" xfId="51" applyFont="1" applyBorder="1">
      <alignment/>
      <protection/>
    </xf>
    <xf numFmtId="0" fontId="1" fillId="0" borderId="3" xfId="51" applyFont="1" applyBorder="1" applyAlignment="1">
      <alignment horizontal="center"/>
      <protection/>
    </xf>
    <xf numFmtId="41" fontId="10" fillId="0" borderId="0" xfId="51" applyNumberFormat="1" applyFont="1" applyFill="1">
      <alignment/>
      <protection/>
    </xf>
    <xf numFmtId="41" fontId="10" fillId="0" borderId="5" xfId="51" applyNumberFormat="1" applyFont="1" applyFill="1" applyBorder="1">
      <alignment/>
      <protection/>
    </xf>
    <xf numFmtId="41" fontId="10" fillId="0" borderId="6" xfId="51" applyNumberFormat="1" applyFont="1" applyFill="1" applyBorder="1">
      <alignment/>
      <protection/>
    </xf>
    <xf numFmtId="41" fontId="1" fillId="0" borderId="0" xfId="51" applyNumberFormat="1" applyFont="1">
      <alignment/>
      <protection/>
    </xf>
    <xf numFmtId="41" fontId="1" fillId="0" borderId="0" xfId="51" applyNumberFormat="1" applyFont="1" applyAlignment="1">
      <alignment horizontal="right"/>
      <protection/>
    </xf>
    <xf numFmtId="41" fontId="1" fillId="0" borderId="11" xfId="51" applyNumberFormat="1" applyFont="1" applyBorder="1">
      <alignment/>
      <protection/>
    </xf>
    <xf numFmtId="41" fontId="1" fillId="0" borderId="10" xfId="51" applyNumberFormat="1" applyFont="1" applyBorder="1">
      <alignment/>
      <protection/>
    </xf>
    <xf numFmtId="0" fontId="1" fillId="0" borderId="0" xfId="52" applyFont="1" applyFill="1" applyAlignment="1">
      <alignment vertical="center"/>
      <protection/>
    </xf>
    <xf numFmtId="182" fontId="1" fillId="0" borderId="0" xfId="17" applyNumberFormat="1" applyFont="1" applyFill="1" applyBorder="1" applyAlignment="1">
      <alignment vertical="center"/>
    </xf>
    <xf numFmtId="0" fontId="1" fillId="0" borderId="15" xfId="26" applyFont="1" applyBorder="1" applyAlignment="1">
      <alignment horizontal="center" vertical="center" wrapText="1"/>
      <protection/>
    </xf>
    <xf numFmtId="0" fontId="8" fillId="0" borderId="16" xfId="26" applyFont="1" applyBorder="1" applyAlignment="1">
      <alignment horizontal="center" vertical="center" wrapText="1"/>
      <protection/>
    </xf>
    <xf numFmtId="38" fontId="1" fillId="0" borderId="0" xfId="17" applyFont="1" applyFill="1" applyAlignment="1">
      <alignment horizontal="right" vertical="center"/>
    </xf>
    <xf numFmtId="38" fontId="1" fillId="0" borderId="1" xfId="17" applyFont="1" applyFill="1" applyBorder="1" applyAlignment="1">
      <alignment horizontal="center" vertical="center"/>
    </xf>
    <xf numFmtId="0" fontId="1" fillId="0" borderId="3" xfId="52" applyFont="1" applyFill="1" applyBorder="1" applyAlignment="1">
      <alignment horizontal="distributed" vertical="center"/>
      <protection/>
    </xf>
    <xf numFmtId="41" fontId="1" fillId="0" borderId="4" xfId="17" applyNumberFormat="1" applyFont="1" applyFill="1" applyBorder="1" applyAlignment="1">
      <alignment vertical="center"/>
    </xf>
    <xf numFmtId="41" fontId="1" fillId="0" borderId="5" xfId="17" applyNumberFormat="1" applyFont="1" applyFill="1" applyBorder="1" applyAlignment="1">
      <alignment vertical="center"/>
    </xf>
    <xf numFmtId="38" fontId="1" fillId="0" borderId="7" xfId="17" applyFont="1" applyFill="1" applyBorder="1" applyAlignment="1">
      <alignment horizontal="left" vertical="center"/>
    </xf>
    <xf numFmtId="0" fontId="13" fillId="0" borderId="8" xfId="52" applyFont="1" applyFill="1" applyBorder="1" applyAlignment="1">
      <alignment horizontal="distributed" vertical="center"/>
      <protection/>
    </xf>
    <xf numFmtId="38" fontId="9" fillId="0" borderId="0" xfId="17" applyFont="1" applyFill="1" applyAlignment="1">
      <alignment vertical="center"/>
    </xf>
    <xf numFmtId="0" fontId="7" fillId="0" borderId="0" xfId="53" applyFont="1" applyFill="1" applyAlignment="1">
      <alignment vertical="center"/>
      <protection/>
    </xf>
    <xf numFmtId="38" fontId="9" fillId="0" borderId="0" xfId="17" applyFont="1" applyFill="1" applyBorder="1" applyAlignment="1">
      <alignment vertical="center"/>
    </xf>
    <xf numFmtId="182" fontId="9" fillId="0" borderId="0" xfId="17" applyNumberFormat="1" applyFont="1" applyFill="1" applyBorder="1" applyAlignment="1">
      <alignment vertical="center"/>
    </xf>
    <xf numFmtId="38" fontId="9" fillId="0" borderId="0" xfId="17" applyFont="1" applyFill="1" applyAlignment="1">
      <alignment vertical="center" shrinkToFit="1"/>
    </xf>
    <xf numFmtId="38" fontId="9" fillId="0" borderId="16" xfId="17" applyFont="1" applyFill="1" applyBorder="1" applyAlignment="1">
      <alignment horizontal="center" vertical="center" shrinkToFit="1"/>
    </xf>
    <xf numFmtId="38" fontId="1" fillId="0" borderId="3" xfId="17" applyFont="1" applyFill="1" applyBorder="1" applyAlignment="1">
      <alignment horizontal="distributed" vertical="center" shrinkToFit="1"/>
    </xf>
    <xf numFmtId="38" fontId="1" fillId="0" borderId="3" xfId="17" applyFont="1" applyFill="1" applyBorder="1" applyAlignment="1">
      <alignment horizontal="center" vertical="center" shrinkToFit="1"/>
    </xf>
    <xf numFmtId="38" fontId="9" fillId="0" borderId="2" xfId="17" applyFont="1" applyFill="1" applyBorder="1" applyAlignment="1">
      <alignment vertical="center" shrinkToFit="1"/>
    </xf>
    <xf numFmtId="38" fontId="9" fillId="0" borderId="7" xfId="17" applyFont="1" applyFill="1" applyBorder="1" applyAlignment="1">
      <alignment vertical="center" shrinkToFit="1"/>
    </xf>
    <xf numFmtId="38" fontId="1" fillId="0" borderId="0" xfId="17" applyFont="1" applyFill="1" applyAlignment="1">
      <alignment vertical="center" shrinkToFit="1"/>
    </xf>
    <xf numFmtId="38" fontId="10" fillId="0" borderId="0" xfId="17" applyFont="1" applyFill="1" applyAlignment="1">
      <alignment vertical="center" shrinkToFit="1"/>
    </xf>
    <xf numFmtId="38" fontId="1" fillId="0" borderId="8" xfId="17" applyFont="1" applyFill="1" applyBorder="1" applyAlignment="1">
      <alignment horizontal="distributed" vertical="center" shrinkToFit="1"/>
    </xf>
    <xf numFmtId="41" fontId="9" fillId="0" borderId="7" xfId="17" applyNumberFormat="1" applyFont="1" applyFill="1" applyBorder="1" applyAlignment="1">
      <alignment vertical="center"/>
    </xf>
    <xf numFmtId="41" fontId="9" fillId="0" borderId="0" xfId="17" applyNumberFormat="1" applyFont="1" applyFill="1" applyBorder="1" applyAlignment="1">
      <alignment vertical="center"/>
    </xf>
    <xf numFmtId="41" fontId="9" fillId="0" borderId="8" xfId="17" applyNumberFormat="1" applyFont="1" applyFill="1" applyBorder="1" applyAlignment="1">
      <alignment vertical="center"/>
    </xf>
    <xf numFmtId="38" fontId="9" fillId="0" borderId="9" xfId="17" applyFont="1" applyFill="1" applyBorder="1" applyAlignment="1">
      <alignment vertical="center" shrinkToFit="1"/>
    </xf>
    <xf numFmtId="38" fontId="1" fillId="0" borderId="10" xfId="17" applyFont="1" applyFill="1" applyBorder="1" applyAlignment="1">
      <alignment horizontal="distributed" vertical="center" shrinkToFit="1"/>
    </xf>
    <xf numFmtId="38" fontId="1" fillId="0" borderId="0" xfId="17" applyFont="1" applyAlignment="1">
      <alignment horizontal="center" vertical="center"/>
    </xf>
    <xf numFmtId="38" fontId="9" fillId="0" borderId="3" xfId="17" applyFont="1" applyBorder="1" applyAlignment="1">
      <alignment horizontal="distributed" vertical="center"/>
    </xf>
    <xf numFmtId="38" fontId="1" fillId="0" borderId="16" xfId="17" applyFont="1" applyBorder="1" applyAlignment="1">
      <alignment horizontal="center" vertical="center"/>
    </xf>
    <xf numFmtId="38" fontId="9" fillId="0" borderId="4" xfId="17" applyFont="1" applyBorder="1" applyAlignment="1">
      <alignment horizontal="distributed" vertical="center"/>
    </xf>
    <xf numFmtId="38" fontId="9" fillId="0" borderId="5" xfId="17" applyFont="1" applyBorder="1" applyAlignment="1">
      <alignment horizontal="distributed" vertical="center"/>
    </xf>
    <xf numFmtId="38" fontId="9" fillId="0" borderId="6" xfId="17" applyFont="1" applyBorder="1" applyAlignment="1">
      <alignment horizontal="distributed" vertical="center"/>
    </xf>
    <xf numFmtId="38" fontId="10" fillId="0" borderId="7" xfId="17" applyFont="1" applyBorder="1" applyAlignment="1">
      <alignment horizontal="right" vertical="center"/>
    </xf>
    <xf numFmtId="38" fontId="10" fillId="0" borderId="0" xfId="17" applyFont="1" applyBorder="1" applyAlignment="1">
      <alignment horizontal="right" vertical="center"/>
    </xf>
    <xf numFmtId="38" fontId="10" fillId="0" borderId="8" xfId="17" applyFont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" fillId="0" borderId="10" xfId="17" applyFont="1" applyBorder="1" applyAlignment="1">
      <alignment vertical="center"/>
    </xf>
    <xf numFmtId="49" fontId="1" fillId="0" borderId="0" xfId="17" applyNumberFormat="1" applyFont="1" applyAlignment="1">
      <alignment vertical="center"/>
    </xf>
    <xf numFmtId="0" fontId="1" fillId="0" borderId="38" xfId="26" applyFont="1" applyFill="1" applyBorder="1" applyAlignment="1">
      <alignment horizontal="center" vertical="distributed"/>
      <protection/>
    </xf>
    <xf numFmtId="0" fontId="1" fillId="0" borderId="15" xfId="26" applyFont="1" applyBorder="1" applyAlignment="1">
      <alignment horizontal="center" vertical="center"/>
      <protection/>
    </xf>
    <xf numFmtId="0" fontId="8" fillId="0" borderId="2" xfId="26" applyFont="1" applyBorder="1" applyAlignment="1">
      <alignment horizontal="center" vertical="center"/>
      <protection/>
    </xf>
    <xf numFmtId="0" fontId="1" fillId="0" borderId="1" xfId="26" applyFont="1" applyBorder="1" applyAlignment="1">
      <alignment horizontal="distributed" vertical="center" wrapText="1"/>
      <protection/>
    </xf>
    <xf numFmtId="0" fontId="0" fillId="0" borderId="16" xfId="26" applyBorder="1" applyAlignment="1">
      <alignment horizontal="distributed" vertical="center" wrapText="1"/>
      <protection/>
    </xf>
    <xf numFmtId="0" fontId="0" fillId="0" borderId="2" xfId="26" applyBorder="1" applyAlignment="1">
      <alignment horizontal="distributed" vertical="center" wrapText="1"/>
      <protection/>
    </xf>
    <xf numFmtId="0" fontId="1" fillId="0" borderId="37" xfId="26" applyFont="1" applyFill="1" applyBorder="1" applyAlignment="1">
      <alignment horizontal="center" vertical="distributed"/>
      <protection/>
    </xf>
    <xf numFmtId="0" fontId="1" fillId="0" borderId="10" xfId="26" applyFont="1" applyBorder="1" applyAlignment="1">
      <alignment horizontal="center" vertical="center"/>
      <protection/>
    </xf>
    <xf numFmtId="0" fontId="1" fillId="0" borderId="19" xfId="26" applyFont="1" applyFill="1" applyBorder="1" applyAlignment="1">
      <alignment horizontal="center" vertical="distributed"/>
      <protection/>
    </xf>
    <xf numFmtId="0" fontId="1" fillId="0" borderId="39" xfId="26" applyFont="1" applyBorder="1" applyAlignment="1">
      <alignment horizontal="center" vertical="center"/>
      <protection/>
    </xf>
    <xf numFmtId="0" fontId="1" fillId="0" borderId="4" xfId="26" applyFont="1" applyBorder="1" applyAlignment="1">
      <alignment horizontal="center" vertical="center"/>
      <protection/>
    </xf>
    <xf numFmtId="0" fontId="1" fillId="0" borderId="5" xfId="26" applyFont="1" applyBorder="1" applyAlignment="1">
      <alignment horizontal="center" vertical="center"/>
      <protection/>
    </xf>
    <xf numFmtId="0" fontId="1" fillId="0" borderId="9" xfId="26" applyFont="1" applyBorder="1" applyAlignment="1">
      <alignment horizontal="center" vertical="center"/>
      <protection/>
    </xf>
    <xf numFmtId="0" fontId="1" fillId="0" borderId="38" xfId="25" applyFont="1" applyBorder="1" applyAlignment="1">
      <alignment horizontal="distributed"/>
      <protection/>
    </xf>
    <xf numFmtId="0" fontId="1" fillId="0" borderId="1" xfId="25" applyFont="1" applyBorder="1" applyAlignment="1">
      <alignment horizontal="distributed" vertical="center" wrapText="1"/>
      <protection/>
    </xf>
    <xf numFmtId="0" fontId="0" fillId="0" borderId="2" xfId="25" applyBorder="1" applyAlignment="1">
      <alignment horizontal="distributed" vertical="center" wrapText="1"/>
      <protection/>
    </xf>
    <xf numFmtId="0" fontId="1" fillId="0" borderId="0" xfId="26" applyFont="1" applyAlignment="1">
      <alignment horizontal="right" vertical="center"/>
      <protection/>
    </xf>
    <xf numFmtId="0" fontId="0" fillId="0" borderId="17" xfId="26" applyBorder="1" applyAlignment="1">
      <alignment horizontal="right" vertical="center"/>
      <protection/>
    </xf>
    <xf numFmtId="0" fontId="1" fillId="0" borderId="41" xfId="26" applyFont="1" applyBorder="1" applyAlignment="1">
      <alignment horizontal="center" vertical="center"/>
      <protection/>
    </xf>
    <xf numFmtId="0" fontId="16" fillId="0" borderId="2" xfId="25" applyFont="1" applyBorder="1" applyAlignment="1">
      <alignment horizontal="distributed" vertical="center"/>
      <protection/>
    </xf>
    <xf numFmtId="0" fontId="16" fillId="0" borderId="38" xfId="25" applyFont="1" applyBorder="1" applyAlignment="1">
      <alignment horizontal="distributed"/>
      <protection/>
    </xf>
    <xf numFmtId="0" fontId="1" fillId="0" borderId="1" xfId="25" applyFont="1" applyBorder="1" applyAlignment="1">
      <alignment horizontal="distributed" vertical="center"/>
      <protection/>
    </xf>
    <xf numFmtId="0" fontId="0" fillId="0" borderId="2" xfId="25" applyBorder="1" applyAlignment="1">
      <alignment horizontal="distributed"/>
      <protection/>
    </xf>
    <xf numFmtId="0" fontId="1" fillId="0" borderId="1" xfId="25" applyFont="1" applyBorder="1" applyAlignment="1">
      <alignment horizontal="distributed" vertical="center"/>
      <protection/>
    </xf>
    <xf numFmtId="38" fontId="10" fillId="0" borderId="4" xfId="17" applyFont="1" applyFill="1" applyBorder="1" applyAlignment="1">
      <alignment horizontal="distributed" vertical="center"/>
    </xf>
    <xf numFmtId="0" fontId="15" fillId="0" borderId="6" xfId="24" applyFont="1" applyBorder="1" applyAlignment="1">
      <alignment horizontal="distributed" vertical="center"/>
      <protection/>
    </xf>
    <xf numFmtId="0" fontId="15" fillId="0" borderId="8" xfId="24" applyFont="1" applyBorder="1" applyAlignment="1">
      <alignment horizontal="distributed" vertical="center"/>
      <protection/>
    </xf>
    <xf numFmtId="0" fontId="1" fillId="0" borderId="19" xfId="25" applyFont="1" applyBorder="1" applyAlignment="1">
      <alignment horizontal="distributed"/>
      <protection/>
    </xf>
    <xf numFmtId="0" fontId="16" fillId="0" borderId="37" xfId="25" applyFont="1" applyBorder="1" applyAlignment="1">
      <alignment horizontal="distributed"/>
      <protection/>
    </xf>
    <xf numFmtId="38" fontId="1" fillId="0" borderId="10" xfId="17" applyFont="1" applyFill="1" applyBorder="1" applyAlignment="1">
      <alignment horizontal="center" vertical="center"/>
    </xf>
    <xf numFmtId="38" fontId="1" fillId="0" borderId="19" xfId="17" applyFont="1" applyFill="1" applyBorder="1" applyAlignment="1">
      <alignment horizontal="distributed" vertical="center"/>
    </xf>
    <xf numFmtId="38" fontId="1" fillId="0" borderId="37" xfId="17" applyFont="1" applyFill="1" applyBorder="1" applyAlignment="1">
      <alignment horizontal="distributed" vertical="center"/>
    </xf>
    <xf numFmtId="38" fontId="1" fillId="0" borderId="38" xfId="17" applyFont="1" applyFill="1" applyBorder="1" applyAlignment="1">
      <alignment horizontal="distributed" vertical="center"/>
    </xf>
    <xf numFmtId="38" fontId="1" fillId="0" borderId="22" xfId="17" applyFont="1" applyFill="1" applyBorder="1" applyAlignment="1">
      <alignment horizontal="center" vertical="center"/>
    </xf>
    <xf numFmtId="38" fontId="1" fillId="0" borderId="7" xfId="17" applyFont="1" applyFill="1" applyBorder="1" applyAlignment="1">
      <alignment horizontal="center" vertical="center"/>
    </xf>
    <xf numFmtId="38" fontId="1" fillId="0" borderId="8" xfId="17" applyFont="1" applyFill="1" applyBorder="1" applyAlignment="1">
      <alignment horizontal="center" vertical="center"/>
    </xf>
    <xf numFmtId="38" fontId="1" fillId="0" borderId="9" xfId="17" applyFont="1" applyFill="1" applyBorder="1" applyAlignment="1">
      <alignment horizontal="center" vertical="center"/>
    </xf>
    <xf numFmtId="38" fontId="1" fillId="0" borderId="20" xfId="17" applyFont="1" applyFill="1" applyBorder="1" applyAlignment="1">
      <alignment horizontal="center" vertical="center"/>
    </xf>
    <xf numFmtId="38" fontId="1" fillId="0" borderId="39" xfId="17" applyFont="1" applyFill="1" applyBorder="1" applyAlignment="1">
      <alignment horizontal="center" vertical="center"/>
    </xf>
    <xf numFmtId="0" fontId="9" fillId="0" borderId="15" xfId="24" applyFont="1" applyFill="1" applyBorder="1" applyAlignment="1">
      <alignment horizontal="center" vertical="center"/>
      <protection/>
    </xf>
    <xf numFmtId="0" fontId="9" fillId="0" borderId="2" xfId="24" applyFont="1" applyFill="1" applyBorder="1" applyAlignment="1">
      <alignment horizontal="center" vertical="center"/>
      <protection/>
    </xf>
    <xf numFmtId="186" fontId="9" fillId="0" borderId="15" xfId="24" applyNumberFormat="1" applyFont="1" applyFill="1" applyBorder="1" applyAlignment="1">
      <alignment horizontal="center" vertical="center" wrapText="1"/>
      <protection/>
    </xf>
    <xf numFmtId="186" fontId="9" fillId="0" borderId="2" xfId="24" applyNumberFormat="1" applyFont="1" applyFill="1" applyBorder="1" applyAlignment="1">
      <alignment horizontal="center" vertical="center" wrapText="1"/>
      <protection/>
    </xf>
    <xf numFmtId="38" fontId="1" fillId="0" borderId="15" xfId="17" applyFont="1" applyFill="1" applyBorder="1" applyAlignment="1">
      <alignment horizontal="center" vertical="center"/>
    </xf>
    <xf numFmtId="38" fontId="1" fillId="0" borderId="2" xfId="17" applyFont="1" applyFill="1" applyBorder="1" applyAlignment="1">
      <alignment horizontal="center" vertical="center"/>
    </xf>
    <xf numFmtId="38" fontId="1" fillId="0" borderId="16" xfId="17" applyFont="1" applyFill="1" applyBorder="1" applyAlignment="1">
      <alignment horizontal="center" vertical="center" wrapText="1"/>
    </xf>
    <xf numFmtId="38" fontId="1" fillId="0" borderId="2" xfId="17" applyFont="1" applyFill="1" applyBorder="1" applyAlignment="1">
      <alignment horizontal="center" vertical="center" wrapText="1"/>
    </xf>
    <xf numFmtId="38" fontId="1" fillId="0" borderId="41" xfId="17" applyFont="1" applyFill="1" applyBorder="1" applyAlignment="1">
      <alignment horizontal="center" vertical="center"/>
    </xf>
    <xf numFmtId="38" fontId="1" fillId="0" borderId="40" xfId="17" applyFont="1" applyFill="1" applyBorder="1" applyAlignment="1">
      <alignment horizontal="center" vertical="center"/>
    </xf>
    <xf numFmtId="38" fontId="1" fillId="0" borderId="15" xfId="17" applyFont="1" applyFill="1" applyBorder="1" applyAlignment="1">
      <alignment horizontal="center" vertical="center" wrapText="1" shrinkToFit="1"/>
    </xf>
    <xf numFmtId="38" fontId="1" fillId="0" borderId="2" xfId="17" applyFont="1" applyFill="1" applyBorder="1" applyAlignment="1">
      <alignment horizontal="center" vertical="center" wrapText="1" shrinkToFit="1"/>
    </xf>
    <xf numFmtId="186" fontId="1" fillId="0" borderId="19" xfId="17" applyNumberFormat="1" applyFont="1" applyFill="1" applyBorder="1" applyAlignment="1">
      <alignment horizontal="distributed" vertical="center"/>
    </xf>
    <xf numFmtId="186" fontId="1" fillId="0" borderId="37" xfId="17" applyNumberFormat="1" applyFont="1" applyFill="1" applyBorder="1" applyAlignment="1">
      <alignment horizontal="distributed" vertical="center"/>
    </xf>
    <xf numFmtId="186" fontId="1" fillId="0" borderId="38" xfId="17" applyNumberFormat="1" applyFont="1" applyFill="1" applyBorder="1" applyAlignment="1">
      <alignment horizontal="distributed" vertical="center"/>
    </xf>
    <xf numFmtId="38" fontId="1" fillId="0" borderId="15" xfId="17" applyFont="1" applyFill="1" applyBorder="1" applyAlignment="1">
      <alignment horizontal="center" vertical="center" wrapText="1"/>
    </xf>
    <xf numFmtId="0" fontId="0" fillId="0" borderId="2" xfId="23" applyFill="1" applyBorder="1" applyAlignment="1">
      <alignment horizontal="distributed" vertical="center"/>
      <protection/>
    </xf>
    <xf numFmtId="0" fontId="10" fillId="0" borderId="4" xfId="23" applyFont="1" applyFill="1" applyBorder="1" applyAlignment="1">
      <alignment horizontal="center" vertical="center"/>
      <protection/>
    </xf>
    <xf numFmtId="0" fontId="10" fillId="0" borderId="6" xfId="23" applyFont="1" applyFill="1" applyBorder="1" applyAlignment="1">
      <alignment horizontal="center" vertical="center"/>
      <protection/>
    </xf>
    <xf numFmtId="0" fontId="15" fillId="0" borderId="8" xfId="23" applyFont="1" applyFill="1" applyBorder="1" applyAlignment="1">
      <alignment horizontal="distributed" vertical="center"/>
      <protection/>
    </xf>
    <xf numFmtId="38" fontId="1" fillId="0" borderId="0" xfId="17" applyFont="1" applyFill="1" applyAlignment="1">
      <alignment horizontal="center" vertical="center"/>
    </xf>
    <xf numFmtId="38" fontId="1" fillId="0" borderId="17" xfId="17" applyFont="1" applyFill="1" applyBorder="1" applyAlignment="1">
      <alignment horizontal="center" vertical="center"/>
    </xf>
    <xf numFmtId="0" fontId="0" fillId="0" borderId="9" xfId="23" applyFill="1" applyBorder="1" applyAlignment="1">
      <alignment horizontal="distributed" vertical="center"/>
      <protection/>
    </xf>
    <xf numFmtId="0" fontId="0" fillId="0" borderId="10" xfId="23" applyFill="1" applyBorder="1" applyAlignment="1">
      <alignment horizontal="distributed" vertical="center"/>
      <protection/>
    </xf>
    <xf numFmtId="0" fontId="1" fillId="0" borderId="1" xfId="23" applyFont="1" applyFill="1" applyBorder="1" applyAlignment="1">
      <alignment horizontal="distributed" vertical="center" wrapText="1"/>
      <protection/>
    </xf>
    <xf numFmtId="0" fontId="0" fillId="0" borderId="8" xfId="23" applyFill="1" applyBorder="1" applyAlignment="1">
      <alignment horizontal="distributed" vertical="center"/>
      <protection/>
    </xf>
    <xf numFmtId="0" fontId="1" fillId="0" borderId="18" xfId="21" applyFont="1" applyFill="1" applyBorder="1" applyAlignment="1">
      <alignment horizontal="center" vertical="center"/>
      <protection/>
    </xf>
    <xf numFmtId="0" fontId="10" fillId="0" borderId="4" xfId="21" applyFont="1" applyFill="1" applyBorder="1" applyAlignment="1">
      <alignment horizontal="center" vertical="center"/>
      <protection/>
    </xf>
    <xf numFmtId="0" fontId="10" fillId="0" borderId="6" xfId="21" applyFont="1" applyFill="1" applyBorder="1" applyAlignment="1">
      <alignment vertical="center"/>
      <protection/>
    </xf>
    <xf numFmtId="0" fontId="10" fillId="0" borderId="7" xfId="21" applyFont="1" applyFill="1" applyBorder="1" applyAlignment="1">
      <alignment horizontal="distributed" vertical="center"/>
      <protection/>
    </xf>
    <xf numFmtId="0" fontId="10" fillId="0" borderId="8" xfId="21" applyFont="1" applyFill="1" applyBorder="1" applyAlignment="1">
      <alignment horizontal="distributed" vertical="center"/>
      <protection/>
    </xf>
    <xf numFmtId="0" fontId="10" fillId="0" borderId="7" xfId="21" applyFont="1" applyFill="1" applyBorder="1" applyAlignment="1">
      <alignment horizontal="distributed" vertical="distributed"/>
      <protection/>
    </xf>
    <xf numFmtId="0" fontId="10" fillId="0" borderId="8" xfId="21" applyFont="1" applyFill="1" applyBorder="1" applyAlignment="1">
      <alignment horizontal="distributed" vertical="distributed"/>
      <protection/>
    </xf>
    <xf numFmtId="0" fontId="1" fillId="0" borderId="20" xfId="21" applyFont="1" applyFill="1" applyBorder="1" applyAlignment="1">
      <alignment horizontal="center" vertical="center"/>
      <protection/>
    </xf>
    <xf numFmtId="0" fontId="1" fillId="0" borderId="22" xfId="21" applyFont="1" applyFill="1" applyBorder="1" applyAlignment="1">
      <alignment horizontal="center" vertical="center"/>
      <protection/>
    </xf>
    <xf numFmtId="0" fontId="1" fillId="0" borderId="9" xfId="21" applyFont="1" applyFill="1" applyBorder="1" applyAlignment="1">
      <alignment horizontal="center" vertical="center"/>
      <protection/>
    </xf>
    <xf numFmtId="0" fontId="1" fillId="0" borderId="10" xfId="21" applyFont="1" applyFill="1" applyBorder="1" applyAlignment="1">
      <alignment horizontal="center" vertical="center"/>
      <protection/>
    </xf>
    <xf numFmtId="180" fontId="1" fillId="0" borderId="18" xfId="21" applyNumberFormat="1" applyFont="1" applyFill="1" applyBorder="1" applyAlignment="1">
      <alignment horizontal="center" vertical="center" shrinkToFit="1"/>
      <protection/>
    </xf>
    <xf numFmtId="0" fontId="10" fillId="0" borderId="7" xfId="17" applyNumberFormat="1" applyFont="1" applyFill="1" applyBorder="1" applyAlignment="1">
      <alignment horizontal="distributed" vertical="center"/>
    </xf>
    <xf numFmtId="0" fontId="10" fillId="0" borderId="8" xfId="17" applyNumberFormat="1" applyFont="1" applyFill="1" applyBorder="1" applyAlignment="1">
      <alignment horizontal="distributed" vertical="center"/>
    </xf>
    <xf numFmtId="0" fontId="1" fillId="0" borderId="19" xfId="22" applyFont="1" applyFill="1" applyBorder="1" applyAlignment="1">
      <alignment horizontal="center" vertical="center"/>
      <protection/>
    </xf>
    <xf numFmtId="0" fontId="1" fillId="0" borderId="38" xfId="22" applyFont="1" applyFill="1" applyBorder="1" applyAlignment="1">
      <alignment horizontal="center" vertical="center"/>
      <protection/>
    </xf>
    <xf numFmtId="0" fontId="10" fillId="0" borderId="7" xfId="22" applyFont="1" applyFill="1" applyBorder="1" applyAlignment="1">
      <alignment horizontal="distributed" vertical="center"/>
      <protection/>
    </xf>
    <xf numFmtId="0" fontId="13" fillId="0" borderId="8" xfId="22" applyFont="1" applyFill="1" applyBorder="1" applyAlignment="1">
      <alignment horizontal="distributed" vertical="center"/>
      <protection/>
    </xf>
    <xf numFmtId="0" fontId="1" fillId="0" borderId="7" xfId="23" applyFont="1" applyFill="1" applyBorder="1" applyAlignment="1">
      <alignment horizontal="center"/>
      <protection/>
    </xf>
    <xf numFmtId="0" fontId="1" fillId="0" borderId="0" xfId="23" applyFont="1" applyFill="1" applyBorder="1" applyAlignment="1">
      <alignment horizontal="center"/>
      <protection/>
    </xf>
    <xf numFmtId="0" fontId="1" fillId="0" borderId="7" xfId="23" applyFont="1" applyFill="1" applyBorder="1" applyAlignment="1">
      <alignment horizontal="distributed"/>
      <protection/>
    </xf>
    <xf numFmtId="0" fontId="1" fillId="0" borderId="0" xfId="23" applyFont="1" applyFill="1" applyBorder="1" applyAlignment="1">
      <alignment horizontal="distributed"/>
      <protection/>
    </xf>
    <xf numFmtId="58" fontId="1" fillId="0" borderId="20" xfId="23" applyNumberFormat="1" applyFont="1" applyFill="1" applyBorder="1" applyAlignment="1">
      <alignment horizontal="center" vertical="center"/>
      <protection/>
    </xf>
    <xf numFmtId="58" fontId="1" fillId="0" borderId="22" xfId="23" applyNumberFormat="1" applyFont="1" applyFill="1" applyBorder="1" applyAlignment="1">
      <alignment horizontal="center" vertical="center"/>
      <protection/>
    </xf>
    <xf numFmtId="58" fontId="1" fillId="0" borderId="9" xfId="23" applyNumberFormat="1" applyFont="1" applyFill="1" applyBorder="1" applyAlignment="1">
      <alignment horizontal="center" vertical="center"/>
      <protection/>
    </xf>
    <xf numFmtId="58" fontId="1" fillId="0" borderId="10" xfId="23" applyNumberFormat="1" applyFont="1" applyFill="1" applyBorder="1" applyAlignment="1">
      <alignment horizontal="center" vertical="center"/>
      <protection/>
    </xf>
    <xf numFmtId="38" fontId="10" fillId="0" borderId="7" xfId="17" applyFont="1" applyFill="1" applyBorder="1" applyAlignment="1">
      <alignment horizontal="distributed" vertical="center"/>
    </xf>
    <xf numFmtId="38" fontId="10" fillId="0" borderId="8" xfId="17" applyFont="1" applyFill="1" applyBorder="1" applyAlignment="1">
      <alignment horizontal="distributed" vertical="center"/>
    </xf>
    <xf numFmtId="0" fontId="1" fillId="0" borderId="20" xfId="23" applyFont="1" applyFill="1" applyBorder="1" applyAlignment="1">
      <alignment horizontal="distributed" vertical="center"/>
      <protection/>
    </xf>
    <xf numFmtId="0" fontId="0" fillId="0" borderId="22" xfId="23" applyFill="1" applyBorder="1" applyAlignment="1">
      <alignment horizontal="distributed" vertical="center"/>
      <protection/>
    </xf>
    <xf numFmtId="0" fontId="0" fillId="0" borderId="7" xfId="23" applyFill="1" applyBorder="1" applyAlignment="1">
      <alignment horizontal="distributed" vertical="center"/>
      <protection/>
    </xf>
    <xf numFmtId="0" fontId="1" fillId="0" borderId="38" xfId="26" applyFont="1" applyFill="1" applyBorder="1" applyAlignment="1">
      <alignment horizontal="distributed"/>
      <protection/>
    </xf>
    <xf numFmtId="0" fontId="1" fillId="0" borderId="15" xfId="26" applyFont="1" applyFill="1" applyBorder="1" applyAlignment="1">
      <alignment horizontal="center" vertical="center"/>
      <protection/>
    </xf>
    <xf numFmtId="0" fontId="8" fillId="0" borderId="16" xfId="26" applyFont="1" applyFill="1" applyBorder="1" applyAlignment="1">
      <alignment horizontal="center" vertical="center"/>
      <protection/>
    </xf>
    <xf numFmtId="0" fontId="8" fillId="0" borderId="2" xfId="26" applyFont="1" applyFill="1" applyBorder="1" applyAlignment="1">
      <alignment horizontal="center" vertical="center"/>
      <protection/>
    </xf>
    <xf numFmtId="0" fontId="1" fillId="0" borderId="19" xfId="26" applyFont="1" applyBorder="1" applyAlignment="1">
      <alignment horizontal="center" vertical="distributed"/>
      <protection/>
    </xf>
    <xf numFmtId="0" fontId="1" fillId="0" borderId="38" xfId="26" applyFont="1" applyBorder="1" applyAlignment="1">
      <alignment horizontal="center" vertical="distributed"/>
      <protection/>
    </xf>
    <xf numFmtId="0" fontId="1" fillId="0" borderId="3" xfId="26" applyFont="1" applyBorder="1" applyAlignment="1">
      <alignment horizontal="center" vertical="center"/>
      <protection/>
    </xf>
    <xf numFmtId="0" fontId="0" fillId="0" borderId="3" xfId="26" applyBorder="1" applyAlignment="1">
      <alignment vertical="center"/>
      <protection/>
    </xf>
    <xf numFmtId="0" fontId="1" fillId="0" borderId="19" xfId="26" applyFont="1" applyFill="1" applyBorder="1" applyAlignment="1">
      <alignment horizontal="center" vertical="center"/>
      <protection/>
    </xf>
    <xf numFmtId="0" fontId="0" fillId="0" borderId="37" xfId="26" applyBorder="1" applyAlignment="1">
      <alignment horizontal="center" vertical="center"/>
      <protection/>
    </xf>
    <xf numFmtId="0" fontId="1" fillId="0" borderId="41" xfId="26" applyFont="1" applyFill="1" applyBorder="1" applyAlignment="1">
      <alignment horizontal="center"/>
      <protection/>
    </xf>
    <xf numFmtId="0" fontId="1" fillId="0" borderId="39" xfId="26" applyFont="1" applyFill="1" applyBorder="1" applyAlignment="1">
      <alignment horizontal="center"/>
      <protection/>
    </xf>
    <xf numFmtId="0" fontId="1" fillId="0" borderId="20" xfId="26" applyFont="1" applyFill="1" applyBorder="1" applyAlignment="1">
      <alignment horizontal="left" vertical="center" indent="1"/>
      <protection/>
    </xf>
    <xf numFmtId="0" fontId="16" fillId="0" borderId="21" xfId="26" applyFont="1" applyBorder="1" applyAlignment="1">
      <alignment horizontal="left" vertical="center" indent="1"/>
      <protection/>
    </xf>
    <xf numFmtId="0" fontId="16" fillId="0" borderId="22" xfId="26" applyFont="1" applyBorder="1" applyAlignment="1">
      <alignment horizontal="left" vertical="center" indent="1"/>
      <protection/>
    </xf>
    <xf numFmtId="0" fontId="16" fillId="0" borderId="9" xfId="26" applyFont="1" applyBorder="1" applyAlignment="1">
      <alignment horizontal="left" vertical="center" indent="1"/>
      <protection/>
    </xf>
    <xf numFmtId="0" fontId="16" fillId="0" borderId="11" xfId="26" applyFont="1" applyBorder="1" applyAlignment="1">
      <alignment horizontal="left" vertical="center" indent="1"/>
      <protection/>
    </xf>
    <xf numFmtId="0" fontId="16" fillId="0" borderId="10" xfId="26" applyFont="1" applyBorder="1" applyAlignment="1">
      <alignment horizontal="left" vertical="center" indent="1"/>
      <protection/>
    </xf>
    <xf numFmtId="0" fontId="8" fillId="0" borderId="9" xfId="26" applyFont="1" applyBorder="1" applyAlignment="1">
      <alignment horizontal="center" vertical="center" wrapText="1"/>
      <protection/>
    </xf>
    <xf numFmtId="0" fontId="0" fillId="0" borderId="10" xfId="26" applyBorder="1" applyAlignment="1">
      <alignment horizontal="center" vertical="center" wrapText="1"/>
      <protection/>
    </xf>
    <xf numFmtId="0" fontId="1" fillId="0" borderId="9" xfId="26" applyFont="1" applyBorder="1" applyAlignment="1">
      <alignment horizontal="center" vertical="center" wrapText="1"/>
      <protection/>
    </xf>
    <xf numFmtId="0" fontId="1" fillId="0" borderId="41" xfId="26" applyFont="1" applyFill="1" applyBorder="1" applyAlignment="1">
      <alignment horizontal="center" vertical="center"/>
      <protection/>
    </xf>
    <xf numFmtId="0" fontId="1" fillId="0" borderId="39" xfId="26" applyFont="1" applyFill="1" applyBorder="1" applyAlignment="1">
      <alignment horizontal="center" vertical="center"/>
      <protection/>
    </xf>
    <xf numFmtId="0" fontId="1" fillId="0" borderId="16" xfId="26" applyFont="1" applyBorder="1" applyAlignment="1">
      <alignment horizontal="center" vertical="center"/>
      <protection/>
    </xf>
    <xf numFmtId="0" fontId="1" fillId="0" borderId="40" xfId="26" applyFont="1" applyBorder="1" applyAlignment="1">
      <alignment horizontal="center" vertical="center"/>
      <protection/>
    </xf>
    <xf numFmtId="0" fontId="0" fillId="0" borderId="40" xfId="26" applyBorder="1" applyAlignment="1">
      <alignment horizontal="center" vertical="center"/>
      <protection/>
    </xf>
    <xf numFmtId="0" fontId="0" fillId="0" borderId="39" xfId="26" applyBorder="1" applyAlignment="1">
      <alignment horizontal="center" vertical="center"/>
      <protection/>
    </xf>
    <xf numFmtId="0" fontId="16" fillId="0" borderId="10" xfId="26" applyFont="1" applyBorder="1" applyAlignment="1">
      <alignment horizontal="center" vertical="center" wrapText="1"/>
      <protection/>
    </xf>
    <xf numFmtId="0" fontId="1" fillId="0" borderId="1" xfId="27" applyFont="1" applyBorder="1" applyAlignment="1">
      <alignment horizontal="distributed" vertical="center"/>
      <protection/>
    </xf>
    <xf numFmtId="0" fontId="0" fillId="0" borderId="16" xfId="27" applyBorder="1" applyAlignment="1">
      <alignment horizontal="distributed" vertical="center"/>
      <protection/>
    </xf>
    <xf numFmtId="0" fontId="0" fillId="0" borderId="2" xfId="27" applyBorder="1" applyAlignment="1">
      <alignment horizontal="distributed" vertical="center"/>
      <protection/>
    </xf>
    <xf numFmtId="0" fontId="1" fillId="0" borderId="19" xfId="27" applyFont="1" applyBorder="1" applyAlignment="1">
      <alignment horizontal="center" vertical="center"/>
      <protection/>
    </xf>
    <xf numFmtId="0" fontId="1" fillId="0" borderId="37" xfId="27" applyFont="1" applyBorder="1" applyAlignment="1">
      <alignment horizontal="center" vertical="center"/>
      <protection/>
    </xf>
    <xf numFmtId="0" fontId="8" fillId="0" borderId="37" xfId="27" applyFont="1" applyBorder="1" applyAlignment="1">
      <alignment horizontal="center" vertical="center"/>
      <protection/>
    </xf>
    <xf numFmtId="0" fontId="8" fillId="0" borderId="38" xfId="27" applyFont="1" applyBorder="1" applyAlignment="1">
      <alignment horizontal="center" vertical="center"/>
      <protection/>
    </xf>
    <xf numFmtId="0" fontId="1" fillId="0" borderId="15" xfId="27" applyFont="1" applyBorder="1" applyAlignment="1">
      <alignment horizontal="center" vertical="center" wrapText="1"/>
      <protection/>
    </xf>
    <xf numFmtId="0" fontId="1" fillId="0" borderId="16" xfId="27" applyFont="1" applyBorder="1" applyAlignment="1">
      <alignment horizontal="center" vertical="center" wrapText="1"/>
      <protection/>
    </xf>
    <xf numFmtId="0" fontId="1" fillId="0" borderId="2" xfId="27" applyFont="1" applyBorder="1" applyAlignment="1">
      <alignment horizontal="center" vertical="center" wrapText="1"/>
      <protection/>
    </xf>
    <xf numFmtId="0" fontId="1" fillId="0" borderId="15" xfId="27" applyFont="1" applyBorder="1" applyAlignment="1">
      <alignment horizontal="left" vertical="center" wrapText="1"/>
      <protection/>
    </xf>
    <xf numFmtId="0" fontId="1" fillId="0" borderId="16" xfId="27" applyFont="1" applyBorder="1" applyAlignment="1">
      <alignment horizontal="left" vertical="center" wrapText="1"/>
      <protection/>
    </xf>
    <xf numFmtId="0" fontId="1" fillId="0" borderId="2" xfId="27" applyFont="1" applyBorder="1" applyAlignment="1">
      <alignment horizontal="left" vertical="center" wrapText="1"/>
      <protection/>
    </xf>
    <xf numFmtId="0" fontId="1" fillId="0" borderId="15" xfId="27" applyFont="1" applyBorder="1" applyAlignment="1">
      <alignment horizontal="distributed" vertical="center"/>
      <protection/>
    </xf>
    <xf numFmtId="0" fontId="1" fillId="0" borderId="16" xfId="27" applyFont="1" applyBorder="1" applyAlignment="1">
      <alignment horizontal="distributed" vertical="center"/>
      <protection/>
    </xf>
    <xf numFmtId="0" fontId="1" fillId="0" borderId="2" xfId="27" applyFont="1" applyBorder="1" applyAlignment="1">
      <alignment horizontal="distributed" vertical="center"/>
      <protection/>
    </xf>
    <xf numFmtId="0" fontId="1" fillId="0" borderId="4" xfId="27" applyFont="1" applyBorder="1" applyAlignment="1">
      <alignment horizontal="distributed" vertical="center"/>
      <protection/>
    </xf>
    <xf numFmtId="0" fontId="1" fillId="0" borderId="7" xfId="27" applyFont="1" applyBorder="1" applyAlignment="1">
      <alignment horizontal="distributed" vertical="center"/>
      <protection/>
    </xf>
    <xf numFmtId="0" fontId="1" fillId="0" borderId="9" xfId="27" applyFont="1" applyBorder="1" applyAlignment="1">
      <alignment horizontal="distributed" vertical="center"/>
      <protection/>
    </xf>
    <xf numFmtId="0" fontId="1" fillId="0" borderId="41" xfId="27" applyFont="1" applyBorder="1" applyAlignment="1">
      <alignment horizontal="distributed" vertical="center"/>
      <protection/>
    </xf>
    <xf numFmtId="0" fontId="1" fillId="0" borderId="39" xfId="27" applyFont="1" applyBorder="1" applyAlignment="1">
      <alignment horizontal="distributed" vertical="center"/>
      <protection/>
    </xf>
    <xf numFmtId="0" fontId="1" fillId="0" borderId="0" xfId="27" applyFont="1" applyAlignment="1">
      <alignment horizontal="right" vertical="center"/>
      <protection/>
    </xf>
    <xf numFmtId="0" fontId="0" fillId="0" borderId="17" xfId="27" applyBorder="1" applyAlignment="1">
      <alignment vertical="center"/>
      <protection/>
    </xf>
    <xf numFmtId="0" fontId="1" fillId="0" borderId="1" xfId="27" applyFont="1" applyBorder="1" applyAlignment="1">
      <alignment horizontal="center" vertical="center" wrapText="1"/>
      <protection/>
    </xf>
    <xf numFmtId="0" fontId="8" fillId="0" borderId="16" xfId="27" applyFont="1" applyBorder="1" applyAlignment="1">
      <alignment horizontal="center" vertical="center" wrapText="1"/>
      <protection/>
    </xf>
    <xf numFmtId="0" fontId="8" fillId="0" borderId="2" xfId="27" applyFont="1" applyBorder="1" applyAlignment="1">
      <alignment horizontal="center" vertical="center" wrapText="1"/>
      <protection/>
    </xf>
    <xf numFmtId="0" fontId="8" fillId="0" borderId="37" xfId="27" applyFont="1" applyBorder="1" applyAlignment="1">
      <alignment horizontal="center"/>
      <protection/>
    </xf>
    <xf numFmtId="0" fontId="8" fillId="0" borderId="38" xfId="27" applyFont="1" applyBorder="1" applyAlignment="1">
      <alignment horizontal="center"/>
      <protection/>
    </xf>
    <xf numFmtId="0" fontId="1" fillId="0" borderId="1" xfId="28" applyFont="1" applyBorder="1" applyAlignment="1">
      <alignment horizontal="distributed" vertical="center"/>
      <protection/>
    </xf>
    <xf numFmtId="0" fontId="0" fillId="0" borderId="2" xfId="28" applyBorder="1" applyAlignment="1">
      <alignment horizontal="distributed" vertical="center"/>
      <protection/>
    </xf>
    <xf numFmtId="38" fontId="1" fillId="0" borderId="18" xfId="17" applyFont="1" applyBorder="1" applyAlignment="1">
      <alignment horizontal="distributed" vertical="center" wrapText="1"/>
    </xf>
    <xf numFmtId="38" fontId="1" fillId="0" borderId="3" xfId="17" applyFont="1" applyBorder="1" applyAlignment="1">
      <alignment horizontal="distributed" vertical="center" wrapText="1"/>
    </xf>
    <xf numFmtId="38" fontId="1" fillId="0" borderId="1" xfId="17" applyFont="1" applyBorder="1" applyAlignment="1">
      <alignment horizontal="left" vertical="center" wrapText="1"/>
    </xf>
    <xf numFmtId="38" fontId="1" fillId="0" borderId="16" xfId="17" applyFont="1" applyBorder="1" applyAlignment="1">
      <alignment horizontal="left" vertical="center" wrapText="1"/>
    </xf>
    <xf numFmtId="38" fontId="1" fillId="0" borderId="2" xfId="17" applyFont="1" applyBorder="1" applyAlignment="1">
      <alignment horizontal="left" vertical="center" wrapText="1"/>
    </xf>
    <xf numFmtId="38" fontId="1" fillId="0" borderId="3" xfId="17" applyFont="1" applyBorder="1" applyAlignment="1">
      <alignment horizontal="distributed" vertical="center"/>
    </xf>
    <xf numFmtId="38" fontId="1" fillId="0" borderId="2" xfId="17" applyFont="1" applyBorder="1" applyAlignment="1">
      <alignment horizontal="distributed" vertical="center"/>
    </xf>
    <xf numFmtId="0" fontId="8" fillId="0" borderId="2" xfId="29" applyFont="1" applyBorder="1" applyAlignment="1">
      <alignment horizontal="distributed" vertical="center"/>
      <protection/>
    </xf>
    <xf numFmtId="38" fontId="1" fillId="0" borderId="2" xfId="17" applyFont="1" applyBorder="1" applyAlignment="1">
      <alignment horizontal="distributed" vertical="center" wrapText="1"/>
    </xf>
    <xf numFmtId="38" fontId="1" fillId="0" borderId="18" xfId="17" applyFont="1" applyBorder="1" applyAlignment="1">
      <alignment horizontal="center" vertical="center"/>
    </xf>
    <xf numFmtId="38" fontId="1" fillId="0" borderId="19" xfId="17" applyFont="1" applyBorder="1" applyAlignment="1">
      <alignment horizontal="center" vertical="center"/>
    </xf>
    <xf numFmtId="38" fontId="1" fillId="0" borderId="37" xfId="17" applyFont="1" applyBorder="1" applyAlignment="1">
      <alignment horizontal="center" vertical="center"/>
    </xf>
    <xf numFmtId="38" fontId="1" fillId="0" borderId="38" xfId="17" applyFont="1" applyBorder="1" applyAlignment="1">
      <alignment horizontal="center" vertical="center"/>
    </xf>
    <xf numFmtId="0" fontId="1" fillId="0" borderId="15" xfId="29" applyFont="1" applyBorder="1" applyAlignment="1">
      <alignment horizontal="center" vertical="center"/>
      <protection/>
    </xf>
    <xf numFmtId="0" fontId="1" fillId="0" borderId="16" xfId="29" applyFont="1" applyBorder="1" applyAlignment="1">
      <alignment horizontal="center" vertical="center"/>
      <protection/>
    </xf>
    <xf numFmtId="0" fontId="1" fillId="0" borderId="2" xfId="29" applyFont="1" applyBorder="1" applyAlignment="1">
      <alignment horizontal="center" vertical="center"/>
      <protection/>
    </xf>
    <xf numFmtId="38" fontId="1" fillId="0" borderId="1" xfId="17" applyFont="1" applyBorder="1" applyAlignment="1">
      <alignment horizontal="distributed" vertical="center"/>
    </xf>
    <xf numFmtId="0" fontId="8" fillId="0" borderId="16" xfId="29" applyFont="1" applyBorder="1" applyAlignment="1">
      <alignment horizontal="distributed" vertical="center"/>
      <protection/>
    </xf>
    <xf numFmtId="38" fontId="1" fillId="0" borderId="1" xfId="17" applyFont="1" applyBorder="1" applyAlignment="1">
      <alignment horizontal="distributed" vertical="center" wrapText="1"/>
    </xf>
    <xf numFmtId="38" fontId="1" fillId="0" borderId="1" xfId="17" applyFont="1" applyBorder="1" applyAlignment="1">
      <alignment horizontal="center" vertical="center"/>
    </xf>
    <xf numFmtId="38" fontId="1" fillId="0" borderId="2" xfId="17" applyFont="1" applyBorder="1" applyAlignment="1">
      <alignment horizontal="center" vertical="center"/>
    </xf>
    <xf numFmtId="38" fontId="1" fillId="0" borderId="1" xfId="17" applyFont="1" applyBorder="1" applyAlignment="1">
      <alignment horizontal="center" vertical="center" wrapText="1"/>
    </xf>
    <xf numFmtId="38" fontId="1" fillId="0" borderId="2" xfId="17" applyFont="1" applyBorder="1" applyAlignment="1">
      <alignment horizontal="center" vertical="center" wrapText="1"/>
    </xf>
    <xf numFmtId="0" fontId="0" fillId="0" borderId="3" xfId="30" applyBorder="1" applyAlignment="1">
      <alignment horizontal="center" vertical="center"/>
      <protection/>
    </xf>
    <xf numFmtId="0" fontId="1" fillId="0" borderId="0" xfId="31" applyFont="1" applyBorder="1" applyAlignment="1">
      <alignment horizontal="distributed" vertical="center"/>
      <protection/>
    </xf>
    <xf numFmtId="0" fontId="1" fillId="0" borderId="8" xfId="31" applyFont="1" applyBorder="1" applyAlignment="1">
      <alignment horizontal="distributed" vertical="center"/>
      <protection/>
    </xf>
    <xf numFmtId="0" fontId="1" fillId="0" borderId="7" xfId="31" applyFont="1" applyBorder="1" applyAlignment="1">
      <alignment horizontal="center" vertical="center"/>
      <protection/>
    </xf>
    <xf numFmtId="0" fontId="1" fillId="0" borderId="9" xfId="31" applyFont="1" applyBorder="1" applyAlignment="1">
      <alignment horizontal="center" vertical="center"/>
      <protection/>
    </xf>
    <xf numFmtId="0" fontId="1" fillId="0" borderId="11" xfId="31" applyFont="1" applyBorder="1" applyAlignment="1">
      <alignment horizontal="distributed" vertical="center"/>
      <protection/>
    </xf>
    <xf numFmtId="0" fontId="1" fillId="0" borderId="10" xfId="31" applyFont="1" applyBorder="1" applyAlignment="1">
      <alignment horizontal="distributed" vertical="center"/>
      <protection/>
    </xf>
    <xf numFmtId="0" fontId="1" fillId="0" borderId="0" xfId="31" applyFont="1" applyBorder="1" applyAlignment="1">
      <alignment horizontal="distributed" vertical="center" wrapText="1"/>
      <protection/>
    </xf>
    <xf numFmtId="0" fontId="1" fillId="0" borderId="8" xfId="31" applyFont="1" applyBorder="1" applyAlignment="1">
      <alignment horizontal="distributed" vertical="center" wrapText="1"/>
      <protection/>
    </xf>
    <xf numFmtId="0" fontId="1" fillId="0" borderId="7" xfId="31" applyFont="1" applyBorder="1" applyAlignment="1">
      <alignment horizontal="center" vertical="center" textRotation="255"/>
      <protection/>
    </xf>
    <xf numFmtId="0" fontId="1" fillId="0" borderId="7" xfId="31" applyFont="1" applyBorder="1" applyAlignment="1">
      <alignment horizontal="center" vertical="center" wrapText="1"/>
      <protection/>
    </xf>
    <xf numFmtId="0" fontId="1" fillId="0" borderId="20" xfId="31" applyFont="1" applyBorder="1" applyAlignment="1">
      <alignment horizontal="distributed" vertical="center"/>
      <protection/>
    </xf>
    <xf numFmtId="0" fontId="8" fillId="0" borderId="21" xfId="31" applyFont="1" applyBorder="1" applyAlignment="1">
      <alignment horizontal="distributed" vertical="center"/>
      <protection/>
    </xf>
    <xf numFmtId="0" fontId="8" fillId="0" borderId="22" xfId="31" applyFont="1" applyBorder="1" applyAlignment="1">
      <alignment horizontal="distributed" vertical="center"/>
      <protection/>
    </xf>
    <xf numFmtId="0" fontId="10" fillId="0" borderId="4" xfId="31" applyFont="1" applyBorder="1" applyAlignment="1">
      <alignment horizontal="distributed" vertical="center"/>
      <protection/>
    </xf>
    <xf numFmtId="0" fontId="10" fillId="0" borderId="5" xfId="31" applyFont="1" applyBorder="1" applyAlignment="1">
      <alignment horizontal="distributed" vertical="center"/>
      <protection/>
    </xf>
    <xf numFmtId="0" fontId="10" fillId="0" borderId="6" xfId="31" applyFont="1" applyBorder="1" applyAlignment="1">
      <alignment horizontal="distributed" vertical="center"/>
      <protection/>
    </xf>
    <xf numFmtId="49" fontId="1" fillId="0" borderId="0" xfId="31" applyNumberFormat="1" applyFont="1" applyBorder="1" applyAlignment="1">
      <alignment horizontal="distributed" vertical="center"/>
      <protection/>
    </xf>
    <xf numFmtId="49" fontId="1" fillId="0" borderId="8" xfId="31" applyNumberFormat="1" applyFont="1" applyBorder="1" applyAlignment="1">
      <alignment horizontal="distributed" vertical="center"/>
      <protection/>
    </xf>
    <xf numFmtId="49" fontId="1" fillId="0" borderId="0" xfId="31" applyNumberFormat="1" applyFont="1" applyBorder="1" applyAlignment="1">
      <alignment horizontal="distributed" vertical="center" wrapText="1"/>
      <protection/>
    </xf>
    <xf numFmtId="49" fontId="1" fillId="0" borderId="8" xfId="31" applyNumberFormat="1" applyFont="1" applyBorder="1" applyAlignment="1">
      <alignment horizontal="distributed" vertical="center" wrapText="1"/>
      <protection/>
    </xf>
    <xf numFmtId="0" fontId="1" fillId="0" borderId="0" xfId="31" applyFont="1" applyBorder="1" applyAlignment="1">
      <alignment horizontal="center" vertical="center" wrapText="1"/>
      <protection/>
    </xf>
    <xf numFmtId="0" fontId="1" fillId="0" borderId="8" xfId="31" applyFont="1" applyBorder="1" applyAlignment="1">
      <alignment horizontal="center" vertical="center" wrapText="1"/>
      <protection/>
    </xf>
    <xf numFmtId="0" fontId="1" fillId="0" borderId="1" xfId="32" applyFont="1" applyFill="1" applyBorder="1" applyAlignment="1">
      <alignment horizontal="center" vertical="center" textRotation="255"/>
      <protection/>
    </xf>
    <xf numFmtId="0" fontId="1" fillId="0" borderId="16" xfId="32" applyFont="1" applyFill="1" applyBorder="1" applyAlignment="1">
      <alignment horizontal="center" vertical="center" textRotation="255"/>
      <protection/>
    </xf>
    <xf numFmtId="0" fontId="1" fillId="0" borderId="2" xfId="32" applyFont="1" applyFill="1" applyBorder="1" applyAlignment="1">
      <alignment horizontal="center" vertical="center" textRotation="255"/>
      <protection/>
    </xf>
    <xf numFmtId="0" fontId="1" fillId="0" borderId="19" xfId="32" applyFont="1" applyFill="1" applyBorder="1" applyAlignment="1">
      <alignment horizontal="center" vertical="center"/>
      <protection/>
    </xf>
    <xf numFmtId="0" fontId="1" fillId="0" borderId="37" xfId="32" applyFont="1" applyFill="1" applyBorder="1" applyAlignment="1">
      <alignment horizontal="center" vertical="center"/>
      <protection/>
    </xf>
    <xf numFmtId="0" fontId="1" fillId="0" borderId="38" xfId="32" applyFont="1" applyFill="1" applyBorder="1" applyAlignment="1">
      <alignment horizontal="center" vertical="center"/>
      <protection/>
    </xf>
    <xf numFmtId="0" fontId="1" fillId="0" borderId="1" xfId="32" applyFont="1" applyFill="1" applyBorder="1" applyAlignment="1">
      <alignment horizontal="distributed" vertical="center" wrapText="1"/>
      <protection/>
    </xf>
    <xf numFmtId="0" fontId="1" fillId="0" borderId="16" xfId="32" applyFont="1" applyFill="1" applyBorder="1">
      <alignment/>
      <protection/>
    </xf>
    <xf numFmtId="0" fontId="1" fillId="0" borderId="2" xfId="32" applyFont="1" applyFill="1" applyBorder="1">
      <alignment/>
      <protection/>
    </xf>
    <xf numFmtId="0" fontId="1" fillId="0" borderId="1" xfId="32" applyFont="1" applyFill="1" applyBorder="1" applyAlignment="1">
      <alignment horizontal="center" vertical="center" wrapText="1"/>
      <protection/>
    </xf>
    <xf numFmtId="0" fontId="1" fillId="0" borderId="16" xfId="32" applyFont="1" applyFill="1" applyBorder="1" applyAlignment="1">
      <alignment horizontal="center"/>
      <protection/>
    </xf>
    <xf numFmtId="0" fontId="1" fillId="0" borderId="2" xfId="32" applyFont="1" applyFill="1" applyBorder="1" applyAlignment="1">
      <alignment horizontal="center"/>
      <protection/>
    </xf>
    <xf numFmtId="0" fontId="1" fillId="0" borderId="15" xfId="32" applyFont="1" applyFill="1" applyBorder="1" applyAlignment="1">
      <alignment horizontal="center" vertical="center"/>
      <protection/>
    </xf>
    <xf numFmtId="0" fontId="1" fillId="0" borderId="2" xfId="32" applyFont="1" applyFill="1" applyBorder="1" applyAlignment="1">
      <alignment horizontal="center" vertical="center"/>
      <protection/>
    </xf>
    <xf numFmtId="0" fontId="1" fillId="0" borderId="15" xfId="32" applyFont="1" applyFill="1" applyBorder="1" applyAlignment="1">
      <alignment horizontal="center" vertical="center" wrapText="1"/>
      <protection/>
    </xf>
    <xf numFmtId="0" fontId="1" fillId="0" borderId="2" xfId="32" applyFont="1" applyFill="1" applyBorder="1" applyAlignment="1">
      <alignment horizontal="center" vertical="center" wrapText="1"/>
      <protection/>
    </xf>
    <xf numFmtId="0" fontId="1" fillId="0" borderId="15" xfId="32" applyFont="1" applyFill="1" applyBorder="1" applyAlignment="1">
      <alignment horizontal="center" vertical="center"/>
      <protection/>
    </xf>
    <xf numFmtId="0" fontId="1" fillId="0" borderId="2" xfId="32" applyFont="1" applyFill="1" applyBorder="1" applyAlignment="1">
      <alignment horizontal="center" vertical="center"/>
      <protection/>
    </xf>
    <xf numFmtId="0" fontId="1" fillId="0" borderId="15" xfId="32" applyFont="1" applyFill="1" applyBorder="1" applyAlignment="1">
      <alignment horizontal="distributed" vertical="center" wrapText="1"/>
      <protection/>
    </xf>
    <xf numFmtId="0" fontId="1" fillId="0" borderId="2" xfId="32" applyFont="1" applyFill="1" applyBorder="1" applyAlignment="1">
      <alignment horizontal="distributed" vertical="center" wrapText="1"/>
      <protection/>
    </xf>
    <xf numFmtId="0" fontId="1" fillId="0" borderId="15" xfId="32" applyFont="1" applyFill="1" applyBorder="1" applyAlignment="1">
      <alignment horizontal="center" vertical="center" wrapText="1"/>
      <protection/>
    </xf>
    <xf numFmtId="0" fontId="1" fillId="0" borderId="2" xfId="32" applyFont="1" applyFill="1" applyBorder="1" applyAlignment="1">
      <alignment horizontal="center" vertical="center" wrapText="1"/>
      <protection/>
    </xf>
    <xf numFmtId="0" fontId="1" fillId="0" borderId="16" xfId="32" applyFont="1" applyFill="1" applyBorder="1" applyAlignment="1">
      <alignment horizontal="distributed" vertical="center" wrapText="1"/>
      <protection/>
    </xf>
    <xf numFmtId="0" fontId="1" fillId="0" borderId="19" xfId="32" applyFont="1" applyFill="1" applyBorder="1" applyAlignment="1">
      <alignment horizontal="center" vertical="center"/>
      <protection/>
    </xf>
    <xf numFmtId="0" fontId="1" fillId="0" borderId="37" xfId="32" applyFont="1" applyFill="1" applyBorder="1" applyAlignment="1">
      <alignment horizontal="center" vertical="center"/>
      <protection/>
    </xf>
    <xf numFmtId="0" fontId="1" fillId="0" borderId="38" xfId="32" applyFont="1" applyFill="1" applyBorder="1" applyAlignment="1">
      <alignment horizontal="center" vertical="center"/>
      <protection/>
    </xf>
    <xf numFmtId="0" fontId="1" fillId="0" borderId="4" xfId="33" applyFont="1" applyFill="1" applyBorder="1" applyAlignment="1">
      <alignment horizontal="distributed"/>
      <protection/>
    </xf>
    <xf numFmtId="0" fontId="1" fillId="0" borderId="6" xfId="33" applyFont="1" applyFill="1" applyBorder="1" applyAlignment="1">
      <alignment horizontal="distributed"/>
      <protection/>
    </xf>
    <xf numFmtId="0" fontId="1" fillId="0" borderId="4" xfId="33" applyFont="1" applyFill="1" applyBorder="1" applyAlignment="1">
      <alignment horizontal="center" vertical="center"/>
      <protection/>
    </xf>
    <xf numFmtId="0" fontId="1" fillId="0" borderId="6" xfId="33" applyFont="1" applyFill="1" applyBorder="1" applyAlignment="1">
      <alignment horizontal="center" vertical="center"/>
      <protection/>
    </xf>
    <xf numFmtId="0" fontId="1" fillId="0" borderId="7" xfId="33" applyFont="1" applyFill="1" applyBorder="1" applyAlignment="1">
      <alignment horizontal="center" vertical="center"/>
      <protection/>
    </xf>
    <xf numFmtId="0" fontId="1" fillId="0" borderId="8" xfId="33" applyFont="1" applyFill="1" applyBorder="1" applyAlignment="1">
      <alignment horizontal="center" vertical="center"/>
      <protection/>
    </xf>
    <xf numFmtId="0" fontId="1" fillId="0" borderId="9" xfId="33" applyFont="1" applyFill="1" applyBorder="1" applyAlignment="1">
      <alignment horizontal="center" vertical="center"/>
      <protection/>
    </xf>
    <xf numFmtId="0" fontId="1" fillId="0" borderId="10" xfId="33" applyFont="1" applyFill="1" applyBorder="1" applyAlignment="1">
      <alignment horizontal="center" vertical="center"/>
      <protection/>
    </xf>
    <xf numFmtId="0" fontId="10" fillId="0" borderId="7" xfId="33" applyFont="1" applyFill="1" applyBorder="1" applyAlignment="1">
      <alignment horizontal="center" vertical="center" textRotation="255"/>
      <protection/>
    </xf>
    <xf numFmtId="0" fontId="1" fillId="0" borderId="7" xfId="33" applyFont="1" applyFill="1" applyBorder="1" applyAlignment="1">
      <alignment horizontal="left" wrapText="1"/>
      <protection/>
    </xf>
    <xf numFmtId="0" fontId="1" fillId="0" borderId="0" xfId="33" applyFont="1" applyFill="1" applyBorder="1" applyAlignment="1">
      <alignment horizontal="left" wrapText="1"/>
      <protection/>
    </xf>
    <xf numFmtId="0" fontId="1" fillId="0" borderId="8" xfId="33" applyFont="1" applyFill="1" applyBorder="1" applyAlignment="1">
      <alignment horizontal="left" wrapText="1"/>
      <protection/>
    </xf>
    <xf numFmtId="0" fontId="1" fillId="0" borderId="9" xfId="33" applyFont="1" applyFill="1" applyBorder="1" applyAlignment="1">
      <alignment horizontal="left" vertical="top" wrapText="1"/>
      <protection/>
    </xf>
    <xf numFmtId="0" fontId="1" fillId="0" borderId="11" xfId="33" applyFont="1" applyFill="1" applyBorder="1" applyAlignment="1">
      <alignment horizontal="left" vertical="top" wrapText="1"/>
      <protection/>
    </xf>
    <xf numFmtId="0" fontId="1" fillId="0" borderId="10" xfId="33" applyFont="1" applyFill="1" applyBorder="1" applyAlignment="1">
      <alignment horizontal="left" vertical="top" wrapText="1"/>
      <protection/>
    </xf>
    <xf numFmtId="0" fontId="1" fillId="0" borderId="6" xfId="33" applyFont="1" applyFill="1" applyBorder="1">
      <alignment/>
      <protection/>
    </xf>
    <xf numFmtId="0" fontId="1" fillId="0" borderId="9" xfId="33" applyFont="1" applyFill="1" applyBorder="1">
      <alignment/>
      <protection/>
    </xf>
    <xf numFmtId="0" fontId="1" fillId="0" borderId="10" xfId="33" applyFont="1" applyFill="1" applyBorder="1">
      <alignment/>
      <protection/>
    </xf>
    <xf numFmtId="0" fontId="1" fillId="0" borderId="20" xfId="33" applyFont="1" applyFill="1" applyBorder="1" applyAlignment="1">
      <alignment horizontal="center" vertical="distributed" wrapText="1"/>
      <protection/>
    </xf>
    <xf numFmtId="0" fontId="1" fillId="0" borderId="22" xfId="33" applyFont="1" applyFill="1" applyBorder="1" applyAlignment="1">
      <alignment horizontal="center" vertical="distributed" wrapText="1"/>
      <protection/>
    </xf>
    <xf numFmtId="0" fontId="1" fillId="0" borderId="7" xfId="33" applyFont="1" applyFill="1" applyBorder="1" applyAlignment="1">
      <alignment horizontal="center" vertical="distributed" wrapText="1"/>
      <protection/>
    </xf>
    <xf numFmtId="0" fontId="1" fillId="0" borderId="8" xfId="33" applyFont="1" applyFill="1" applyBorder="1" applyAlignment="1">
      <alignment horizontal="center" vertical="distributed" wrapText="1"/>
      <protection/>
    </xf>
    <xf numFmtId="0" fontId="1" fillId="0" borderId="9" xfId="33" applyFont="1" applyFill="1" applyBorder="1" applyAlignment="1">
      <alignment horizontal="center" vertical="distributed" wrapText="1"/>
      <protection/>
    </xf>
    <xf numFmtId="0" fontId="1" fillId="0" borderId="10" xfId="33" applyFont="1" applyFill="1" applyBorder="1" applyAlignment="1">
      <alignment horizontal="center" vertical="distributed" wrapText="1"/>
      <protection/>
    </xf>
    <xf numFmtId="0" fontId="1" fillId="0" borderId="15" xfId="33" applyFont="1" applyFill="1" applyBorder="1" applyAlignment="1">
      <alignment horizontal="distributed" vertical="center"/>
      <protection/>
    </xf>
    <xf numFmtId="0" fontId="1" fillId="0" borderId="16" xfId="33" applyFont="1" applyFill="1" applyBorder="1" applyAlignment="1">
      <alignment vertical="center"/>
      <protection/>
    </xf>
    <xf numFmtId="0" fontId="1" fillId="0" borderId="2" xfId="33" applyFont="1" applyFill="1" applyBorder="1" applyAlignment="1">
      <alignment vertical="center"/>
      <protection/>
    </xf>
    <xf numFmtId="0" fontId="1" fillId="0" borderId="15" xfId="33" applyFont="1" applyFill="1" applyBorder="1" applyAlignment="1">
      <alignment horizontal="center" vertical="center" wrapText="1"/>
      <protection/>
    </xf>
    <xf numFmtId="0" fontId="1" fillId="0" borderId="41" xfId="33" applyFont="1" applyFill="1" applyBorder="1" applyAlignment="1">
      <alignment horizontal="center" vertical="center"/>
      <protection/>
    </xf>
    <xf numFmtId="0" fontId="1" fillId="0" borderId="40" xfId="33" applyFont="1" applyFill="1" applyBorder="1">
      <alignment/>
      <protection/>
    </xf>
    <xf numFmtId="0" fontId="1" fillId="0" borderId="39" xfId="33" applyFont="1" applyFill="1" applyBorder="1">
      <alignment/>
      <protection/>
    </xf>
    <xf numFmtId="0" fontId="1" fillId="0" borderId="4" xfId="33" applyFont="1" applyFill="1" applyBorder="1" applyAlignment="1">
      <alignment horizontal="distributed" vertical="center"/>
      <protection/>
    </xf>
    <xf numFmtId="0" fontId="1" fillId="0" borderId="9" xfId="33" applyFont="1" applyFill="1" applyBorder="1" applyAlignment="1">
      <alignment horizontal="distributed" vertical="top"/>
      <protection/>
    </xf>
    <xf numFmtId="0" fontId="1" fillId="0" borderId="10" xfId="33" applyFont="1" applyFill="1" applyBorder="1" applyAlignment="1">
      <alignment horizontal="distributed" vertical="top"/>
      <protection/>
    </xf>
    <xf numFmtId="0" fontId="1" fillId="0" borderId="19" xfId="33" applyFont="1" applyFill="1" applyBorder="1" applyAlignment="1">
      <alignment horizontal="center" vertical="center"/>
      <protection/>
    </xf>
    <xf numFmtId="0" fontId="1" fillId="0" borderId="37" xfId="33" applyFont="1" applyFill="1" applyBorder="1" applyAlignment="1">
      <alignment horizontal="center" vertical="center"/>
      <protection/>
    </xf>
    <xf numFmtId="0" fontId="1" fillId="0" borderId="38" xfId="33" applyFont="1" applyFill="1" applyBorder="1" applyAlignment="1">
      <alignment horizontal="center" vertical="center"/>
      <protection/>
    </xf>
    <xf numFmtId="0" fontId="1" fillId="0" borderId="11" xfId="33" applyFont="1" applyFill="1" applyBorder="1" applyAlignment="1">
      <alignment horizontal="distributed" vertical="top"/>
      <protection/>
    </xf>
    <xf numFmtId="0" fontId="1" fillId="0" borderId="5" xfId="33" applyFont="1" applyFill="1" applyBorder="1" applyAlignment="1">
      <alignment horizontal="distributed"/>
      <protection/>
    </xf>
    <xf numFmtId="0" fontId="1" fillId="0" borderId="19" xfId="33" applyFont="1" applyFill="1" applyBorder="1" applyAlignment="1">
      <alignment horizontal="distributed" vertical="center"/>
      <protection/>
    </xf>
    <xf numFmtId="0" fontId="1" fillId="0" borderId="37" xfId="33" applyFont="1" applyFill="1" applyBorder="1" applyAlignment="1">
      <alignment horizontal="distributed" vertical="center"/>
      <protection/>
    </xf>
    <xf numFmtId="0" fontId="1" fillId="0" borderId="38" xfId="33" applyFont="1" applyFill="1" applyBorder="1" applyAlignment="1">
      <alignment horizontal="distributed" vertical="center"/>
      <protection/>
    </xf>
    <xf numFmtId="0" fontId="1" fillId="0" borderId="41" xfId="33" applyFont="1" applyFill="1" applyBorder="1" applyAlignment="1">
      <alignment horizontal="center" vertical="center" wrapText="1"/>
      <protection/>
    </xf>
    <xf numFmtId="0" fontId="1" fillId="0" borderId="40" xfId="33" applyFont="1" applyFill="1" applyBorder="1" applyAlignment="1">
      <alignment horizontal="center" vertical="center" wrapText="1"/>
      <protection/>
    </xf>
    <xf numFmtId="0" fontId="1" fillId="0" borderId="39" xfId="33" applyFont="1" applyFill="1" applyBorder="1" applyAlignment="1">
      <alignment horizontal="center" vertical="center" wrapText="1"/>
      <protection/>
    </xf>
    <xf numFmtId="0" fontId="1" fillId="0" borderId="4" xfId="33" applyFont="1" applyFill="1" applyBorder="1" applyAlignment="1">
      <alignment horizontal="center" vertical="center" wrapText="1"/>
      <protection/>
    </xf>
    <xf numFmtId="0" fontId="1" fillId="0" borderId="6" xfId="33" applyFont="1" applyFill="1" applyBorder="1" applyAlignment="1">
      <alignment horizontal="center" vertical="center" wrapText="1"/>
      <protection/>
    </xf>
    <xf numFmtId="0" fontId="1" fillId="0" borderId="7" xfId="33" applyFont="1" applyFill="1" applyBorder="1" applyAlignment="1">
      <alignment horizontal="center" vertical="center" wrapText="1"/>
      <protection/>
    </xf>
    <xf numFmtId="0" fontId="1" fillId="0" borderId="8" xfId="33" applyFont="1" applyFill="1" applyBorder="1" applyAlignment="1">
      <alignment horizontal="center" vertical="center" wrapText="1"/>
      <protection/>
    </xf>
    <xf numFmtId="0" fontId="1" fillId="0" borderId="9" xfId="33" applyFont="1" applyFill="1" applyBorder="1" applyAlignment="1">
      <alignment horizontal="center" vertical="center" wrapText="1"/>
      <protection/>
    </xf>
    <xf numFmtId="0" fontId="1" fillId="0" borderId="10" xfId="33" applyFont="1" applyFill="1" applyBorder="1" applyAlignment="1">
      <alignment horizontal="center" vertical="center" wrapText="1"/>
      <protection/>
    </xf>
    <xf numFmtId="0" fontId="1" fillId="0" borderId="3" xfId="34" applyNumberFormat="1" applyFont="1" applyFill="1" applyBorder="1" applyAlignment="1">
      <alignment horizontal="center" vertical="center"/>
      <protection/>
    </xf>
    <xf numFmtId="0" fontId="1" fillId="0" borderId="7" xfId="34" applyNumberFormat="1" applyFont="1" applyFill="1" applyBorder="1" applyAlignment="1">
      <alignment horizontal="center" vertical="center" wrapText="1"/>
      <protection/>
    </xf>
    <xf numFmtId="0" fontId="1" fillId="0" borderId="0" xfId="34" applyNumberFormat="1" applyFont="1" applyFill="1" applyBorder="1" applyAlignment="1">
      <alignment horizontal="center" vertical="center"/>
      <protection/>
    </xf>
    <xf numFmtId="0" fontId="1" fillId="0" borderId="9" xfId="34" applyNumberFormat="1" applyFont="1" applyFill="1" applyBorder="1" applyAlignment="1">
      <alignment horizontal="center" vertical="center"/>
      <protection/>
    </xf>
    <xf numFmtId="0" fontId="1" fillId="0" borderId="11" xfId="34" applyNumberFormat="1" applyFont="1" applyFill="1" applyBorder="1" applyAlignment="1">
      <alignment horizontal="center" vertical="center"/>
      <protection/>
    </xf>
    <xf numFmtId="0" fontId="1" fillId="0" borderId="15" xfId="34" applyNumberFormat="1" applyFont="1" applyFill="1" applyBorder="1" applyAlignment="1">
      <alignment horizontal="center" vertical="center"/>
      <protection/>
    </xf>
    <xf numFmtId="0" fontId="1" fillId="0" borderId="16" xfId="34" applyNumberFormat="1" applyFont="1" applyFill="1" applyBorder="1" applyAlignment="1">
      <alignment horizontal="center" vertical="center"/>
      <protection/>
    </xf>
    <xf numFmtId="0" fontId="1" fillId="0" borderId="2" xfId="34" applyNumberFormat="1" applyFont="1" applyFill="1" applyBorder="1" applyAlignment="1">
      <alignment horizontal="center" vertical="center"/>
      <protection/>
    </xf>
    <xf numFmtId="0" fontId="1" fillId="0" borderId="5" xfId="34" applyNumberFormat="1" applyFont="1" applyFill="1" applyBorder="1" applyAlignment="1">
      <alignment horizontal="center" vertical="center" wrapText="1"/>
      <protection/>
    </xf>
    <xf numFmtId="0" fontId="1" fillId="0" borderId="0" xfId="34" applyNumberFormat="1" applyFont="1" applyFill="1" applyBorder="1" applyAlignment="1">
      <alignment horizontal="center" vertical="center" wrapText="1"/>
      <protection/>
    </xf>
    <xf numFmtId="0" fontId="1" fillId="0" borderId="11" xfId="34" applyNumberFormat="1" applyFont="1" applyFill="1" applyBorder="1" applyAlignment="1">
      <alignment horizontal="center" vertical="center" wrapText="1"/>
      <protection/>
    </xf>
    <xf numFmtId="0" fontId="1" fillId="0" borderId="18" xfId="34" applyNumberFormat="1" applyFont="1" applyFill="1" applyBorder="1" applyAlignment="1">
      <alignment horizontal="center" vertical="center" wrapText="1"/>
      <protection/>
    </xf>
    <xf numFmtId="0" fontId="1" fillId="0" borderId="41" xfId="34" applyNumberFormat="1" applyFont="1" applyFill="1" applyBorder="1" applyAlignment="1">
      <alignment horizontal="center" vertical="center"/>
      <protection/>
    </xf>
    <xf numFmtId="0" fontId="1" fillId="0" borderId="3" xfId="34" applyNumberFormat="1" applyFont="1" applyFill="1" applyBorder="1" applyAlignment="1">
      <alignment horizontal="center" vertical="center" wrapText="1"/>
      <protection/>
    </xf>
    <xf numFmtId="0" fontId="1" fillId="0" borderId="19" xfId="34" applyNumberFormat="1" applyFont="1" applyFill="1" applyBorder="1" applyAlignment="1">
      <alignment horizontal="center" vertical="center"/>
      <protection/>
    </xf>
    <xf numFmtId="0" fontId="1" fillId="0" borderId="37" xfId="34" applyNumberFormat="1" applyFont="1" applyFill="1" applyBorder="1" applyAlignment="1">
      <alignment horizontal="center" vertical="center"/>
      <protection/>
    </xf>
    <xf numFmtId="0" fontId="1" fillId="0" borderId="38" xfId="34" applyNumberFormat="1" applyFont="1" applyFill="1" applyBorder="1" applyAlignment="1">
      <alignment horizontal="center" vertical="center"/>
      <protection/>
    </xf>
    <xf numFmtId="0" fontId="22" fillId="0" borderId="3" xfId="34" applyNumberFormat="1" applyFont="1" applyFill="1" applyBorder="1" applyAlignment="1">
      <alignment horizontal="center" vertical="center" wrapText="1"/>
      <protection/>
    </xf>
    <xf numFmtId="0" fontId="1" fillId="0" borderId="15" xfId="34" applyNumberFormat="1" applyFont="1" applyFill="1" applyBorder="1" applyAlignment="1">
      <alignment horizontal="center" vertical="center" wrapText="1"/>
      <protection/>
    </xf>
    <xf numFmtId="0" fontId="1" fillId="0" borderId="16" xfId="34" applyNumberFormat="1" applyFont="1" applyFill="1" applyBorder="1" applyAlignment="1">
      <alignment horizontal="center" vertical="center" wrapText="1"/>
      <protection/>
    </xf>
    <xf numFmtId="0" fontId="1" fillId="0" borderId="2" xfId="34" applyNumberFormat="1" applyFont="1" applyFill="1" applyBorder="1" applyAlignment="1">
      <alignment horizontal="center" vertical="center" wrapText="1"/>
      <protection/>
    </xf>
    <xf numFmtId="0" fontId="1" fillId="0" borderId="40" xfId="34" applyNumberFormat="1" applyFont="1" applyFill="1" applyBorder="1" applyAlignment="1">
      <alignment horizontal="center" vertical="center"/>
      <protection/>
    </xf>
    <xf numFmtId="0" fontId="1" fillId="0" borderId="39" xfId="34" applyNumberFormat="1" applyFont="1" applyFill="1" applyBorder="1" applyAlignment="1">
      <alignment horizontal="center" vertical="center"/>
      <protection/>
    </xf>
    <xf numFmtId="0" fontId="22" fillId="0" borderId="2" xfId="34" applyNumberFormat="1" applyFont="1" applyFill="1" applyBorder="1" applyAlignment="1">
      <alignment horizontal="center" vertical="center" wrapText="1"/>
      <protection/>
    </xf>
    <xf numFmtId="0" fontId="22" fillId="0" borderId="15" xfId="34" applyNumberFormat="1" applyFont="1" applyFill="1" applyBorder="1" applyAlignment="1">
      <alignment horizontal="center" vertical="center"/>
      <protection/>
    </xf>
    <xf numFmtId="0" fontId="23" fillId="0" borderId="16" xfId="34" applyNumberFormat="1" applyFont="1" applyFill="1" applyBorder="1" applyAlignment="1">
      <alignment horizontal="center" vertical="center"/>
      <protection/>
    </xf>
    <xf numFmtId="0" fontId="23" fillId="0" borderId="2" xfId="34" applyNumberFormat="1" applyFont="1" applyFill="1" applyBorder="1" applyAlignment="1">
      <alignment horizontal="center" vertical="center"/>
      <protection/>
    </xf>
    <xf numFmtId="0" fontId="1" fillId="0" borderId="45" xfId="34" applyNumberFormat="1" applyFont="1" applyFill="1" applyBorder="1" applyAlignment="1">
      <alignment horizontal="center" vertical="center" wrapText="1"/>
      <protection/>
    </xf>
    <xf numFmtId="0" fontId="1" fillId="0" borderId="46" xfId="34" applyNumberFormat="1" applyFont="1" applyFill="1" applyBorder="1" applyAlignment="1">
      <alignment horizontal="center" vertical="center" wrapText="1"/>
      <protection/>
    </xf>
    <xf numFmtId="0" fontId="1" fillId="0" borderId="7" xfId="34" applyFont="1" applyFill="1" applyBorder="1" applyAlignment="1">
      <alignment horizontal="left" vertical="center"/>
      <protection/>
    </xf>
    <xf numFmtId="0" fontId="1" fillId="0" borderId="8" xfId="34" applyFont="1" applyFill="1" applyBorder="1" applyAlignment="1">
      <alignment horizontal="left" vertical="center"/>
      <protection/>
    </xf>
    <xf numFmtId="0" fontId="10" fillId="0" borderId="7" xfId="34" applyFont="1" applyFill="1" applyBorder="1" applyAlignment="1">
      <alignment horizontal="distributed" vertical="center"/>
      <protection/>
    </xf>
    <xf numFmtId="0" fontId="10" fillId="0" borderId="8" xfId="34" applyFont="1" applyFill="1" applyBorder="1" applyAlignment="1">
      <alignment horizontal="distributed" vertical="center"/>
      <protection/>
    </xf>
    <xf numFmtId="0" fontId="1" fillId="0" borderId="7" xfId="34" applyNumberFormat="1" applyFont="1" applyFill="1" applyBorder="1" applyAlignment="1">
      <alignment horizontal="center" vertical="center" textRotation="255"/>
      <protection/>
    </xf>
    <xf numFmtId="0" fontId="1" fillId="0" borderId="7" xfId="34" applyFont="1" applyFill="1" applyBorder="1" applyAlignment="1">
      <alignment horizontal="center" vertical="center" textRotation="255"/>
      <protection/>
    </xf>
    <xf numFmtId="0" fontId="9" fillId="0" borderId="3" xfId="35" applyFont="1" applyFill="1" applyBorder="1" applyAlignment="1">
      <alignment horizontal="center" vertical="center"/>
      <protection/>
    </xf>
    <xf numFmtId="0" fontId="9" fillId="0" borderId="2" xfId="35" applyFont="1" applyFill="1" applyBorder="1" applyAlignment="1">
      <alignment horizontal="center" vertical="center"/>
      <protection/>
    </xf>
    <xf numFmtId="0" fontId="9" fillId="0" borderId="3" xfId="35" applyFont="1" applyBorder="1" applyAlignment="1">
      <alignment horizontal="center" vertical="center"/>
      <protection/>
    </xf>
    <xf numFmtId="0" fontId="9" fillId="0" borderId="5" xfId="35" applyFont="1" applyBorder="1" applyAlignment="1">
      <alignment horizontal="center" vertical="center"/>
      <protection/>
    </xf>
    <xf numFmtId="0" fontId="9" fillId="0" borderId="6" xfId="35" applyFont="1" applyBorder="1" applyAlignment="1">
      <alignment horizontal="center" vertical="center"/>
      <protection/>
    </xf>
    <xf numFmtId="0" fontId="9" fillId="0" borderId="11" xfId="35" applyFont="1" applyBorder="1" applyAlignment="1">
      <alignment horizontal="center" vertical="center"/>
      <protection/>
    </xf>
    <xf numFmtId="0" fontId="9" fillId="0" borderId="10" xfId="35" applyFont="1" applyBorder="1" applyAlignment="1">
      <alignment horizontal="center" vertical="center"/>
      <protection/>
    </xf>
    <xf numFmtId="0" fontId="9" fillId="0" borderId="7" xfId="35" applyFont="1" applyBorder="1" applyAlignment="1">
      <alignment horizontal="center" vertical="center" wrapText="1"/>
      <protection/>
    </xf>
    <xf numFmtId="0" fontId="9" fillId="0" borderId="8" xfId="35" applyFont="1" applyBorder="1" applyAlignment="1">
      <alignment horizontal="center" vertical="center" wrapText="1"/>
      <protection/>
    </xf>
    <xf numFmtId="0" fontId="9" fillId="0" borderId="9" xfId="35" applyFont="1" applyBorder="1" applyAlignment="1">
      <alignment horizontal="center" vertical="center" wrapText="1"/>
      <protection/>
    </xf>
    <xf numFmtId="0" fontId="9" fillId="0" borderId="10" xfId="35" applyFont="1" applyBorder="1" applyAlignment="1">
      <alignment horizontal="center" vertical="center" wrapText="1"/>
      <protection/>
    </xf>
    <xf numFmtId="0" fontId="9" fillId="0" borderId="2" xfId="35" applyFont="1" applyBorder="1" applyAlignment="1">
      <alignment horizontal="center" vertical="center"/>
      <protection/>
    </xf>
    <xf numFmtId="0" fontId="9" fillId="0" borderId="18" xfId="35" applyFont="1" applyFill="1" applyBorder="1" applyAlignment="1">
      <alignment horizontal="center" vertical="center"/>
      <protection/>
    </xf>
    <xf numFmtId="0" fontId="9" fillId="0" borderId="1" xfId="35" applyFont="1" applyFill="1" applyBorder="1" applyAlignment="1">
      <alignment horizontal="center" vertical="center" wrapText="1"/>
      <protection/>
    </xf>
    <xf numFmtId="0" fontId="9" fillId="0" borderId="16" xfId="35" applyFont="1" applyFill="1" applyBorder="1" applyAlignment="1">
      <alignment horizontal="center" vertical="center"/>
      <protection/>
    </xf>
    <xf numFmtId="0" fontId="9" fillId="0" borderId="2" xfId="35" applyFont="1" applyBorder="1" applyAlignment="1">
      <alignment horizontal="center" vertical="center" wrapText="1"/>
      <protection/>
    </xf>
    <xf numFmtId="0" fontId="9" fillId="0" borderId="3" xfId="35" applyFont="1" applyBorder="1" applyAlignment="1">
      <alignment horizontal="center" vertical="center" wrapText="1"/>
      <protection/>
    </xf>
    <xf numFmtId="0" fontId="9" fillId="0" borderId="18" xfId="35" applyFont="1" applyBorder="1" applyAlignment="1">
      <alignment horizontal="center" vertical="center"/>
      <protection/>
    </xf>
    <xf numFmtId="0" fontId="9" fillId="0" borderId="3" xfId="35" applyFont="1" applyFill="1" applyBorder="1" applyAlignment="1">
      <alignment horizontal="center" vertical="center" wrapText="1"/>
      <protection/>
    </xf>
    <xf numFmtId="41" fontId="1" fillId="0" borderId="0" xfId="35" applyNumberFormat="1" applyFont="1" applyBorder="1" applyAlignment="1">
      <alignment horizontal="center" vertical="center"/>
      <protection/>
    </xf>
    <xf numFmtId="41" fontId="10" fillId="0" borderId="0" xfId="35" applyNumberFormat="1" applyFont="1" applyFill="1" applyBorder="1" applyAlignment="1">
      <alignment horizontal="center" vertical="center"/>
      <protection/>
    </xf>
    <xf numFmtId="0" fontId="1" fillId="0" borderId="18" xfId="35" applyFont="1" applyBorder="1" applyAlignment="1">
      <alignment horizontal="center" vertical="center"/>
      <protection/>
    </xf>
    <xf numFmtId="0" fontId="1" fillId="0" borderId="3" xfId="35" applyFont="1" applyBorder="1" applyAlignment="1">
      <alignment horizontal="center" vertical="center"/>
      <protection/>
    </xf>
    <xf numFmtId="0" fontId="9" fillId="0" borderId="9" xfId="35" applyFont="1" applyBorder="1" applyAlignment="1">
      <alignment horizontal="center" vertical="center"/>
      <protection/>
    </xf>
    <xf numFmtId="0" fontId="1" fillId="0" borderId="2" xfId="35" applyFont="1" applyBorder="1" applyAlignment="1">
      <alignment horizontal="center" vertical="center"/>
      <protection/>
    </xf>
    <xf numFmtId="38" fontId="1" fillId="0" borderId="47" xfId="17" applyFont="1" applyBorder="1" applyAlignment="1">
      <alignment horizontal="distributed" vertical="center"/>
    </xf>
    <xf numFmtId="0" fontId="8" fillId="0" borderId="38" xfId="36" applyFont="1" applyBorder="1" applyAlignment="1">
      <alignment horizontal="distributed" vertical="center"/>
      <protection/>
    </xf>
    <xf numFmtId="38" fontId="1" fillId="0" borderId="4" xfId="17" applyFont="1" applyBorder="1" applyAlignment="1">
      <alignment horizontal="center"/>
    </xf>
    <xf numFmtId="38" fontId="1" fillId="0" borderId="5" xfId="17" applyFont="1" applyBorder="1" applyAlignment="1">
      <alignment horizontal="center"/>
    </xf>
    <xf numFmtId="38" fontId="1" fillId="0" borderId="6" xfId="17" applyFont="1" applyBorder="1" applyAlignment="1">
      <alignment horizontal="center"/>
    </xf>
    <xf numFmtId="38" fontId="1" fillId="0" borderId="7" xfId="17" applyFont="1" applyBorder="1" applyAlignment="1">
      <alignment horizontal="distributed" vertical="center"/>
    </xf>
    <xf numFmtId="38" fontId="1" fillId="0" borderId="0" xfId="17" applyFont="1" applyBorder="1" applyAlignment="1">
      <alignment horizontal="distributed" vertical="center"/>
    </xf>
    <xf numFmtId="38" fontId="1" fillId="0" borderId="8" xfId="17" applyFont="1" applyBorder="1" applyAlignment="1">
      <alignment horizontal="distributed" vertical="center"/>
    </xf>
    <xf numFmtId="38" fontId="11" fillId="0" borderId="7" xfId="17" applyFont="1" applyBorder="1" applyAlignment="1">
      <alignment horizontal="distributed" vertical="center"/>
    </xf>
    <xf numFmtId="0" fontId="1" fillId="0" borderId="0" xfId="36" applyFont="1" applyBorder="1" applyAlignment="1">
      <alignment horizontal="distributed" vertical="center"/>
      <protection/>
    </xf>
    <xf numFmtId="0" fontId="1" fillId="0" borderId="8" xfId="36" applyFont="1" applyBorder="1" applyAlignment="1">
      <alignment horizontal="distributed" vertical="center"/>
      <protection/>
    </xf>
    <xf numFmtId="38" fontId="1" fillId="0" borderId="19" xfId="17" applyFont="1" applyBorder="1" applyAlignment="1">
      <alignment horizontal="distributed" vertical="center"/>
    </xf>
    <xf numFmtId="0" fontId="8" fillId="0" borderId="37" xfId="36" applyFont="1" applyBorder="1" applyAlignment="1">
      <alignment horizontal="distributed" vertical="center"/>
      <protection/>
    </xf>
    <xf numFmtId="38" fontId="1" fillId="0" borderId="7" xfId="17" applyFont="1" applyBorder="1" applyAlignment="1">
      <alignment horizontal="center" vertical="center" wrapText="1"/>
    </xf>
    <xf numFmtId="38" fontId="10" fillId="0" borderId="9" xfId="17" applyFont="1" applyBorder="1" applyAlignment="1">
      <alignment horizontal="distributed" vertical="center"/>
    </xf>
    <xf numFmtId="38" fontId="10" fillId="0" borderId="11" xfId="17" applyFont="1" applyBorder="1" applyAlignment="1">
      <alignment horizontal="distributed" vertical="center"/>
    </xf>
    <xf numFmtId="38" fontId="10" fillId="0" borderId="10" xfId="17" applyFont="1" applyBorder="1" applyAlignment="1">
      <alignment horizontal="distributed" vertical="center"/>
    </xf>
    <xf numFmtId="0" fontId="1" fillId="0" borderId="16" xfId="37" applyFont="1" applyBorder="1" applyAlignment="1">
      <alignment horizontal="center" vertical="center" wrapText="1"/>
      <protection/>
    </xf>
    <xf numFmtId="0" fontId="1" fillId="0" borderId="20" xfId="37" applyFont="1" applyBorder="1" applyAlignment="1">
      <alignment horizontal="center" vertical="center"/>
      <protection/>
    </xf>
    <xf numFmtId="0" fontId="1" fillId="0" borderId="22" xfId="37" applyFont="1" applyBorder="1" applyAlignment="1">
      <alignment horizontal="center" vertical="center"/>
      <protection/>
    </xf>
    <xf numFmtId="0" fontId="1" fillId="0" borderId="9" xfId="37" applyFont="1" applyBorder="1" applyAlignment="1">
      <alignment horizontal="center" vertical="center"/>
      <protection/>
    </xf>
    <xf numFmtId="0" fontId="1" fillId="0" borderId="10" xfId="37" applyFont="1" applyBorder="1" applyAlignment="1">
      <alignment horizontal="center" vertical="center"/>
      <protection/>
    </xf>
    <xf numFmtId="38" fontId="1" fillId="0" borderId="1" xfId="17" applyFont="1" applyFill="1" applyBorder="1" applyAlignment="1">
      <alignment horizontal="center" vertical="center" wrapText="1"/>
    </xf>
    <xf numFmtId="38" fontId="1" fillId="0" borderId="16" xfId="17" applyFont="1" applyFill="1" applyBorder="1" applyAlignment="1">
      <alignment horizontal="center" vertical="center"/>
    </xf>
    <xf numFmtId="38" fontId="1" fillId="0" borderId="16" xfId="17" applyFont="1" applyBorder="1" applyAlignment="1">
      <alignment horizontal="center" vertical="center" wrapText="1"/>
    </xf>
    <xf numFmtId="38" fontId="1" fillId="0" borderId="20" xfId="17" applyFont="1" applyBorder="1" applyAlignment="1">
      <alignment horizontal="center" vertical="center" wrapText="1"/>
    </xf>
    <xf numFmtId="0" fontId="1" fillId="0" borderId="7" xfId="37" applyFont="1" applyBorder="1" applyAlignment="1">
      <alignment vertical="center" wrapText="1"/>
      <protection/>
    </xf>
    <xf numFmtId="0" fontId="1" fillId="0" borderId="16" xfId="37" applyFont="1" applyBorder="1" applyAlignment="1">
      <alignment vertical="center" wrapText="1"/>
      <protection/>
    </xf>
    <xf numFmtId="0" fontId="0" fillId="0" borderId="21" xfId="37" applyBorder="1" applyAlignment="1">
      <alignment horizontal="center" vertical="center"/>
      <protection/>
    </xf>
    <xf numFmtId="0" fontId="0" fillId="0" borderId="22" xfId="37" applyBorder="1" applyAlignment="1">
      <alignment horizontal="center" vertical="center"/>
      <protection/>
    </xf>
    <xf numFmtId="0" fontId="0" fillId="0" borderId="9" xfId="37" applyBorder="1" applyAlignment="1">
      <alignment horizontal="center" vertical="center"/>
      <protection/>
    </xf>
    <xf numFmtId="0" fontId="0" fillId="0" borderId="11" xfId="37" applyBorder="1" applyAlignment="1">
      <alignment horizontal="center" vertical="center"/>
      <protection/>
    </xf>
    <xf numFmtId="0" fontId="0" fillId="0" borderId="10" xfId="37" applyBorder="1" applyAlignment="1">
      <alignment horizontal="center" vertical="center"/>
      <protection/>
    </xf>
    <xf numFmtId="0" fontId="1" fillId="0" borderId="41" xfId="37" applyFont="1" applyBorder="1" applyAlignment="1">
      <alignment horizontal="center" vertical="center"/>
      <protection/>
    </xf>
    <xf numFmtId="0" fontId="1" fillId="0" borderId="39" xfId="37" applyFont="1" applyBorder="1" applyAlignment="1">
      <alignment horizontal="center" vertical="center"/>
      <protection/>
    </xf>
    <xf numFmtId="0" fontId="1" fillId="0" borderId="21" xfId="37" applyFont="1" applyBorder="1" applyAlignment="1">
      <alignment horizontal="center" vertical="center"/>
      <protection/>
    </xf>
    <xf numFmtId="0" fontId="1" fillId="0" borderId="11" xfId="37" applyFont="1" applyBorder="1" applyAlignment="1">
      <alignment horizontal="center" vertical="center"/>
      <protection/>
    </xf>
    <xf numFmtId="38" fontId="1" fillId="0" borderId="7" xfId="17" applyFont="1" applyFill="1" applyBorder="1" applyAlignment="1">
      <alignment horizontal="center"/>
    </xf>
    <xf numFmtId="0" fontId="8" fillId="0" borderId="8" xfId="38" applyFont="1" applyFill="1" applyBorder="1" applyAlignment="1">
      <alignment horizontal="center"/>
      <protection/>
    </xf>
    <xf numFmtId="38" fontId="1" fillId="0" borderId="41" xfId="17" applyFont="1" applyFill="1" applyBorder="1" applyAlignment="1">
      <alignment horizontal="center" vertical="center"/>
    </xf>
    <xf numFmtId="38" fontId="1" fillId="0" borderId="40" xfId="17" applyFont="1" applyFill="1" applyBorder="1" applyAlignment="1">
      <alignment horizontal="center" vertical="center"/>
    </xf>
    <xf numFmtId="38" fontId="1" fillId="0" borderId="39" xfId="17" applyFont="1" applyFill="1" applyBorder="1" applyAlignment="1">
      <alignment horizontal="center" vertical="center"/>
    </xf>
    <xf numFmtId="38" fontId="1" fillId="0" borderId="9" xfId="17" applyFont="1" applyFill="1" applyBorder="1" applyAlignment="1">
      <alignment horizontal="center" vertical="center"/>
    </xf>
    <xf numFmtId="38" fontId="1" fillId="0" borderId="10" xfId="17" applyFont="1" applyFill="1" applyBorder="1" applyAlignment="1">
      <alignment horizontal="center" vertical="center"/>
    </xf>
    <xf numFmtId="0" fontId="1" fillId="0" borderId="20" xfId="38" applyFont="1" applyFill="1" applyBorder="1" applyAlignment="1">
      <alignment horizontal="center" vertical="center" textRotation="255"/>
      <protection/>
    </xf>
    <xf numFmtId="0" fontId="1" fillId="0" borderId="22" xfId="38" applyFont="1" applyFill="1" applyBorder="1" applyAlignment="1">
      <alignment horizontal="center" vertical="center" textRotation="255"/>
      <protection/>
    </xf>
    <xf numFmtId="0" fontId="1" fillId="0" borderId="7" xfId="38" applyFont="1" applyFill="1" applyBorder="1" applyAlignment="1">
      <alignment horizontal="center" vertical="center" textRotation="255"/>
      <protection/>
    </xf>
    <xf numFmtId="0" fontId="1" fillId="0" borderId="8" xfId="38" applyFont="1" applyFill="1" applyBorder="1" applyAlignment="1">
      <alignment horizontal="center" vertical="center" textRotation="255"/>
      <protection/>
    </xf>
    <xf numFmtId="0" fontId="1" fillId="0" borderId="9" xfId="38" applyFont="1" applyFill="1" applyBorder="1" applyAlignment="1">
      <alignment horizontal="center" vertical="center" textRotation="255"/>
      <protection/>
    </xf>
    <xf numFmtId="0" fontId="1" fillId="0" borderId="10" xfId="38" applyFont="1" applyFill="1" applyBorder="1" applyAlignment="1">
      <alignment horizontal="center" vertical="center" textRotation="255"/>
      <protection/>
    </xf>
    <xf numFmtId="38" fontId="1" fillId="0" borderId="19" xfId="17" applyFont="1" applyFill="1" applyBorder="1" applyAlignment="1">
      <alignment horizontal="center"/>
    </xf>
    <xf numFmtId="38" fontId="1" fillId="0" borderId="37" xfId="17" applyFont="1" applyFill="1" applyBorder="1" applyAlignment="1">
      <alignment horizontal="center"/>
    </xf>
    <xf numFmtId="38" fontId="1" fillId="0" borderId="38" xfId="17" applyFont="1" applyFill="1" applyBorder="1" applyAlignment="1">
      <alignment horizontal="center"/>
    </xf>
    <xf numFmtId="0" fontId="1" fillId="0" borderId="41" xfId="38" applyFont="1" applyFill="1" applyBorder="1" applyAlignment="1">
      <alignment horizontal="center" vertical="center" textRotation="255"/>
      <protection/>
    </xf>
    <xf numFmtId="0" fontId="1" fillId="0" borderId="39" xfId="38" applyFont="1" applyFill="1" applyBorder="1" applyAlignment="1">
      <alignment horizontal="center" vertical="center" textRotation="255"/>
      <protection/>
    </xf>
    <xf numFmtId="38" fontId="1" fillId="0" borderId="4" xfId="17" applyFont="1" applyFill="1" applyBorder="1" applyAlignment="1">
      <alignment horizontal="center" vertical="center"/>
    </xf>
    <xf numFmtId="38" fontId="1" fillId="0" borderId="6" xfId="17" applyFont="1" applyFill="1" applyBorder="1" applyAlignment="1">
      <alignment horizontal="center" vertical="center"/>
    </xf>
    <xf numFmtId="0" fontId="1" fillId="0" borderId="16" xfId="38" applyFont="1" applyFill="1" applyBorder="1" applyAlignment="1">
      <alignment horizontal="center" vertical="center" textRotation="255"/>
      <protection/>
    </xf>
    <xf numFmtId="0" fontId="1" fillId="0" borderId="2" xfId="38" applyFont="1" applyFill="1" applyBorder="1" applyAlignment="1">
      <alignment horizontal="center" vertical="center" textRotation="255"/>
      <protection/>
    </xf>
    <xf numFmtId="0" fontId="1" fillId="0" borderId="15" xfId="38" applyFont="1" applyFill="1" applyBorder="1" applyAlignment="1">
      <alignment horizontal="center" vertical="center" textRotation="255"/>
      <protection/>
    </xf>
    <xf numFmtId="38" fontId="1" fillId="0" borderId="20" xfId="17" applyFont="1" applyFill="1" applyBorder="1" applyAlignment="1">
      <alignment horizontal="center" vertical="center"/>
    </xf>
    <xf numFmtId="38" fontId="1" fillId="0" borderId="22" xfId="17" applyFont="1" applyFill="1" applyBorder="1" applyAlignment="1">
      <alignment horizontal="center" vertical="center"/>
    </xf>
    <xf numFmtId="38" fontId="1" fillId="0" borderId="7" xfId="17" applyFont="1" applyFill="1" applyBorder="1" applyAlignment="1">
      <alignment horizontal="center" vertical="center"/>
    </xf>
    <xf numFmtId="38" fontId="1" fillId="0" borderId="8" xfId="17" applyFont="1" applyFill="1" applyBorder="1" applyAlignment="1">
      <alignment horizontal="center" vertical="center"/>
    </xf>
    <xf numFmtId="38" fontId="9" fillId="0" borderId="15" xfId="17" applyFont="1" applyFill="1" applyBorder="1" applyAlignment="1">
      <alignment horizontal="center" vertical="center" textRotation="255" wrapText="1"/>
    </xf>
    <xf numFmtId="38" fontId="9" fillId="0" borderId="2" xfId="17" applyFont="1" applyFill="1" applyBorder="1" applyAlignment="1">
      <alignment horizontal="center" vertical="center" textRotation="255" wrapText="1"/>
    </xf>
    <xf numFmtId="38" fontId="1" fillId="0" borderId="19" xfId="17" applyFont="1" applyFill="1" applyBorder="1" applyAlignment="1">
      <alignment horizontal="center"/>
    </xf>
    <xf numFmtId="38" fontId="1" fillId="0" borderId="37" xfId="17" applyFont="1" applyFill="1" applyBorder="1" applyAlignment="1">
      <alignment horizontal="center"/>
    </xf>
    <xf numFmtId="38" fontId="1" fillId="0" borderId="38" xfId="17" applyFont="1" applyFill="1" applyBorder="1" applyAlignment="1">
      <alignment horizontal="center"/>
    </xf>
    <xf numFmtId="38" fontId="1" fillId="0" borderId="16" xfId="17" applyFont="1" applyFill="1" applyBorder="1" applyAlignment="1">
      <alignment horizontal="distributed" vertical="center" wrapText="1"/>
    </xf>
    <xf numFmtId="0" fontId="8" fillId="0" borderId="2" xfId="38" applyFont="1" applyFill="1" applyBorder="1" applyAlignment="1">
      <alignment horizontal="distributed" vertical="center" wrapText="1"/>
      <protection/>
    </xf>
    <xf numFmtId="38" fontId="1" fillId="0" borderId="19" xfId="17" applyFont="1" applyFill="1" applyBorder="1" applyAlignment="1">
      <alignment horizontal="center" vertical="center"/>
    </xf>
    <xf numFmtId="38" fontId="1" fillId="0" borderId="37" xfId="17" applyFont="1" applyFill="1" applyBorder="1" applyAlignment="1">
      <alignment horizontal="center" vertical="center"/>
    </xf>
    <xf numFmtId="38" fontId="1" fillId="0" borderId="38" xfId="17" applyFont="1" applyFill="1" applyBorder="1" applyAlignment="1">
      <alignment horizontal="center" vertical="center"/>
    </xf>
    <xf numFmtId="38" fontId="10" fillId="0" borderId="9" xfId="17" applyFont="1" applyFill="1" applyBorder="1" applyAlignment="1">
      <alignment horizontal="center"/>
    </xf>
    <xf numFmtId="38" fontId="10" fillId="0" borderId="10" xfId="17" applyFont="1" applyFill="1" applyBorder="1" applyAlignment="1">
      <alignment horizontal="center"/>
    </xf>
    <xf numFmtId="38" fontId="10" fillId="0" borderId="7" xfId="17" applyFont="1" applyFill="1" applyBorder="1" applyAlignment="1">
      <alignment horizontal="center"/>
    </xf>
    <xf numFmtId="0" fontId="10" fillId="0" borderId="8" xfId="38" applyFont="1" applyFill="1" applyBorder="1" applyAlignment="1">
      <alignment horizontal="center"/>
      <protection/>
    </xf>
    <xf numFmtId="0" fontId="1" fillId="0" borderId="15" xfId="39" applyFont="1" applyFill="1" applyBorder="1" applyAlignment="1">
      <alignment horizontal="distributed" vertical="center"/>
      <protection/>
    </xf>
    <xf numFmtId="0" fontId="0" fillId="0" borderId="2" xfId="39" applyFill="1" applyBorder="1" applyAlignment="1">
      <alignment horizontal="distributed" vertical="center"/>
      <protection/>
    </xf>
    <xf numFmtId="0" fontId="1" fillId="0" borderId="3" xfId="39" applyFont="1" applyFill="1" applyBorder="1" applyAlignment="1">
      <alignment horizontal="distributed" vertical="center"/>
      <protection/>
    </xf>
    <xf numFmtId="0" fontId="8" fillId="0" borderId="3" xfId="39" applyFont="1" applyFill="1" applyBorder="1" applyAlignment="1">
      <alignment horizontal="distributed" vertical="center"/>
      <protection/>
    </xf>
    <xf numFmtId="0" fontId="1" fillId="0" borderId="19" xfId="39" applyFont="1" applyFill="1" applyBorder="1" applyAlignment="1">
      <alignment horizontal="distributed" vertical="center"/>
      <protection/>
    </xf>
    <xf numFmtId="0" fontId="0" fillId="0" borderId="37" xfId="39" applyFill="1" applyBorder="1" applyAlignment="1">
      <alignment horizontal="distributed" vertical="center"/>
      <protection/>
    </xf>
    <xf numFmtId="0" fontId="0" fillId="0" borderId="38" xfId="39" applyFill="1" applyBorder="1" applyAlignment="1">
      <alignment horizontal="distributed" vertical="center"/>
      <protection/>
    </xf>
    <xf numFmtId="0" fontId="1" fillId="0" borderId="1" xfId="39" applyFont="1" applyFill="1" applyBorder="1" applyAlignment="1">
      <alignment horizontal="distributed" vertical="center"/>
      <protection/>
    </xf>
    <xf numFmtId="0" fontId="0" fillId="0" borderId="16" xfId="39" applyFill="1" applyBorder="1" applyAlignment="1">
      <alignment vertical="center"/>
      <protection/>
    </xf>
    <xf numFmtId="0" fontId="0" fillId="0" borderId="2" xfId="39" applyFill="1" applyBorder="1" applyAlignment="1">
      <alignment vertical="center"/>
      <protection/>
    </xf>
    <xf numFmtId="0" fontId="1" fillId="0" borderId="18" xfId="39" applyFont="1" applyFill="1" applyBorder="1" applyAlignment="1">
      <alignment horizontal="distributed" vertical="center"/>
      <protection/>
    </xf>
    <xf numFmtId="0" fontId="8" fillId="0" borderId="18" xfId="39" applyFont="1" applyFill="1" applyBorder="1" applyAlignment="1">
      <alignment horizontal="distributed" vertical="center"/>
      <protection/>
    </xf>
    <xf numFmtId="0" fontId="1" fillId="0" borderId="7" xfId="40" applyFont="1" applyFill="1" applyBorder="1" applyAlignment="1">
      <alignment horizontal="distributed" vertical="center"/>
      <protection/>
    </xf>
    <xf numFmtId="0" fontId="8" fillId="0" borderId="8" xfId="40" applyFont="1" applyFill="1" applyBorder="1" applyAlignment="1">
      <alignment vertical="center"/>
      <protection/>
    </xf>
    <xf numFmtId="0" fontId="10" fillId="0" borderId="4" xfId="40" applyFont="1" applyFill="1" applyBorder="1" applyAlignment="1">
      <alignment horizontal="distributed" vertical="center"/>
      <protection/>
    </xf>
    <xf numFmtId="0" fontId="9" fillId="0" borderId="6" xfId="40" applyFont="1" applyFill="1" applyBorder="1" applyAlignment="1">
      <alignment horizontal="distributed" vertical="center"/>
      <protection/>
    </xf>
    <xf numFmtId="0" fontId="1" fillId="0" borderId="8" xfId="40" applyFont="1" applyFill="1" applyBorder="1" applyAlignment="1">
      <alignment horizontal="distributed" vertical="center"/>
      <protection/>
    </xf>
    <xf numFmtId="0" fontId="1" fillId="0" borderId="8" xfId="40" applyFont="1" applyFill="1" applyBorder="1" applyAlignment="1">
      <alignment vertical="center"/>
      <protection/>
    </xf>
    <xf numFmtId="0" fontId="1" fillId="0" borderId="20" xfId="40" applyFont="1" applyFill="1" applyBorder="1" applyAlignment="1">
      <alignment horizontal="distributed" vertical="center"/>
      <protection/>
    </xf>
    <xf numFmtId="0" fontId="8" fillId="0" borderId="22" xfId="40" applyFont="1" applyFill="1" applyBorder="1" applyAlignment="1">
      <alignment horizontal="distributed" vertical="center"/>
      <protection/>
    </xf>
    <xf numFmtId="0" fontId="8" fillId="0" borderId="7" xfId="40" applyFont="1" applyFill="1" applyBorder="1" applyAlignment="1">
      <alignment horizontal="distributed" vertical="center"/>
      <protection/>
    </xf>
    <xf numFmtId="0" fontId="8" fillId="0" borderId="8" xfId="40" applyFont="1" applyFill="1" applyBorder="1" applyAlignment="1">
      <alignment horizontal="distributed" vertical="center"/>
      <protection/>
    </xf>
    <xf numFmtId="0" fontId="8" fillId="0" borderId="9" xfId="40" applyFont="1" applyFill="1" applyBorder="1" applyAlignment="1">
      <alignment horizontal="distributed" vertical="center"/>
      <protection/>
    </xf>
    <xf numFmtId="0" fontId="8" fillId="0" borderId="10" xfId="40" applyFont="1" applyFill="1" applyBorder="1" applyAlignment="1">
      <alignment horizontal="distributed" vertical="center"/>
      <protection/>
    </xf>
    <xf numFmtId="0" fontId="1" fillId="0" borderId="19" xfId="40" applyFont="1" applyFill="1" applyBorder="1" applyAlignment="1">
      <alignment horizontal="distributed" vertical="center"/>
      <protection/>
    </xf>
    <xf numFmtId="0" fontId="1" fillId="0" borderId="38" xfId="40" applyFont="1" applyFill="1" applyBorder="1" applyAlignment="1">
      <alignment horizontal="distributed" vertical="center"/>
      <protection/>
    </xf>
    <xf numFmtId="0" fontId="1" fillId="0" borderId="3" xfId="40" applyFont="1" applyFill="1" applyBorder="1" applyAlignment="1">
      <alignment horizontal="distributed" vertical="center" wrapText="1"/>
      <protection/>
    </xf>
    <xf numFmtId="0" fontId="8" fillId="0" borderId="3" xfId="40" applyFont="1" applyFill="1" applyBorder="1" applyAlignment="1">
      <alignment horizontal="distributed" vertical="center" wrapText="1"/>
      <protection/>
    </xf>
    <xf numFmtId="0" fontId="1" fillId="0" borderId="3" xfId="40" applyFont="1" applyFill="1" applyBorder="1" applyAlignment="1">
      <alignment horizontal="distributed" vertical="center"/>
      <protection/>
    </xf>
    <xf numFmtId="0" fontId="1" fillId="0" borderId="20" xfId="41" applyFont="1" applyBorder="1" applyAlignment="1">
      <alignment horizontal="center" vertical="center" wrapText="1"/>
      <protection/>
    </xf>
    <xf numFmtId="0" fontId="1" fillId="0" borderId="22" xfId="41" applyFont="1" applyBorder="1" applyAlignment="1">
      <alignment horizontal="center" vertical="center" wrapText="1"/>
      <protection/>
    </xf>
    <xf numFmtId="0" fontId="1" fillId="0" borderId="7" xfId="41" applyFont="1" applyBorder="1" applyAlignment="1">
      <alignment horizontal="center" vertical="center" wrapText="1"/>
      <protection/>
    </xf>
    <xf numFmtId="0" fontId="1" fillId="0" borderId="8" xfId="41" applyFont="1" applyBorder="1" applyAlignment="1">
      <alignment horizontal="center" vertical="center" wrapText="1"/>
      <protection/>
    </xf>
    <xf numFmtId="0" fontId="1" fillId="0" borderId="9" xfId="41" applyFont="1" applyBorder="1" applyAlignment="1">
      <alignment horizontal="center" vertical="center" wrapText="1"/>
      <protection/>
    </xf>
    <xf numFmtId="0" fontId="1" fillId="0" borderId="10" xfId="41" applyFont="1" applyBorder="1" applyAlignment="1">
      <alignment horizontal="center" vertical="center" wrapText="1"/>
      <protection/>
    </xf>
    <xf numFmtId="0" fontId="1" fillId="0" borderId="15" xfId="41" applyFont="1" applyBorder="1" applyAlignment="1">
      <alignment horizontal="center" vertical="center" wrapText="1"/>
      <protection/>
    </xf>
    <xf numFmtId="0" fontId="1" fillId="0" borderId="16" xfId="41" applyFont="1" applyBorder="1" applyAlignment="1">
      <alignment horizontal="center" vertical="center"/>
      <protection/>
    </xf>
    <xf numFmtId="0" fontId="1" fillId="0" borderId="2" xfId="41" applyFont="1" applyBorder="1" applyAlignment="1">
      <alignment horizontal="center" vertical="center"/>
      <protection/>
    </xf>
    <xf numFmtId="0" fontId="1" fillId="0" borderId="4" xfId="41" applyFont="1" applyBorder="1" applyAlignment="1">
      <alignment horizontal="center" vertical="center"/>
      <protection/>
    </xf>
    <xf numFmtId="0" fontId="1" fillId="0" borderId="6" xfId="41" applyFont="1" applyBorder="1" applyAlignment="1">
      <alignment horizontal="center" vertical="center"/>
      <protection/>
    </xf>
    <xf numFmtId="0" fontId="1" fillId="0" borderId="9" xfId="41" applyFont="1" applyBorder="1" applyAlignment="1">
      <alignment horizontal="center" vertical="center"/>
      <protection/>
    </xf>
    <xf numFmtId="0" fontId="1" fillId="0" borderId="10" xfId="41" applyFont="1" applyBorder="1" applyAlignment="1">
      <alignment horizontal="center" vertical="center"/>
      <protection/>
    </xf>
    <xf numFmtId="0" fontId="1" fillId="0" borderId="15" xfId="41" applyFont="1" applyBorder="1" applyAlignment="1">
      <alignment vertical="center" wrapText="1"/>
      <protection/>
    </xf>
    <xf numFmtId="0" fontId="1" fillId="0" borderId="16" xfId="41" applyFont="1" applyBorder="1" applyAlignment="1">
      <alignment vertical="center" wrapText="1"/>
      <protection/>
    </xf>
    <xf numFmtId="0" fontId="1" fillId="0" borderId="2" xfId="41" applyFont="1" applyBorder="1" applyAlignment="1">
      <alignment vertical="center" wrapText="1"/>
      <protection/>
    </xf>
    <xf numFmtId="0" fontId="1" fillId="0" borderId="19" xfId="41" applyFont="1" applyBorder="1" applyAlignment="1">
      <alignment horizontal="center" vertical="center"/>
      <protection/>
    </xf>
    <xf numFmtId="0" fontId="1" fillId="0" borderId="37" xfId="41" applyFont="1" applyBorder="1" applyAlignment="1">
      <alignment horizontal="center" vertical="center"/>
      <protection/>
    </xf>
    <xf numFmtId="0" fontId="1" fillId="0" borderId="38" xfId="41" applyFont="1" applyBorder="1" applyAlignment="1">
      <alignment horizontal="center" vertical="center"/>
      <protection/>
    </xf>
    <xf numFmtId="0" fontId="1" fillId="0" borderId="4" xfId="41" applyFont="1" applyBorder="1" applyAlignment="1">
      <alignment horizontal="center" vertical="center" wrapText="1"/>
      <protection/>
    </xf>
    <xf numFmtId="0" fontId="1" fillId="0" borderId="6" xfId="41" applyFont="1" applyBorder="1" applyAlignment="1">
      <alignment horizontal="center" vertical="center" wrapText="1"/>
      <protection/>
    </xf>
    <xf numFmtId="0" fontId="1" fillId="0" borderId="11" xfId="41" applyFont="1" applyBorder="1" applyAlignment="1">
      <alignment horizontal="center" vertical="center"/>
      <protection/>
    </xf>
    <xf numFmtId="0" fontId="1" fillId="0" borderId="5" xfId="41" applyFont="1" applyBorder="1" applyAlignment="1">
      <alignment horizontal="center" vertical="center"/>
      <protection/>
    </xf>
    <xf numFmtId="0" fontId="1" fillId="0" borderId="7" xfId="41" applyFont="1" applyBorder="1" applyAlignment="1">
      <alignment horizontal="center" vertical="center"/>
      <protection/>
    </xf>
    <xf numFmtId="0" fontId="1" fillId="0" borderId="0" xfId="41" applyFont="1" applyBorder="1" applyAlignment="1">
      <alignment horizontal="center" vertical="center"/>
      <protection/>
    </xf>
    <xf numFmtId="0" fontId="1" fillId="0" borderId="8" xfId="41" applyFont="1" applyBorder="1" applyAlignment="1">
      <alignment horizontal="center" vertical="center"/>
      <protection/>
    </xf>
    <xf numFmtId="38" fontId="1" fillId="0" borderId="0" xfId="17" applyFont="1" applyBorder="1" applyAlignment="1">
      <alignment vertical="center" wrapText="1"/>
    </xf>
    <xf numFmtId="38" fontId="1" fillId="0" borderId="0" xfId="17" applyFont="1" applyFill="1" applyBorder="1" applyAlignment="1">
      <alignment horizontal="distributed" vertical="center"/>
    </xf>
    <xf numFmtId="38" fontId="1" fillId="0" borderId="8" xfId="17" applyFont="1" applyFill="1" applyBorder="1" applyAlignment="1">
      <alignment horizontal="distributed" vertical="center"/>
    </xf>
    <xf numFmtId="38" fontId="1" fillId="0" borderId="48" xfId="17" applyFont="1" applyFill="1" applyBorder="1" applyAlignment="1">
      <alignment horizontal="distributed" vertical="center"/>
    </xf>
    <xf numFmtId="38" fontId="1" fillId="0" borderId="10" xfId="17" applyFont="1" applyFill="1" applyBorder="1" applyAlignment="1">
      <alignment horizontal="distributed" vertical="center"/>
    </xf>
    <xf numFmtId="38" fontId="1" fillId="0" borderId="9" xfId="17" applyFont="1" applyBorder="1" applyAlignment="1">
      <alignment horizontal="distributed" vertical="center"/>
    </xf>
    <xf numFmtId="38" fontId="1" fillId="0" borderId="10" xfId="17" applyFont="1" applyBorder="1" applyAlignment="1">
      <alignment horizontal="distributed" vertical="center"/>
    </xf>
    <xf numFmtId="38" fontId="1" fillId="0" borderId="19" xfId="17" applyFont="1" applyBorder="1" applyAlignment="1">
      <alignment horizontal="distributed" vertical="center"/>
    </xf>
    <xf numFmtId="38" fontId="1" fillId="0" borderId="38" xfId="17" applyFont="1" applyBorder="1" applyAlignment="1">
      <alignment horizontal="distributed" vertical="center"/>
    </xf>
    <xf numFmtId="38" fontId="10" fillId="0" borderId="4" xfId="17" applyFont="1" applyBorder="1" applyAlignment="1">
      <alignment horizontal="distributed" vertical="center"/>
    </xf>
    <xf numFmtId="38" fontId="10" fillId="0" borderId="6" xfId="17" applyFont="1" applyBorder="1" applyAlignment="1">
      <alignment horizontal="distributed" vertical="center"/>
    </xf>
    <xf numFmtId="38" fontId="1" fillId="0" borderId="37" xfId="17" applyFont="1" applyBorder="1" applyAlignment="1">
      <alignment horizontal="distributed" vertical="center"/>
    </xf>
    <xf numFmtId="38" fontId="10" fillId="0" borderId="9" xfId="17" applyFont="1" applyBorder="1" applyAlignment="1">
      <alignment horizontal="distributed" vertical="center"/>
    </xf>
    <xf numFmtId="38" fontId="10" fillId="0" borderId="10" xfId="17" applyFont="1" applyBorder="1" applyAlignment="1">
      <alignment horizontal="distributed" vertical="center"/>
    </xf>
    <xf numFmtId="0" fontId="1" fillId="0" borderId="19" xfId="44" applyFont="1" applyBorder="1" applyAlignment="1">
      <alignment horizontal="distributed" vertical="center"/>
      <protection/>
    </xf>
    <xf numFmtId="0" fontId="0" fillId="0" borderId="38" xfId="44" applyBorder="1" applyAlignment="1">
      <alignment horizontal="distributed" vertical="center"/>
      <protection/>
    </xf>
    <xf numFmtId="0" fontId="1" fillId="0" borderId="20" xfId="44" applyFont="1" applyBorder="1" applyAlignment="1">
      <alignment horizontal="distributed" vertical="center"/>
      <protection/>
    </xf>
    <xf numFmtId="0" fontId="0" fillId="0" borderId="22" xfId="44" applyBorder="1" applyAlignment="1">
      <alignment horizontal="distributed" vertical="center"/>
      <protection/>
    </xf>
    <xf numFmtId="0" fontId="0" fillId="0" borderId="9" xfId="44" applyBorder="1" applyAlignment="1">
      <alignment horizontal="distributed" vertical="center"/>
      <protection/>
    </xf>
    <xf numFmtId="0" fontId="0" fillId="0" borderId="10" xfId="44" applyBorder="1" applyAlignment="1">
      <alignment horizontal="distributed" vertical="center"/>
      <protection/>
    </xf>
    <xf numFmtId="0" fontId="10" fillId="0" borderId="4" xfId="44" applyFont="1" applyBorder="1" applyAlignment="1">
      <alignment horizontal="distributed" vertical="center"/>
      <protection/>
    </xf>
    <xf numFmtId="0" fontId="8" fillId="0" borderId="6" xfId="44" applyFont="1" applyBorder="1" applyAlignment="1">
      <alignment horizontal="distributed" vertical="center"/>
      <protection/>
    </xf>
    <xf numFmtId="0" fontId="10" fillId="0" borderId="7" xfId="44" applyFont="1" applyBorder="1" applyAlignment="1">
      <alignment horizontal="distributed" vertical="center"/>
      <protection/>
    </xf>
    <xf numFmtId="0" fontId="10" fillId="0" borderId="8" xfId="44" applyFont="1" applyBorder="1" applyAlignment="1">
      <alignment horizontal="distributed" vertical="center"/>
      <protection/>
    </xf>
    <xf numFmtId="0" fontId="10" fillId="0" borderId="9" xfId="44" applyFont="1" applyBorder="1" applyAlignment="1">
      <alignment horizontal="distributed" vertical="center"/>
      <protection/>
    </xf>
    <xf numFmtId="0" fontId="8" fillId="0" borderId="10" xfId="44" applyFont="1" applyBorder="1" applyAlignment="1">
      <alignment horizontal="distributed" vertical="center"/>
      <protection/>
    </xf>
    <xf numFmtId="0" fontId="10" fillId="0" borderId="7" xfId="44" applyFont="1" applyBorder="1" applyAlignment="1">
      <alignment horizontal="distributed" vertical="center"/>
      <protection/>
    </xf>
    <xf numFmtId="0" fontId="10" fillId="0" borderId="8" xfId="44" applyFont="1" applyBorder="1" applyAlignment="1">
      <alignment horizontal="distributed" vertical="center"/>
      <protection/>
    </xf>
    <xf numFmtId="38" fontId="1" fillId="0" borderId="19" xfId="17" applyFont="1" applyFill="1" applyBorder="1" applyAlignment="1">
      <alignment horizontal="distributed" vertical="center"/>
    </xf>
    <xf numFmtId="0" fontId="8" fillId="0" borderId="37" xfId="45" applyFont="1" applyBorder="1" applyAlignment="1">
      <alignment horizontal="distributed" vertical="center"/>
      <protection/>
    </xf>
    <xf numFmtId="0" fontId="8" fillId="0" borderId="38" xfId="45" applyFont="1" applyBorder="1" applyAlignment="1">
      <alignment horizontal="distributed" vertical="center"/>
      <protection/>
    </xf>
    <xf numFmtId="38" fontId="1" fillId="0" borderId="16" xfId="17" applyFont="1" applyBorder="1" applyAlignment="1">
      <alignment horizontal="distributed" vertical="center"/>
    </xf>
    <xf numFmtId="0" fontId="8" fillId="0" borderId="16" xfId="45" applyFont="1" applyBorder="1" applyAlignment="1">
      <alignment horizontal="distributed" vertical="center"/>
      <protection/>
    </xf>
    <xf numFmtId="0" fontId="8" fillId="0" borderId="2" xfId="45" applyFont="1" applyBorder="1" applyAlignment="1">
      <alignment horizontal="distributed" vertical="center"/>
      <protection/>
    </xf>
    <xf numFmtId="38" fontId="1" fillId="0" borderId="16" xfId="17" applyFont="1" applyBorder="1" applyAlignment="1">
      <alignment horizontal="distributed" vertical="center" wrapText="1"/>
    </xf>
    <xf numFmtId="0" fontId="1" fillId="0" borderId="7" xfId="46" applyFont="1" applyFill="1" applyBorder="1" applyAlignment="1">
      <alignment horizontal="distributed" vertical="center"/>
      <protection/>
    </xf>
    <xf numFmtId="0" fontId="1" fillId="0" borderId="0" xfId="46" applyFont="1" applyFill="1" applyBorder="1" applyAlignment="1">
      <alignment horizontal="distributed" vertical="center"/>
      <protection/>
    </xf>
    <xf numFmtId="0" fontId="1" fillId="0" borderId="8" xfId="46" applyFont="1" applyFill="1" applyBorder="1" applyAlignment="1">
      <alignment horizontal="distributed" vertical="center"/>
      <protection/>
    </xf>
    <xf numFmtId="0" fontId="10" fillId="0" borderId="7" xfId="46" applyFont="1" applyFill="1" applyBorder="1" applyAlignment="1">
      <alignment horizontal="distributed" vertical="center"/>
      <protection/>
    </xf>
    <xf numFmtId="0" fontId="10" fillId="0" borderId="0" xfId="46" applyFont="1" applyFill="1" applyBorder="1" applyAlignment="1">
      <alignment horizontal="distributed" vertical="center"/>
      <protection/>
    </xf>
    <xf numFmtId="0" fontId="10" fillId="0" borderId="8" xfId="46" applyFont="1" applyFill="1" applyBorder="1" applyAlignment="1">
      <alignment horizontal="distributed" vertical="center"/>
      <protection/>
    </xf>
    <xf numFmtId="0" fontId="10" fillId="0" borderId="9" xfId="46" applyFont="1" applyFill="1" applyBorder="1" applyAlignment="1">
      <alignment horizontal="distributed" vertical="center"/>
      <protection/>
    </xf>
    <xf numFmtId="0" fontId="10" fillId="0" borderId="11" xfId="46" applyFont="1" applyFill="1" applyBorder="1" applyAlignment="1">
      <alignment horizontal="distributed" vertical="center"/>
      <protection/>
    </xf>
    <xf numFmtId="0" fontId="10" fillId="0" borderId="10" xfId="46" applyFont="1" applyFill="1" applyBorder="1" applyAlignment="1">
      <alignment horizontal="distributed" vertical="center"/>
      <protection/>
    </xf>
    <xf numFmtId="0" fontId="16" fillId="0" borderId="8" xfId="46" applyFont="1" applyFill="1" applyBorder="1" applyAlignment="1">
      <alignment horizontal="distributed" vertical="center"/>
      <protection/>
    </xf>
    <xf numFmtId="0" fontId="1" fillId="0" borderId="19" xfId="46" applyFont="1" applyFill="1" applyBorder="1" applyAlignment="1">
      <alignment horizontal="distributed" vertical="center"/>
      <protection/>
    </xf>
    <xf numFmtId="0" fontId="1" fillId="0" borderId="37" xfId="46" applyFont="1" applyFill="1" applyBorder="1" applyAlignment="1">
      <alignment horizontal="distributed" vertical="center"/>
      <protection/>
    </xf>
    <xf numFmtId="0" fontId="1" fillId="0" borderId="38" xfId="46" applyFont="1" applyFill="1" applyBorder="1" applyAlignment="1">
      <alignment horizontal="distributed" vertical="center"/>
      <protection/>
    </xf>
    <xf numFmtId="0" fontId="1" fillId="0" borderId="9" xfId="46" applyFont="1" applyFill="1" applyBorder="1" applyAlignment="1">
      <alignment horizontal="distributed" vertical="center"/>
      <protection/>
    </xf>
    <xf numFmtId="0" fontId="1" fillId="0" borderId="11" xfId="46" applyFont="1" applyFill="1" applyBorder="1" applyAlignment="1">
      <alignment horizontal="distributed" vertical="center"/>
      <protection/>
    </xf>
    <xf numFmtId="0" fontId="1" fillId="0" borderId="10" xfId="46" applyFont="1" applyFill="1" applyBorder="1" applyAlignment="1">
      <alignment horizontal="distributed" vertical="center"/>
      <protection/>
    </xf>
    <xf numFmtId="0" fontId="1" fillId="0" borderId="5" xfId="46" applyFont="1" applyFill="1" applyBorder="1" applyAlignment="1">
      <alignment horizontal="distributed" vertical="center"/>
      <protection/>
    </xf>
    <xf numFmtId="0" fontId="1" fillId="0" borderId="6" xfId="46" applyFont="1" applyFill="1" applyBorder="1" applyAlignment="1">
      <alignment horizontal="distributed" vertical="center"/>
      <protection/>
    </xf>
    <xf numFmtId="0" fontId="1" fillId="0" borderId="5" xfId="47" applyFont="1" applyFill="1" applyBorder="1" applyAlignment="1">
      <alignment horizontal="center" vertical="center"/>
      <protection/>
    </xf>
    <xf numFmtId="0" fontId="1" fillId="0" borderId="19" xfId="47" applyFont="1" applyFill="1" applyBorder="1" applyAlignment="1">
      <alignment horizontal="distributed" vertical="center"/>
      <protection/>
    </xf>
    <xf numFmtId="0" fontId="0" fillId="0" borderId="38" xfId="47" applyFill="1" applyBorder="1" applyAlignment="1">
      <alignment horizontal="distributed" vertical="center"/>
      <protection/>
    </xf>
    <xf numFmtId="0" fontId="10" fillId="0" borderId="7" xfId="47" applyFont="1" applyFill="1" applyBorder="1" applyAlignment="1">
      <alignment horizontal="distributed" vertical="center"/>
      <protection/>
    </xf>
    <xf numFmtId="0" fontId="0" fillId="0" borderId="8" xfId="47" applyFill="1" applyBorder="1" applyAlignment="1">
      <alignment horizontal="distributed" vertical="center"/>
      <protection/>
    </xf>
    <xf numFmtId="0" fontId="20" fillId="0" borderId="7" xfId="47" applyFont="1" applyFill="1" applyBorder="1" applyAlignment="1">
      <alignment horizontal="distributed" vertical="center"/>
      <protection/>
    </xf>
    <xf numFmtId="0" fontId="1" fillId="0" borderId="7" xfId="47" applyFont="1" applyFill="1" applyBorder="1" applyAlignment="1">
      <alignment horizontal="left" vertical="distributed" textRotation="255"/>
      <protection/>
    </xf>
    <xf numFmtId="0" fontId="0" fillId="0" borderId="7" xfId="47" applyFill="1" applyBorder="1" applyAlignment="1">
      <alignment horizontal="left" vertical="distributed" textRotation="255"/>
      <protection/>
    </xf>
    <xf numFmtId="0" fontId="1" fillId="0" borderId="20" xfId="47" applyFont="1" applyFill="1" applyBorder="1" applyAlignment="1">
      <alignment horizontal="distributed" vertical="center"/>
      <protection/>
    </xf>
    <xf numFmtId="0" fontId="0" fillId="0" borderId="22" xfId="47" applyFill="1" applyBorder="1" applyAlignment="1">
      <alignment horizontal="distributed" vertical="center"/>
      <protection/>
    </xf>
    <xf numFmtId="0" fontId="0" fillId="0" borderId="9" xfId="47" applyFill="1" applyBorder="1" applyAlignment="1">
      <alignment horizontal="distributed" vertical="center"/>
      <protection/>
    </xf>
    <xf numFmtId="0" fontId="0" fillId="0" borderId="10" xfId="47" applyFill="1" applyBorder="1" applyAlignment="1">
      <alignment horizontal="distributed" vertical="center"/>
      <protection/>
    </xf>
    <xf numFmtId="0" fontId="0" fillId="0" borderId="37" xfId="47" applyFill="1" applyBorder="1" applyAlignment="1">
      <alignment horizontal="distributed" vertical="center"/>
      <protection/>
    </xf>
    <xf numFmtId="0" fontId="1" fillId="0" borderId="37" xfId="47" applyFont="1" applyFill="1" applyBorder="1" applyAlignment="1">
      <alignment horizontal="distributed" vertical="center"/>
      <protection/>
    </xf>
    <xf numFmtId="0" fontId="16" fillId="0" borderId="38" xfId="47" applyFont="1" applyFill="1" applyBorder="1" applyAlignment="1">
      <alignment horizontal="distributed" vertical="center"/>
      <protection/>
    </xf>
    <xf numFmtId="0" fontId="1" fillId="0" borderId="19" xfId="47" applyFont="1" applyFill="1" applyBorder="1" applyAlignment="1">
      <alignment horizontal="distributed" vertical="center" wrapText="1"/>
      <protection/>
    </xf>
    <xf numFmtId="0" fontId="16" fillId="0" borderId="38" xfId="47" applyFont="1" applyFill="1" applyBorder="1" applyAlignment="1">
      <alignment horizontal="distributed" vertical="center" wrapText="1"/>
      <protection/>
    </xf>
    <xf numFmtId="0" fontId="16" fillId="0" borderId="19" xfId="47" applyFont="1" applyFill="1" applyBorder="1" applyAlignment="1">
      <alignment horizontal="distributed" vertical="center"/>
      <protection/>
    </xf>
    <xf numFmtId="0" fontId="8" fillId="0" borderId="2" xfId="48" applyFont="1" applyBorder="1" applyAlignment="1">
      <alignment horizontal="distributed" vertical="center"/>
      <protection/>
    </xf>
    <xf numFmtId="0" fontId="1" fillId="0" borderId="0" xfId="48" applyFont="1" applyFill="1" applyAlignment="1">
      <alignment horizontal="right" vertical="center"/>
      <protection/>
    </xf>
    <xf numFmtId="0" fontId="0" fillId="0" borderId="17" xfId="48" applyBorder="1" applyAlignment="1">
      <alignment horizontal="right" vertical="center"/>
      <protection/>
    </xf>
    <xf numFmtId="38" fontId="1" fillId="0" borderId="29" xfId="17" applyFont="1" applyBorder="1" applyAlignment="1">
      <alignment horizontal="distributed" vertical="center"/>
    </xf>
    <xf numFmtId="38" fontId="1" fillId="0" borderId="0" xfId="17" applyFont="1" applyAlignment="1">
      <alignment horizontal="right" vertical="center"/>
    </xf>
    <xf numFmtId="0" fontId="0" fillId="0" borderId="17" xfId="49" applyBorder="1" applyAlignment="1">
      <alignment horizontal="right" vertical="center"/>
      <protection/>
    </xf>
    <xf numFmtId="38" fontId="1" fillId="0" borderId="7" xfId="17" applyFont="1" applyFill="1" applyBorder="1" applyAlignment="1">
      <alignment horizontal="center" vertical="center" textRotation="255"/>
    </xf>
    <xf numFmtId="38" fontId="1" fillId="0" borderId="19" xfId="17" applyFont="1" applyFill="1" applyBorder="1" applyAlignment="1">
      <alignment horizontal="center" vertical="center"/>
    </xf>
    <xf numFmtId="0" fontId="8" fillId="0" borderId="37" xfId="50" applyFont="1" applyFill="1" applyBorder="1" applyAlignment="1">
      <alignment horizontal="center" vertical="center"/>
      <protection/>
    </xf>
    <xf numFmtId="0" fontId="8" fillId="0" borderId="38" xfId="50" applyFont="1" applyFill="1" applyBorder="1" applyAlignment="1">
      <alignment horizontal="center" vertical="center"/>
      <protection/>
    </xf>
    <xf numFmtId="38" fontId="1" fillId="0" borderId="21" xfId="17" applyFont="1" applyFill="1" applyBorder="1" applyAlignment="1">
      <alignment horizontal="center" vertical="center"/>
    </xf>
    <xf numFmtId="38" fontId="1" fillId="0" borderId="11" xfId="17" applyFont="1" applyFill="1" applyBorder="1" applyAlignment="1">
      <alignment horizontal="center" vertical="center"/>
    </xf>
    <xf numFmtId="38" fontId="1" fillId="0" borderId="7" xfId="17" applyFont="1" applyFill="1" applyBorder="1" applyAlignment="1">
      <alignment horizontal="center" vertical="distributed" textRotation="255"/>
    </xf>
    <xf numFmtId="38" fontId="1" fillId="0" borderId="7" xfId="17" applyFont="1" applyFill="1" applyBorder="1" applyAlignment="1">
      <alignment horizontal="distributed" vertical="center"/>
    </xf>
    <xf numFmtId="0" fontId="8" fillId="0" borderId="0" xfId="50" applyFont="1" applyFill="1" applyBorder="1" applyAlignment="1">
      <alignment horizontal="distributed" vertical="center"/>
      <protection/>
    </xf>
    <xf numFmtId="0" fontId="8" fillId="0" borderId="8" xfId="50" applyFont="1" applyFill="1" applyBorder="1" applyAlignment="1">
      <alignment horizontal="distributed" vertical="center"/>
      <protection/>
    </xf>
    <xf numFmtId="38" fontId="10" fillId="0" borderId="7" xfId="17" applyFont="1" applyFill="1" applyBorder="1" applyAlignment="1">
      <alignment horizontal="distributed" vertical="center"/>
    </xf>
    <xf numFmtId="38" fontId="10" fillId="0" borderId="0" xfId="17" applyFont="1" applyFill="1" applyBorder="1" applyAlignment="1" quotePrefix="1">
      <alignment horizontal="distributed" vertical="center"/>
    </xf>
    <xf numFmtId="38" fontId="10" fillId="0" borderId="8" xfId="17" applyFont="1" applyFill="1" applyBorder="1" applyAlignment="1" quotePrefix="1">
      <alignment horizontal="distributed" vertical="center"/>
    </xf>
    <xf numFmtId="38" fontId="1" fillId="0" borderId="37" xfId="17" applyFont="1" applyFill="1" applyBorder="1" applyAlignment="1">
      <alignment horizontal="center" vertical="center"/>
    </xf>
    <xf numFmtId="38" fontId="1" fillId="0" borderId="38" xfId="17" applyFont="1" applyFill="1" applyBorder="1" applyAlignment="1">
      <alignment horizontal="center" vertical="center"/>
    </xf>
    <xf numFmtId="0" fontId="1" fillId="0" borderId="2" xfId="51" applyFont="1" applyBorder="1" applyAlignment="1">
      <alignment horizontal="center" vertical="center"/>
      <protection/>
    </xf>
    <xf numFmtId="0" fontId="1" fillId="0" borderId="18" xfId="51" applyFont="1" applyBorder="1" applyAlignment="1">
      <alignment horizontal="distributed" vertical="distributed"/>
      <protection/>
    </xf>
    <xf numFmtId="0" fontId="1" fillId="0" borderId="1" xfId="51" applyFont="1" applyBorder="1" applyAlignment="1">
      <alignment horizontal="distributed" vertical="center"/>
      <protection/>
    </xf>
    <xf numFmtId="0" fontId="1" fillId="0" borderId="2" xfId="51" applyFont="1" applyBorder="1" applyAlignment="1">
      <alignment horizontal="distributed" vertical="center"/>
      <protection/>
    </xf>
    <xf numFmtId="0" fontId="1" fillId="0" borderId="9" xfId="51" applyFont="1" applyBorder="1" applyAlignment="1">
      <alignment horizontal="center"/>
      <protection/>
    </xf>
    <xf numFmtId="0" fontId="1" fillId="0" borderId="11" xfId="51" applyFont="1" applyBorder="1" applyAlignment="1">
      <alignment horizontal="center"/>
      <protection/>
    </xf>
    <xf numFmtId="0" fontId="1" fillId="0" borderId="10" xfId="51" applyFont="1" applyBorder="1" applyAlignment="1">
      <alignment horizontal="center"/>
      <protection/>
    </xf>
    <xf numFmtId="41" fontId="1" fillId="0" borderId="19" xfId="51" applyNumberFormat="1" applyFont="1" applyBorder="1" applyAlignment="1">
      <alignment horizontal="distributed"/>
      <protection/>
    </xf>
    <xf numFmtId="41" fontId="1" fillId="0" borderId="37" xfId="51" applyNumberFormat="1" applyFont="1" applyBorder="1" applyAlignment="1">
      <alignment horizontal="distributed"/>
      <protection/>
    </xf>
    <xf numFmtId="41" fontId="1" fillId="0" borderId="38" xfId="51" applyNumberFormat="1" applyFont="1" applyBorder="1" applyAlignment="1">
      <alignment horizontal="distributed"/>
      <protection/>
    </xf>
    <xf numFmtId="0" fontId="1" fillId="0" borderId="20" xfId="51" applyFont="1" applyBorder="1" applyAlignment="1">
      <alignment horizontal="distributed" vertical="center"/>
      <protection/>
    </xf>
    <xf numFmtId="0" fontId="1" fillId="0" borderId="21" xfId="51" applyFont="1" applyBorder="1" applyAlignment="1">
      <alignment horizontal="distributed" vertical="center"/>
      <protection/>
    </xf>
    <xf numFmtId="0" fontId="1" fillId="0" borderId="22" xfId="51" applyFont="1" applyBorder="1" applyAlignment="1">
      <alignment horizontal="distributed" vertical="center"/>
      <protection/>
    </xf>
    <xf numFmtId="0" fontId="1" fillId="0" borderId="9" xfId="51" applyFont="1" applyBorder="1" applyAlignment="1">
      <alignment horizontal="distributed" vertical="center"/>
      <protection/>
    </xf>
    <xf numFmtId="0" fontId="1" fillId="0" borderId="11" xfId="51" applyFont="1" applyBorder="1" applyAlignment="1">
      <alignment horizontal="distributed" vertical="center"/>
      <protection/>
    </xf>
    <xf numFmtId="0" fontId="1" fillId="0" borderId="10" xfId="51" applyFont="1" applyBorder="1" applyAlignment="1">
      <alignment horizontal="distributed" vertical="center"/>
      <protection/>
    </xf>
    <xf numFmtId="0" fontId="1" fillId="0" borderId="20" xfId="51" applyFont="1" applyBorder="1" applyAlignment="1">
      <alignment horizontal="distributed" vertical="center" wrapText="1"/>
      <protection/>
    </xf>
    <xf numFmtId="0" fontId="1" fillId="0" borderId="21" xfId="51" applyFont="1" applyBorder="1" applyAlignment="1">
      <alignment horizontal="distributed" vertical="center" wrapText="1"/>
      <protection/>
    </xf>
    <xf numFmtId="0" fontId="1" fillId="0" borderId="22" xfId="51" applyFont="1" applyBorder="1" applyAlignment="1">
      <alignment horizontal="distributed" vertical="center" wrapText="1"/>
      <protection/>
    </xf>
    <xf numFmtId="0" fontId="1" fillId="0" borderId="9" xfId="51" applyFont="1" applyBorder="1" applyAlignment="1">
      <alignment horizontal="distributed" vertical="center" wrapText="1"/>
      <protection/>
    </xf>
    <xf numFmtId="0" fontId="1" fillId="0" borderId="11" xfId="51" applyFont="1" applyBorder="1" applyAlignment="1">
      <alignment horizontal="distributed" vertical="center" wrapText="1"/>
      <protection/>
    </xf>
    <xf numFmtId="0" fontId="1" fillId="0" borderId="10" xfId="51" applyFont="1" applyBorder="1" applyAlignment="1">
      <alignment horizontal="distributed" vertical="center" wrapText="1"/>
      <protection/>
    </xf>
    <xf numFmtId="0" fontId="0" fillId="0" borderId="8" xfId="52" applyFill="1" applyBorder="1" applyAlignment="1">
      <alignment horizontal="distributed" vertical="center"/>
      <protection/>
    </xf>
    <xf numFmtId="0" fontId="13" fillId="0" borderId="8" xfId="52" applyFont="1" applyFill="1" applyBorder="1" applyAlignment="1">
      <alignment horizontal="distributed" vertical="center"/>
      <protection/>
    </xf>
    <xf numFmtId="0" fontId="1" fillId="0" borderId="7" xfId="52" applyFont="1" applyFill="1" applyBorder="1" applyAlignment="1">
      <alignment horizontal="distributed" vertical="center"/>
      <protection/>
    </xf>
    <xf numFmtId="0" fontId="8" fillId="0" borderId="8" xfId="52" applyFont="1" applyFill="1" applyBorder="1" applyAlignment="1">
      <alignment horizontal="distributed" vertical="center"/>
      <protection/>
    </xf>
    <xf numFmtId="0" fontId="1" fillId="0" borderId="1" xfId="52" applyFont="1" applyFill="1" applyBorder="1" applyAlignment="1">
      <alignment horizontal="center" vertical="center" wrapText="1"/>
      <protection/>
    </xf>
    <xf numFmtId="0" fontId="0" fillId="0" borderId="16" xfId="52" applyFill="1" applyBorder="1" applyAlignment="1">
      <alignment horizontal="center" vertical="center" wrapText="1"/>
      <protection/>
    </xf>
    <xf numFmtId="0" fontId="0" fillId="0" borderId="2" xfId="52" applyFill="1" applyBorder="1" applyAlignment="1">
      <alignment horizontal="center" vertical="center" wrapText="1"/>
      <protection/>
    </xf>
    <xf numFmtId="0" fontId="0" fillId="0" borderId="40" xfId="52" applyFill="1" applyBorder="1" applyAlignment="1">
      <alignment horizontal="center" vertical="center"/>
      <protection/>
    </xf>
    <xf numFmtId="0" fontId="0" fillId="0" borderId="39" xfId="52" applyFill="1" applyBorder="1" applyAlignment="1">
      <alignment horizontal="center" vertical="center"/>
      <protection/>
    </xf>
    <xf numFmtId="0" fontId="0" fillId="0" borderId="37" xfId="52" applyFill="1" applyBorder="1" applyAlignment="1">
      <alignment horizontal="distributed" vertical="center"/>
      <protection/>
    </xf>
    <xf numFmtId="0" fontId="0" fillId="0" borderId="38" xfId="52" applyFill="1" applyBorder="1" applyAlignment="1">
      <alignment horizontal="distributed" vertical="center"/>
      <protection/>
    </xf>
    <xf numFmtId="38" fontId="1" fillId="0" borderId="41" xfId="17" applyFont="1" applyFill="1" applyBorder="1" applyAlignment="1">
      <alignment horizontal="distributed" vertical="center"/>
    </xf>
    <xf numFmtId="0" fontId="0" fillId="0" borderId="40" xfId="52" applyFill="1" applyBorder="1" applyAlignment="1">
      <alignment horizontal="distributed" vertical="center"/>
      <protection/>
    </xf>
    <xf numFmtId="0" fontId="0" fillId="0" borderId="39" xfId="52" applyFill="1" applyBorder="1" applyAlignment="1">
      <alignment horizontal="distributed" vertical="center"/>
      <protection/>
    </xf>
    <xf numFmtId="38" fontId="1" fillId="0" borderId="1" xfId="17" applyFont="1" applyFill="1" applyBorder="1" applyAlignment="1">
      <alignment horizontal="center" vertical="center"/>
    </xf>
    <xf numFmtId="0" fontId="0" fillId="0" borderId="16" xfId="52" applyFill="1" applyBorder="1" applyAlignment="1">
      <alignment horizontal="center" vertical="center"/>
      <protection/>
    </xf>
    <xf numFmtId="0" fontId="0" fillId="0" borderId="2" xfId="52" applyFill="1" applyBorder="1" applyAlignment="1">
      <alignment horizontal="center" vertical="center"/>
      <protection/>
    </xf>
    <xf numFmtId="0" fontId="15" fillId="0" borderId="8" xfId="52" applyFont="1" applyFill="1" applyBorder="1" applyAlignment="1">
      <alignment horizontal="distributed" vertical="center"/>
      <protection/>
    </xf>
    <xf numFmtId="38" fontId="9" fillId="0" borderId="20" xfId="17" applyFont="1" applyFill="1" applyBorder="1" applyAlignment="1">
      <alignment horizontal="center" vertical="center"/>
    </xf>
    <xf numFmtId="38" fontId="9" fillId="0" borderId="22" xfId="17" applyFont="1" applyFill="1" applyBorder="1" applyAlignment="1">
      <alignment horizontal="center" vertical="center"/>
    </xf>
    <xf numFmtId="38" fontId="9" fillId="0" borderId="7" xfId="17" applyFont="1" applyFill="1" applyBorder="1" applyAlignment="1">
      <alignment horizontal="center" vertical="center"/>
    </xf>
    <xf numFmtId="38" fontId="9" fillId="0" borderId="8" xfId="17" applyFont="1" applyFill="1" applyBorder="1" applyAlignment="1">
      <alignment horizontal="center" vertical="center"/>
    </xf>
    <xf numFmtId="38" fontId="9" fillId="0" borderId="9" xfId="17" applyFont="1" applyFill="1" applyBorder="1" applyAlignment="1">
      <alignment horizontal="center" vertical="center"/>
    </xf>
    <xf numFmtId="38" fontId="9" fillId="0" borderId="10" xfId="17" applyFont="1" applyFill="1" applyBorder="1" applyAlignment="1">
      <alignment horizontal="center" vertical="center"/>
    </xf>
    <xf numFmtId="38" fontId="1" fillId="0" borderId="7" xfId="17" applyFont="1" applyFill="1" applyBorder="1" applyAlignment="1">
      <alignment horizontal="distributed" vertical="center" shrinkToFit="1"/>
    </xf>
    <xf numFmtId="0" fontId="0" fillId="0" borderId="8" xfId="53" applyFill="1" applyBorder="1" applyAlignment="1">
      <alignment horizontal="distributed" vertical="center" shrinkToFit="1"/>
      <protection/>
    </xf>
    <xf numFmtId="38" fontId="10" fillId="0" borderId="7" xfId="17" applyFont="1" applyFill="1" applyBorder="1" applyAlignment="1">
      <alignment horizontal="distributed" vertical="center" shrinkToFit="1"/>
    </xf>
    <xf numFmtId="0" fontId="13" fillId="0" borderId="8" xfId="53" applyFont="1" applyFill="1" applyBorder="1" applyAlignment="1">
      <alignment horizontal="distributed" vertical="center" shrinkToFit="1"/>
      <protection/>
    </xf>
    <xf numFmtId="38" fontId="9" fillId="0" borderId="20" xfId="17" applyFont="1" applyFill="1" applyBorder="1" applyAlignment="1">
      <alignment horizontal="distributed" vertical="center" shrinkToFit="1"/>
    </xf>
    <xf numFmtId="0" fontId="0" fillId="0" borderId="22" xfId="53" applyFill="1" applyBorder="1" applyAlignment="1">
      <alignment horizontal="distributed" vertical="center" shrinkToFit="1"/>
      <protection/>
    </xf>
    <xf numFmtId="0" fontId="0" fillId="0" borderId="7" xfId="53" applyFill="1" applyBorder="1" applyAlignment="1">
      <alignment horizontal="distributed" vertical="center" shrinkToFit="1"/>
      <protection/>
    </xf>
    <xf numFmtId="0" fontId="0" fillId="0" borderId="9" xfId="53" applyFill="1" applyBorder="1" applyAlignment="1">
      <alignment horizontal="distributed" vertical="center" shrinkToFit="1"/>
      <protection/>
    </xf>
    <xf numFmtId="0" fontId="0" fillId="0" borderId="10" xfId="53" applyFill="1" applyBorder="1" applyAlignment="1">
      <alignment horizontal="distributed" vertical="center" shrinkToFit="1"/>
      <protection/>
    </xf>
    <xf numFmtId="0" fontId="0" fillId="0" borderId="8" xfId="53" applyFill="1" applyBorder="1" applyAlignment="1">
      <alignment vertical="center"/>
      <protection/>
    </xf>
    <xf numFmtId="0" fontId="13" fillId="0" borderId="8" xfId="53" applyFont="1" applyFill="1" applyBorder="1" applyAlignment="1">
      <alignment vertical="center"/>
      <protection/>
    </xf>
    <xf numFmtId="38" fontId="11" fillId="0" borderId="7" xfId="17" applyFont="1" applyFill="1" applyBorder="1" applyAlignment="1">
      <alignment horizontal="distributed" vertical="center" shrinkToFit="1"/>
    </xf>
    <xf numFmtId="38" fontId="1" fillId="0" borderId="18" xfId="17" applyFont="1" applyFill="1" applyBorder="1" applyAlignment="1">
      <alignment horizontal="center" vertical="center"/>
    </xf>
    <xf numFmtId="0" fontId="1" fillId="0" borderId="18" xfId="53" applyFont="1" applyFill="1" applyBorder="1" applyAlignment="1">
      <alignment horizontal="center" vertical="center"/>
      <protection/>
    </xf>
    <xf numFmtId="0" fontId="0" fillId="0" borderId="2" xfId="53" applyFill="1" applyBorder="1" applyAlignment="1">
      <alignment horizontal="center" vertical="center"/>
      <protection/>
    </xf>
    <xf numFmtId="38" fontId="1" fillId="0" borderId="41" xfId="17" applyFont="1" applyFill="1" applyBorder="1" applyAlignment="1">
      <alignment horizontal="distributed" vertical="center"/>
    </xf>
    <xf numFmtId="38" fontId="1" fillId="0" borderId="40" xfId="17" applyFont="1" applyFill="1" applyBorder="1" applyAlignment="1">
      <alignment horizontal="distributed" vertical="center"/>
    </xf>
    <xf numFmtId="38" fontId="1" fillId="0" borderId="39" xfId="17" applyFont="1" applyFill="1" applyBorder="1" applyAlignment="1">
      <alignment horizontal="distributed" vertical="center"/>
    </xf>
    <xf numFmtId="0" fontId="0" fillId="0" borderId="37" xfId="53" applyFill="1" applyBorder="1" applyAlignment="1">
      <alignment horizontal="distributed" vertical="center"/>
      <protection/>
    </xf>
    <xf numFmtId="0" fontId="0" fillId="0" borderId="38" xfId="53" applyFill="1" applyBorder="1" applyAlignment="1">
      <alignment horizontal="distributed" vertical="center"/>
      <protection/>
    </xf>
    <xf numFmtId="0" fontId="0" fillId="0" borderId="40" xfId="53" applyFill="1" applyBorder="1" applyAlignment="1">
      <alignment horizontal="distributed" vertical="center"/>
      <protection/>
    </xf>
    <xf numFmtId="0" fontId="0" fillId="0" borderId="39" xfId="53" applyFill="1" applyBorder="1" applyAlignment="1">
      <alignment horizontal="distributed" vertical="center"/>
      <protection/>
    </xf>
    <xf numFmtId="38" fontId="1" fillId="0" borderId="18" xfId="17" applyFont="1" applyBorder="1" applyAlignment="1">
      <alignment horizontal="distributed" vertical="center"/>
    </xf>
  </cellXfs>
  <cellStyles count="4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-03-s49" xfId="21"/>
    <cellStyle name="標準_02-05-s49" xfId="22"/>
    <cellStyle name="標準_02-17-s49" xfId="23"/>
    <cellStyle name="標準_03-01-s49" xfId="24"/>
    <cellStyle name="標準_04-01-s49" xfId="25"/>
    <cellStyle name="標準_04-04-s49" xfId="26"/>
    <cellStyle name="標準_04-10-s49" xfId="27"/>
    <cellStyle name="標準_04-17-s49" xfId="28"/>
    <cellStyle name="標準_05-01-s49" xfId="29"/>
    <cellStyle name="標準_06-01-s49" xfId="30"/>
    <cellStyle name="標準_06-04-s49" xfId="31"/>
    <cellStyle name="標準_07-09-s49" xfId="32"/>
    <cellStyle name="標準_07-10-s49" xfId="33"/>
    <cellStyle name="標準_08-09-s49" xfId="34"/>
    <cellStyle name="標準_08-21-s49" xfId="35"/>
    <cellStyle name="標準_09-02-s49" xfId="36"/>
    <cellStyle name="標準_09-11-s49" xfId="37"/>
    <cellStyle name="標準_10-06-s49" xfId="38"/>
    <cellStyle name="標準_11-01-s49" xfId="39"/>
    <cellStyle name="標準_11-05-s49" xfId="40"/>
    <cellStyle name="標準_12-01-s49" xfId="41"/>
    <cellStyle name="標準_12-14-s49" xfId="42"/>
    <cellStyle name="標準_12-15-s49" xfId="43"/>
    <cellStyle name="標準_13-01-s49" xfId="44"/>
    <cellStyle name="標準_13-03-s49" xfId="45"/>
    <cellStyle name="標準_14-11-s49" xfId="46"/>
    <cellStyle name="標準_15-14-s49" xfId="47"/>
    <cellStyle name="標準_15-18-s49" xfId="48"/>
    <cellStyle name="標準_16-01-s49" xfId="49"/>
    <cellStyle name="標準_17-04-s49" xfId="50"/>
    <cellStyle name="標準_17-20-s49" xfId="51"/>
    <cellStyle name="標準_18-02-s49" xfId="52"/>
    <cellStyle name="標準_18-03-s49" xfId="53"/>
    <cellStyle name="標準_nenkan-S23-000" xfId="54"/>
    <cellStyle name="標準_企画班（K.syusa）" xfId="55"/>
    <cellStyle name="Followed Hyperlink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17</xdr:row>
      <xdr:rowOff>76200</xdr:rowOff>
    </xdr:from>
    <xdr:to>
      <xdr:col>0</xdr:col>
      <xdr:colOff>381000</xdr:colOff>
      <xdr:row>20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352425" y="3429000"/>
          <a:ext cx="28575" cy="752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304800</xdr:colOff>
      <xdr:row>4</xdr:row>
      <xdr:rowOff>152400</xdr:rowOff>
    </xdr:from>
    <xdr:to>
      <xdr:col>1</xdr:col>
      <xdr:colOff>95250</xdr:colOff>
      <xdr:row>15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304800" y="1038225"/>
          <a:ext cx="180975" cy="2238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333375</xdr:colOff>
      <xdr:row>21</xdr:row>
      <xdr:rowOff>114300</xdr:rowOff>
    </xdr:from>
    <xdr:to>
      <xdr:col>1</xdr:col>
      <xdr:colOff>9525</xdr:colOff>
      <xdr:row>24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333375" y="4324350"/>
          <a:ext cx="6667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361950</xdr:colOff>
      <xdr:row>26</xdr:row>
      <xdr:rowOff>85725</xdr:rowOff>
    </xdr:from>
    <xdr:to>
      <xdr:col>1</xdr:col>
      <xdr:colOff>57150</xdr:colOff>
      <xdr:row>29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361950" y="5133975"/>
          <a:ext cx="8572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85725</xdr:colOff>
      <xdr:row>8</xdr:row>
      <xdr:rowOff>209550</xdr:rowOff>
    </xdr:from>
    <xdr:ext cx="228600" cy="400050"/>
    <xdr:sp>
      <xdr:nvSpPr>
        <xdr:cNvPr id="5" name="TextBox 5"/>
        <xdr:cNvSpPr txBox="1">
          <a:spLocks noChangeArrowheads="1"/>
        </xdr:cNvSpPr>
      </xdr:nvSpPr>
      <xdr:spPr>
        <a:xfrm>
          <a:off x="85725" y="2000250"/>
          <a:ext cx="2286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魚　類</a:t>
          </a:r>
        </a:p>
      </xdr:txBody>
    </xdr:sp>
    <xdr:clientData/>
  </xdr:oneCellAnchor>
  <xdr:oneCellAnchor>
    <xdr:from>
      <xdr:col>0</xdr:col>
      <xdr:colOff>133350</xdr:colOff>
      <xdr:row>18</xdr:row>
      <xdr:rowOff>57150</xdr:rowOff>
    </xdr:from>
    <xdr:ext cx="323850" cy="390525"/>
    <xdr:sp>
      <xdr:nvSpPr>
        <xdr:cNvPr id="6" name="TextBox 6"/>
        <xdr:cNvSpPr txBox="1">
          <a:spLocks noChangeArrowheads="1"/>
        </xdr:cNvSpPr>
      </xdr:nvSpPr>
      <xdr:spPr>
        <a:xfrm>
          <a:off x="133350" y="3638550"/>
          <a:ext cx="3238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貝　類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409575</xdr:colOff>
      <xdr:row>17</xdr:row>
      <xdr:rowOff>161925</xdr:rowOff>
    </xdr:from>
    <xdr:ext cx="76200" cy="228600"/>
    <xdr:sp>
      <xdr:nvSpPr>
        <xdr:cNvPr id="1" name="TextBox 1"/>
        <xdr:cNvSpPr txBox="1">
          <a:spLocks noChangeArrowheads="1"/>
        </xdr:cNvSpPr>
      </xdr:nvSpPr>
      <xdr:spPr>
        <a:xfrm>
          <a:off x="2228850" y="39052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5</xdr:row>
      <xdr:rowOff>95250</xdr:rowOff>
    </xdr:from>
    <xdr:to>
      <xdr:col>7</xdr:col>
      <xdr:colOff>876300</xdr:colOff>
      <xdr:row>5</xdr:row>
      <xdr:rowOff>419100</xdr:rowOff>
    </xdr:to>
    <xdr:sp>
      <xdr:nvSpPr>
        <xdr:cNvPr id="1" name="AutoShape 1"/>
        <xdr:cNvSpPr>
          <a:spLocks/>
        </xdr:cNvSpPr>
      </xdr:nvSpPr>
      <xdr:spPr>
        <a:xfrm>
          <a:off x="4838700" y="1104900"/>
          <a:ext cx="838200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266700</xdr:colOff>
      <xdr:row>3</xdr:row>
      <xdr:rowOff>9525</xdr:rowOff>
    </xdr:from>
    <xdr:to>
      <xdr:col>2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66700" y="695325"/>
          <a:ext cx="1028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テキスト 16"/>
        <xdr:cNvSpPr txBox="1">
          <a:spLocks noChangeArrowheads="1"/>
        </xdr:cNvSpPr>
      </xdr:nvSpPr>
      <xdr:spPr>
        <a:xfrm>
          <a:off x="6372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テキスト 17"/>
        <xdr:cNvSpPr txBox="1">
          <a:spLocks noChangeArrowheads="1"/>
        </xdr:cNvSpPr>
      </xdr:nvSpPr>
      <xdr:spPr>
        <a:xfrm>
          <a:off x="6372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3" name="テキスト 16"/>
        <xdr:cNvSpPr txBox="1">
          <a:spLocks noChangeArrowheads="1"/>
        </xdr:cNvSpPr>
      </xdr:nvSpPr>
      <xdr:spPr>
        <a:xfrm>
          <a:off x="9505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4" name="テキスト 17"/>
        <xdr:cNvSpPr txBox="1">
          <a:spLocks noChangeArrowheads="1"/>
        </xdr:cNvSpPr>
      </xdr:nvSpPr>
      <xdr:spPr>
        <a:xfrm>
          <a:off x="9505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17551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17551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17551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17551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17551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17551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11" name="テキスト 16"/>
        <xdr:cNvSpPr txBox="1">
          <a:spLocks noChangeArrowheads="1"/>
        </xdr:cNvSpPr>
      </xdr:nvSpPr>
      <xdr:spPr>
        <a:xfrm>
          <a:off x="6372225" y="4886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12" name="テキスト 17"/>
        <xdr:cNvSpPr txBox="1">
          <a:spLocks noChangeArrowheads="1"/>
        </xdr:cNvSpPr>
      </xdr:nvSpPr>
      <xdr:spPr>
        <a:xfrm>
          <a:off x="6372225" y="4886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20</xdr:col>
      <xdr:colOff>0</xdr:colOff>
      <xdr:row>24</xdr:row>
      <xdr:rowOff>0</xdr:rowOff>
    </xdr:to>
    <xdr:sp>
      <xdr:nvSpPr>
        <xdr:cNvPr id="13" name="テキスト 16"/>
        <xdr:cNvSpPr txBox="1">
          <a:spLocks noChangeArrowheads="1"/>
        </xdr:cNvSpPr>
      </xdr:nvSpPr>
      <xdr:spPr>
        <a:xfrm>
          <a:off x="9505950" y="4886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20</xdr:col>
      <xdr:colOff>0</xdr:colOff>
      <xdr:row>24</xdr:row>
      <xdr:rowOff>0</xdr:rowOff>
    </xdr:to>
    <xdr:sp>
      <xdr:nvSpPr>
        <xdr:cNvPr id="14" name="テキスト 17"/>
        <xdr:cNvSpPr txBox="1">
          <a:spLocks noChangeArrowheads="1"/>
        </xdr:cNvSpPr>
      </xdr:nvSpPr>
      <xdr:spPr>
        <a:xfrm>
          <a:off x="9505950" y="4886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44</xdr:col>
      <xdr:colOff>0</xdr:colOff>
      <xdr:row>4</xdr:row>
      <xdr:rowOff>123825</xdr:rowOff>
    </xdr:from>
    <xdr:to>
      <xdr:col>44</xdr:col>
      <xdr:colOff>0</xdr:colOff>
      <xdr:row>6</xdr:row>
      <xdr:rowOff>171450</xdr:rowOff>
    </xdr:to>
    <xdr:sp>
      <xdr:nvSpPr>
        <xdr:cNvPr id="15" name="AutoShape 15"/>
        <xdr:cNvSpPr>
          <a:spLocks/>
        </xdr:cNvSpPr>
      </xdr:nvSpPr>
      <xdr:spPr>
        <a:xfrm>
          <a:off x="21755100" y="790575"/>
          <a:ext cx="0" cy="533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4</xdr:row>
      <xdr:rowOff>123825</xdr:rowOff>
    </xdr:from>
    <xdr:to>
      <xdr:col>44</xdr:col>
      <xdr:colOff>0</xdr:colOff>
      <xdr:row>6</xdr:row>
      <xdr:rowOff>171450</xdr:rowOff>
    </xdr:to>
    <xdr:sp>
      <xdr:nvSpPr>
        <xdr:cNvPr id="16" name="AutoShape 16"/>
        <xdr:cNvSpPr>
          <a:spLocks/>
        </xdr:cNvSpPr>
      </xdr:nvSpPr>
      <xdr:spPr>
        <a:xfrm>
          <a:off x="21755100" y="790575"/>
          <a:ext cx="0" cy="533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4</xdr:row>
      <xdr:rowOff>123825</xdr:rowOff>
    </xdr:from>
    <xdr:to>
      <xdr:col>44</xdr:col>
      <xdr:colOff>0</xdr:colOff>
      <xdr:row>6</xdr:row>
      <xdr:rowOff>171450</xdr:rowOff>
    </xdr:to>
    <xdr:sp>
      <xdr:nvSpPr>
        <xdr:cNvPr id="17" name="AutoShape 17"/>
        <xdr:cNvSpPr>
          <a:spLocks/>
        </xdr:cNvSpPr>
      </xdr:nvSpPr>
      <xdr:spPr>
        <a:xfrm>
          <a:off x="21755100" y="790575"/>
          <a:ext cx="0" cy="533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4</xdr:row>
      <xdr:rowOff>123825</xdr:rowOff>
    </xdr:from>
    <xdr:to>
      <xdr:col>44</xdr:col>
      <xdr:colOff>0</xdr:colOff>
      <xdr:row>6</xdr:row>
      <xdr:rowOff>171450</xdr:rowOff>
    </xdr:to>
    <xdr:sp>
      <xdr:nvSpPr>
        <xdr:cNvPr id="18" name="AutoShape 18"/>
        <xdr:cNvSpPr>
          <a:spLocks/>
        </xdr:cNvSpPr>
      </xdr:nvSpPr>
      <xdr:spPr>
        <a:xfrm>
          <a:off x="21755100" y="790575"/>
          <a:ext cx="0" cy="533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19050</xdr:rowOff>
    </xdr:from>
    <xdr:to>
      <xdr:col>4</xdr:col>
      <xdr:colOff>0</xdr:colOff>
      <xdr:row>7</xdr:row>
      <xdr:rowOff>0</xdr:rowOff>
    </xdr:to>
    <xdr:sp>
      <xdr:nvSpPr>
        <xdr:cNvPr id="19" name="Line 19"/>
        <xdr:cNvSpPr>
          <a:spLocks/>
        </xdr:cNvSpPr>
      </xdr:nvSpPr>
      <xdr:spPr>
        <a:xfrm>
          <a:off x="285750" y="523875"/>
          <a:ext cx="19335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8</xdr:row>
      <xdr:rowOff>95250</xdr:rowOff>
    </xdr:from>
    <xdr:to>
      <xdr:col>2</xdr:col>
      <xdr:colOff>219075</xdr:colOff>
      <xdr:row>21</xdr:row>
      <xdr:rowOff>104775</xdr:rowOff>
    </xdr:to>
    <xdr:sp>
      <xdr:nvSpPr>
        <xdr:cNvPr id="20" name="AutoShape 20"/>
        <xdr:cNvSpPr>
          <a:spLocks/>
        </xdr:cNvSpPr>
      </xdr:nvSpPr>
      <xdr:spPr>
        <a:xfrm>
          <a:off x="628650" y="1628775"/>
          <a:ext cx="142875" cy="2733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22</xdr:row>
      <xdr:rowOff>133350</xdr:rowOff>
    </xdr:from>
    <xdr:to>
      <xdr:col>2</xdr:col>
      <xdr:colOff>219075</xdr:colOff>
      <xdr:row>33</xdr:row>
      <xdr:rowOff>85725</xdr:rowOff>
    </xdr:to>
    <xdr:sp>
      <xdr:nvSpPr>
        <xdr:cNvPr id="21" name="AutoShape 21"/>
        <xdr:cNvSpPr>
          <a:spLocks/>
        </xdr:cNvSpPr>
      </xdr:nvSpPr>
      <xdr:spPr>
        <a:xfrm>
          <a:off x="619125" y="4600575"/>
          <a:ext cx="152400" cy="2257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34</xdr:row>
      <xdr:rowOff>133350</xdr:rowOff>
    </xdr:from>
    <xdr:to>
      <xdr:col>2</xdr:col>
      <xdr:colOff>209550</xdr:colOff>
      <xdr:row>45</xdr:row>
      <xdr:rowOff>76200</xdr:rowOff>
    </xdr:to>
    <xdr:sp>
      <xdr:nvSpPr>
        <xdr:cNvPr id="22" name="AutoShape 22"/>
        <xdr:cNvSpPr>
          <a:spLocks/>
        </xdr:cNvSpPr>
      </xdr:nvSpPr>
      <xdr:spPr>
        <a:xfrm>
          <a:off x="609600" y="7115175"/>
          <a:ext cx="152400" cy="2247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46</xdr:row>
      <xdr:rowOff>123825</xdr:rowOff>
    </xdr:from>
    <xdr:to>
      <xdr:col>2</xdr:col>
      <xdr:colOff>247650</xdr:colOff>
      <xdr:row>56</xdr:row>
      <xdr:rowOff>152400</xdr:rowOff>
    </xdr:to>
    <xdr:sp>
      <xdr:nvSpPr>
        <xdr:cNvPr id="23" name="AutoShape 23"/>
        <xdr:cNvSpPr>
          <a:spLocks/>
        </xdr:cNvSpPr>
      </xdr:nvSpPr>
      <xdr:spPr>
        <a:xfrm>
          <a:off x="628650" y="9620250"/>
          <a:ext cx="171450" cy="2124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57</xdr:row>
      <xdr:rowOff>114300</xdr:rowOff>
    </xdr:from>
    <xdr:to>
      <xdr:col>2</xdr:col>
      <xdr:colOff>228600</xdr:colOff>
      <xdr:row>66</xdr:row>
      <xdr:rowOff>133350</xdr:rowOff>
    </xdr:to>
    <xdr:sp>
      <xdr:nvSpPr>
        <xdr:cNvPr id="24" name="AutoShape 24"/>
        <xdr:cNvSpPr>
          <a:spLocks/>
        </xdr:cNvSpPr>
      </xdr:nvSpPr>
      <xdr:spPr>
        <a:xfrm>
          <a:off x="600075" y="11915775"/>
          <a:ext cx="180975" cy="1905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67</xdr:row>
      <xdr:rowOff>161925</xdr:rowOff>
    </xdr:from>
    <xdr:to>
      <xdr:col>2</xdr:col>
      <xdr:colOff>219075</xdr:colOff>
      <xdr:row>78</xdr:row>
      <xdr:rowOff>104775</xdr:rowOff>
    </xdr:to>
    <xdr:sp>
      <xdr:nvSpPr>
        <xdr:cNvPr id="25" name="AutoShape 25"/>
        <xdr:cNvSpPr>
          <a:spLocks/>
        </xdr:cNvSpPr>
      </xdr:nvSpPr>
      <xdr:spPr>
        <a:xfrm>
          <a:off x="619125" y="14058900"/>
          <a:ext cx="152400" cy="2247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79</xdr:row>
      <xdr:rowOff>57150</xdr:rowOff>
    </xdr:from>
    <xdr:to>
      <xdr:col>2</xdr:col>
      <xdr:colOff>238125</xdr:colOff>
      <xdr:row>88</xdr:row>
      <xdr:rowOff>76200</xdr:rowOff>
    </xdr:to>
    <xdr:sp>
      <xdr:nvSpPr>
        <xdr:cNvPr id="26" name="AutoShape 26"/>
        <xdr:cNvSpPr>
          <a:spLocks/>
        </xdr:cNvSpPr>
      </xdr:nvSpPr>
      <xdr:spPr>
        <a:xfrm>
          <a:off x="609600" y="16468725"/>
          <a:ext cx="180975" cy="1905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89</xdr:row>
      <xdr:rowOff>114300</xdr:rowOff>
    </xdr:from>
    <xdr:to>
      <xdr:col>2</xdr:col>
      <xdr:colOff>180975</xdr:colOff>
      <xdr:row>99</xdr:row>
      <xdr:rowOff>76200</xdr:rowOff>
    </xdr:to>
    <xdr:sp>
      <xdr:nvSpPr>
        <xdr:cNvPr id="27" name="AutoShape 27"/>
        <xdr:cNvSpPr>
          <a:spLocks/>
        </xdr:cNvSpPr>
      </xdr:nvSpPr>
      <xdr:spPr>
        <a:xfrm>
          <a:off x="647700" y="18621375"/>
          <a:ext cx="85725" cy="2057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100</xdr:row>
      <xdr:rowOff>133350</xdr:rowOff>
    </xdr:from>
    <xdr:to>
      <xdr:col>2</xdr:col>
      <xdr:colOff>219075</xdr:colOff>
      <xdr:row>110</xdr:row>
      <xdr:rowOff>133350</xdr:rowOff>
    </xdr:to>
    <xdr:sp>
      <xdr:nvSpPr>
        <xdr:cNvPr id="28" name="AutoShape 28"/>
        <xdr:cNvSpPr>
          <a:spLocks/>
        </xdr:cNvSpPr>
      </xdr:nvSpPr>
      <xdr:spPr>
        <a:xfrm>
          <a:off x="638175" y="20945475"/>
          <a:ext cx="133350" cy="2095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111</xdr:row>
      <xdr:rowOff>133350</xdr:rowOff>
    </xdr:from>
    <xdr:to>
      <xdr:col>2</xdr:col>
      <xdr:colOff>219075</xdr:colOff>
      <xdr:row>117</xdr:row>
      <xdr:rowOff>161925</xdr:rowOff>
    </xdr:to>
    <xdr:sp>
      <xdr:nvSpPr>
        <xdr:cNvPr id="29" name="AutoShape 29"/>
        <xdr:cNvSpPr>
          <a:spLocks/>
        </xdr:cNvSpPr>
      </xdr:nvSpPr>
      <xdr:spPr>
        <a:xfrm>
          <a:off x="619125" y="23250525"/>
          <a:ext cx="15240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118</xdr:row>
      <xdr:rowOff>123825</xdr:rowOff>
    </xdr:from>
    <xdr:to>
      <xdr:col>2</xdr:col>
      <xdr:colOff>209550</xdr:colOff>
      <xdr:row>125</xdr:row>
      <xdr:rowOff>76200</xdr:rowOff>
    </xdr:to>
    <xdr:sp>
      <xdr:nvSpPr>
        <xdr:cNvPr id="30" name="AutoShape 30"/>
        <xdr:cNvSpPr>
          <a:spLocks/>
        </xdr:cNvSpPr>
      </xdr:nvSpPr>
      <xdr:spPr>
        <a:xfrm>
          <a:off x="628650" y="24707850"/>
          <a:ext cx="133350" cy="1419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126</xdr:row>
      <xdr:rowOff>123825</xdr:rowOff>
    </xdr:from>
    <xdr:to>
      <xdr:col>2</xdr:col>
      <xdr:colOff>228600</xdr:colOff>
      <xdr:row>134</xdr:row>
      <xdr:rowOff>114300</xdr:rowOff>
    </xdr:to>
    <xdr:sp>
      <xdr:nvSpPr>
        <xdr:cNvPr id="31" name="AutoShape 31"/>
        <xdr:cNvSpPr>
          <a:spLocks/>
        </xdr:cNvSpPr>
      </xdr:nvSpPr>
      <xdr:spPr>
        <a:xfrm>
          <a:off x="619125" y="26384250"/>
          <a:ext cx="161925" cy="1666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135</xdr:row>
      <xdr:rowOff>114300</xdr:rowOff>
    </xdr:from>
    <xdr:to>
      <xdr:col>2</xdr:col>
      <xdr:colOff>219075</xdr:colOff>
      <xdr:row>147</xdr:row>
      <xdr:rowOff>85725</xdr:rowOff>
    </xdr:to>
    <xdr:sp>
      <xdr:nvSpPr>
        <xdr:cNvPr id="32" name="AutoShape 32"/>
        <xdr:cNvSpPr>
          <a:spLocks/>
        </xdr:cNvSpPr>
      </xdr:nvSpPr>
      <xdr:spPr>
        <a:xfrm>
          <a:off x="590550" y="28260675"/>
          <a:ext cx="180975" cy="2486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148</xdr:row>
      <xdr:rowOff>133350</xdr:rowOff>
    </xdr:from>
    <xdr:to>
      <xdr:col>2</xdr:col>
      <xdr:colOff>190500</xdr:colOff>
      <xdr:row>159</xdr:row>
      <xdr:rowOff>104775</xdr:rowOff>
    </xdr:to>
    <xdr:sp>
      <xdr:nvSpPr>
        <xdr:cNvPr id="33" name="AutoShape 33"/>
        <xdr:cNvSpPr>
          <a:spLocks/>
        </xdr:cNvSpPr>
      </xdr:nvSpPr>
      <xdr:spPr>
        <a:xfrm>
          <a:off x="628650" y="31003875"/>
          <a:ext cx="114300" cy="2276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160</xdr:row>
      <xdr:rowOff>104775</xdr:rowOff>
    </xdr:from>
    <xdr:to>
      <xdr:col>2</xdr:col>
      <xdr:colOff>180975</xdr:colOff>
      <xdr:row>171</xdr:row>
      <xdr:rowOff>76200</xdr:rowOff>
    </xdr:to>
    <xdr:sp>
      <xdr:nvSpPr>
        <xdr:cNvPr id="34" name="AutoShape 34"/>
        <xdr:cNvSpPr>
          <a:spLocks/>
        </xdr:cNvSpPr>
      </xdr:nvSpPr>
      <xdr:spPr>
        <a:xfrm>
          <a:off x="619125" y="33489900"/>
          <a:ext cx="114300" cy="2276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172</xdr:row>
      <xdr:rowOff>85725</xdr:rowOff>
    </xdr:from>
    <xdr:to>
      <xdr:col>2</xdr:col>
      <xdr:colOff>190500</xdr:colOff>
      <xdr:row>181</xdr:row>
      <xdr:rowOff>95250</xdr:rowOff>
    </xdr:to>
    <xdr:sp>
      <xdr:nvSpPr>
        <xdr:cNvPr id="35" name="AutoShape 35"/>
        <xdr:cNvSpPr>
          <a:spLocks/>
        </xdr:cNvSpPr>
      </xdr:nvSpPr>
      <xdr:spPr>
        <a:xfrm>
          <a:off x="609600" y="35985450"/>
          <a:ext cx="133350" cy="1895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182</xdr:row>
      <xdr:rowOff>123825</xdr:rowOff>
    </xdr:from>
    <xdr:to>
      <xdr:col>2</xdr:col>
      <xdr:colOff>180975</xdr:colOff>
      <xdr:row>194</xdr:row>
      <xdr:rowOff>76200</xdr:rowOff>
    </xdr:to>
    <xdr:sp>
      <xdr:nvSpPr>
        <xdr:cNvPr id="36" name="AutoShape 36"/>
        <xdr:cNvSpPr>
          <a:spLocks/>
        </xdr:cNvSpPr>
      </xdr:nvSpPr>
      <xdr:spPr>
        <a:xfrm>
          <a:off x="619125" y="38119050"/>
          <a:ext cx="114300" cy="2466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195</xdr:row>
      <xdr:rowOff>85725</xdr:rowOff>
    </xdr:from>
    <xdr:to>
      <xdr:col>2</xdr:col>
      <xdr:colOff>200025</xdr:colOff>
      <xdr:row>208</xdr:row>
      <xdr:rowOff>123825</xdr:rowOff>
    </xdr:to>
    <xdr:sp>
      <xdr:nvSpPr>
        <xdr:cNvPr id="37" name="AutoShape 37"/>
        <xdr:cNvSpPr>
          <a:spLocks/>
        </xdr:cNvSpPr>
      </xdr:nvSpPr>
      <xdr:spPr>
        <a:xfrm>
          <a:off x="600075" y="40805100"/>
          <a:ext cx="152400" cy="2762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209</xdr:row>
      <xdr:rowOff>152400</xdr:rowOff>
    </xdr:from>
    <xdr:to>
      <xdr:col>2</xdr:col>
      <xdr:colOff>209550</xdr:colOff>
      <xdr:row>219</xdr:row>
      <xdr:rowOff>95250</xdr:rowOff>
    </xdr:to>
    <xdr:sp>
      <xdr:nvSpPr>
        <xdr:cNvPr id="38" name="AutoShape 38"/>
        <xdr:cNvSpPr>
          <a:spLocks/>
        </xdr:cNvSpPr>
      </xdr:nvSpPr>
      <xdr:spPr>
        <a:xfrm>
          <a:off x="590550" y="43805475"/>
          <a:ext cx="171450" cy="2038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220</xdr:row>
      <xdr:rowOff>123825</xdr:rowOff>
    </xdr:from>
    <xdr:to>
      <xdr:col>2</xdr:col>
      <xdr:colOff>200025</xdr:colOff>
      <xdr:row>230</xdr:row>
      <xdr:rowOff>66675</xdr:rowOff>
    </xdr:to>
    <xdr:sp>
      <xdr:nvSpPr>
        <xdr:cNvPr id="39" name="AutoShape 39"/>
        <xdr:cNvSpPr>
          <a:spLocks/>
        </xdr:cNvSpPr>
      </xdr:nvSpPr>
      <xdr:spPr>
        <a:xfrm>
          <a:off x="581025" y="46081950"/>
          <a:ext cx="171450" cy="2038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231</xdr:row>
      <xdr:rowOff>85725</xdr:rowOff>
    </xdr:from>
    <xdr:to>
      <xdr:col>2</xdr:col>
      <xdr:colOff>200025</xdr:colOff>
      <xdr:row>242</xdr:row>
      <xdr:rowOff>133350</xdr:rowOff>
    </xdr:to>
    <xdr:sp>
      <xdr:nvSpPr>
        <xdr:cNvPr id="40" name="AutoShape 40"/>
        <xdr:cNvSpPr>
          <a:spLocks/>
        </xdr:cNvSpPr>
      </xdr:nvSpPr>
      <xdr:spPr>
        <a:xfrm>
          <a:off x="600075" y="48348900"/>
          <a:ext cx="152400" cy="2352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15</xdr:row>
      <xdr:rowOff>9525</xdr:rowOff>
    </xdr:from>
    <xdr:to>
      <xdr:col>1</xdr:col>
      <xdr:colOff>333375</xdr:colOff>
      <xdr:row>20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7200" y="2686050"/>
          <a:ext cx="76200" cy="990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22</xdr:row>
      <xdr:rowOff>9525</xdr:rowOff>
    </xdr:from>
    <xdr:to>
      <xdr:col>1</xdr:col>
      <xdr:colOff>333375</xdr:colOff>
      <xdr:row>27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457200" y="4086225"/>
          <a:ext cx="76200" cy="1000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32</xdr:row>
      <xdr:rowOff>9525</xdr:rowOff>
    </xdr:from>
    <xdr:to>
      <xdr:col>1</xdr:col>
      <xdr:colOff>342900</xdr:colOff>
      <xdr:row>38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457200" y="6086475"/>
          <a:ext cx="85725" cy="1333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190500</xdr:colOff>
      <xdr:row>7</xdr:row>
      <xdr:rowOff>38100</xdr:rowOff>
    </xdr:from>
    <xdr:to>
      <xdr:col>15</xdr:col>
      <xdr:colOff>247650</xdr:colOff>
      <xdr:row>7</xdr:row>
      <xdr:rowOff>276225</xdr:rowOff>
    </xdr:to>
    <xdr:sp>
      <xdr:nvSpPr>
        <xdr:cNvPr id="1" name="AutoShape 1"/>
        <xdr:cNvSpPr>
          <a:spLocks/>
        </xdr:cNvSpPr>
      </xdr:nvSpPr>
      <xdr:spPr>
        <a:xfrm>
          <a:off x="8353425" y="1390650"/>
          <a:ext cx="57150" cy="2381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190500</xdr:colOff>
      <xdr:row>8</xdr:row>
      <xdr:rowOff>38100</xdr:rowOff>
    </xdr:from>
    <xdr:to>
      <xdr:col>15</xdr:col>
      <xdr:colOff>247650</xdr:colOff>
      <xdr:row>8</xdr:row>
      <xdr:rowOff>276225</xdr:rowOff>
    </xdr:to>
    <xdr:sp>
      <xdr:nvSpPr>
        <xdr:cNvPr id="2" name="AutoShape 2"/>
        <xdr:cNvSpPr>
          <a:spLocks/>
        </xdr:cNvSpPr>
      </xdr:nvSpPr>
      <xdr:spPr>
        <a:xfrm>
          <a:off x="8353425" y="1695450"/>
          <a:ext cx="57150" cy="2381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190500</xdr:colOff>
      <xdr:row>9</xdr:row>
      <xdr:rowOff>38100</xdr:rowOff>
    </xdr:from>
    <xdr:to>
      <xdr:col>15</xdr:col>
      <xdr:colOff>247650</xdr:colOff>
      <xdr:row>9</xdr:row>
      <xdr:rowOff>276225</xdr:rowOff>
    </xdr:to>
    <xdr:sp>
      <xdr:nvSpPr>
        <xdr:cNvPr id="3" name="AutoShape 3"/>
        <xdr:cNvSpPr>
          <a:spLocks/>
        </xdr:cNvSpPr>
      </xdr:nvSpPr>
      <xdr:spPr>
        <a:xfrm>
          <a:off x="8353425" y="2000250"/>
          <a:ext cx="57150" cy="2381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190500</xdr:colOff>
      <xdr:row>10</xdr:row>
      <xdr:rowOff>38100</xdr:rowOff>
    </xdr:from>
    <xdr:to>
      <xdr:col>15</xdr:col>
      <xdr:colOff>247650</xdr:colOff>
      <xdr:row>11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353425" y="2305050"/>
          <a:ext cx="57150" cy="2381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190500</xdr:colOff>
      <xdr:row>11</xdr:row>
      <xdr:rowOff>38100</xdr:rowOff>
    </xdr:from>
    <xdr:to>
      <xdr:col>15</xdr:col>
      <xdr:colOff>247650</xdr:colOff>
      <xdr:row>11</xdr:row>
      <xdr:rowOff>276225</xdr:rowOff>
    </xdr:to>
    <xdr:sp>
      <xdr:nvSpPr>
        <xdr:cNvPr id="5" name="AutoShape 5"/>
        <xdr:cNvSpPr>
          <a:spLocks/>
        </xdr:cNvSpPr>
      </xdr:nvSpPr>
      <xdr:spPr>
        <a:xfrm>
          <a:off x="8353425" y="2581275"/>
          <a:ext cx="57150" cy="2381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190500</xdr:colOff>
      <xdr:row>13</xdr:row>
      <xdr:rowOff>38100</xdr:rowOff>
    </xdr:from>
    <xdr:to>
      <xdr:col>15</xdr:col>
      <xdr:colOff>247650</xdr:colOff>
      <xdr:row>13</xdr:row>
      <xdr:rowOff>276225</xdr:rowOff>
    </xdr:to>
    <xdr:sp>
      <xdr:nvSpPr>
        <xdr:cNvPr id="6" name="AutoShape 6"/>
        <xdr:cNvSpPr>
          <a:spLocks/>
        </xdr:cNvSpPr>
      </xdr:nvSpPr>
      <xdr:spPr>
        <a:xfrm>
          <a:off x="8353425" y="3076575"/>
          <a:ext cx="57150" cy="2381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190500</xdr:colOff>
      <xdr:row>19</xdr:row>
      <xdr:rowOff>38100</xdr:rowOff>
    </xdr:from>
    <xdr:to>
      <xdr:col>15</xdr:col>
      <xdr:colOff>247650</xdr:colOff>
      <xdr:row>19</xdr:row>
      <xdr:rowOff>276225</xdr:rowOff>
    </xdr:to>
    <xdr:sp>
      <xdr:nvSpPr>
        <xdr:cNvPr id="7" name="AutoShape 7"/>
        <xdr:cNvSpPr>
          <a:spLocks/>
        </xdr:cNvSpPr>
      </xdr:nvSpPr>
      <xdr:spPr>
        <a:xfrm>
          <a:off x="8353425" y="4333875"/>
          <a:ext cx="57150" cy="2381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5</xdr:row>
      <xdr:rowOff>180975</xdr:rowOff>
    </xdr:from>
    <xdr:to>
      <xdr:col>2</xdr:col>
      <xdr:colOff>266700</xdr:colOff>
      <xdr:row>8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809625" y="1228725"/>
          <a:ext cx="8572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9</xdr:row>
      <xdr:rowOff>19050</xdr:rowOff>
    </xdr:from>
    <xdr:to>
      <xdr:col>2</xdr:col>
      <xdr:colOff>266700</xdr:colOff>
      <xdr:row>11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809625" y="1828800"/>
          <a:ext cx="8572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3</xdr:row>
      <xdr:rowOff>276225</xdr:rowOff>
    </xdr:from>
    <xdr:to>
      <xdr:col>6</xdr:col>
      <xdr:colOff>838200</xdr:colOff>
      <xdr:row>3</xdr:row>
      <xdr:rowOff>514350</xdr:rowOff>
    </xdr:to>
    <xdr:sp>
      <xdr:nvSpPr>
        <xdr:cNvPr id="1" name="AutoShape 1"/>
        <xdr:cNvSpPr>
          <a:spLocks/>
        </xdr:cNvSpPr>
      </xdr:nvSpPr>
      <xdr:spPr>
        <a:xfrm>
          <a:off x="2266950" y="885825"/>
          <a:ext cx="7524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12</xdr:row>
      <xdr:rowOff>9525</xdr:rowOff>
    </xdr:from>
    <xdr:to>
      <xdr:col>3</xdr:col>
      <xdr:colOff>152400</xdr:colOff>
      <xdr:row>14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476250" y="2933700"/>
          <a:ext cx="7620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8</xdr:row>
      <xdr:rowOff>38100</xdr:rowOff>
    </xdr:from>
    <xdr:to>
      <xdr:col>2</xdr:col>
      <xdr:colOff>19050</xdr:colOff>
      <xdr:row>19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352425" y="1581150"/>
          <a:ext cx="190500" cy="1733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21</xdr:row>
      <xdr:rowOff>104775</xdr:rowOff>
    </xdr:from>
    <xdr:to>
      <xdr:col>2</xdr:col>
      <xdr:colOff>9525</xdr:colOff>
      <xdr:row>36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352425" y="3629025"/>
          <a:ext cx="180975" cy="2286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26</xdr:row>
      <xdr:rowOff>38100</xdr:rowOff>
    </xdr:from>
    <xdr:to>
      <xdr:col>1</xdr:col>
      <xdr:colOff>285750</xdr:colOff>
      <xdr:row>41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28625" y="4895850"/>
          <a:ext cx="57150" cy="2819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42</xdr:row>
      <xdr:rowOff>47625</xdr:rowOff>
    </xdr:from>
    <xdr:to>
      <xdr:col>2</xdr:col>
      <xdr:colOff>19050</xdr:colOff>
      <xdr:row>53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428625" y="7953375"/>
          <a:ext cx="123825" cy="2057400"/>
        </a:xfrm>
        <a:prstGeom prst="leftBrace">
          <a:avLst>
            <a:gd name="adj" fmla="val 37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19050</xdr:rowOff>
    </xdr:from>
    <xdr:to>
      <xdr:col>2</xdr:col>
      <xdr:colOff>19050</xdr:colOff>
      <xdr:row>64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438150" y="10210800"/>
          <a:ext cx="114300" cy="2047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75390625" style="2" customWidth="1"/>
    <col min="2" max="2" width="6.875" style="2" customWidth="1"/>
    <col min="3" max="3" width="82.50390625" style="2" customWidth="1"/>
    <col min="4" max="4" width="9.625" style="2" customWidth="1"/>
    <col min="5" max="6" width="10.25390625" style="2" customWidth="1"/>
    <col min="7" max="9" width="9.00390625" style="2" customWidth="1"/>
    <col min="10" max="10" width="15.625" style="2" customWidth="1"/>
    <col min="11" max="16384" width="9.00390625" style="2" customWidth="1"/>
  </cols>
  <sheetData>
    <row r="1" spans="1:6" ht="12" customHeight="1">
      <c r="A1" s="1" t="s">
        <v>808</v>
      </c>
      <c r="B1" s="1"/>
      <c r="C1" s="1"/>
      <c r="D1" s="1"/>
      <c r="E1" s="1"/>
      <c r="F1" s="1"/>
    </row>
    <row r="2" spans="1:6" ht="12" customHeight="1">
      <c r="A2" s="1"/>
      <c r="B2" s="1"/>
      <c r="C2" s="1"/>
      <c r="D2" s="1"/>
      <c r="E2" s="1"/>
      <c r="F2" s="1"/>
    </row>
    <row r="3" spans="2:6" ht="12" customHeight="1">
      <c r="B3" s="1" t="s">
        <v>608</v>
      </c>
      <c r="C3" s="1"/>
      <c r="E3" s="1"/>
      <c r="F3" s="1"/>
    </row>
    <row r="4" spans="2:6" ht="12" customHeight="1">
      <c r="B4" s="4" t="s">
        <v>617</v>
      </c>
      <c r="C4" s="1" t="s">
        <v>635</v>
      </c>
      <c r="E4" s="1"/>
      <c r="F4" s="1"/>
    </row>
    <row r="5" spans="2:3" ht="26.25" customHeight="1">
      <c r="B5" s="4" t="s">
        <v>618</v>
      </c>
      <c r="C5" s="3" t="s">
        <v>784</v>
      </c>
    </row>
    <row r="6" spans="2:6" ht="12" customHeight="1">
      <c r="B6" s="4" t="s">
        <v>640</v>
      </c>
      <c r="C6" s="3" t="s">
        <v>785</v>
      </c>
      <c r="E6" s="1"/>
      <c r="F6" s="1"/>
    </row>
    <row r="7" spans="2:6" ht="12" customHeight="1">
      <c r="B7" s="4"/>
      <c r="C7" s="3" t="s">
        <v>636</v>
      </c>
      <c r="E7" s="1"/>
      <c r="F7" s="1"/>
    </row>
    <row r="8" spans="2:6" ht="12" customHeight="1">
      <c r="B8" s="4"/>
      <c r="C8" s="3" t="s">
        <v>637</v>
      </c>
      <c r="E8" s="1"/>
      <c r="F8" s="1"/>
    </row>
    <row r="9" spans="2:6" ht="12" customHeight="1">
      <c r="B9" s="4"/>
      <c r="C9" s="3" t="s">
        <v>719</v>
      </c>
      <c r="E9" s="1"/>
      <c r="F9" s="1"/>
    </row>
    <row r="10" spans="2:6" ht="12" customHeight="1">
      <c r="B10" s="4"/>
      <c r="C10" s="3" t="s">
        <v>638</v>
      </c>
      <c r="E10" s="1"/>
      <c r="F10" s="1"/>
    </row>
    <row r="11" spans="2:6" ht="12" customHeight="1">
      <c r="B11" s="4"/>
      <c r="C11" s="3" t="s">
        <v>700</v>
      </c>
      <c r="E11" s="1"/>
      <c r="F11" s="1"/>
    </row>
    <row r="12" spans="2:6" ht="27.75" customHeight="1">
      <c r="B12" s="4" t="s">
        <v>641</v>
      </c>
      <c r="C12" s="5" t="s">
        <v>809</v>
      </c>
      <c r="E12" s="1"/>
      <c r="F12" s="1"/>
    </row>
    <row r="13" spans="2:3" ht="12" customHeight="1">
      <c r="B13" s="4" t="s">
        <v>642</v>
      </c>
      <c r="C13" s="3" t="s">
        <v>701</v>
      </c>
    </row>
    <row r="14" spans="2:3" ht="24.75" customHeight="1">
      <c r="B14" s="4"/>
      <c r="C14" s="3" t="s">
        <v>639</v>
      </c>
    </row>
    <row r="15" spans="2:3" ht="24.75" customHeight="1">
      <c r="B15" s="4" t="s">
        <v>643</v>
      </c>
      <c r="C15" s="3" t="s">
        <v>810</v>
      </c>
    </row>
    <row r="16" spans="2:6" ht="24.75" customHeight="1">
      <c r="B16" s="4" t="s">
        <v>644</v>
      </c>
      <c r="C16" s="3" t="s">
        <v>786</v>
      </c>
      <c r="E16" s="1"/>
      <c r="F16" s="1"/>
    </row>
    <row r="17" spans="2:3" ht="12" customHeight="1">
      <c r="B17" s="1"/>
      <c r="C17" s="3"/>
    </row>
    <row r="18" spans="2:6" ht="12" customHeight="1">
      <c r="B18" s="1"/>
      <c r="C18" s="1" t="s">
        <v>811</v>
      </c>
      <c r="F18" s="1"/>
    </row>
    <row r="19" spans="2:6" ht="12">
      <c r="B19" s="1"/>
      <c r="C19" s="1" t="s">
        <v>812</v>
      </c>
      <c r="E19" s="1"/>
      <c r="F19" s="1"/>
    </row>
    <row r="20" spans="1:6" ht="12">
      <c r="A20" s="1"/>
      <c r="B20" s="1"/>
      <c r="C20" s="1"/>
      <c r="D20" s="1"/>
      <c r="E20" s="1"/>
      <c r="F20" s="1"/>
    </row>
    <row r="21" spans="1:4" ht="12">
      <c r="A21" s="1"/>
      <c r="B21" s="1"/>
      <c r="C21" s="1"/>
      <c r="D21" s="1"/>
    </row>
    <row r="22" spans="2:4" ht="12">
      <c r="B22" s="1" t="s">
        <v>609</v>
      </c>
      <c r="C22" s="1" t="s">
        <v>886</v>
      </c>
      <c r="D22" s="1"/>
    </row>
    <row r="23" ht="12">
      <c r="B23" s="2" t="s">
        <v>653</v>
      </c>
    </row>
    <row r="24" spans="2:3" ht="12">
      <c r="B24" s="2">
        <v>1</v>
      </c>
      <c r="C24" s="6" t="s">
        <v>655</v>
      </c>
    </row>
    <row r="25" spans="2:3" ht="12">
      <c r="B25" s="2">
        <v>2</v>
      </c>
      <c r="C25" s="2" t="s">
        <v>816</v>
      </c>
    </row>
    <row r="26" spans="2:3" ht="12">
      <c r="B26" s="2">
        <v>3</v>
      </c>
      <c r="C26" s="6" t="s">
        <v>726</v>
      </c>
    </row>
    <row r="28" ht="12">
      <c r="B28" s="2" t="s">
        <v>656</v>
      </c>
    </row>
    <row r="29" spans="2:3" ht="12">
      <c r="B29" s="2">
        <v>4</v>
      </c>
      <c r="C29" s="2" t="s">
        <v>826</v>
      </c>
    </row>
    <row r="31" ht="12">
      <c r="B31" s="2" t="s">
        <v>657</v>
      </c>
    </row>
    <row r="32" spans="2:3" ht="12">
      <c r="B32" s="2">
        <v>5</v>
      </c>
      <c r="C32" s="2" t="s">
        <v>787</v>
      </c>
    </row>
    <row r="33" spans="2:3" ht="12">
      <c r="B33" s="2">
        <v>6</v>
      </c>
      <c r="C33" s="7" t="s">
        <v>830</v>
      </c>
    </row>
    <row r="34" spans="2:3" ht="12">
      <c r="B34" s="2">
        <v>7</v>
      </c>
      <c r="C34" s="7" t="s">
        <v>730</v>
      </c>
    </row>
    <row r="35" spans="2:3" ht="12">
      <c r="B35" s="2">
        <v>8</v>
      </c>
      <c r="C35" s="2" t="s">
        <v>834</v>
      </c>
    </row>
    <row r="37" ht="12">
      <c r="B37" s="2" t="s">
        <v>665</v>
      </c>
    </row>
    <row r="38" spans="2:3" ht="12">
      <c r="B38" s="2">
        <v>9</v>
      </c>
      <c r="C38" s="6" t="s">
        <v>666</v>
      </c>
    </row>
    <row r="39" ht="12">
      <c r="C39" s="6"/>
    </row>
    <row r="40" ht="12">
      <c r="B40" s="2" t="s">
        <v>671</v>
      </c>
    </row>
    <row r="41" spans="2:3" ht="12">
      <c r="B41" s="2">
        <v>10</v>
      </c>
      <c r="C41" s="2" t="s">
        <v>837</v>
      </c>
    </row>
    <row r="42" spans="2:3" ht="12">
      <c r="B42" s="2">
        <v>11</v>
      </c>
      <c r="C42" s="2" t="s">
        <v>788</v>
      </c>
    </row>
    <row r="43" ht="12">
      <c r="C43" s="6"/>
    </row>
    <row r="44" ht="12">
      <c r="B44" s="2" t="s">
        <v>807</v>
      </c>
    </row>
    <row r="45" spans="2:3" ht="12">
      <c r="B45" s="2">
        <v>12</v>
      </c>
      <c r="C45" s="9" t="s">
        <v>843</v>
      </c>
    </row>
    <row r="46" spans="2:3" ht="12">
      <c r="B46" s="2">
        <v>13</v>
      </c>
      <c r="C46" s="10" t="s">
        <v>737</v>
      </c>
    </row>
    <row r="48" ht="12">
      <c r="B48" s="2" t="s">
        <v>675</v>
      </c>
    </row>
    <row r="49" spans="2:3" ht="12">
      <c r="B49" s="2">
        <v>14</v>
      </c>
      <c r="C49" s="2" t="s">
        <v>742</v>
      </c>
    </row>
    <row r="50" spans="2:3" ht="12">
      <c r="B50" s="2">
        <v>15</v>
      </c>
      <c r="C50" s="2" t="s">
        <v>677</v>
      </c>
    </row>
    <row r="52" ht="12">
      <c r="B52" s="2" t="s">
        <v>678</v>
      </c>
    </row>
    <row r="53" spans="2:3" ht="12">
      <c r="B53" s="2">
        <v>16</v>
      </c>
      <c r="C53" s="2" t="s">
        <v>680</v>
      </c>
    </row>
    <row r="54" spans="2:3" ht="12">
      <c r="B54" s="2">
        <v>17</v>
      </c>
      <c r="C54" s="2" t="s">
        <v>751</v>
      </c>
    </row>
    <row r="56" ht="12">
      <c r="B56" s="2" t="s">
        <v>685</v>
      </c>
    </row>
    <row r="57" spans="2:3" ht="12">
      <c r="B57" s="2">
        <v>18</v>
      </c>
      <c r="C57" s="2" t="s">
        <v>754</v>
      </c>
    </row>
    <row r="59" ht="12">
      <c r="B59" s="2" t="s">
        <v>691</v>
      </c>
    </row>
    <row r="60" spans="2:3" ht="12">
      <c r="B60" s="2">
        <v>19</v>
      </c>
      <c r="C60" s="2" t="s">
        <v>758</v>
      </c>
    </row>
    <row r="61" spans="2:3" ht="12">
      <c r="B61" s="2">
        <v>20</v>
      </c>
      <c r="C61" s="2" t="s">
        <v>692</v>
      </c>
    </row>
    <row r="63" ht="12">
      <c r="B63" s="2" t="s">
        <v>693</v>
      </c>
    </row>
    <row r="64" spans="2:3" ht="12">
      <c r="B64" s="2">
        <v>21</v>
      </c>
      <c r="C64" s="2" t="s">
        <v>694</v>
      </c>
    </row>
    <row r="65" spans="2:3" ht="12">
      <c r="B65" s="2">
        <v>22</v>
      </c>
      <c r="C65" s="2" t="s">
        <v>572</v>
      </c>
    </row>
    <row r="66" spans="2:3" ht="12">
      <c r="B66" s="2">
        <v>23</v>
      </c>
      <c r="C66" s="2" t="s">
        <v>573</v>
      </c>
    </row>
    <row r="68" ht="12">
      <c r="B68" s="2" t="s">
        <v>575</v>
      </c>
    </row>
    <row r="69" spans="2:3" ht="12">
      <c r="B69" s="2">
        <v>24</v>
      </c>
      <c r="C69" s="2" t="s">
        <v>576</v>
      </c>
    </row>
    <row r="70" spans="2:3" ht="12">
      <c r="B70" s="2">
        <v>25</v>
      </c>
      <c r="C70" s="2" t="s">
        <v>851</v>
      </c>
    </row>
    <row r="72" ht="12">
      <c r="B72" s="2" t="s">
        <v>855</v>
      </c>
    </row>
    <row r="73" spans="2:3" ht="12">
      <c r="B73" s="2">
        <v>26</v>
      </c>
      <c r="C73" s="2" t="s">
        <v>861</v>
      </c>
    </row>
    <row r="75" ht="12">
      <c r="B75" s="2" t="s">
        <v>579</v>
      </c>
    </row>
    <row r="76" spans="2:3" ht="12">
      <c r="B76" s="2">
        <v>27</v>
      </c>
      <c r="C76" s="2" t="s">
        <v>587</v>
      </c>
    </row>
    <row r="77" spans="2:3" ht="12">
      <c r="B77" s="2">
        <v>28</v>
      </c>
      <c r="C77" s="2" t="s">
        <v>866</v>
      </c>
    </row>
    <row r="79" ht="12">
      <c r="B79" s="2" t="s">
        <v>588</v>
      </c>
    </row>
    <row r="80" spans="2:3" ht="12">
      <c r="B80" s="2">
        <v>29</v>
      </c>
      <c r="C80" s="2" t="s">
        <v>767</v>
      </c>
    </row>
    <row r="82" ht="12">
      <c r="B82" s="2" t="s">
        <v>591</v>
      </c>
    </row>
    <row r="83" spans="2:3" ht="12">
      <c r="B83" s="2">
        <v>30</v>
      </c>
      <c r="C83" s="2" t="s">
        <v>769</v>
      </c>
    </row>
    <row r="84" spans="2:3" ht="12">
      <c r="B84" s="2">
        <v>31</v>
      </c>
      <c r="C84" s="2" t="s">
        <v>597</v>
      </c>
    </row>
    <row r="86" ht="12">
      <c r="B86" s="2" t="s">
        <v>602</v>
      </c>
    </row>
    <row r="87" spans="2:3" ht="12">
      <c r="B87" s="2">
        <v>32</v>
      </c>
      <c r="C87" s="2" t="s">
        <v>775</v>
      </c>
    </row>
    <row r="88" spans="2:3" ht="12">
      <c r="B88" s="2">
        <v>33</v>
      </c>
      <c r="C88" s="2" t="s">
        <v>776</v>
      </c>
    </row>
    <row r="90" ht="12">
      <c r="B90" s="2" t="s">
        <v>714</v>
      </c>
    </row>
    <row r="91" spans="2:3" ht="12">
      <c r="B91" s="2">
        <v>34</v>
      </c>
      <c r="C91" s="2" t="s">
        <v>717</v>
      </c>
    </row>
  </sheetData>
  <printOptions/>
  <pageMargins left="0.75" right="0.75" top="1" bottom="1" header="0.512" footer="0.512"/>
  <pageSetup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T68"/>
  <sheetViews>
    <sheetView workbookViewId="0" topLeftCell="A1">
      <selection activeCell="A1" sqref="A1"/>
    </sheetView>
  </sheetViews>
  <sheetFormatPr defaultColWidth="9.00390625" defaultRowHeight="13.5"/>
  <cols>
    <col min="1" max="1" width="2.625" style="352" customWidth="1"/>
    <col min="2" max="2" width="12.125" style="352" customWidth="1"/>
    <col min="3" max="3" width="10.125" style="352" bestFit="1" customWidth="1"/>
    <col min="4" max="4" width="10.125" style="352" customWidth="1"/>
    <col min="5" max="5" width="10.125" style="354" bestFit="1" customWidth="1"/>
    <col min="6" max="20" width="9.625" style="352" customWidth="1"/>
    <col min="21" max="16384" width="9.00390625" style="352" customWidth="1"/>
  </cols>
  <sheetData>
    <row r="1" ht="14.25">
      <c r="B1" s="353" t="s">
        <v>81</v>
      </c>
    </row>
    <row r="2" spans="5:20" s="355" customFormat="1" ht="12.75" thickBot="1">
      <c r="E2" s="352"/>
      <c r="T2" s="356" t="s">
        <v>60</v>
      </c>
    </row>
    <row r="3" spans="2:20" ht="15" customHeight="1" thickTop="1">
      <c r="B3" s="1404" t="s">
        <v>962</v>
      </c>
      <c r="C3" s="1406" t="s">
        <v>61</v>
      </c>
      <c r="D3" s="1404" t="s">
        <v>970</v>
      </c>
      <c r="E3" s="1398" t="s">
        <v>62</v>
      </c>
      <c r="F3" s="1399"/>
      <c r="G3" s="1399"/>
      <c r="H3" s="1399"/>
      <c r="I3" s="1399"/>
      <c r="J3" s="1399"/>
      <c r="K3" s="1399"/>
      <c r="L3" s="1399"/>
      <c r="M3" s="1399"/>
      <c r="N3" s="1400"/>
      <c r="O3" s="1397" t="s">
        <v>63</v>
      </c>
      <c r="P3" s="1397"/>
      <c r="Q3" s="1397"/>
      <c r="R3" s="1388" t="s">
        <v>64</v>
      </c>
      <c r="S3" s="1390" t="s">
        <v>65</v>
      </c>
      <c r="T3" s="1388" t="s">
        <v>66</v>
      </c>
    </row>
    <row r="4" spans="2:20" ht="15" customHeight="1">
      <c r="B4" s="1405"/>
      <c r="C4" s="1405"/>
      <c r="D4" s="1405"/>
      <c r="E4" s="1401" t="s">
        <v>67</v>
      </c>
      <c r="F4" s="1394" t="s">
        <v>68</v>
      </c>
      <c r="G4" s="1394"/>
      <c r="H4" s="1394"/>
      <c r="I4" s="1394"/>
      <c r="J4" s="1394"/>
      <c r="K4" s="1394"/>
      <c r="L4" s="1395"/>
      <c r="M4" s="1396" t="s">
        <v>69</v>
      </c>
      <c r="N4" s="1396" t="s">
        <v>70</v>
      </c>
      <c r="O4" s="1393" t="s">
        <v>71</v>
      </c>
      <c r="P4" s="1393" t="s">
        <v>72</v>
      </c>
      <c r="Q4" s="1393" t="s">
        <v>73</v>
      </c>
      <c r="R4" s="1389"/>
      <c r="S4" s="1391"/>
      <c r="T4" s="1389"/>
    </row>
    <row r="5" spans="2:20" ht="15" customHeight="1">
      <c r="B5" s="1405"/>
      <c r="C5" s="1405"/>
      <c r="D5" s="1405"/>
      <c r="E5" s="1402"/>
      <c r="F5" s="1393" t="s">
        <v>74</v>
      </c>
      <c r="G5" s="1393"/>
      <c r="H5" s="1393"/>
      <c r="I5" s="1393"/>
      <c r="J5" s="1393"/>
      <c r="K5" s="1393"/>
      <c r="L5" s="1393" t="s">
        <v>75</v>
      </c>
      <c r="M5" s="1389"/>
      <c r="N5" s="1389"/>
      <c r="O5" s="1393"/>
      <c r="P5" s="1393"/>
      <c r="Q5" s="1393"/>
      <c r="R5" s="1389"/>
      <c r="S5" s="1391"/>
      <c r="T5" s="1389"/>
    </row>
    <row r="6" spans="2:20" ht="15" customHeight="1">
      <c r="B6" s="1405"/>
      <c r="C6" s="1405"/>
      <c r="D6" s="1405"/>
      <c r="E6" s="1402"/>
      <c r="F6" s="1393" t="s">
        <v>970</v>
      </c>
      <c r="G6" s="1393"/>
      <c r="H6" s="1393" t="s">
        <v>76</v>
      </c>
      <c r="I6" s="1393"/>
      <c r="J6" s="1393" t="s">
        <v>77</v>
      </c>
      <c r="K6" s="1393"/>
      <c r="L6" s="1393"/>
      <c r="M6" s="1389"/>
      <c r="N6" s="1389"/>
      <c r="O6" s="1393"/>
      <c r="P6" s="1393"/>
      <c r="Q6" s="1393"/>
      <c r="R6" s="1389"/>
      <c r="S6" s="1391"/>
      <c r="T6" s="1389"/>
    </row>
    <row r="7" spans="2:20" ht="15" customHeight="1">
      <c r="B7" s="1395"/>
      <c r="C7" s="1395"/>
      <c r="D7" s="1395"/>
      <c r="E7" s="1403"/>
      <c r="F7" s="359" t="s">
        <v>78</v>
      </c>
      <c r="G7" s="359" t="s">
        <v>79</v>
      </c>
      <c r="H7" s="359" t="s">
        <v>78</v>
      </c>
      <c r="I7" s="359" t="s">
        <v>79</v>
      </c>
      <c r="J7" s="359" t="s">
        <v>78</v>
      </c>
      <c r="K7" s="359" t="s">
        <v>79</v>
      </c>
      <c r="L7" s="1393"/>
      <c r="M7" s="1389"/>
      <c r="N7" s="1389"/>
      <c r="O7" s="1393"/>
      <c r="P7" s="1393"/>
      <c r="Q7" s="1393"/>
      <c r="R7" s="1389"/>
      <c r="S7" s="1392"/>
      <c r="T7" s="1389"/>
    </row>
    <row r="8" spans="2:20" ht="8.25" customHeight="1">
      <c r="B8" s="360"/>
      <c r="C8" s="361"/>
      <c r="D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3"/>
    </row>
    <row r="9" spans="2:20" s="355" customFormat="1" ht="19.5" customHeight="1">
      <c r="B9" s="364" t="s">
        <v>948</v>
      </c>
      <c r="C9" s="365">
        <f>SUM(C16:C67)</f>
        <v>655825</v>
      </c>
      <c r="D9" s="95">
        <f>SUM(D16:D67)</f>
        <v>651477</v>
      </c>
      <c r="E9" s="366">
        <f>SUM(F9:G9,L9)</f>
        <v>630175</v>
      </c>
      <c r="F9" s="95">
        <f>SUM(F16:F67)</f>
        <v>151934</v>
      </c>
      <c r="G9" s="95">
        <f>SUM(G16:G67)</f>
        <v>478107</v>
      </c>
      <c r="H9" s="95">
        <f>SUM(H16:H67)</f>
        <v>138565</v>
      </c>
      <c r="I9" s="95">
        <f>SUM(I16:I67)</f>
        <v>945</v>
      </c>
      <c r="J9" s="95">
        <f>SUM(J16:J67)</f>
        <v>13369</v>
      </c>
      <c r="K9" s="95">
        <v>477162</v>
      </c>
      <c r="L9" s="95">
        <f aca="true" t="shared" si="0" ref="L9:T9">SUM(L16:L67)</f>
        <v>134</v>
      </c>
      <c r="M9" s="95">
        <f t="shared" si="0"/>
        <v>6300</v>
      </c>
      <c r="N9" s="95">
        <f t="shared" si="0"/>
        <v>15002</v>
      </c>
      <c r="O9" s="95">
        <f t="shared" si="0"/>
        <v>351841</v>
      </c>
      <c r="P9" s="95">
        <f t="shared" si="0"/>
        <v>33673</v>
      </c>
      <c r="Q9" s="95">
        <f t="shared" si="0"/>
        <v>265963</v>
      </c>
      <c r="R9" s="95">
        <f t="shared" si="0"/>
        <v>7014</v>
      </c>
      <c r="S9" s="95">
        <f t="shared" si="0"/>
        <v>16400</v>
      </c>
      <c r="T9" s="367">
        <f t="shared" si="0"/>
        <v>3061</v>
      </c>
    </row>
    <row r="10" spans="2:20" s="355" customFormat="1" ht="7.5" customHeight="1">
      <c r="B10" s="364"/>
      <c r="C10" s="365"/>
      <c r="D10" s="95"/>
      <c r="E10" s="368"/>
      <c r="F10" s="369"/>
      <c r="G10" s="369"/>
      <c r="H10" s="369"/>
      <c r="I10" s="369"/>
      <c r="J10" s="369"/>
      <c r="K10" s="369"/>
      <c r="L10" s="369"/>
      <c r="M10" s="369"/>
      <c r="N10" s="369"/>
      <c r="O10" s="369"/>
      <c r="P10" s="369"/>
      <c r="Q10" s="369"/>
      <c r="R10" s="369"/>
      <c r="S10" s="369"/>
      <c r="T10" s="370"/>
    </row>
    <row r="11" spans="2:20" s="355" customFormat="1" ht="13.5" customHeight="1">
      <c r="B11" s="364" t="s">
        <v>1021</v>
      </c>
      <c r="C11" s="365">
        <f>C16+C22+C23+C24+C26+C28+C29+C32+C33+C34+C35+C36+C38+C39</f>
        <v>170874</v>
      </c>
      <c r="D11" s="95">
        <f>D16+D22+D23+D24+D26+D28+D29+D32+D33+D34+D35+D36+D38+D39</f>
        <v>169729</v>
      </c>
      <c r="E11" s="366">
        <f>SUM(F11:G11,L11)</f>
        <v>165023</v>
      </c>
      <c r="F11" s="95">
        <f>F16+F22+F23+F24+F26+F28+F29+F32+F33+F34+F35+F36+F38+F39</f>
        <v>38754</v>
      </c>
      <c r="G11" s="95">
        <f>G16+G22+G23+G24+G26+G28+G29+G32+G33+G34+G35+G36+G38+G39</f>
        <v>126268</v>
      </c>
      <c r="H11" s="95">
        <f>H16+H22+H23+H24+H26+H28+H29+H32+H33+H34+H35+H36+H38+H39</f>
        <v>34860</v>
      </c>
      <c r="I11" s="95">
        <f>I16+I22+I23+I24+I26+I28+I29+I32+I33+I34+I35+I36+I38+I39</f>
        <v>183</v>
      </c>
      <c r="J11" s="95">
        <f>J16+J22+J23+J24+J26+J28+J29+J32+J33+J34+J35+J36+J38+J39</f>
        <v>3894</v>
      </c>
      <c r="K11" s="95">
        <v>126085</v>
      </c>
      <c r="L11" s="95">
        <f aca="true" t="shared" si="1" ref="L11:T11">L16+L22+L23+L24+L26+L28+L29+L32+L33+L34+L35+L36+L38+L39</f>
        <v>1</v>
      </c>
      <c r="M11" s="95">
        <f t="shared" si="1"/>
        <v>1724</v>
      </c>
      <c r="N11" s="95">
        <f t="shared" si="1"/>
        <v>2982</v>
      </c>
      <c r="O11" s="95">
        <f t="shared" si="1"/>
        <v>77478</v>
      </c>
      <c r="P11" s="95">
        <f t="shared" si="1"/>
        <v>7864</v>
      </c>
      <c r="Q11" s="95">
        <f t="shared" si="1"/>
        <v>84387</v>
      </c>
      <c r="R11" s="95">
        <f t="shared" si="1"/>
        <v>1280</v>
      </c>
      <c r="S11" s="95">
        <f t="shared" si="1"/>
        <v>2917</v>
      </c>
      <c r="T11" s="367">
        <f t="shared" si="1"/>
        <v>623</v>
      </c>
    </row>
    <row r="12" spans="2:20" s="355" customFormat="1" ht="13.5" customHeight="1">
      <c r="B12" s="364" t="s">
        <v>1022</v>
      </c>
      <c r="C12" s="365">
        <f>C20+C40+C41+C42+C44+C45+C46+C47</f>
        <v>141272</v>
      </c>
      <c r="D12" s="95">
        <f>D20+D40+D41+D42+D44+D45+D46+D47</f>
        <v>136917</v>
      </c>
      <c r="E12" s="366">
        <f>SUM(F12:G12,L12)</f>
        <v>133094</v>
      </c>
      <c r="F12" s="95">
        <f>F20+F40+F41+F42+F44+F45+F46+F47</f>
        <v>37550</v>
      </c>
      <c r="G12" s="95">
        <f>G20+G40+G41+G42+G44+G45+G46+G47</f>
        <v>95543</v>
      </c>
      <c r="H12" s="95">
        <f>H20+H40+H41+H42+H44+H45+H46+H47</f>
        <v>36291</v>
      </c>
      <c r="I12" s="95">
        <f>I20+I40+I41+I42+I44+I45+I46+I47</f>
        <v>346</v>
      </c>
      <c r="J12" s="95">
        <f>J20+J40+J41+J42+J44+J45+J46+J47</f>
        <v>1259</v>
      </c>
      <c r="K12" s="95">
        <v>95199</v>
      </c>
      <c r="L12" s="95">
        <f aca="true" t="shared" si="2" ref="L12:T12">L20+L40+L41+L42+L44+L45+L46+L47</f>
        <v>1</v>
      </c>
      <c r="M12" s="95">
        <f t="shared" si="2"/>
        <v>1893</v>
      </c>
      <c r="N12" s="95">
        <f t="shared" si="2"/>
        <v>1930</v>
      </c>
      <c r="O12" s="95">
        <f t="shared" si="2"/>
        <v>106161</v>
      </c>
      <c r="P12" s="95">
        <f t="shared" si="2"/>
        <v>2615</v>
      </c>
      <c r="Q12" s="95">
        <f t="shared" si="2"/>
        <v>28141</v>
      </c>
      <c r="R12" s="95">
        <f t="shared" si="2"/>
        <v>4369</v>
      </c>
      <c r="S12" s="95">
        <f t="shared" si="2"/>
        <v>2592</v>
      </c>
      <c r="T12" s="367">
        <f t="shared" si="2"/>
        <v>916</v>
      </c>
    </row>
    <row r="13" spans="2:20" s="355" customFormat="1" ht="13.5" customHeight="1">
      <c r="B13" s="364" t="s">
        <v>1023</v>
      </c>
      <c r="C13" s="365">
        <f>C17+C25+C30+C48+C50+C51+C52+C53</f>
        <v>189529</v>
      </c>
      <c r="D13" s="95">
        <f>D17+D25+D30+D48+D50+D51+D52+D53</f>
        <v>190521</v>
      </c>
      <c r="E13" s="366">
        <f>SUM(F13:G13,L13)</f>
        <v>184782</v>
      </c>
      <c r="F13" s="95">
        <f aca="true" t="shared" si="3" ref="F13:T13">F17+F25+F30+F48+F50+F51+F52+F53</f>
        <v>33475</v>
      </c>
      <c r="G13" s="95">
        <f t="shared" si="3"/>
        <v>151307</v>
      </c>
      <c r="H13" s="95">
        <f t="shared" si="3"/>
        <v>25901</v>
      </c>
      <c r="I13" s="95">
        <f t="shared" si="3"/>
        <v>99</v>
      </c>
      <c r="J13" s="95">
        <f t="shared" si="3"/>
        <v>7574</v>
      </c>
      <c r="K13" s="95">
        <f t="shared" si="3"/>
        <v>151208</v>
      </c>
      <c r="L13" s="371">
        <f t="shared" si="3"/>
        <v>0</v>
      </c>
      <c r="M13" s="95">
        <f t="shared" si="3"/>
        <v>967</v>
      </c>
      <c r="N13" s="95">
        <f t="shared" si="3"/>
        <v>4772</v>
      </c>
      <c r="O13" s="95">
        <f t="shared" si="3"/>
        <v>77730</v>
      </c>
      <c r="P13" s="95">
        <f t="shared" si="3"/>
        <v>18702</v>
      </c>
      <c r="Q13" s="95">
        <f t="shared" si="3"/>
        <v>94089</v>
      </c>
      <c r="R13" s="95">
        <f t="shared" si="3"/>
        <v>1000</v>
      </c>
      <c r="S13" s="95">
        <f t="shared" si="3"/>
        <v>4889</v>
      </c>
      <c r="T13" s="367">
        <f t="shared" si="3"/>
        <v>540</v>
      </c>
    </row>
    <row r="14" spans="2:20" s="355" customFormat="1" ht="13.5" customHeight="1">
      <c r="B14" s="364" t="s">
        <v>1024</v>
      </c>
      <c r="C14" s="365">
        <f>C18+C19+C54+C56+C57+C58+C59+C60+C62+C63+C64+C65+C66+C67</f>
        <v>154150</v>
      </c>
      <c r="D14" s="95">
        <f>D18+D19+D54+D56+D57+D58+D59+D60+D62+D63+D64+D65+D66+D67</f>
        <v>154310</v>
      </c>
      <c r="E14" s="366">
        <f>SUM(F14:G14,L14)</f>
        <v>147276</v>
      </c>
      <c r="F14" s="95">
        <f aca="true" t="shared" si="4" ref="F14:T14">F18+F19+F54+F56+F57+F58+F59+F60+F62+F63+F64+F65+F66+F67</f>
        <v>42155</v>
      </c>
      <c r="G14" s="95">
        <f t="shared" si="4"/>
        <v>104989</v>
      </c>
      <c r="H14" s="95">
        <f t="shared" si="4"/>
        <v>41513</v>
      </c>
      <c r="I14" s="95">
        <f t="shared" si="4"/>
        <v>317</v>
      </c>
      <c r="J14" s="95">
        <f t="shared" si="4"/>
        <v>642</v>
      </c>
      <c r="K14" s="95">
        <f t="shared" si="4"/>
        <v>104672</v>
      </c>
      <c r="L14" s="95">
        <f t="shared" si="4"/>
        <v>132</v>
      </c>
      <c r="M14" s="95">
        <f t="shared" si="4"/>
        <v>1716</v>
      </c>
      <c r="N14" s="95">
        <f t="shared" si="4"/>
        <v>5318</v>
      </c>
      <c r="O14" s="95">
        <f t="shared" si="4"/>
        <v>90472</v>
      </c>
      <c r="P14" s="95">
        <f t="shared" si="4"/>
        <v>4492</v>
      </c>
      <c r="Q14" s="95">
        <f t="shared" si="4"/>
        <v>59346</v>
      </c>
      <c r="R14" s="95">
        <f t="shared" si="4"/>
        <v>365</v>
      </c>
      <c r="S14" s="95">
        <f t="shared" si="4"/>
        <v>6002</v>
      </c>
      <c r="T14" s="367">
        <f t="shared" si="4"/>
        <v>982</v>
      </c>
    </row>
    <row r="15" spans="2:20" ht="7.5" customHeight="1">
      <c r="B15" s="372"/>
      <c r="C15" s="290"/>
      <c r="D15" s="291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3"/>
    </row>
    <row r="16" spans="2:20" ht="13.5" customHeight="1">
      <c r="B16" s="372" t="s">
        <v>892</v>
      </c>
      <c r="C16" s="290">
        <v>20778</v>
      </c>
      <c r="D16" s="291">
        <f>SUM(F16,G16,L16,M16,N16)</f>
        <v>20573</v>
      </c>
      <c r="E16" s="373">
        <f>SUM(F16:G16,L16)</f>
        <v>20160</v>
      </c>
      <c r="F16" s="322">
        <f aca="true" t="shared" si="5" ref="F16:G20">SUM(H16,J16)</f>
        <v>4938</v>
      </c>
      <c r="G16" s="322">
        <f t="shared" si="5"/>
        <v>15222</v>
      </c>
      <c r="H16" s="322">
        <v>4185</v>
      </c>
      <c r="I16" s="322">
        <v>29</v>
      </c>
      <c r="J16" s="322">
        <v>753</v>
      </c>
      <c r="K16" s="322">
        <v>15193</v>
      </c>
      <c r="L16" s="322">
        <v>0</v>
      </c>
      <c r="M16" s="322">
        <v>176</v>
      </c>
      <c r="N16" s="322">
        <v>237</v>
      </c>
      <c r="O16" s="322">
        <v>8265</v>
      </c>
      <c r="P16" s="322">
        <v>849</v>
      </c>
      <c r="Q16" s="322">
        <v>11459</v>
      </c>
      <c r="R16" s="322">
        <v>234</v>
      </c>
      <c r="S16" s="322">
        <v>641</v>
      </c>
      <c r="T16" s="323">
        <v>234</v>
      </c>
    </row>
    <row r="17" spans="2:20" ht="13.5" customHeight="1">
      <c r="B17" s="372" t="s">
        <v>893</v>
      </c>
      <c r="C17" s="290">
        <v>42553</v>
      </c>
      <c r="D17" s="291">
        <f>SUM(F17,G17,L17,M17,N17)</f>
        <v>42249</v>
      </c>
      <c r="E17" s="373">
        <f>SUM(F17:G17,L17)</f>
        <v>41320</v>
      </c>
      <c r="F17" s="322">
        <f t="shared" si="5"/>
        <v>9054</v>
      </c>
      <c r="G17" s="322">
        <f t="shared" si="5"/>
        <v>32266</v>
      </c>
      <c r="H17" s="322">
        <v>5570</v>
      </c>
      <c r="I17" s="322">
        <v>56</v>
      </c>
      <c r="J17" s="322">
        <v>3484</v>
      </c>
      <c r="K17" s="322">
        <v>32210</v>
      </c>
      <c r="L17" s="322">
        <v>0</v>
      </c>
      <c r="M17" s="322">
        <v>89</v>
      </c>
      <c r="N17" s="322">
        <v>840</v>
      </c>
      <c r="O17" s="322">
        <v>9366</v>
      </c>
      <c r="P17" s="322">
        <v>1786</v>
      </c>
      <c r="Q17" s="322">
        <v>31097</v>
      </c>
      <c r="R17" s="322">
        <v>91</v>
      </c>
      <c r="S17" s="322">
        <v>793</v>
      </c>
      <c r="T17" s="323">
        <v>118</v>
      </c>
    </row>
    <row r="18" spans="2:20" ht="13.5" customHeight="1">
      <c r="B18" s="372" t="s">
        <v>894</v>
      </c>
      <c r="C18" s="290">
        <v>10007</v>
      </c>
      <c r="D18" s="291">
        <f>SUM(F18,G18,L18,M18,N18)</f>
        <v>10075</v>
      </c>
      <c r="E18" s="373">
        <f>SUM(F18:G18,L18)</f>
        <v>9449</v>
      </c>
      <c r="F18" s="322">
        <f t="shared" si="5"/>
        <v>5317</v>
      </c>
      <c r="G18" s="322">
        <f t="shared" si="5"/>
        <v>4093</v>
      </c>
      <c r="H18" s="322">
        <v>5276</v>
      </c>
      <c r="I18" s="322">
        <v>3</v>
      </c>
      <c r="J18" s="322">
        <v>41</v>
      </c>
      <c r="K18" s="322">
        <v>4090</v>
      </c>
      <c r="L18" s="322">
        <v>39</v>
      </c>
      <c r="M18" s="322">
        <v>98</v>
      </c>
      <c r="N18" s="322">
        <v>528</v>
      </c>
      <c r="O18" s="322">
        <v>814</v>
      </c>
      <c r="P18" s="322">
        <v>467</v>
      </c>
      <c r="Q18" s="322">
        <v>8794</v>
      </c>
      <c r="R18" s="322">
        <v>0</v>
      </c>
      <c r="S18" s="322">
        <v>129</v>
      </c>
      <c r="T18" s="323">
        <v>7</v>
      </c>
    </row>
    <row r="19" spans="2:20" ht="13.5" customHeight="1">
      <c r="B19" s="372" t="s">
        <v>895</v>
      </c>
      <c r="C19" s="290">
        <v>2611</v>
      </c>
      <c r="D19" s="291">
        <f>SUM(F19,G19,L19,M19,N19)</f>
        <v>2538</v>
      </c>
      <c r="E19" s="373">
        <f>SUM(F19:G19,L19)</f>
        <v>2168</v>
      </c>
      <c r="F19" s="322">
        <f t="shared" si="5"/>
        <v>1835</v>
      </c>
      <c r="G19" s="322">
        <f t="shared" si="5"/>
        <v>323</v>
      </c>
      <c r="H19" s="322">
        <v>1563</v>
      </c>
      <c r="I19" s="322">
        <v>0</v>
      </c>
      <c r="J19" s="322">
        <v>272</v>
      </c>
      <c r="K19" s="322">
        <v>323</v>
      </c>
      <c r="L19" s="322">
        <v>10</v>
      </c>
      <c r="M19" s="322">
        <v>55</v>
      </c>
      <c r="N19" s="322">
        <v>315</v>
      </c>
      <c r="O19" s="322">
        <v>577</v>
      </c>
      <c r="P19" s="322">
        <v>206</v>
      </c>
      <c r="Q19" s="322">
        <v>1755</v>
      </c>
      <c r="R19" s="322">
        <v>23</v>
      </c>
      <c r="S19" s="322">
        <v>219</v>
      </c>
      <c r="T19" s="323">
        <v>51</v>
      </c>
    </row>
    <row r="20" spans="2:20" ht="13.5" customHeight="1">
      <c r="B20" s="372" t="s">
        <v>896</v>
      </c>
      <c r="C20" s="290">
        <v>12877</v>
      </c>
      <c r="D20" s="291">
        <f>SUM(F20,G20,L20,M20,N20)</f>
        <v>12550</v>
      </c>
      <c r="E20" s="373">
        <f>SUM(F20:G20,L20)</f>
        <v>11936</v>
      </c>
      <c r="F20" s="322">
        <f t="shared" si="5"/>
        <v>3344</v>
      </c>
      <c r="G20" s="322">
        <f t="shared" si="5"/>
        <v>8592</v>
      </c>
      <c r="H20" s="322">
        <v>3114</v>
      </c>
      <c r="I20" s="322">
        <v>14</v>
      </c>
      <c r="J20" s="322">
        <v>230</v>
      </c>
      <c r="K20" s="322">
        <v>8578</v>
      </c>
      <c r="L20" s="322">
        <v>0</v>
      </c>
      <c r="M20" s="322">
        <v>201</v>
      </c>
      <c r="N20" s="322">
        <v>413</v>
      </c>
      <c r="O20" s="322">
        <v>8074</v>
      </c>
      <c r="P20" s="322">
        <v>52</v>
      </c>
      <c r="Q20" s="322">
        <v>4424</v>
      </c>
      <c r="R20" s="322">
        <v>304</v>
      </c>
      <c r="S20" s="322">
        <v>224</v>
      </c>
      <c r="T20" s="323">
        <v>52</v>
      </c>
    </row>
    <row r="21" spans="2:20" ht="7.5" customHeight="1">
      <c r="B21" s="372"/>
      <c r="C21" s="290"/>
      <c r="D21" s="291"/>
      <c r="E21" s="373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3"/>
    </row>
    <row r="22" spans="2:20" ht="13.5" customHeight="1">
      <c r="B22" s="372" t="s">
        <v>897</v>
      </c>
      <c r="C22" s="290">
        <v>6984</v>
      </c>
      <c r="D22" s="291">
        <f>SUM(F22,G22,L22,M22,N22)</f>
        <v>6969</v>
      </c>
      <c r="E22" s="373">
        <f>SUM(F22:G22,L22)</f>
        <v>6765</v>
      </c>
      <c r="F22" s="322">
        <f aca="true" t="shared" si="6" ref="F22:G26">SUM(H22,J22)</f>
        <v>1761</v>
      </c>
      <c r="G22" s="322">
        <f t="shared" si="6"/>
        <v>5004</v>
      </c>
      <c r="H22" s="322">
        <v>1424</v>
      </c>
      <c r="I22" s="322">
        <v>29</v>
      </c>
      <c r="J22" s="322">
        <v>337</v>
      </c>
      <c r="K22" s="322">
        <v>4975</v>
      </c>
      <c r="L22" s="322">
        <v>0</v>
      </c>
      <c r="M22" s="322">
        <v>141</v>
      </c>
      <c r="N22" s="322">
        <v>63</v>
      </c>
      <c r="O22" s="322">
        <v>2351</v>
      </c>
      <c r="P22" s="322">
        <v>1584</v>
      </c>
      <c r="Q22" s="322">
        <v>3034</v>
      </c>
      <c r="R22" s="322">
        <v>15</v>
      </c>
      <c r="S22" s="322">
        <v>116</v>
      </c>
      <c r="T22" s="323">
        <v>65</v>
      </c>
    </row>
    <row r="23" spans="2:20" ht="13.5" customHeight="1">
      <c r="B23" s="372" t="s">
        <v>898</v>
      </c>
      <c r="C23" s="290">
        <v>16780</v>
      </c>
      <c r="D23" s="291">
        <f>SUM(F23,G23,L23,M23,N23)</f>
        <v>16642</v>
      </c>
      <c r="E23" s="373">
        <f>SUM(F23:G23,L23)</f>
        <v>16248</v>
      </c>
      <c r="F23" s="322">
        <f t="shared" si="6"/>
        <v>4824</v>
      </c>
      <c r="G23" s="322">
        <f t="shared" si="6"/>
        <v>11423</v>
      </c>
      <c r="H23" s="322">
        <v>4273</v>
      </c>
      <c r="I23" s="322">
        <v>10</v>
      </c>
      <c r="J23" s="322">
        <v>551</v>
      </c>
      <c r="K23" s="322">
        <v>11413</v>
      </c>
      <c r="L23" s="322">
        <v>1</v>
      </c>
      <c r="M23" s="322">
        <v>124</v>
      </c>
      <c r="N23" s="322">
        <v>270</v>
      </c>
      <c r="O23" s="322">
        <v>5234</v>
      </c>
      <c r="P23" s="322">
        <v>151</v>
      </c>
      <c r="Q23" s="322">
        <v>11257</v>
      </c>
      <c r="R23" s="322">
        <v>217</v>
      </c>
      <c r="S23" s="322">
        <v>301</v>
      </c>
      <c r="T23" s="323">
        <v>24</v>
      </c>
    </row>
    <row r="24" spans="2:20" ht="13.5" customHeight="1">
      <c r="B24" s="372" t="s">
        <v>899</v>
      </c>
      <c r="C24" s="290">
        <v>11163</v>
      </c>
      <c r="D24" s="291">
        <f>SUM(F24,G24,L24,M24,N24)</f>
        <v>11196</v>
      </c>
      <c r="E24" s="373">
        <f>SUM(F24:G24,L24)</f>
        <v>10834</v>
      </c>
      <c r="F24" s="322">
        <f t="shared" si="6"/>
        <v>2953</v>
      </c>
      <c r="G24" s="322">
        <f t="shared" si="6"/>
        <v>7881</v>
      </c>
      <c r="H24" s="322">
        <v>2674</v>
      </c>
      <c r="I24" s="322">
        <v>10</v>
      </c>
      <c r="J24" s="322">
        <v>279</v>
      </c>
      <c r="K24" s="322">
        <v>7871</v>
      </c>
      <c r="L24" s="322">
        <v>0</v>
      </c>
      <c r="M24" s="322">
        <v>224</v>
      </c>
      <c r="N24" s="322">
        <v>138</v>
      </c>
      <c r="O24" s="322">
        <v>4779</v>
      </c>
      <c r="P24" s="322">
        <v>454</v>
      </c>
      <c r="Q24" s="322">
        <v>5963</v>
      </c>
      <c r="R24" s="322">
        <v>5</v>
      </c>
      <c r="S24" s="322">
        <v>168</v>
      </c>
      <c r="T24" s="323">
        <v>0</v>
      </c>
    </row>
    <row r="25" spans="2:20" ht="13.5" customHeight="1">
      <c r="B25" s="372" t="s">
        <v>900</v>
      </c>
      <c r="C25" s="290">
        <v>13920</v>
      </c>
      <c r="D25" s="291">
        <f>SUM(F25,G25,L25,M25,N25)</f>
        <v>14659</v>
      </c>
      <c r="E25" s="373">
        <f>SUM(F25:G25,L25)</f>
        <v>14471</v>
      </c>
      <c r="F25" s="322">
        <f t="shared" si="6"/>
        <v>1934</v>
      </c>
      <c r="G25" s="322">
        <f t="shared" si="6"/>
        <v>12537</v>
      </c>
      <c r="H25" s="322">
        <v>1412</v>
      </c>
      <c r="I25" s="322">
        <v>0</v>
      </c>
      <c r="J25" s="322">
        <v>522</v>
      </c>
      <c r="K25" s="322">
        <v>12537</v>
      </c>
      <c r="L25" s="322">
        <v>0</v>
      </c>
      <c r="M25" s="322">
        <v>29</v>
      </c>
      <c r="N25" s="322">
        <v>159</v>
      </c>
      <c r="O25" s="322">
        <v>8385</v>
      </c>
      <c r="P25" s="322">
        <v>16</v>
      </c>
      <c r="Q25" s="322">
        <v>6258</v>
      </c>
      <c r="R25" s="322">
        <v>153</v>
      </c>
      <c r="S25" s="322">
        <v>1159</v>
      </c>
      <c r="T25" s="323">
        <v>39</v>
      </c>
    </row>
    <row r="26" spans="2:20" ht="13.5" customHeight="1">
      <c r="B26" s="372" t="s">
        <v>901</v>
      </c>
      <c r="C26" s="290">
        <v>4115</v>
      </c>
      <c r="D26" s="291">
        <f>SUM(F26,G26,L26,M26,N26)</f>
        <v>3886</v>
      </c>
      <c r="E26" s="373">
        <f>SUM(F26:G26,L26)</f>
        <v>3773</v>
      </c>
      <c r="F26" s="322">
        <f t="shared" si="6"/>
        <v>1225</v>
      </c>
      <c r="G26" s="322">
        <f t="shared" si="6"/>
        <v>2548</v>
      </c>
      <c r="H26" s="322">
        <v>1056</v>
      </c>
      <c r="I26" s="322">
        <v>26</v>
      </c>
      <c r="J26" s="322">
        <v>169</v>
      </c>
      <c r="K26" s="322">
        <v>2522</v>
      </c>
      <c r="L26" s="374">
        <v>0</v>
      </c>
      <c r="M26" s="322">
        <v>22</v>
      </c>
      <c r="N26" s="322">
        <v>91</v>
      </c>
      <c r="O26" s="322">
        <v>321</v>
      </c>
      <c r="P26" s="322">
        <v>1197</v>
      </c>
      <c r="Q26" s="322">
        <v>2368</v>
      </c>
      <c r="R26" s="322">
        <v>217</v>
      </c>
      <c r="S26" s="322">
        <v>41</v>
      </c>
      <c r="T26" s="323">
        <v>17</v>
      </c>
    </row>
    <row r="27" spans="2:20" ht="7.5" customHeight="1">
      <c r="B27" s="372"/>
      <c r="C27" s="290"/>
      <c r="D27" s="291"/>
      <c r="E27" s="373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3"/>
    </row>
    <row r="28" spans="2:20" ht="13.5" customHeight="1">
      <c r="B28" s="372" t="s">
        <v>902</v>
      </c>
      <c r="C28" s="290">
        <v>13449</v>
      </c>
      <c r="D28" s="291">
        <f>SUM(F28,G28,L28,M28,N28)</f>
        <v>13281</v>
      </c>
      <c r="E28" s="373">
        <f>SUM(F28:G28,L28)</f>
        <v>12956</v>
      </c>
      <c r="F28" s="322">
        <f aca="true" t="shared" si="7" ref="F28:G30">SUM(H28,J28)</f>
        <v>2462</v>
      </c>
      <c r="G28" s="322">
        <f t="shared" si="7"/>
        <v>10494</v>
      </c>
      <c r="H28" s="322">
        <v>1938</v>
      </c>
      <c r="I28" s="322">
        <v>9</v>
      </c>
      <c r="J28" s="322">
        <v>524</v>
      </c>
      <c r="K28" s="322">
        <v>10485</v>
      </c>
      <c r="L28" s="322">
        <v>0</v>
      </c>
      <c r="M28" s="322">
        <v>121</v>
      </c>
      <c r="N28" s="322">
        <v>204</v>
      </c>
      <c r="O28" s="322">
        <v>3103</v>
      </c>
      <c r="P28" s="322">
        <v>1893</v>
      </c>
      <c r="Q28" s="322">
        <v>8285</v>
      </c>
      <c r="R28" s="322">
        <v>148</v>
      </c>
      <c r="S28" s="322">
        <v>176</v>
      </c>
      <c r="T28" s="323">
        <v>0</v>
      </c>
    </row>
    <row r="29" spans="2:20" ht="13.5" customHeight="1">
      <c r="B29" s="372" t="s">
        <v>903</v>
      </c>
      <c r="C29" s="290">
        <v>26521</v>
      </c>
      <c r="D29" s="291">
        <f>SUM(F29,G29,L29,M29,N29)</f>
        <v>26401</v>
      </c>
      <c r="E29" s="373">
        <f>SUM(F29:G29,L29)</f>
        <v>25914</v>
      </c>
      <c r="F29" s="322">
        <f t="shared" si="7"/>
        <v>5906</v>
      </c>
      <c r="G29" s="322">
        <f t="shared" si="7"/>
        <v>20008</v>
      </c>
      <c r="H29" s="322">
        <v>5754</v>
      </c>
      <c r="I29" s="322">
        <v>10</v>
      </c>
      <c r="J29" s="322">
        <v>152</v>
      </c>
      <c r="K29" s="322">
        <v>19998</v>
      </c>
      <c r="L29" s="322">
        <v>0</v>
      </c>
      <c r="M29" s="322">
        <v>202</v>
      </c>
      <c r="N29" s="322">
        <v>285</v>
      </c>
      <c r="O29" s="322">
        <v>16106</v>
      </c>
      <c r="P29" s="322">
        <v>752</v>
      </c>
      <c r="Q29" s="322">
        <v>9543</v>
      </c>
      <c r="R29" s="322">
        <v>135</v>
      </c>
      <c r="S29" s="322">
        <v>446</v>
      </c>
      <c r="T29" s="323">
        <v>0</v>
      </c>
    </row>
    <row r="30" spans="2:20" ht="13.5" customHeight="1">
      <c r="B30" s="372" t="s">
        <v>904</v>
      </c>
      <c r="C30" s="290">
        <v>9601</v>
      </c>
      <c r="D30" s="291">
        <f>SUM(F30,G30,L30,M30,N30)</f>
        <v>9642</v>
      </c>
      <c r="E30" s="373">
        <f>SUM(F30:G30,L30)</f>
        <v>9302</v>
      </c>
      <c r="F30" s="322">
        <f t="shared" si="7"/>
        <v>3662</v>
      </c>
      <c r="G30" s="322">
        <f t="shared" si="7"/>
        <v>5640</v>
      </c>
      <c r="H30" s="322">
        <v>2969</v>
      </c>
      <c r="I30" s="322">
        <v>4</v>
      </c>
      <c r="J30" s="322">
        <v>693</v>
      </c>
      <c r="K30" s="322">
        <v>5636</v>
      </c>
      <c r="L30" s="322">
        <v>0</v>
      </c>
      <c r="M30" s="322">
        <v>74</v>
      </c>
      <c r="N30" s="322">
        <v>266</v>
      </c>
      <c r="O30" s="322">
        <v>621</v>
      </c>
      <c r="P30" s="322">
        <v>727</v>
      </c>
      <c r="Q30" s="322">
        <v>8294</v>
      </c>
      <c r="R30" s="322">
        <v>52</v>
      </c>
      <c r="S30" s="322">
        <v>80</v>
      </c>
      <c r="T30" s="323">
        <v>0</v>
      </c>
    </row>
    <row r="31" spans="2:20" ht="7.5" customHeight="1">
      <c r="B31" s="372"/>
      <c r="C31" s="290"/>
      <c r="D31" s="291"/>
      <c r="E31" s="373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3"/>
    </row>
    <row r="32" spans="2:20" ht="13.5" customHeight="1">
      <c r="B32" s="372" t="s">
        <v>905</v>
      </c>
      <c r="C32" s="290">
        <v>3287</v>
      </c>
      <c r="D32" s="291">
        <f>SUM(F32,G32,L32,M32,N32)</f>
        <v>3265</v>
      </c>
      <c r="E32" s="373">
        <f>SUM(F32:G32,L32)</f>
        <v>3128</v>
      </c>
      <c r="F32" s="322">
        <f>SUM(H32,J32)</f>
        <v>1406</v>
      </c>
      <c r="G32" s="322">
        <f>SUM(I32,K32)</f>
        <v>1722</v>
      </c>
      <c r="H32" s="322">
        <v>1289</v>
      </c>
      <c r="I32" s="322">
        <v>7</v>
      </c>
      <c r="J32" s="322">
        <v>117</v>
      </c>
      <c r="K32" s="322">
        <v>1715</v>
      </c>
      <c r="L32" s="374">
        <v>0</v>
      </c>
      <c r="M32" s="322">
        <v>38</v>
      </c>
      <c r="N32" s="322">
        <v>99</v>
      </c>
      <c r="O32" s="322">
        <v>280</v>
      </c>
      <c r="P32" s="322">
        <v>290</v>
      </c>
      <c r="Q32" s="322">
        <v>2695</v>
      </c>
      <c r="R32" s="322">
        <v>64</v>
      </c>
      <c r="S32" s="322">
        <v>65</v>
      </c>
      <c r="T32" s="323">
        <v>67</v>
      </c>
    </row>
    <row r="33" spans="2:20" ht="13.5" customHeight="1">
      <c r="B33" s="372" t="s">
        <v>906</v>
      </c>
      <c r="C33" s="290">
        <v>1042</v>
      </c>
      <c r="D33" s="291">
        <f>SUM(F33,G33,L33,M33,N33)</f>
        <v>1022</v>
      </c>
      <c r="E33" s="373">
        <f>SUM(F33:G33,L33)</f>
        <v>986</v>
      </c>
      <c r="F33" s="322">
        <f>SUM(H33,J33)</f>
        <v>358</v>
      </c>
      <c r="G33" s="322">
        <f>SUM(I33,K33)</f>
        <v>628</v>
      </c>
      <c r="H33" s="322">
        <v>232</v>
      </c>
      <c r="I33" s="322">
        <v>2</v>
      </c>
      <c r="J33" s="322">
        <v>126</v>
      </c>
      <c r="K33" s="322">
        <v>626</v>
      </c>
      <c r="L33" s="322">
        <v>0</v>
      </c>
      <c r="M33" s="322">
        <v>13</v>
      </c>
      <c r="N33" s="322">
        <v>23</v>
      </c>
      <c r="O33" s="322">
        <v>0</v>
      </c>
      <c r="P33" s="322">
        <v>1</v>
      </c>
      <c r="Q33" s="322">
        <v>1021</v>
      </c>
      <c r="R33" s="322">
        <v>19</v>
      </c>
      <c r="S33" s="322">
        <v>3</v>
      </c>
      <c r="T33" s="323">
        <v>4</v>
      </c>
    </row>
    <row r="34" spans="2:20" ht="13.5" customHeight="1">
      <c r="B34" s="372" t="s">
        <v>907</v>
      </c>
      <c r="C34" s="290">
        <v>1399</v>
      </c>
      <c r="D34" s="291">
        <f>SUM(F34,G34,L34,M34,N34)</f>
        <v>1349</v>
      </c>
      <c r="E34" s="373">
        <f>SUM(F34:G34,L34)</f>
        <v>1320</v>
      </c>
      <c r="F34" s="322">
        <f>SUM(H34,J34)</f>
        <v>680</v>
      </c>
      <c r="G34" s="101">
        <v>640</v>
      </c>
      <c r="H34" s="322">
        <v>426</v>
      </c>
      <c r="I34" s="322">
        <v>1</v>
      </c>
      <c r="J34" s="322">
        <v>254</v>
      </c>
      <c r="K34" s="322">
        <v>439</v>
      </c>
      <c r="L34" s="322">
        <v>0</v>
      </c>
      <c r="M34" s="322">
        <v>11</v>
      </c>
      <c r="N34" s="322">
        <v>18</v>
      </c>
      <c r="O34" s="322">
        <v>0</v>
      </c>
      <c r="P34" s="322">
        <v>118</v>
      </c>
      <c r="Q34" s="322">
        <v>1231</v>
      </c>
      <c r="R34" s="322">
        <v>50</v>
      </c>
      <c r="S34" s="322">
        <v>1</v>
      </c>
      <c r="T34" s="323">
        <v>96</v>
      </c>
    </row>
    <row r="35" spans="2:20" ht="13.5" customHeight="1">
      <c r="B35" s="372" t="s">
        <v>908</v>
      </c>
      <c r="C35" s="290">
        <v>34824</v>
      </c>
      <c r="D35" s="291">
        <f>SUM(F35,G35,L35,M35,N35)</f>
        <v>34783</v>
      </c>
      <c r="E35" s="373">
        <f>SUM(F35:G35,L35)</f>
        <v>33591</v>
      </c>
      <c r="F35" s="322">
        <f>SUM(H35,J35)</f>
        <v>5907</v>
      </c>
      <c r="G35" s="322">
        <f>SUM(I35,K35)</f>
        <v>27684</v>
      </c>
      <c r="H35" s="322">
        <v>5838</v>
      </c>
      <c r="I35" s="322">
        <v>20</v>
      </c>
      <c r="J35" s="322">
        <v>69</v>
      </c>
      <c r="K35" s="322">
        <v>27664</v>
      </c>
      <c r="L35" s="322">
        <v>0</v>
      </c>
      <c r="M35" s="322">
        <v>311</v>
      </c>
      <c r="N35" s="322">
        <v>881</v>
      </c>
      <c r="O35" s="322">
        <v>22095</v>
      </c>
      <c r="P35" s="322">
        <v>231</v>
      </c>
      <c r="Q35" s="322">
        <v>12457</v>
      </c>
      <c r="R35" s="322">
        <v>31</v>
      </c>
      <c r="S35" s="322">
        <v>756</v>
      </c>
      <c r="T35" s="323">
        <v>31</v>
      </c>
    </row>
    <row r="36" spans="2:20" ht="13.5" customHeight="1">
      <c r="B36" s="372" t="s">
        <v>909</v>
      </c>
      <c r="C36" s="290">
        <v>14728</v>
      </c>
      <c r="D36" s="291">
        <f>SUM(F36,G36,L36,M36,N36)</f>
        <v>14679</v>
      </c>
      <c r="E36" s="373">
        <f>SUM(F36:G36,L36)</f>
        <v>14226</v>
      </c>
      <c r="F36" s="322">
        <f>SUM(H36,J36)</f>
        <v>2471</v>
      </c>
      <c r="G36" s="322">
        <f>SUM(I36,K36)</f>
        <v>11755</v>
      </c>
      <c r="H36" s="322">
        <v>2142</v>
      </c>
      <c r="I36" s="322">
        <v>15</v>
      </c>
      <c r="J36" s="322">
        <v>329</v>
      </c>
      <c r="K36" s="322">
        <v>11740</v>
      </c>
      <c r="L36" s="322">
        <v>0</v>
      </c>
      <c r="M36" s="322">
        <v>246</v>
      </c>
      <c r="N36" s="322">
        <v>207</v>
      </c>
      <c r="O36" s="322">
        <v>9183</v>
      </c>
      <c r="P36" s="322">
        <v>105</v>
      </c>
      <c r="Q36" s="322">
        <v>5391</v>
      </c>
      <c r="R36" s="322">
        <v>53</v>
      </c>
      <c r="S36" s="322">
        <v>78</v>
      </c>
      <c r="T36" s="323">
        <v>53</v>
      </c>
    </row>
    <row r="37" spans="2:20" ht="7.5" customHeight="1">
      <c r="B37" s="372"/>
      <c r="C37" s="290"/>
      <c r="D37" s="291"/>
      <c r="E37" s="373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3"/>
    </row>
    <row r="38" spans="2:20" ht="13.5" customHeight="1">
      <c r="B38" s="372" t="s">
        <v>910</v>
      </c>
      <c r="C38" s="290">
        <v>11583</v>
      </c>
      <c r="D38" s="291">
        <f>SUM(F38,G38,L38,M38,N38)</f>
        <v>11583</v>
      </c>
      <c r="E38" s="373">
        <f>SUM(F38:G38,L38)</f>
        <v>11229</v>
      </c>
      <c r="F38" s="322">
        <f aca="true" t="shared" si="8" ref="F38:G42">SUM(H38,J38)</f>
        <v>3174</v>
      </c>
      <c r="G38" s="322">
        <f t="shared" si="8"/>
        <v>8055</v>
      </c>
      <c r="H38" s="322">
        <v>2968</v>
      </c>
      <c r="I38" s="322">
        <v>10</v>
      </c>
      <c r="J38" s="322">
        <v>206</v>
      </c>
      <c r="K38" s="322">
        <v>8045</v>
      </c>
      <c r="L38" s="322">
        <v>0</v>
      </c>
      <c r="M38" s="322">
        <v>77</v>
      </c>
      <c r="N38" s="322">
        <v>277</v>
      </c>
      <c r="O38" s="322">
        <v>4382</v>
      </c>
      <c r="P38" s="322">
        <v>217</v>
      </c>
      <c r="Q38" s="322">
        <v>6984</v>
      </c>
      <c r="R38" s="322">
        <v>0</v>
      </c>
      <c r="S38" s="322">
        <v>72</v>
      </c>
      <c r="T38" s="323">
        <v>15</v>
      </c>
    </row>
    <row r="39" spans="2:20" ht="13.5" customHeight="1">
      <c r="B39" s="372" t="s">
        <v>911</v>
      </c>
      <c r="C39" s="290">
        <v>4221</v>
      </c>
      <c r="D39" s="291">
        <f>SUM(F39,G39,L39,M39,N39)</f>
        <v>4100</v>
      </c>
      <c r="E39" s="373">
        <f>SUM(F39:G39,L39)</f>
        <v>3893</v>
      </c>
      <c r="F39" s="322">
        <f t="shared" si="8"/>
        <v>689</v>
      </c>
      <c r="G39" s="322">
        <f t="shared" si="8"/>
        <v>3204</v>
      </c>
      <c r="H39" s="322">
        <v>661</v>
      </c>
      <c r="I39" s="322">
        <v>5</v>
      </c>
      <c r="J39" s="322">
        <v>28</v>
      </c>
      <c r="K39" s="322">
        <v>3199</v>
      </c>
      <c r="L39" s="322">
        <v>0</v>
      </c>
      <c r="M39" s="322">
        <v>18</v>
      </c>
      <c r="N39" s="322">
        <v>189</v>
      </c>
      <c r="O39" s="322">
        <v>1379</v>
      </c>
      <c r="P39" s="322">
        <v>22</v>
      </c>
      <c r="Q39" s="322">
        <v>2699</v>
      </c>
      <c r="R39" s="322">
        <v>92</v>
      </c>
      <c r="S39" s="322">
        <v>53</v>
      </c>
      <c r="T39" s="323">
        <v>17</v>
      </c>
    </row>
    <row r="40" spans="2:20" ht="13.5" customHeight="1">
      <c r="B40" s="372" t="s">
        <v>912</v>
      </c>
      <c r="C40" s="290">
        <v>12906</v>
      </c>
      <c r="D40" s="291">
        <f>SUM(F40,G40,L40,M40,N40)</f>
        <v>12417</v>
      </c>
      <c r="E40" s="373">
        <f>SUM(F40:G40,L40)</f>
        <v>12050</v>
      </c>
      <c r="F40" s="322">
        <f t="shared" si="8"/>
        <v>4219</v>
      </c>
      <c r="G40" s="322">
        <f t="shared" si="8"/>
        <v>7831</v>
      </c>
      <c r="H40" s="322">
        <v>4041</v>
      </c>
      <c r="I40" s="322">
        <v>18</v>
      </c>
      <c r="J40" s="322">
        <v>178</v>
      </c>
      <c r="K40" s="322">
        <v>7813</v>
      </c>
      <c r="L40" s="322">
        <v>0</v>
      </c>
      <c r="M40" s="322">
        <v>131</v>
      </c>
      <c r="N40" s="322">
        <v>236</v>
      </c>
      <c r="O40" s="322">
        <v>6901</v>
      </c>
      <c r="P40" s="322">
        <v>18</v>
      </c>
      <c r="Q40" s="322">
        <v>5498</v>
      </c>
      <c r="R40" s="322">
        <v>476</v>
      </c>
      <c r="S40" s="322">
        <v>216</v>
      </c>
      <c r="T40" s="323">
        <v>115</v>
      </c>
    </row>
    <row r="41" spans="2:20" ht="13.5" customHeight="1">
      <c r="B41" s="372" t="s">
        <v>913</v>
      </c>
      <c r="C41" s="290">
        <v>27600</v>
      </c>
      <c r="D41" s="291">
        <f>SUM(F41,G41,L41,M41,N41)</f>
        <v>25320</v>
      </c>
      <c r="E41" s="373">
        <f>SUM(F41:G41,L41)</f>
        <v>24615</v>
      </c>
      <c r="F41" s="322">
        <f t="shared" si="8"/>
        <v>6829</v>
      </c>
      <c r="G41" s="322">
        <f t="shared" si="8"/>
        <v>17786</v>
      </c>
      <c r="H41" s="322">
        <v>6812</v>
      </c>
      <c r="I41" s="322">
        <v>6</v>
      </c>
      <c r="J41" s="322">
        <v>17</v>
      </c>
      <c r="K41" s="322">
        <v>17780</v>
      </c>
      <c r="L41" s="322">
        <v>0</v>
      </c>
      <c r="M41" s="322">
        <v>509</v>
      </c>
      <c r="N41" s="322">
        <v>196</v>
      </c>
      <c r="O41" s="322">
        <v>21995</v>
      </c>
      <c r="P41" s="322">
        <v>19</v>
      </c>
      <c r="Q41" s="322">
        <v>3306</v>
      </c>
      <c r="R41" s="322">
        <v>2191</v>
      </c>
      <c r="S41" s="322">
        <v>373</v>
      </c>
      <c r="T41" s="323">
        <v>512</v>
      </c>
    </row>
    <row r="42" spans="2:20" ht="13.5" customHeight="1">
      <c r="B42" s="372" t="s">
        <v>914</v>
      </c>
      <c r="C42" s="290">
        <v>7998</v>
      </c>
      <c r="D42" s="291">
        <f>SUM(F42,G42,L42,M42,N42)</f>
        <v>7960</v>
      </c>
      <c r="E42" s="373">
        <f>SUM(F42:G42,L42)</f>
        <v>7626</v>
      </c>
      <c r="F42" s="322">
        <f t="shared" si="8"/>
        <v>2274</v>
      </c>
      <c r="G42" s="322">
        <f t="shared" si="8"/>
        <v>5352</v>
      </c>
      <c r="H42" s="322">
        <v>2134</v>
      </c>
      <c r="I42" s="322">
        <v>53</v>
      </c>
      <c r="J42" s="322">
        <v>140</v>
      </c>
      <c r="K42" s="322">
        <v>5299</v>
      </c>
      <c r="L42" s="322">
        <v>0</v>
      </c>
      <c r="M42" s="322">
        <v>187</v>
      </c>
      <c r="N42" s="322">
        <v>147</v>
      </c>
      <c r="O42" s="322">
        <v>4993</v>
      </c>
      <c r="P42" s="322">
        <v>502</v>
      </c>
      <c r="Q42" s="322">
        <v>2465</v>
      </c>
      <c r="R42" s="322">
        <v>36</v>
      </c>
      <c r="S42" s="322">
        <v>135</v>
      </c>
      <c r="T42" s="323">
        <v>0</v>
      </c>
    </row>
    <row r="43" spans="2:20" ht="7.5" customHeight="1">
      <c r="B43" s="372"/>
      <c r="C43" s="290"/>
      <c r="D43" s="291"/>
      <c r="E43" s="373"/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  <c r="S43" s="322"/>
      <c r="T43" s="323"/>
    </row>
    <row r="44" spans="2:20" ht="13.5" customHeight="1">
      <c r="B44" s="372" t="s">
        <v>915</v>
      </c>
      <c r="C44" s="290">
        <v>32028</v>
      </c>
      <c r="D44" s="291">
        <f>SUM(F44,G44,L44,M44,N44)</f>
        <v>31771</v>
      </c>
      <c r="E44" s="373">
        <f>SUM(F44:G44,L44)</f>
        <v>31220</v>
      </c>
      <c r="F44" s="322">
        <f aca="true" t="shared" si="9" ref="F44:G48">SUM(H44,J44)</f>
        <v>10049</v>
      </c>
      <c r="G44" s="322">
        <f t="shared" si="9"/>
        <v>21171</v>
      </c>
      <c r="H44" s="322">
        <v>9683</v>
      </c>
      <c r="I44" s="322">
        <v>128</v>
      </c>
      <c r="J44" s="322">
        <v>366</v>
      </c>
      <c r="K44" s="322">
        <v>21043</v>
      </c>
      <c r="L44" s="322">
        <v>0</v>
      </c>
      <c r="M44" s="322">
        <v>365</v>
      </c>
      <c r="N44" s="322">
        <v>186</v>
      </c>
      <c r="O44" s="322">
        <v>25995</v>
      </c>
      <c r="P44" s="322">
        <v>532</v>
      </c>
      <c r="Q44" s="322">
        <v>5244</v>
      </c>
      <c r="R44" s="322">
        <v>429</v>
      </c>
      <c r="S44" s="322">
        <v>822</v>
      </c>
      <c r="T44" s="323">
        <v>136</v>
      </c>
    </row>
    <row r="45" spans="2:20" ht="13.5" customHeight="1">
      <c r="B45" s="372" t="s">
        <v>916</v>
      </c>
      <c r="C45" s="290">
        <v>17907</v>
      </c>
      <c r="D45" s="291">
        <f>SUM(F45,G45,L45,M45,N45)</f>
        <v>17501</v>
      </c>
      <c r="E45" s="373">
        <f>SUM(F45:G45,L45)</f>
        <v>16909</v>
      </c>
      <c r="F45" s="322">
        <f t="shared" si="9"/>
        <v>1796</v>
      </c>
      <c r="G45" s="322">
        <f t="shared" si="9"/>
        <v>15113</v>
      </c>
      <c r="H45" s="322">
        <v>1757</v>
      </c>
      <c r="I45" s="322">
        <v>3</v>
      </c>
      <c r="J45" s="322">
        <v>39</v>
      </c>
      <c r="K45" s="322">
        <v>15110</v>
      </c>
      <c r="L45" s="322">
        <v>0</v>
      </c>
      <c r="M45" s="322">
        <v>198</v>
      </c>
      <c r="N45" s="322">
        <v>394</v>
      </c>
      <c r="O45" s="322">
        <v>15079</v>
      </c>
      <c r="P45" s="322">
        <v>723</v>
      </c>
      <c r="Q45" s="322">
        <v>1699</v>
      </c>
      <c r="R45" s="322">
        <v>266</v>
      </c>
      <c r="S45" s="322">
        <v>482</v>
      </c>
      <c r="T45" s="323">
        <v>47</v>
      </c>
    </row>
    <row r="46" spans="2:20" ht="13.5" customHeight="1">
      <c r="B46" s="372" t="s">
        <v>917</v>
      </c>
      <c r="C46" s="290">
        <v>8290</v>
      </c>
      <c r="D46" s="291">
        <f>SUM(F46,G46,L46,M46,N46)</f>
        <v>8199</v>
      </c>
      <c r="E46" s="373">
        <f>SUM(F46:G46,L46)</f>
        <v>7951</v>
      </c>
      <c r="F46" s="322">
        <f t="shared" si="9"/>
        <v>3405</v>
      </c>
      <c r="G46" s="322">
        <f t="shared" si="9"/>
        <v>4546</v>
      </c>
      <c r="H46" s="322">
        <v>3376</v>
      </c>
      <c r="I46" s="322">
        <v>101</v>
      </c>
      <c r="J46" s="322">
        <v>29</v>
      </c>
      <c r="K46" s="322">
        <v>4445</v>
      </c>
      <c r="L46" s="322">
        <v>0</v>
      </c>
      <c r="M46" s="322">
        <v>133</v>
      </c>
      <c r="N46" s="322">
        <v>115</v>
      </c>
      <c r="O46" s="322">
        <v>5113</v>
      </c>
      <c r="P46" s="322">
        <v>391</v>
      </c>
      <c r="Q46" s="322">
        <v>2695</v>
      </c>
      <c r="R46" s="322">
        <v>117</v>
      </c>
      <c r="S46" s="322">
        <v>118</v>
      </c>
      <c r="T46" s="323">
        <v>24</v>
      </c>
    </row>
    <row r="47" spans="2:20" ht="13.5" customHeight="1">
      <c r="B47" s="372" t="s">
        <v>918</v>
      </c>
      <c r="C47" s="290">
        <v>21666</v>
      </c>
      <c r="D47" s="291">
        <f>SUM(F47,G47,L47,M47,N47)</f>
        <v>21199</v>
      </c>
      <c r="E47" s="373">
        <f>SUM(F47:G47,L47)</f>
        <v>20787</v>
      </c>
      <c r="F47" s="322">
        <f t="shared" si="9"/>
        <v>5634</v>
      </c>
      <c r="G47" s="322">
        <f t="shared" si="9"/>
        <v>15152</v>
      </c>
      <c r="H47" s="322">
        <v>5374</v>
      </c>
      <c r="I47" s="322">
        <v>23</v>
      </c>
      <c r="J47" s="322">
        <v>260</v>
      </c>
      <c r="K47" s="322">
        <v>15129</v>
      </c>
      <c r="L47" s="322">
        <v>1</v>
      </c>
      <c r="M47" s="322">
        <v>169</v>
      </c>
      <c r="N47" s="322">
        <v>243</v>
      </c>
      <c r="O47" s="322">
        <v>18011</v>
      </c>
      <c r="P47" s="322">
        <v>378</v>
      </c>
      <c r="Q47" s="322">
        <v>2810</v>
      </c>
      <c r="R47" s="322">
        <v>550</v>
      </c>
      <c r="S47" s="322">
        <v>222</v>
      </c>
      <c r="T47" s="323">
        <v>30</v>
      </c>
    </row>
    <row r="48" spans="2:20" ht="13.5" customHeight="1">
      <c r="B48" s="372" t="s">
        <v>919</v>
      </c>
      <c r="C48" s="290">
        <v>9940</v>
      </c>
      <c r="D48" s="291">
        <f>SUM(F48,G48,L48,M48,N48)</f>
        <v>9858</v>
      </c>
      <c r="E48" s="373">
        <f>SUM(F48:G48,L48)</f>
        <v>9711</v>
      </c>
      <c r="F48" s="322">
        <f t="shared" si="9"/>
        <v>3453</v>
      </c>
      <c r="G48" s="322">
        <f t="shared" si="9"/>
        <v>6258</v>
      </c>
      <c r="H48" s="322">
        <v>2847</v>
      </c>
      <c r="I48" s="322">
        <v>7</v>
      </c>
      <c r="J48" s="322">
        <v>606</v>
      </c>
      <c r="K48" s="322">
        <v>6251</v>
      </c>
      <c r="L48" s="322">
        <v>0</v>
      </c>
      <c r="M48" s="322">
        <v>43</v>
      </c>
      <c r="N48" s="322">
        <v>104</v>
      </c>
      <c r="O48" s="322">
        <v>2168</v>
      </c>
      <c r="P48" s="322">
        <v>2485</v>
      </c>
      <c r="Q48" s="322">
        <v>5205</v>
      </c>
      <c r="R48" s="322">
        <v>52</v>
      </c>
      <c r="S48" s="322">
        <v>191</v>
      </c>
      <c r="T48" s="323">
        <v>0</v>
      </c>
    </row>
    <row r="49" spans="2:20" ht="7.5" customHeight="1">
      <c r="B49" s="372"/>
      <c r="C49" s="290"/>
      <c r="D49" s="291"/>
      <c r="E49" s="373"/>
      <c r="F49" s="322"/>
      <c r="G49" s="322"/>
      <c r="H49" s="322"/>
      <c r="I49" s="322"/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323"/>
    </row>
    <row r="50" spans="2:20" ht="13.5" customHeight="1">
      <c r="B50" s="372" t="s">
        <v>920</v>
      </c>
      <c r="C50" s="290">
        <v>8209</v>
      </c>
      <c r="D50" s="291">
        <f>SUM(F50,G50,L50,M50,N50)</f>
        <v>8204</v>
      </c>
      <c r="E50" s="373">
        <f>SUM(F50:G50,L50)</f>
        <v>7988</v>
      </c>
      <c r="F50" s="322">
        <f aca="true" t="shared" si="10" ref="F50:G54">SUM(H50,J50)</f>
        <v>2137</v>
      </c>
      <c r="G50" s="322">
        <f t="shared" si="10"/>
        <v>5851</v>
      </c>
      <c r="H50" s="322">
        <v>796</v>
      </c>
      <c r="I50" s="322">
        <v>0</v>
      </c>
      <c r="J50" s="322">
        <v>1341</v>
      </c>
      <c r="K50" s="322">
        <v>5851</v>
      </c>
      <c r="L50" s="322">
        <v>0</v>
      </c>
      <c r="M50" s="322">
        <v>23</v>
      </c>
      <c r="N50" s="322">
        <v>193</v>
      </c>
      <c r="O50" s="322">
        <v>313</v>
      </c>
      <c r="P50" s="322">
        <v>254</v>
      </c>
      <c r="Q50" s="322">
        <v>7637</v>
      </c>
      <c r="R50" s="322">
        <v>70</v>
      </c>
      <c r="S50" s="322">
        <v>35</v>
      </c>
      <c r="T50" s="323">
        <v>0</v>
      </c>
    </row>
    <row r="51" spans="2:20" ht="13.5" customHeight="1">
      <c r="B51" s="372" t="s">
        <v>921</v>
      </c>
      <c r="C51" s="290">
        <v>67397</v>
      </c>
      <c r="D51" s="291">
        <f>SUM(F51,G51,L51,M51,N51)</f>
        <v>67660</v>
      </c>
      <c r="E51" s="373">
        <f>SUM(F51:G51,L51)</f>
        <v>65244</v>
      </c>
      <c r="F51" s="322">
        <f t="shared" si="10"/>
        <v>6284</v>
      </c>
      <c r="G51" s="322">
        <f t="shared" si="10"/>
        <v>58960</v>
      </c>
      <c r="H51" s="322">
        <v>6248</v>
      </c>
      <c r="I51" s="322">
        <v>17</v>
      </c>
      <c r="J51" s="322">
        <v>36</v>
      </c>
      <c r="K51" s="322">
        <v>58943</v>
      </c>
      <c r="L51" s="374">
        <v>0</v>
      </c>
      <c r="M51" s="322">
        <v>506</v>
      </c>
      <c r="N51" s="322">
        <v>1910</v>
      </c>
      <c r="O51" s="322">
        <v>49149</v>
      </c>
      <c r="P51" s="322">
        <v>1634</v>
      </c>
      <c r="Q51" s="322">
        <v>16877</v>
      </c>
      <c r="R51" s="322">
        <v>314</v>
      </c>
      <c r="S51" s="322">
        <v>1734</v>
      </c>
      <c r="T51" s="323">
        <v>247</v>
      </c>
    </row>
    <row r="52" spans="2:20" ht="13.5" customHeight="1">
      <c r="B52" s="372" t="s">
        <v>922</v>
      </c>
      <c r="C52" s="290">
        <v>10209</v>
      </c>
      <c r="D52" s="291">
        <f>SUM(F52,G52,L52,M52,N52)</f>
        <v>10428</v>
      </c>
      <c r="E52" s="373">
        <f>SUM(F52:G52,L52)</f>
        <v>10211</v>
      </c>
      <c r="F52" s="322">
        <f t="shared" si="10"/>
        <v>3822</v>
      </c>
      <c r="G52" s="322">
        <f t="shared" si="10"/>
        <v>6389</v>
      </c>
      <c r="H52" s="322">
        <v>3601</v>
      </c>
      <c r="I52" s="322">
        <v>1</v>
      </c>
      <c r="J52" s="322">
        <v>221</v>
      </c>
      <c r="K52" s="322">
        <v>6388</v>
      </c>
      <c r="L52" s="322">
        <v>0</v>
      </c>
      <c r="M52" s="322">
        <v>55</v>
      </c>
      <c r="N52" s="322">
        <v>162</v>
      </c>
      <c r="O52" s="322">
        <v>989</v>
      </c>
      <c r="P52" s="322">
        <v>2202</v>
      </c>
      <c r="Q52" s="322">
        <v>7237</v>
      </c>
      <c r="R52" s="322">
        <v>153</v>
      </c>
      <c r="S52" s="322">
        <v>235</v>
      </c>
      <c r="T52" s="323">
        <v>42</v>
      </c>
    </row>
    <row r="53" spans="2:20" ht="13.5" customHeight="1">
      <c r="B53" s="372" t="s">
        <v>923</v>
      </c>
      <c r="C53" s="290">
        <v>27700</v>
      </c>
      <c r="D53" s="291">
        <f>SUM(F53,G53,L53,M53,N53)</f>
        <v>27821</v>
      </c>
      <c r="E53" s="373">
        <f>SUM(F53:G53,L53)</f>
        <v>26535</v>
      </c>
      <c r="F53" s="322">
        <f t="shared" si="10"/>
        <v>3129</v>
      </c>
      <c r="G53" s="322">
        <f t="shared" si="10"/>
        <v>23406</v>
      </c>
      <c r="H53" s="322">
        <v>2458</v>
      </c>
      <c r="I53" s="322">
        <v>14</v>
      </c>
      <c r="J53" s="322">
        <v>671</v>
      </c>
      <c r="K53" s="322">
        <v>23392</v>
      </c>
      <c r="L53" s="322">
        <v>0</v>
      </c>
      <c r="M53" s="322">
        <v>148</v>
      </c>
      <c r="N53" s="322">
        <v>1138</v>
      </c>
      <c r="O53" s="322">
        <v>6739</v>
      </c>
      <c r="P53" s="322">
        <v>9598</v>
      </c>
      <c r="Q53" s="322">
        <v>11484</v>
      </c>
      <c r="R53" s="322">
        <v>115</v>
      </c>
      <c r="S53" s="322">
        <v>662</v>
      </c>
      <c r="T53" s="323">
        <v>94</v>
      </c>
    </row>
    <row r="54" spans="2:20" ht="13.5" customHeight="1">
      <c r="B54" s="372" t="s">
        <v>924</v>
      </c>
      <c r="C54" s="290">
        <v>14219</v>
      </c>
      <c r="D54" s="291">
        <f>SUM(F54,G54,L54,M54,N54)</f>
        <v>14195</v>
      </c>
      <c r="E54" s="373">
        <f>SUM(F54:G54,L54)</f>
        <v>13613</v>
      </c>
      <c r="F54" s="322">
        <f t="shared" si="10"/>
        <v>2796</v>
      </c>
      <c r="G54" s="322">
        <f t="shared" si="10"/>
        <v>10816</v>
      </c>
      <c r="H54" s="322">
        <v>2729</v>
      </c>
      <c r="I54" s="322">
        <v>37</v>
      </c>
      <c r="J54" s="322">
        <v>67</v>
      </c>
      <c r="K54" s="322">
        <v>10779</v>
      </c>
      <c r="L54" s="322">
        <v>1</v>
      </c>
      <c r="M54" s="322">
        <v>133</v>
      </c>
      <c r="N54" s="322">
        <v>449</v>
      </c>
      <c r="O54" s="322">
        <v>10672</v>
      </c>
      <c r="P54" s="322">
        <v>190</v>
      </c>
      <c r="Q54" s="322">
        <v>3333</v>
      </c>
      <c r="R54" s="322">
        <v>43</v>
      </c>
      <c r="S54" s="322">
        <v>833</v>
      </c>
      <c r="T54" s="323">
        <v>42</v>
      </c>
    </row>
    <row r="55" spans="2:20" ht="7.5" customHeight="1">
      <c r="B55" s="372"/>
      <c r="C55" s="290"/>
      <c r="D55" s="291"/>
      <c r="E55" s="373"/>
      <c r="F55" s="322"/>
      <c r="G55" s="322"/>
      <c r="H55" s="322"/>
      <c r="I55" s="322"/>
      <c r="J55" s="322"/>
      <c r="K55" s="322"/>
      <c r="L55" s="322"/>
      <c r="M55" s="322"/>
      <c r="N55" s="322"/>
      <c r="O55" s="322"/>
      <c r="P55" s="322"/>
      <c r="Q55" s="322"/>
      <c r="R55" s="322"/>
      <c r="S55" s="322"/>
      <c r="T55" s="323"/>
    </row>
    <row r="56" spans="2:20" ht="13.5" customHeight="1">
      <c r="B56" s="372" t="s">
        <v>925</v>
      </c>
      <c r="C56" s="375">
        <v>0</v>
      </c>
      <c r="D56" s="291">
        <f>SUM(F56,G56,L56,M56,N56)</f>
        <v>0</v>
      </c>
      <c r="E56" s="373">
        <f>SUM(F56:G56,L56)</f>
        <v>0</v>
      </c>
      <c r="F56" s="322">
        <f aca="true" t="shared" si="11" ref="F56:G60">SUM(H56,J56)</f>
        <v>0</v>
      </c>
      <c r="G56" s="322">
        <f t="shared" si="11"/>
        <v>0</v>
      </c>
      <c r="H56" s="322">
        <v>0</v>
      </c>
      <c r="I56" s="322">
        <v>0</v>
      </c>
      <c r="J56" s="322">
        <v>0</v>
      </c>
      <c r="K56" s="322">
        <v>0</v>
      </c>
      <c r="L56" s="322">
        <v>0</v>
      </c>
      <c r="M56" s="322">
        <v>0</v>
      </c>
      <c r="N56" s="322">
        <v>0</v>
      </c>
      <c r="O56" s="322">
        <v>0</v>
      </c>
      <c r="P56" s="322">
        <v>0</v>
      </c>
      <c r="Q56" s="322">
        <v>0</v>
      </c>
      <c r="R56" s="374">
        <v>0</v>
      </c>
      <c r="S56" s="322">
        <v>0</v>
      </c>
      <c r="T56" s="323">
        <v>59</v>
      </c>
    </row>
    <row r="57" spans="2:20" ht="13.5" customHeight="1">
      <c r="B57" s="372" t="s">
        <v>926</v>
      </c>
      <c r="C57" s="290">
        <v>1020</v>
      </c>
      <c r="D57" s="291">
        <f>SUM(F57,G57,L57,M57,N57)</f>
        <v>972</v>
      </c>
      <c r="E57" s="373">
        <f>SUM(F57:G57,L57)</f>
        <v>898</v>
      </c>
      <c r="F57" s="322">
        <f t="shared" si="11"/>
        <v>393</v>
      </c>
      <c r="G57" s="322">
        <f t="shared" si="11"/>
        <v>505</v>
      </c>
      <c r="H57" s="322">
        <v>388</v>
      </c>
      <c r="I57" s="322">
        <v>1</v>
      </c>
      <c r="J57" s="322">
        <v>5</v>
      </c>
      <c r="K57" s="322">
        <v>504</v>
      </c>
      <c r="L57" s="322">
        <v>0</v>
      </c>
      <c r="M57" s="322">
        <v>44</v>
      </c>
      <c r="N57" s="322">
        <v>30</v>
      </c>
      <c r="O57" s="322">
        <v>381</v>
      </c>
      <c r="P57" s="322">
        <v>34</v>
      </c>
      <c r="Q57" s="322">
        <v>557</v>
      </c>
      <c r="R57" s="322">
        <v>48</v>
      </c>
      <c r="S57" s="322">
        <v>10</v>
      </c>
      <c r="T57" s="323">
        <v>67</v>
      </c>
    </row>
    <row r="58" spans="2:20" ht="13.5" customHeight="1">
      <c r="B58" s="372" t="s">
        <v>927</v>
      </c>
      <c r="C58" s="290">
        <v>3699</v>
      </c>
      <c r="D58" s="291">
        <f>SUM(F58,G58,L58,M58,N58)</f>
        <v>4090</v>
      </c>
      <c r="E58" s="373">
        <f>SUM(F58:G58,L58)</f>
        <v>4087</v>
      </c>
      <c r="F58" s="322">
        <f t="shared" si="11"/>
        <v>1828</v>
      </c>
      <c r="G58" s="322">
        <f t="shared" si="11"/>
        <v>2259</v>
      </c>
      <c r="H58" s="322">
        <v>1805</v>
      </c>
      <c r="I58" s="322">
        <v>2</v>
      </c>
      <c r="J58" s="322">
        <v>23</v>
      </c>
      <c r="K58" s="322">
        <v>2257</v>
      </c>
      <c r="L58" s="322">
        <v>0</v>
      </c>
      <c r="M58" s="322">
        <v>3</v>
      </c>
      <c r="N58" s="322">
        <v>0</v>
      </c>
      <c r="O58" s="322">
        <v>2237</v>
      </c>
      <c r="P58" s="322">
        <v>133</v>
      </c>
      <c r="Q58" s="322">
        <v>1720</v>
      </c>
      <c r="R58" s="322">
        <v>0</v>
      </c>
      <c r="S58" s="322">
        <v>328</v>
      </c>
      <c r="T58" s="323">
        <v>162</v>
      </c>
    </row>
    <row r="59" spans="2:20" ht="13.5" customHeight="1">
      <c r="B59" s="372" t="s">
        <v>928</v>
      </c>
      <c r="C59" s="290">
        <v>3988</v>
      </c>
      <c r="D59" s="291">
        <f>SUM(F59,G59,L59,M59,N59)</f>
        <v>3989</v>
      </c>
      <c r="E59" s="373">
        <f>SUM(F59:G59,L59)</f>
        <v>3866</v>
      </c>
      <c r="F59" s="322">
        <f t="shared" si="11"/>
        <v>1160</v>
      </c>
      <c r="G59" s="322">
        <f t="shared" si="11"/>
        <v>2706</v>
      </c>
      <c r="H59" s="322">
        <v>1157</v>
      </c>
      <c r="I59" s="322">
        <v>66</v>
      </c>
      <c r="J59" s="322">
        <v>3</v>
      </c>
      <c r="K59" s="322">
        <v>2640</v>
      </c>
      <c r="L59" s="322">
        <v>0</v>
      </c>
      <c r="M59" s="322">
        <v>75</v>
      </c>
      <c r="N59" s="322">
        <v>48</v>
      </c>
      <c r="O59" s="322">
        <v>1839</v>
      </c>
      <c r="P59" s="322">
        <v>73</v>
      </c>
      <c r="Q59" s="322">
        <v>2077</v>
      </c>
      <c r="R59" s="322">
        <v>0</v>
      </c>
      <c r="S59" s="322">
        <v>18</v>
      </c>
      <c r="T59" s="323">
        <v>41</v>
      </c>
    </row>
    <row r="60" spans="2:20" ht="13.5" customHeight="1">
      <c r="B60" s="372" t="s">
        <v>929</v>
      </c>
      <c r="C60" s="375">
        <v>0</v>
      </c>
      <c r="D60" s="291">
        <f>SUM(F60,G60,L60,M60,N60)</f>
        <v>0</v>
      </c>
      <c r="E60" s="373">
        <f>SUM(F60:G60,L60)</f>
        <v>0</v>
      </c>
      <c r="F60" s="322">
        <f t="shared" si="11"/>
        <v>0</v>
      </c>
      <c r="G60" s="322">
        <f t="shared" si="11"/>
        <v>0</v>
      </c>
      <c r="H60" s="322">
        <v>0</v>
      </c>
      <c r="I60" s="322">
        <v>0</v>
      </c>
      <c r="J60" s="322">
        <v>0</v>
      </c>
      <c r="K60" s="322">
        <v>0</v>
      </c>
      <c r="L60" s="322">
        <v>0</v>
      </c>
      <c r="M60" s="322">
        <v>0</v>
      </c>
      <c r="N60" s="322">
        <v>0</v>
      </c>
      <c r="O60" s="322">
        <v>0</v>
      </c>
      <c r="P60" s="322">
        <v>0</v>
      </c>
      <c r="Q60" s="322">
        <v>0</v>
      </c>
      <c r="R60" s="374">
        <v>0</v>
      </c>
      <c r="S60" s="322">
        <v>0</v>
      </c>
      <c r="T60" s="323">
        <v>10</v>
      </c>
    </row>
    <row r="61" spans="2:20" ht="7.5" customHeight="1">
      <c r="B61" s="372"/>
      <c r="C61" s="290"/>
      <c r="D61" s="291"/>
      <c r="E61" s="373"/>
      <c r="F61" s="322"/>
      <c r="G61" s="322"/>
      <c r="H61" s="322"/>
      <c r="I61" s="322"/>
      <c r="J61" s="322"/>
      <c r="K61" s="322"/>
      <c r="L61" s="322"/>
      <c r="M61" s="322"/>
      <c r="N61" s="322"/>
      <c r="O61" s="322"/>
      <c r="P61" s="322"/>
      <c r="Q61" s="322"/>
      <c r="R61" s="322"/>
      <c r="S61" s="322"/>
      <c r="T61" s="323"/>
    </row>
    <row r="62" spans="2:20" ht="13.5" customHeight="1">
      <c r="B62" s="372" t="s">
        <v>930</v>
      </c>
      <c r="C62" s="290">
        <v>52652</v>
      </c>
      <c r="D62" s="291">
        <f aca="true" t="shared" si="12" ref="D62:D67">SUM(F62,G62,L62,M62,N62)</f>
        <v>52506</v>
      </c>
      <c r="E62" s="373">
        <f aca="true" t="shared" si="13" ref="E62:E67">SUM(F62:G62,L62)</f>
        <v>50787</v>
      </c>
      <c r="F62" s="322">
        <f aca="true" t="shared" si="14" ref="F62:G67">SUM(H62,J62)</f>
        <v>4275</v>
      </c>
      <c r="G62" s="322">
        <f t="shared" si="14"/>
        <v>46510</v>
      </c>
      <c r="H62" s="322">
        <v>4269</v>
      </c>
      <c r="I62" s="322">
        <v>130</v>
      </c>
      <c r="J62" s="322">
        <v>6</v>
      </c>
      <c r="K62" s="322">
        <v>46380</v>
      </c>
      <c r="L62" s="322">
        <v>2</v>
      </c>
      <c r="M62" s="322">
        <v>397</v>
      </c>
      <c r="N62" s="322">
        <v>1322</v>
      </c>
      <c r="O62" s="322">
        <v>39235</v>
      </c>
      <c r="P62" s="322">
        <v>2309</v>
      </c>
      <c r="Q62" s="322">
        <v>10962</v>
      </c>
      <c r="R62" s="322">
        <v>174</v>
      </c>
      <c r="S62" s="322">
        <v>591</v>
      </c>
      <c r="T62" s="323">
        <v>36</v>
      </c>
    </row>
    <row r="63" spans="2:20" ht="13.5" customHeight="1">
      <c r="B63" s="372" t="s">
        <v>931</v>
      </c>
      <c r="C63" s="290">
        <v>22709</v>
      </c>
      <c r="D63" s="291">
        <f t="shared" si="12"/>
        <v>22697</v>
      </c>
      <c r="E63" s="373">
        <f t="shared" si="13"/>
        <v>21438</v>
      </c>
      <c r="F63" s="322">
        <f t="shared" si="14"/>
        <v>7778</v>
      </c>
      <c r="G63" s="322">
        <f t="shared" si="14"/>
        <v>13631</v>
      </c>
      <c r="H63" s="322">
        <v>7768</v>
      </c>
      <c r="I63" s="322">
        <v>74</v>
      </c>
      <c r="J63" s="322">
        <v>10</v>
      </c>
      <c r="K63" s="322">
        <v>13557</v>
      </c>
      <c r="L63" s="322">
        <v>29</v>
      </c>
      <c r="M63" s="322">
        <v>260</v>
      </c>
      <c r="N63" s="322">
        <v>999</v>
      </c>
      <c r="O63" s="322">
        <v>7000</v>
      </c>
      <c r="P63" s="322">
        <v>436</v>
      </c>
      <c r="Q63" s="322">
        <v>15261</v>
      </c>
      <c r="R63" s="322">
        <v>10</v>
      </c>
      <c r="S63" s="322">
        <v>126</v>
      </c>
      <c r="T63" s="323">
        <v>308</v>
      </c>
    </row>
    <row r="64" spans="2:20" ht="13.5" customHeight="1">
      <c r="B64" s="372" t="s">
        <v>932</v>
      </c>
      <c r="C64" s="290">
        <v>9754</v>
      </c>
      <c r="D64" s="291">
        <f t="shared" si="12"/>
        <v>9673</v>
      </c>
      <c r="E64" s="373">
        <f t="shared" si="13"/>
        <v>9315</v>
      </c>
      <c r="F64" s="322">
        <f t="shared" si="14"/>
        <v>4454</v>
      </c>
      <c r="G64" s="322">
        <f t="shared" si="14"/>
        <v>4850</v>
      </c>
      <c r="H64" s="322">
        <v>4374</v>
      </c>
      <c r="I64" s="322">
        <v>1</v>
      </c>
      <c r="J64" s="322">
        <v>80</v>
      </c>
      <c r="K64" s="322">
        <v>4849</v>
      </c>
      <c r="L64" s="322">
        <v>11</v>
      </c>
      <c r="M64" s="322">
        <v>172</v>
      </c>
      <c r="N64" s="322">
        <v>186</v>
      </c>
      <c r="O64" s="322">
        <v>5547</v>
      </c>
      <c r="P64" s="322">
        <v>284</v>
      </c>
      <c r="Q64" s="322">
        <v>3842</v>
      </c>
      <c r="R64" s="322">
        <v>57</v>
      </c>
      <c r="S64" s="322">
        <v>3246</v>
      </c>
      <c r="T64" s="323">
        <v>173</v>
      </c>
    </row>
    <row r="65" spans="2:20" ht="13.5" customHeight="1">
      <c r="B65" s="372" t="s">
        <v>933</v>
      </c>
      <c r="C65" s="290">
        <v>16378</v>
      </c>
      <c r="D65" s="291">
        <f t="shared" si="12"/>
        <v>16378</v>
      </c>
      <c r="E65" s="373">
        <f t="shared" si="13"/>
        <v>15797</v>
      </c>
      <c r="F65" s="322">
        <f t="shared" si="14"/>
        <v>5552</v>
      </c>
      <c r="G65" s="322">
        <f t="shared" si="14"/>
        <v>10219</v>
      </c>
      <c r="H65" s="322">
        <v>5532</v>
      </c>
      <c r="I65" s="322">
        <v>3</v>
      </c>
      <c r="J65" s="322">
        <v>20</v>
      </c>
      <c r="K65" s="322">
        <v>10216</v>
      </c>
      <c r="L65" s="322">
        <v>26</v>
      </c>
      <c r="M65" s="322">
        <v>278</v>
      </c>
      <c r="N65" s="322">
        <v>303</v>
      </c>
      <c r="O65" s="322">
        <v>12130</v>
      </c>
      <c r="P65" s="322">
        <v>87</v>
      </c>
      <c r="Q65" s="322">
        <v>4161</v>
      </c>
      <c r="R65" s="322">
        <v>6</v>
      </c>
      <c r="S65" s="322">
        <v>391</v>
      </c>
      <c r="T65" s="323">
        <v>0</v>
      </c>
    </row>
    <row r="66" spans="2:20" ht="13.5" customHeight="1">
      <c r="B66" s="372" t="s">
        <v>934</v>
      </c>
      <c r="C66" s="290">
        <v>2195</v>
      </c>
      <c r="D66" s="291">
        <f t="shared" si="12"/>
        <v>2290</v>
      </c>
      <c r="E66" s="373">
        <f t="shared" si="13"/>
        <v>1989</v>
      </c>
      <c r="F66" s="322">
        <f t="shared" si="14"/>
        <v>1542</v>
      </c>
      <c r="G66" s="322">
        <f t="shared" si="14"/>
        <v>444</v>
      </c>
      <c r="H66" s="322">
        <v>1501</v>
      </c>
      <c r="I66" s="322">
        <v>0</v>
      </c>
      <c r="J66" s="322">
        <v>41</v>
      </c>
      <c r="K66" s="322">
        <v>444</v>
      </c>
      <c r="L66" s="322">
        <v>3</v>
      </c>
      <c r="M66" s="322">
        <v>29</v>
      </c>
      <c r="N66" s="322">
        <v>272</v>
      </c>
      <c r="O66" s="322">
        <v>226</v>
      </c>
      <c r="P66" s="322">
        <v>160</v>
      </c>
      <c r="Q66" s="322">
        <v>1904</v>
      </c>
      <c r="R66" s="374">
        <v>0</v>
      </c>
      <c r="S66" s="322">
        <v>10</v>
      </c>
      <c r="T66" s="323">
        <v>23</v>
      </c>
    </row>
    <row r="67" spans="2:20" ht="13.5" customHeight="1">
      <c r="B67" s="376" t="s">
        <v>935</v>
      </c>
      <c r="C67" s="293">
        <v>14918</v>
      </c>
      <c r="D67" s="294">
        <f t="shared" si="12"/>
        <v>14907</v>
      </c>
      <c r="E67" s="377">
        <f t="shared" si="13"/>
        <v>13869</v>
      </c>
      <c r="F67" s="378">
        <f t="shared" si="14"/>
        <v>5225</v>
      </c>
      <c r="G67" s="378">
        <f t="shared" si="14"/>
        <v>8633</v>
      </c>
      <c r="H67" s="378">
        <v>5151</v>
      </c>
      <c r="I67" s="378">
        <v>0</v>
      </c>
      <c r="J67" s="378">
        <v>74</v>
      </c>
      <c r="K67" s="378">
        <v>8633</v>
      </c>
      <c r="L67" s="378">
        <v>11</v>
      </c>
      <c r="M67" s="378">
        <v>172</v>
      </c>
      <c r="N67" s="378">
        <v>866</v>
      </c>
      <c r="O67" s="378">
        <v>9814</v>
      </c>
      <c r="P67" s="378">
        <v>113</v>
      </c>
      <c r="Q67" s="378">
        <v>4980</v>
      </c>
      <c r="R67" s="378">
        <v>4</v>
      </c>
      <c r="S67" s="378">
        <v>101</v>
      </c>
      <c r="T67" s="379">
        <v>3</v>
      </c>
    </row>
    <row r="68" spans="2:5" s="355" customFormat="1" ht="12">
      <c r="B68" s="355" t="s">
        <v>80</v>
      </c>
      <c r="E68" s="352"/>
    </row>
  </sheetData>
  <mergeCells count="20">
    <mergeCell ref="B3:B7"/>
    <mergeCell ref="C3:C7"/>
    <mergeCell ref="D3:D7"/>
    <mergeCell ref="J6:K6"/>
    <mergeCell ref="F5:K5"/>
    <mergeCell ref="O3:Q3"/>
    <mergeCell ref="P4:P7"/>
    <mergeCell ref="Q4:Q7"/>
    <mergeCell ref="E3:N3"/>
    <mergeCell ref="E4:E7"/>
    <mergeCell ref="T3:T7"/>
    <mergeCell ref="R3:R7"/>
    <mergeCell ref="S3:S7"/>
    <mergeCell ref="F6:G6"/>
    <mergeCell ref="H6:I6"/>
    <mergeCell ref="F4:L4"/>
    <mergeCell ref="L5:L7"/>
    <mergeCell ref="M4:M7"/>
    <mergeCell ref="N4:N7"/>
    <mergeCell ref="O4:O7"/>
  </mergeCells>
  <printOptions/>
  <pageMargins left="0.75" right="0.75" top="1" bottom="1" header="0.512" footer="0.512"/>
  <pageSetup orientation="portrait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21"/>
  <sheetViews>
    <sheetView workbookViewId="0" topLeftCell="A1">
      <selection activeCell="A1" sqref="A1"/>
    </sheetView>
  </sheetViews>
  <sheetFormatPr defaultColWidth="9.00390625" defaultRowHeight="13.5"/>
  <cols>
    <col min="1" max="1" width="2.625" style="381" customWidth="1"/>
    <col min="2" max="2" width="17.375" style="381" customWidth="1"/>
    <col min="3" max="3" width="8.125" style="381" customWidth="1"/>
    <col min="4" max="4" width="8.375" style="381" customWidth="1"/>
    <col min="5" max="5" width="9.25390625" style="381" customWidth="1"/>
    <col min="6" max="6" width="9.00390625" style="381" customWidth="1"/>
    <col min="7" max="8" width="9.625" style="381" customWidth="1"/>
    <col min="9" max="10" width="8.875" style="381" customWidth="1"/>
    <col min="11" max="16384" width="9.00390625" style="381" customWidth="1"/>
  </cols>
  <sheetData>
    <row r="2" ht="18" customHeight="1">
      <c r="A2" s="380" t="s">
        <v>110</v>
      </c>
    </row>
    <row r="3" ht="18" customHeight="1"/>
    <row r="4" spans="3:10" ht="18" customHeight="1" thickBot="1">
      <c r="C4" s="382"/>
      <c r="D4" s="382"/>
      <c r="E4" s="382"/>
      <c r="F4" s="382"/>
      <c r="G4" s="382" t="s">
        <v>84</v>
      </c>
      <c r="H4" s="382"/>
      <c r="I4" s="382"/>
      <c r="J4" s="382" t="s">
        <v>936</v>
      </c>
    </row>
    <row r="5" spans="2:10" ht="18" customHeight="1" thickTop="1">
      <c r="B5" s="1407" t="s">
        <v>85</v>
      </c>
      <c r="C5" s="1408" t="s">
        <v>67</v>
      </c>
      <c r="D5" s="1408" t="s">
        <v>86</v>
      </c>
      <c r="E5" s="1408" t="s">
        <v>87</v>
      </c>
      <c r="F5" s="1408" t="s">
        <v>88</v>
      </c>
      <c r="G5" s="1408" t="s">
        <v>89</v>
      </c>
      <c r="H5" s="1408" t="s">
        <v>90</v>
      </c>
      <c r="I5" s="1408" t="s">
        <v>91</v>
      </c>
      <c r="J5" s="1409" t="s">
        <v>92</v>
      </c>
    </row>
    <row r="6" spans="2:10" ht="18" customHeight="1">
      <c r="B6" s="1408"/>
      <c r="C6" s="1411"/>
      <c r="D6" s="1411"/>
      <c r="E6" s="1411"/>
      <c r="F6" s="1411"/>
      <c r="G6" s="1411"/>
      <c r="H6" s="1411"/>
      <c r="I6" s="1411"/>
      <c r="J6" s="1410"/>
    </row>
    <row r="7" spans="1:10" ht="15" customHeight="1">
      <c r="A7" s="384"/>
      <c r="B7" s="385" t="s">
        <v>970</v>
      </c>
      <c r="C7" s="386">
        <f aca="true" t="shared" si="0" ref="C7:C17">SUM(D7:I7)</f>
        <v>829</v>
      </c>
      <c r="D7" s="387" t="s">
        <v>93</v>
      </c>
      <c r="E7" s="387">
        <v>126</v>
      </c>
      <c r="F7" s="387">
        <v>180</v>
      </c>
      <c r="G7" s="387">
        <v>324</v>
      </c>
      <c r="H7" s="387">
        <v>185</v>
      </c>
      <c r="I7" s="387">
        <v>14</v>
      </c>
      <c r="J7" s="388">
        <v>2381</v>
      </c>
    </row>
    <row r="8" spans="2:10" ht="13.5" customHeight="1">
      <c r="B8" s="372" t="s">
        <v>82</v>
      </c>
      <c r="C8" s="389">
        <f t="shared" si="0"/>
        <v>69</v>
      </c>
      <c r="D8" s="63" t="s">
        <v>93</v>
      </c>
      <c r="E8" s="390">
        <v>43</v>
      </c>
      <c r="F8" s="390">
        <v>26</v>
      </c>
      <c r="G8" s="390" t="s">
        <v>93</v>
      </c>
      <c r="H8" s="390" t="s">
        <v>93</v>
      </c>
      <c r="I8" s="390" t="s">
        <v>93</v>
      </c>
      <c r="J8" s="391">
        <v>97</v>
      </c>
    </row>
    <row r="9" spans="2:10" ht="13.5" customHeight="1">
      <c r="B9" s="372" t="s">
        <v>94</v>
      </c>
      <c r="C9" s="389">
        <f t="shared" si="0"/>
        <v>14</v>
      </c>
      <c r="D9" s="390" t="s">
        <v>95</v>
      </c>
      <c r="E9" s="390">
        <v>7</v>
      </c>
      <c r="F9" s="390">
        <v>7</v>
      </c>
      <c r="G9" s="390" t="s">
        <v>95</v>
      </c>
      <c r="H9" s="390" t="s">
        <v>95</v>
      </c>
      <c r="I9" s="390" t="s">
        <v>95</v>
      </c>
      <c r="J9" s="391">
        <v>17</v>
      </c>
    </row>
    <row r="10" spans="2:10" ht="13.5" customHeight="1">
      <c r="B10" s="372" t="s">
        <v>96</v>
      </c>
      <c r="C10" s="389">
        <f t="shared" si="0"/>
        <v>157</v>
      </c>
      <c r="D10" s="390" t="s">
        <v>97</v>
      </c>
      <c r="E10" s="390">
        <v>59</v>
      </c>
      <c r="F10" s="390">
        <v>73</v>
      </c>
      <c r="G10" s="390">
        <v>21</v>
      </c>
      <c r="H10" s="390">
        <v>4</v>
      </c>
      <c r="I10" s="390" t="s">
        <v>97</v>
      </c>
      <c r="J10" s="391">
        <v>178</v>
      </c>
    </row>
    <row r="11" spans="2:10" ht="13.5" customHeight="1">
      <c r="B11" s="392" t="s">
        <v>98</v>
      </c>
      <c r="C11" s="389">
        <f t="shared" si="0"/>
        <v>447</v>
      </c>
      <c r="D11" s="390" t="s">
        <v>97</v>
      </c>
      <c r="E11" s="390">
        <v>11</v>
      </c>
      <c r="F11" s="390">
        <v>63</v>
      </c>
      <c r="G11" s="390">
        <v>245</v>
      </c>
      <c r="H11" s="390">
        <v>126</v>
      </c>
      <c r="I11" s="390">
        <v>2</v>
      </c>
      <c r="J11" s="391">
        <v>738</v>
      </c>
    </row>
    <row r="12" spans="2:10" ht="13.5" customHeight="1">
      <c r="B12" s="392" t="s">
        <v>99</v>
      </c>
      <c r="C12" s="389">
        <f t="shared" si="0"/>
        <v>34</v>
      </c>
      <c r="D12" s="390" t="s">
        <v>97</v>
      </c>
      <c r="E12" s="390" t="s">
        <v>97</v>
      </c>
      <c r="F12" s="390" t="s">
        <v>97</v>
      </c>
      <c r="G12" s="390">
        <v>13</v>
      </c>
      <c r="H12" s="390">
        <v>20</v>
      </c>
      <c r="I12" s="390">
        <v>1</v>
      </c>
      <c r="J12" s="391">
        <v>90</v>
      </c>
    </row>
    <row r="13" spans="2:10" ht="13.5" customHeight="1">
      <c r="B13" s="392" t="s">
        <v>100</v>
      </c>
      <c r="C13" s="389">
        <f t="shared" si="0"/>
        <v>20</v>
      </c>
      <c r="D13" s="390" t="s">
        <v>97</v>
      </c>
      <c r="E13" s="390" t="s">
        <v>97</v>
      </c>
      <c r="F13" s="390" t="s">
        <v>97</v>
      </c>
      <c r="G13" s="390">
        <v>11</v>
      </c>
      <c r="H13" s="381">
        <v>8</v>
      </c>
      <c r="I13" s="390">
        <v>1</v>
      </c>
      <c r="J13" s="391">
        <v>87</v>
      </c>
    </row>
    <row r="14" spans="2:10" ht="13.5" customHeight="1">
      <c r="B14" s="392" t="s">
        <v>101</v>
      </c>
      <c r="C14" s="389">
        <f t="shared" si="0"/>
        <v>26</v>
      </c>
      <c r="D14" s="390" t="s">
        <v>97</v>
      </c>
      <c r="E14" s="390" t="s">
        <v>97</v>
      </c>
      <c r="F14" s="390">
        <v>1</v>
      </c>
      <c r="G14" s="390">
        <v>15</v>
      </c>
      <c r="H14" s="390">
        <v>10</v>
      </c>
      <c r="I14" s="390" t="s">
        <v>97</v>
      </c>
      <c r="J14" s="393">
        <v>138</v>
      </c>
    </row>
    <row r="15" spans="2:10" ht="13.5" customHeight="1">
      <c r="B15" s="392" t="s">
        <v>102</v>
      </c>
      <c r="C15" s="389">
        <f t="shared" si="0"/>
        <v>29</v>
      </c>
      <c r="D15" s="390" t="s">
        <v>97</v>
      </c>
      <c r="E15" s="390" t="s">
        <v>97</v>
      </c>
      <c r="F15" s="390" t="s">
        <v>97</v>
      </c>
      <c r="G15" s="390">
        <v>14</v>
      </c>
      <c r="H15" s="390">
        <v>9</v>
      </c>
      <c r="I15" s="390">
        <v>6</v>
      </c>
      <c r="J15" s="393">
        <v>378</v>
      </c>
    </row>
    <row r="16" spans="2:10" ht="13.5" customHeight="1">
      <c r="B16" s="392" t="s">
        <v>103</v>
      </c>
      <c r="C16" s="389">
        <f t="shared" si="0"/>
        <v>5</v>
      </c>
      <c r="D16" s="390" t="s">
        <v>97</v>
      </c>
      <c r="E16" s="390" t="s">
        <v>97</v>
      </c>
      <c r="F16" s="390" t="s">
        <v>97</v>
      </c>
      <c r="G16" s="390">
        <v>1</v>
      </c>
      <c r="H16" s="390">
        <v>3</v>
      </c>
      <c r="I16" s="390">
        <v>1</v>
      </c>
      <c r="J16" s="394">
        <v>124</v>
      </c>
    </row>
    <row r="17" spans="2:10" ht="13.5" customHeight="1">
      <c r="B17" s="392" t="s">
        <v>104</v>
      </c>
      <c r="C17" s="389">
        <f t="shared" si="0"/>
        <v>5</v>
      </c>
      <c r="D17" s="390" t="s">
        <v>97</v>
      </c>
      <c r="E17" s="390" t="s">
        <v>97</v>
      </c>
      <c r="F17" s="390" t="s">
        <v>97</v>
      </c>
      <c r="G17" s="390" t="s">
        <v>97</v>
      </c>
      <c r="H17" s="390">
        <v>2</v>
      </c>
      <c r="I17" s="390">
        <v>3</v>
      </c>
      <c r="J17" s="393">
        <v>182</v>
      </c>
    </row>
    <row r="18" spans="2:10" ht="13.5" customHeight="1">
      <c r="B18" s="372" t="s">
        <v>105</v>
      </c>
      <c r="C18" s="389" t="s">
        <v>106</v>
      </c>
      <c r="D18" s="390" t="s">
        <v>106</v>
      </c>
      <c r="E18" s="390" t="s">
        <v>106</v>
      </c>
      <c r="F18" s="390" t="s">
        <v>106</v>
      </c>
      <c r="G18" s="390" t="s">
        <v>106</v>
      </c>
      <c r="H18" s="390" t="s">
        <v>106</v>
      </c>
      <c r="I18" s="390" t="s">
        <v>106</v>
      </c>
      <c r="J18" s="393" t="s">
        <v>106</v>
      </c>
    </row>
    <row r="19" spans="2:10" ht="13.5" customHeight="1">
      <c r="B19" s="372" t="s">
        <v>83</v>
      </c>
      <c r="C19" s="389">
        <f>SUM(D19:I19)</f>
        <v>19</v>
      </c>
      <c r="D19" s="390" t="s">
        <v>106</v>
      </c>
      <c r="E19" s="390">
        <v>5</v>
      </c>
      <c r="F19" s="390">
        <v>7</v>
      </c>
      <c r="G19" s="390">
        <v>4</v>
      </c>
      <c r="H19" s="390">
        <v>3</v>
      </c>
      <c r="I19" s="390" t="s">
        <v>106</v>
      </c>
      <c r="J19" s="391">
        <v>310</v>
      </c>
    </row>
    <row r="20" spans="2:10" ht="13.5" customHeight="1">
      <c r="B20" s="376" t="s">
        <v>107</v>
      </c>
      <c r="C20" s="395">
        <f>SUM(D20:I20)</f>
        <v>4</v>
      </c>
      <c r="D20" s="396" t="s">
        <v>108</v>
      </c>
      <c r="E20" s="396">
        <v>1</v>
      </c>
      <c r="F20" s="396">
        <v>3</v>
      </c>
      <c r="G20" s="396" t="s">
        <v>108</v>
      </c>
      <c r="H20" s="396" t="s">
        <v>108</v>
      </c>
      <c r="I20" s="396" t="s">
        <v>108</v>
      </c>
      <c r="J20" s="397">
        <v>42</v>
      </c>
    </row>
    <row r="21" spans="2:9" ht="13.5" customHeight="1">
      <c r="B21" s="381" t="s">
        <v>109</v>
      </c>
      <c r="C21" s="352"/>
      <c r="D21" s="352"/>
      <c r="E21" s="390"/>
      <c r="F21" s="390"/>
      <c r="G21" s="390"/>
      <c r="H21" s="390"/>
      <c r="I21" s="390"/>
    </row>
  </sheetData>
  <mergeCells count="9">
    <mergeCell ref="B5:B6"/>
    <mergeCell ref="J5:J6"/>
    <mergeCell ref="C5:C6"/>
    <mergeCell ref="D5:D6"/>
    <mergeCell ref="E5:E6"/>
    <mergeCell ref="F5:F6"/>
    <mergeCell ref="G5:G6"/>
    <mergeCell ref="H5:H6"/>
    <mergeCell ref="I5:I6"/>
  </mergeCells>
  <printOptions/>
  <pageMargins left="0.2755905511811024" right="0.2755905511811024" top="0.3937007874015748" bottom="0.3937007874015748" header="0.1968503937007874" footer="0.1968503937007874"/>
  <pageSetup horizontalDpi="400" verticalDpi="400" orientation="portrait" paperSize="9" r:id="rId1"/>
  <headerFooter alignWithMargins="0">
    <oddFooter>&amp;C&amp;F&amp;A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31"/>
  <sheetViews>
    <sheetView workbookViewId="0" topLeftCell="A1">
      <selection activeCell="A1" sqref="A1"/>
    </sheetView>
  </sheetViews>
  <sheetFormatPr defaultColWidth="9.00390625" defaultRowHeight="15" customHeight="1"/>
  <cols>
    <col min="1" max="1" width="5.125" style="400" customWidth="1"/>
    <col min="2" max="2" width="4.625" style="400" customWidth="1"/>
    <col min="3" max="3" width="10.625" style="399" customWidth="1"/>
    <col min="4" max="8" width="11.625" style="399" customWidth="1"/>
    <col min="9" max="9" width="11.625" style="400" customWidth="1"/>
    <col min="10" max="10" width="11.125" style="400" bestFit="1" customWidth="1"/>
    <col min="11" max="16384" width="9.00390625" style="400" customWidth="1"/>
  </cols>
  <sheetData>
    <row r="1" spans="1:2" ht="21.75" customHeight="1">
      <c r="A1" s="398" t="s">
        <v>151</v>
      </c>
      <c r="B1" s="398"/>
    </row>
    <row r="2" spans="1:19" ht="15" customHeight="1" thickBot="1">
      <c r="A2" s="401"/>
      <c r="B2" s="401"/>
      <c r="C2" s="401"/>
      <c r="D2" s="401"/>
      <c r="E2" s="401"/>
      <c r="F2" s="401"/>
      <c r="G2" s="401"/>
      <c r="H2" s="402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2" t="s">
        <v>122</v>
      </c>
    </row>
    <row r="3" spans="1:19" ht="15" customHeight="1" thickTop="1">
      <c r="A3" s="1422" t="s">
        <v>123</v>
      </c>
      <c r="B3" s="1423"/>
      <c r="C3" s="1424"/>
      <c r="D3" s="403" t="s">
        <v>124</v>
      </c>
      <c r="E3" s="404" t="s">
        <v>125</v>
      </c>
      <c r="F3" s="404" t="s">
        <v>126</v>
      </c>
      <c r="G3" s="404" t="s">
        <v>127</v>
      </c>
      <c r="H3" s="404" t="s">
        <v>128</v>
      </c>
      <c r="I3" s="404" t="s">
        <v>111</v>
      </c>
      <c r="J3" s="404" t="s">
        <v>112</v>
      </c>
      <c r="K3" s="404" t="s">
        <v>113</v>
      </c>
      <c r="L3" s="404" t="s">
        <v>114</v>
      </c>
      <c r="M3" s="404" t="s">
        <v>115</v>
      </c>
      <c r="N3" s="404" t="s">
        <v>116</v>
      </c>
      <c r="O3" s="404" t="s">
        <v>117</v>
      </c>
      <c r="P3" s="404" t="s">
        <v>118</v>
      </c>
      <c r="Q3" s="404" t="s">
        <v>119</v>
      </c>
      <c r="R3" s="404" t="s">
        <v>120</v>
      </c>
      <c r="S3" s="404" t="s">
        <v>121</v>
      </c>
    </row>
    <row r="4" spans="1:19" s="408" customFormat="1" ht="18" customHeight="1">
      <c r="A4" s="1425" t="s">
        <v>970</v>
      </c>
      <c r="B4" s="1426"/>
      <c r="C4" s="1427"/>
      <c r="D4" s="405">
        <f>SUM(D15,D21,D25,D30)</f>
        <v>20286.600000000002</v>
      </c>
      <c r="E4" s="405">
        <f>SUM(E15,E21,E25,E30)</f>
        <v>22665.700000000004</v>
      </c>
      <c r="F4" s="405">
        <v>23501.1</v>
      </c>
      <c r="G4" s="406">
        <f>SUM(G15,G21,G25,G30)</f>
        <v>15965</v>
      </c>
      <c r="H4" s="406">
        <v>383</v>
      </c>
      <c r="I4" s="406">
        <v>796</v>
      </c>
      <c r="J4" s="406">
        <f>SUM(J15,J21,J25,J30)</f>
        <v>1197</v>
      </c>
      <c r="K4" s="406">
        <v>697</v>
      </c>
      <c r="L4" s="406">
        <v>1815</v>
      </c>
      <c r="M4" s="406">
        <v>2624</v>
      </c>
      <c r="N4" s="406">
        <f>SUM(N15,N21,N25,N30)</f>
        <v>2044</v>
      </c>
      <c r="O4" s="406">
        <v>1787</v>
      </c>
      <c r="P4" s="406">
        <v>1181</v>
      </c>
      <c r="Q4" s="406">
        <v>1697</v>
      </c>
      <c r="R4" s="406">
        <f>SUM(R15,R21,R25,R30)</f>
        <v>1008</v>
      </c>
      <c r="S4" s="407">
        <v>734</v>
      </c>
    </row>
    <row r="5" spans="1:19" ht="18" customHeight="1">
      <c r="A5" s="1420"/>
      <c r="B5" s="1432" t="s">
        <v>129</v>
      </c>
      <c r="C5" s="1433"/>
      <c r="D5" s="411">
        <v>6232.5</v>
      </c>
      <c r="E5" s="412">
        <v>2868.5</v>
      </c>
      <c r="F5" s="412">
        <v>2082.2</v>
      </c>
      <c r="G5" s="413">
        <v>972</v>
      </c>
      <c r="H5" s="413">
        <v>0</v>
      </c>
      <c r="I5" s="413">
        <v>0</v>
      </c>
      <c r="J5" s="413">
        <v>23</v>
      </c>
      <c r="K5" s="413">
        <v>114</v>
      </c>
      <c r="L5" s="413">
        <v>276</v>
      </c>
      <c r="M5" s="413">
        <v>220</v>
      </c>
      <c r="N5" s="413">
        <v>7</v>
      </c>
      <c r="O5" s="413">
        <v>0</v>
      </c>
      <c r="P5" s="413">
        <v>0</v>
      </c>
      <c r="Q5" s="413">
        <v>6</v>
      </c>
      <c r="R5" s="413">
        <v>178</v>
      </c>
      <c r="S5" s="414">
        <v>147</v>
      </c>
    </row>
    <row r="6" spans="1:19" ht="18" customHeight="1">
      <c r="A6" s="1420"/>
      <c r="B6" s="1430" t="s">
        <v>130</v>
      </c>
      <c r="C6" s="1431"/>
      <c r="D6" s="411">
        <v>254.3</v>
      </c>
      <c r="E6" s="412">
        <v>247.9</v>
      </c>
      <c r="F6" s="412">
        <v>342.8</v>
      </c>
      <c r="G6" s="413">
        <v>318</v>
      </c>
      <c r="H6" s="413">
        <v>5</v>
      </c>
      <c r="I6" s="413">
        <v>2</v>
      </c>
      <c r="J6" s="413">
        <v>1</v>
      </c>
      <c r="K6" s="413">
        <v>2</v>
      </c>
      <c r="L6" s="413">
        <v>46</v>
      </c>
      <c r="M6" s="413">
        <v>54</v>
      </c>
      <c r="N6" s="413">
        <v>38</v>
      </c>
      <c r="O6" s="413">
        <v>39</v>
      </c>
      <c r="P6" s="413">
        <v>23</v>
      </c>
      <c r="Q6" s="413">
        <v>35</v>
      </c>
      <c r="R6" s="413">
        <v>53</v>
      </c>
      <c r="S6" s="414">
        <v>19</v>
      </c>
    </row>
    <row r="7" spans="1:19" ht="17.25" customHeight="1">
      <c r="A7" s="1420"/>
      <c r="B7" s="1428" t="s">
        <v>131</v>
      </c>
      <c r="C7" s="1429"/>
      <c r="D7" s="411">
        <v>511.7</v>
      </c>
      <c r="E7" s="412">
        <v>248.8</v>
      </c>
      <c r="F7" s="412">
        <v>484.4</v>
      </c>
      <c r="G7" s="413">
        <v>498</v>
      </c>
      <c r="H7" s="413">
        <v>12</v>
      </c>
      <c r="I7" s="413">
        <v>24</v>
      </c>
      <c r="J7" s="413">
        <v>70</v>
      </c>
      <c r="K7" s="413">
        <v>69</v>
      </c>
      <c r="L7" s="413">
        <v>99</v>
      </c>
      <c r="M7" s="413">
        <v>70</v>
      </c>
      <c r="N7" s="413">
        <v>22</v>
      </c>
      <c r="O7" s="413">
        <v>9</v>
      </c>
      <c r="P7" s="413">
        <v>38</v>
      </c>
      <c r="Q7" s="413">
        <v>32</v>
      </c>
      <c r="R7" s="413">
        <v>22</v>
      </c>
      <c r="S7" s="414">
        <v>31</v>
      </c>
    </row>
    <row r="8" spans="1:19" ht="18" customHeight="1">
      <c r="A8" s="1420"/>
      <c r="B8" s="1418" t="s">
        <v>132</v>
      </c>
      <c r="C8" s="1419"/>
      <c r="D8" s="411">
        <v>182.7</v>
      </c>
      <c r="E8" s="412">
        <v>152.4</v>
      </c>
      <c r="F8" s="412">
        <v>172</v>
      </c>
      <c r="G8" s="413">
        <v>349</v>
      </c>
      <c r="H8" s="413">
        <v>66</v>
      </c>
      <c r="I8" s="413">
        <v>104</v>
      </c>
      <c r="J8" s="413">
        <v>27</v>
      </c>
      <c r="K8" s="413">
        <v>3</v>
      </c>
      <c r="L8" s="413">
        <v>5</v>
      </c>
      <c r="M8" s="413">
        <v>19</v>
      </c>
      <c r="N8" s="413">
        <v>1</v>
      </c>
      <c r="O8" s="413">
        <v>0</v>
      </c>
      <c r="P8" s="413">
        <v>6</v>
      </c>
      <c r="Q8" s="413">
        <v>17</v>
      </c>
      <c r="R8" s="413">
        <v>15</v>
      </c>
      <c r="S8" s="414">
        <v>87</v>
      </c>
    </row>
    <row r="9" spans="1:19" ht="18" customHeight="1">
      <c r="A9" s="1420"/>
      <c r="B9" s="1418" t="s">
        <v>133</v>
      </c>
      <c r="C9" s="1419"/>
      <c r="D9" s="411">
        <v>431.7</v>
      </c>
      <c r="E9" s="412">
        <v>480</v>
      </c>
      <c r="F9" s="412">
        <v>516.1</v>
      </c>
      <c r="G9" s="413">
        <v>761</v>
      </c>
      <c r="H9" s="413">
        <v>176</v>
      </c>
      <c r="I9" s="413">
        <v>256</v>
      </c>
      <c r="J9" s="413">
        <v>237</v>
      </c>
      <c r="K9" s="413">
        <v>44</v>
      </c>
      <c r="L9" s="413">
        <v>44</v>
      </c>
      <c r="M9" s="413">
        <v>0</v>
      </c>
      <c r="N9" s="413">
        <v>2</v>
      </c>
      <c r="O9" s="413" t="s">
        <v>134</v>
      </c>
      <c r="P9" s="413">
        <v>0</v>
      </c>
      <c r="Q9" s="413">
        <v>0</v>
      </c>
      <c r="R9" s="413">
        <v>0</v>
      </c>
      <c r="S9" s="414">
        <v>1</v>
      </c>
    </row>
    <row r="10" spans="1:19" ht="14.25" customHeight="1">
      <c r="A10" s="1420"/>
      <c r="B10" s="1418" t="s">
        <v>135</v>
      </c>
      <c r="C10" s="1419"/>
      <c r="D10" s="411">
        <v>2587.6</v>
      </c>
      <c r="E10" s="412">
        <v>1638.8</v>
      </c>
      <c r="F10" s="412">
        <v>1283.9</v>
      </c>
      <c r="G10" s="413">
        <v>1558</v>
      </c>
      <c r="H10" s="413">
        <v>36</v>
      </c>
      <c r="I10" s="413">
        <v>55</v>
      </c>
      <c r="J10" s="413">
        <v>91</v>
      </c>
      <c r="K10" s="413">
        <v>12</v>
      </c>
      <c r="L10" s="413">
        <v>106</v>
      </c>
      <c r="M10" s="413">
        <v>32</v>
      </c>
      <c r="N10" s="413" t="s">
        <v>134</v>
      </c>
      <c r="O10" s="413">
        <v>0</v>
      </c>
      <c r="P10" s="413">
        <v>195</v>
      </c>
      <c r="Q10" s="413">
        <v>516</v>
      </c>
      <c r="R10" s="413">
        <v>360</v>
      </c>
      <c r="S10" s="414">
        <v>156</v>
      </c>
    </row>
    <row r="11" spans="1:19" ht="18" customHeight="1">
      <c r="A11" s="1420"/>
      <c r="B11" s="1418" t="s">
        <v>136</v>
      </c>
      <c r="C11" s="1419"/>
      <c r="D11" s="411">
        <v>88.2</v>
      </c>
      <c r="E11" s="412">
        <v>87.8</v>
      </c>
      <c r="F11" s="412">
        <v>173.8</v>
      </c>
      <c r="G11" s="413" t="s">
        <v>134</v>
      </c>
      <c r="H11" s="413" t="s">
        <v>134</v>
      </c>
      <c r="I11" s="413" t="s">
        <v>134</v>
      </c>
      <c r="J11" s="413" t="s">
        <v>134</v>
      </c>
      <c r="K11" s="413" t="s">
        <v>134</v>
      </c>
      <c r="L11" s="413" t="s">
        <v>134</v>
      </c>
      <c r="M11" s="413" t="s">
        <v>134</v>
      </c>
      <c r="N11" s="413" t="s">
        <v>134</v>
      </c>
      <c r="O11" s="413" t="s">
        <v>134</v>
      </c>
      <c r="P11" s="413" t="s">
        <v>134</v>
      </c>
      <c r="Q11" s="413" t="s">
        <v>134</v>
      </c>
      <c r="R11" s="413" t="s">
        <v>134</v>
      </c>
      <c r="S11" s="414" t="s">
        <v>134</v>
      </c>
    </row>
    <row r="12" spans="1:19" ht="16.5" customHeight="1">
      <c r="A12" s="1420"/>
      <c r="B12" s="1418" t="s">
        <v>137</v>
      </c>
      <c r="C12" s="1419"/>
      <c r="D12" s="411">
        <v>373.7</v>
      </c>
      <c r="E12" s="412">
        <v>260.6</v>
      </c>
      <c r="F12" s="412">
        <v>241</v>
      </c>
      <c r="G12" s="413">
        <v>242</v>
      </c>
      <c r="H12" s="413">
        <v>0</v>
      </c>
      <c r="I12" s="413" t="s">
        <v>134</v>
      </c>
      <c r="J12" s="413">
        <v>0</v>
      </c>
      <c r="K12" s="413">
        <v>0</v>
      </c>
      <c r="L12" s="413">
        <v>10</v>
      </c>
      <c r="M12" s="413">
        <v>25</v>
      </c>
      <c r="N12" s="413">
        <v>21</v>
      </c>
      <c r="O12" s="413">
        <v>23</v>
      </c>
      <c r="P12" s="413">
        <v>65</v>
      </c>
      <c r="Q12" s="413">
        <v>56</v>
      </c>
      <c r="R12" s="413">
        <v>41</v>
      </c>
      <c r="S12" s="414">
        <v>2</v>
      </c>
    </row>
    <row r="13" spans="1:19" ht="18" customHeight="1">
      <c r="A13" s="1420"/>
      <c r="B13" s="1418" t="s">
        <v>138</v>
      </c>
      <c r="C13" s="1419"/>
      <c r="D13" s="411">
        <v>167.6</v>
      </c>
      <c r="E13" s="412">
        <v>188.5</v>
      </c>
      <c r="F13" s="412">
        <v>219</v>
      </c>
      <c r="G13" s="413">
        <v>214</v>
      </c>
      <c r="H13" s="413">
        <v>0</v>
      </c>
      <c r="I13" s="413">
        <v>6</v>
      </c>
      <c r="J13" s="413">
        <v>15</v>
      </c>
      <c r="K13" s="413">
        <v>30</v>
      </c>
      <c r="L13" s="413">
        <v>40</v>
      </c>
      <c r="M13" s="413">
        <v>18</v>
      </c>
      <c r="N13" s="413">
        <v>32</v>
      </c>
      <c r="O13" s="413">
        <v>11</v>
      </c>
      <c r="P13" s="413">
        <v>29</v>
      </c>
      <c r="Q13" s="413">
        <v>9</v>
      </c>
      <c r="R13" s="413">
        <v>17</v>
      </c>
      <c r="S13" s="414">
        <v>6</v>
      </c>
    </row>
    <row r="14" spans="1:19" ht="15" customHeight="1">
      <c r="A14" s="1420"/>
      <c r="B14" s="1412" t="s">
        <v>139</v>
      </c>
      <c r="C14" s="1413"/>
      <c r="D14" s="411">
        <v>2032.9</v>
      </c>
      <c r="E14" s="412">
        <v>2750.9</v>
      </c>
      <c r="F14" s="412">
        <v>5382.3</v>
      </c>
      <c r="G14" s="413">
        <v>3267</v>
      </c>
      <c r="H14" s="413">
        <v>36</v>
      </c>
      <c r="I14" s="413">
        <v>252</v>
      </c>
      <c r="J14" s="413">
        <v>438</v>
      </c>
      <c r="K14" s="413">
        <v>231</v>
      </c>
      <c r="L14" s="413">
        <v>659</v>
      </c>
      <c r="M14" s="413">
        <v>661</v>
      </c>
      <c r="N14" s="413">
        <v>86</v>
      </c>
      <c r="O14" s="413">
        <v>65</v>
      </c>
      <c r="P14" s="413">
        <v>135</v>
      </c>
      <c r="Q14" s="413">
        <v>331</v>
      </c>
      <c r="R14" s="413">
        <v>248</v>
      </c>
      <c r="S14" s="414">
        <v>122</v>
      </c>
    </row>
    <row r="15" spans="1:19" ht="17.25" customHeight="1">
      <c r="A15" s="1420"/>
      <c r="B15" s="1418" t="s">
        <v>140</v>
      </c>
      <c r="C15" s="1419"/>
      <c r="D15" s="411">
        <f>SUM(D5:D14)</f>
        <v>12862.900000000001</v>
      </c>
      <c r="E15" s="417">
        <v>9104.2</v>
      </c>
      <c r="F15" s="412">
        <f aca="true" t="shared" si="0" ref="F15:S15">SUM(F5:F14)</f>
        <v>10897.5</v>
      </c>
      <c r="G15" s="413">
        <f t="shared" si="0"/>
        <v>8179</v>
      </c>
      <c r="H15" s="413">
        <f t="shared" si="0"/>
        <v>331</v>
      </c>
      <c r="I15" s="413">
        <f t="shared" si="0"/>
        <v>699</v>
      </c>
      <c r="J15" s="413">
        <f t="shared" si="0"/>
        <v>902</v>
      </c>
      <c r="K15" s="413">
        <f t="shared" si="0"/>
        <v>505</v>
      </c>
      <c r="L15" s="413">
        <f t="shared" si="0"/>
        <v>1285</v>
      </c>
      <c r="M15" s="413">
        <f t="shared" si="0"/>
        <v>1099</v>
      </c>
      <c r="N15" s="413">
        <f t="shared" si="0"/>
        <v>209</v>
      </c>
      <c r="O15" s="413">
        <f t="shared" si="0"/>
        <v>147</v>
      </c>
      <c r="P15" s="413">
        <f t="shared" si="0"/>
        <v>491</v>
      </c>
      <c r="Q15" s="413">
        <f t="shared" si="0"/>
        <v>1002</v>
      </c>
      <c r="R15" s="413">
        <f t="shared" si="0"/>
        <v>934</v>
      </c>
      <c r="S15" s="414">
        <f t="shared" si="0"/>
        <v>571</v>
      </c>
    </row>
    <row r="16" spans="1:19" ht="3" customHeight="1" hidden="1">
      <c r="A16" s="409"/>
      <c r="B16" s="1418"/>
      <c r="C16" s="1419"/>
      <c r="D16" s="412"/>
      <c r="E16" s="412"/>
      <c r="F16" s="413"/>
      <c r="G16" s="413"/>
      <c r="H16" s="413"/>
      <c r="I16" s="413"/>
      <c r="J16" s="413"/>
      <c r="K16" s="413"/>
      <c r="L16" s="413"/>
      <c r="M16" s="413"/>
      <c r="N16" s="413"/>
      <c r="O16" s="413"/>
      <c r="P16" s="413"/>
      <c r="Q16" s="413"/>
      <c r="R16" s="413"/>
      <c r="S16" s="414"/>
    </row>
    <row r="17" spans="1:19" ht="6" customHeight="1">
      <c r="A17" s="418"/>
      <c r="B17" s="410"/>
      <c r="C17" s="419"/>
      <c r="D17" s="412"/>
      <c r="E17" s="412"/>
      <c r="F17" s="413"/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4"/>
    </row>
    <row r="18" spans="1:19" ht="18" customHeight="1">
      <c r="A18" s="1421"/>
      <c r="B18" s="1418" t="s">
        <v>141</v>
      </c>
      <c r="C18" s="1419"/>
      <c r="D18" s="412">
        <v>17.9</v>
      </c>
      <c r="E18" s="412">
        <v>6.7</v>
      </c>
      <c r="F18" s="412">
        <v>13.8</v>
      </c>
      <c r="G18" s="413">
        <v>7</v>
      </c>
      <c r="H18" s="413">
        <v>1</v>
      </c>
      <c r="I18" s="413">
        <v>1</v>
      </c>
      <c r="J18" s="413">
        <v>0</v>
      </c>
      <c r="K18" s="413">
        <v>0</v>
      </c>
      <c r="L18" s="413">
        <v>0</v>
      </c>
      <c r="M18" s="413">
        <v>0</v>
      </c>
      <c r="N18" s="413">
        <v>1</v>
      </c>
      <c r="O18" s="413">
        <v>1</v>
      </c>
      <c r="P18" s="413">
        <v>0</v>
      </c>
      <c r="Q18" s="413">
        <v>0</v>
      </c>
      <c r="R18" s="413">
        <v>0</v>
      </c>
      <c r="S18" s="414">
        <v>2</v>
      </c>
    </row>
    <row r="19" spans="1:19" ht="18" customHeight="1">
      <c r="A19" s="1421"/>
      <c r="B19" s="1418" t="s">
        <v>142</v>
      </c>
      <c r="C19" s="1419"/>
      <c r="D19" s="412">
        <v>22.6</v>
      </c>
      <c r="E19" s="412">
        <v>80</v>
      </c>
      <c r="F19" s="412">
        <v>49</v>
      </c>
      <c r="G19" s="413">
        <v>64</v>
      </c>
      <c r="H19" s="413">
        <v>3</v>
      </c>
      <c r="I19" s="413">
        <v>2</v>
      </c>
      <c r="J19" s="413">
        <v>0</v>
      </c>
      <c r="K19" s="413">
        <v>0</v>
      </c>
      <c r="L19" s="413">
        <v>0</v>
      </c>
      <c r="M19" s="413">
        <v>3</v>
      </c>
      <c r="N19" s="413">
        <v>18</v>
      </c>
      <c r="O19" s="413">
        <v>17</v>
      </c>
      <c r="P19" s="413">
        <v>7</v>
      </c>
      <c r="Q19" s="413">
        <v>5</v>
      </c>
      <c r="R19" s="413">
        <v>3</v>
      </c>
      <c r="S19" s="414">
        <v>5</v>
      </c>
    </row>
    <row r="20" spans="1:19" ht="15" customHeight="1">
      <c r="A20" s="1421"/>
      <c r="B20" s="1412" t="s">
        <v>139</v>
      </c>
      <c r="C20" s="1413"/>
      <c r="D20" s="412">
        <v>24.6</v>
      </c>
      <c r="E20" s="412">
        <v>36.3</v>
      </c>
      <c r="F20" s="412">
        <v>19.8</v>
      </c>
      <c r="G20" s="413">
        <v>33</v>
      </c>
      <c r="H20" s="413" t="s">
        <v>143</v>
      </c>
      <c r="I20" s="413">
        <v>0</v>
      </c>
      <c r="J20" s="413">
        <v>0</v>
      </c>
      <c r="K20" s="413">
        <v>1</v>
      </c>
      <c r="L20" s="413">
        <v>3</v>
      </c>
      <c r="M20" s="413">
        <v>7</v>
      </c>
      <c r="N20" s="413">
        <v>10</v>
      </c>
      <c r="O20" s="413">
        <v>8</v>
      </c>
      <c r="P20" s="413">
        <v>3</v>
      </c>
      <c r="Q20" s="413">
        <v>0</v>
      </c>
      <c r="R20" s="413">
        <v>0</v>
      </c>
      <c r="S20" s="414">
        <v>0</v>
      </c>
    </row>
    <row r="21" spans="1:19" ht="16.5" customHeight="1">
      <c r="A21" s="1421"/>
      <c r="B21" s="1412" t="s">
        <v>140</v>
      </c>
      <c r="C21" s="1413"/>
      <c r="D21" s="412">
        <f aca="true" t="shared" si="1" ref="D21:S21">SUM(D18:D20)</f>
        <v>65.1</v>
      </c>
      <c r="E21" s="412">
        <f t="shared" si="1"/>
        <v>123</v>
      </c>
      <c r="F21" s="412">
        <f t="shared" si="1"/>
        <v>82.6</v>
      </c>
      <c r="G21" s="413">
        <f t="shared" si="1"/>
        <v>104</v>
      </c>
      <c r="H21" s="413">
        <f t="shared" si="1"/>
        <v>4</v>
      </c>
      <c r="I21" s="413">
        <f t="shared" si="1"/>
        <v>3</v>
      </c>
      <c r="J21" s="413">
        <f t="shared" si="1"/>
        <v>0</v>
      </c>
      <c r="K21" s="413">
        <f t="shared" si="1"/>
        <v>1</v>
      </c>
      <c r="L21" s="413">
        <f t="shared" si="1"/>
        <v>3</v>
      </c>
      <c r="M21" s="413">
        <f t="shared" si="1"/>
        <v>10</v>
      </c>
      <c r="N21" s="413">
        <f t="shared" si="1"/>
        <v>29</v>
      </c>
      <c r="O21" s="413">
        <f t="shared" si="1"/>
        <v>26</v>
      </c>
      <c r="P21" s="413">
        <f t="shared" si="1"/>
        <v>10</v>
      </c>
      <c r="Q21" s="413">
        <f t="shared" si="1"/>
        <v>5</v>
      </c>
      <c r="R21" s="413">
        <f t="shared" si="1"/>
        <v>3</v>
      </c>
      <c r="S21" s="414">
        <f t="shared" si="1"/>
        <v>7</v>
      </c>
    </row>
    <row r="22" spans="1:19" ht="15" customHeight="1">
      <c r="A22" s="1421" t="s">
        <v>144</v>
      </c>
      <c r="B22" s="1412" t="s">
        <v>145</v>
      </c>
      <c r="C22" s="1413"/>
      <c r="D22" s="412">
        <v>6849.8</v>
      </c>
      <c r="E22" s="412">
        <v>12998.6</v>
      </c>
      <c r="F22" s="412">
        <v>11995.1</v>
      </c>
      <c r="G22" s="413">
        <v>7109</v>
      </c>
      <c r="H22" s="413">
        <v>27</v>
      </c>
      <c r="I22" s="413">
        <v>55</v>
      </c>
      <c r="J22" s="413">
        <v>82</v>
      </c>
      <c r="K22" s="413">
        <v>122</v>
      </c>
      <c r="L22" s="413">
        <v>471</v>
      </c>
      <c r="M22" s="413">
        <v>1481</v>
      </c>
      <c r="N22" s="413">
        <v>1779</v>
      </c>
      <c r="O22" s="413">
        <v>1591</v>
      </c>
      <c r="P22" s="413">
        <v>659</v>
      </c>
      <c r="Q22" s="413">
        <v>665</v>
      </c>
      <c r="R22" s="413">
        <v>55</v>
      </c>
      <c r="S22" s="414">
        <v>122</v>
      </c>
    </row>
    <row r="23" spans="1:19" ht="15" customHeight="1">
      <c r="A23" s="1421"/>
      <c r="B23" s="1412" t="s">
        <v>146</v>
      </c>
      <c r="C23" s="1413"/>
      <c r="D23" s="412">
        <v>213.7</v>
      </c>
      <c r="E23" s="412">
        <v>223.2</v>
      </c>
      <c r="F23" s="412">
        <v>252</v>
      </c>
      <c r="G23" s="413">
        <v>282</v>
      </c>
      <c r="H23" s="413">
        <v>12</v>
      </c>
      <c r="I23" s="413">
        <v>29</v>
      </c>
      <c r="J23" s="413">
        <v>70</v>
      </c>
      <c r="K23" s="413">
        <v>33</v>
      </c>
      <c r="L23" s="413">
        <v>38</v>
      </c>
      <c r="M23" s="413">
        <v>12</v>
      </c>
      <c r="N23" s="413">
        <v>20</v>
      </c>
      <c r="O23" s="413">
        <v>15</v>
      </c>
      <c r="P23" s="413">
        <v>11</v>
      </c>
      <c r="Q23" s="413">
        <v>12</v>
      </c>
      <c r="R23" s="413">
        <v>9</v>
      </c>
      <c r="S23" s="414">
        <v>27</v>
      </c>
    </row>
    <row r="24" spans="1:19" ht="15" customHeight="1">
      <c r="A24" s="1421"/>
      <c r="B24" s="1412" t="s">
        <v>139</v>
      </c>
      <c r="C24" s="1413"/>
      <c r="D24" s="412">
        <v>191.4</v>
      </c>
      <c r="E24" s="412">
        <v>126.8</v>
      </c>
      <c r="F24" s="412">
        <v>214.1</v>
      </c>
      <c r="G24" s="413">
        <v>248</v>
      </c>
      <c r="H24" s="413">
        <v>7</v>
      </c>
      <c r="I24" s="413">
        <v>8</v>
      </c>
      <c r="J24" s="413">
        <v>142</v>
      </c>
      <c r="K24" s="413">
        <v>31</v>
      </c>
      <c r="L24" s="413">
        <v>15</v>
      </c>
      <c r="M24" s="413">
        <v>8</v>
      </c>
      <c r="N24" s="413">
        <v>0</v>
      </c>
      <c r="O24" s="413">
        <v>0</v>
      </c>
      <c r="P24" s="413">
        <v>10</v>
      </c>
      <c r="Q24" s="413">
        <v>12</v>
      </c>
      <c r="R24" s="413">
        <v>6</v>
      </c>
      <c r="S24" s="414">
        <v>9</v>
      </c>
    </row>
    <row r="25" spans="1:20" ht="15" customHeight="1">
      <c r="A25" s="1421"/>
      <c r="B25" s="1412" t="s">
        <v>140</v>
      </c>
      <c r="C25" s="1413"/>
      <c r="D25" s="412">
        <f aca="true" t="shared" si="2" ref="D25:S25">SUM(D22:D24)</f>
        <v>7254.9</v>
      </c>
      <c r="E25" s="412">
        <f t="shared" si="2"/>
        <v>13348.6</v>
      </c>
      <c r="F25" s="412">
        <f t="shared" si="2"/>
        <v>12461.2</v>
      </c>
      <c r="G25" s="413">
        <f t="shared" si="2"/>
        <v>7639</v>
      </c>
      <c r="H25" s="413">
        <f t="shared" si="2"/>
        <v>46</v>
      </c>
      <c r="I25" s="413">
        <f t="shared" si="2"/>
        <v>92</v>
      </c>
      <c r="J25" s="413">
        <f t="shared" si="2"/>
        <v>294</v>
      </c>
      <c r="K25" s="413">
        <f t="shared" si="2"/>
        <v>186</v>
      </c>
      <c r="L25" s="413">
        <f t="shared" si="2"/>
        <v>524</v>
      </c>
      <c r="M25" s="413">
        <f t="shared" si="2"/>
        <v>1501</v>
      </c>
      <c r="N25" s="413">
        <f t="shared" si="2"/>
        <v>1799</v>
      </c>
      <c r="O25" s="413">
        <f t="shared" si="2"/>
        <v>1606</v>
      </c>
      <c r="P25" s="413">
        <f t="shared" si="2"/>
        <v>680</v>
      </c>
      <c r="Q25" s="413">
        <f t="shared" si="2"/>
        <v>689</v>
      </c>
      <c r="R25" s="413">
        <f t="shared" si="2"/>
        <v>70</v>
      </c>
      <c r="S25" s="414">
        <f t="shared" si="2"/>
        <v>158</v>
      </c>
      <c r="T25" s="420"/>
    </row>
    <row r="26" spans="1:19" ht="6" customHeight="1">
      <c r="A26" s="421"/>
      <c r="B26" s="415"/>
      <c r="C26" s="416"/>
      <c r="D26" s="412"/>
      <c r="E26" s="412"/>
      <c r="F26" s="413"/>
      <c r="G26" s="413"/>
      <c r="H26" s="413"/>
      <c r="I26" s="413"/>
      <c r="J26" s="413"/>
      <c r="K26" s="413"/>
      <c r="L26" s="413"/>
      <c r="M26" s="413"/>
      <c r="N26" s="413"/>
      <c r="O26" s="413"/>
      <c r="P26" s="413"/>
      <c r="Q26" s="413"/>
      <c r="R26" s="413"/>
      <c r="S26" s="414"/>
    </row>
    <row r="27" spans="1:19" ht="15" customHeight="1">
      <c r="A27" s="1414" t="s">
        <v>147</v>
      </c>
      <c r="B27" s="1412" t="s">
        <v>148</v>
      </c>
      <c r="C27" s="1413"/>
      <c r="D27" s="412">
        <v>29.9</v>
      </c>
      <c r="E27" s="412">
        <v>8.6</v>
      </c>
      <c r="F27" s="412">
        <v>13</v>
      </c>
      <c r="G27" s="413">
        <v>3</v>
      </c>
      <c r="H27" s="413">
        <v>0</v>
      </c>
      <c r="I27" s="413">
        <v>0</v>
      </c>
      <c r="J27" s="413">
        <v>0</v>
      </c>
      <c r="K27" s="413">
        <v>1</v>
      </c>
      <c r="L27" s="413">
        <v>0</v>
      </c>
      <c r="M27" s="413" t="s">
        <v>134</v>
      </c>
      <c r="N27" s="413">
        <v>0</v>
      </c>
      <c r="O27" s="413" t="s">
        <v>134</v>
      </c>
      <c r="P27" s="413" t="s">
        <v>134</v>
      </c>
      <c r="Q27" s="413">
        <v>0</v>
      </c>
      <c r="R27" s="413" t="s">
        <v>134</v>
      </c>
      <c r="S27" s="414">
        <v>0</v>
      </c>
    </row>
    <row r="28" spans="1:19" ht="15" customHeight="1">
      <c r="A28" s="1414"/>
      <c r="B28" s="1412" t="s">
        <v>149</v>
      </c>
      <c r="C28" s="1413"/>
      <c r="D28" s="412">
        <v>5.4</v>
      </c>
      <c r="E28" s="412">
        <v>2.8</v>
      </c>
      <c r="F28" s="412">
        <v>1.1</v>
      </c>
      <c r="G28" s="413">
        <v>3</v>
      </c>
      <c r="H28" s="413">
        <v>1</v>
      </c>
      <c r="I28" s="413">
        <v>1</v>
      </c>
      <c r="J28" s="413">
        <v>0</v>
      </c>
      <c r="K28" s="413" t="s">
        <v>134</v>
      </c>
      <c r="L28" s="413" t="s">
        <v>134</v>
      </c>
      <c r="M28" s="413" t="s">
        <v>134</v>
      </c>
      <c r="N28" s="413" t="s">
        <v>134</v>
      </c>
      <c r="O28" s="413" t="s">
        <v>134</v>
      </c>
      <c r="P28" s="413" t="s">
        <v>134</v>
      </c>
      <c r="Q28" s="413" t="s">
        <v>134</v>
      </c>
      <c r="R28" s="413">
        <v>1</v>
      </c>
      <c r="S28" s="414">
        <v>1</v>
      </c>
    </row>
    <row r="29" spans="1:19" ht="15" customHeight="1">
      <c r="A29" s="1414"/>
      <c r="B29" s="1412" t="s">
        <v>139</v>
      </c>
      <c r="C29" s="1413"/>
      <c r="D29" s="412">
        <v>68.4</v>
      </c>
      <c r="E29" s="412">
        <v>78.5</v>
      </c>
      <c r="F29" s="412">
        <v>45.6</v>
      </c>
      <c r="G29" s="413">
        <v>37</v>
      </c>
      <c r="H29" s="413">
        <v>0</v>
      </c>
      <c r="I29" s="413">
        <v>0</v>
      </c>
      <c r="J29" s="413">
        <v>1</v>
      </c>
      <c r="K29" s="413">
        <v>1</v>
      </c>
      <c r="L29" s="413">
        <v>9</v>
      </c>
      <c r="M29" s="413">
        <v>12</v>
      </c>
      <c r="N29" s="413">
        <v>7</v>
      </c>
      <c r="O29" s="413">
        <v>6</v>
      </c>
      <c r="P29" s="413">
        <v>1</v>
      </c>
      <c r="Q29" s="413">
        <v>0</v>
      </c>
      <c r="R29" s="413">
        <v>0</v>
      </c>
      <c r="S29" s="414">
        <v>0</v>
      </c>
    </row>
    <row r="30" spans="1:19" ht="15" customHeight="1">
      <c r="A30" s="1415"/>
      <c r="B30" s="1416" t="s">
        <v>140</v>
      </c>
      <c r="C30" s="1417"/>
      <c r="D30" s="422">
        <f aca="true" t="shared" si="3" ref="D30:S30">SUM(D27:D29)</f>
        <v>103.7</v>
      </c>
      <c r="E30" s="422">
        <f t="shared" si="3"/>
        <v>89.9</v>
      </c>
      <c r="F30" s="422">
        <f t="shared" si="3"/>
        <v>59.7</v>
      </c>
      <c r="G30" s="423">
        <f t="shared" si="3"/>
        <v>43</v>
      </c>
      <c r="H30" s="423">
        <f t="shared" si="3"/>
        <v>1</v>
      </c>
      <c r="I30" s="423">
        <f t="shared" si="3"/>
        <v>1</v>
      </c>
      <c r="J30" s="423">
        <f t="shared" si="3"/>
        <v>1</v>
      </c>
      <c r="K30" s="423">
        <f t="shared" si="3"/>
        <v>2</v>
      </c>
      <c r="L30" s="423">
        <f t="shared" si="3"/>
        <v>9</v>
      </c>
      <c r="M30" s="423">
        <f t="shared" si="3"/>
        <v>12</v>
      </c>
      <c r="N30" s="423">
        <f t="shared" si="3"/>
        <v>7</v>
      </c>
      <c r="O30" s="423">
        <f t="shared" si="3"/>
        <v>6</v>
      </c>
      <c r="P30" s="423">
        <f t="shared" si="3"/>
        <v>1</v>
      </c>
      <c r="Q30" s="423">
        <f t="shared" si="3"/>
        <v>0</v>
      </c>
      <c r="R30" s="423">
        <f t="shared" si="3"/>
        <v>1</v>
      </c>
      <c r="S30" s="424">
        <f t="shared" si="3"/>
        <v>1</v>
      </c>
    </row>
    <row r="31" ht="15" customHeight="1">
      <c r="A31" s="400" t="s">
        <v>150</v>
      </c>
    </row>
  </sheetData>
  <mergeCells count="30">
    <mergeCell ref="A3:C3"/>
    <mergeCell ref="A4:C4"/>
    <mergeCell ref="B8:C8"/>
    <mergeCell ref="B7:C7"/>
    <mergeCell ref="B6:C6"/>
    <mergeCell ref="B5:C5"/>
    <mergeCell ref="B15:C15"/>
    <mergeCell ref="B20:C20"/>
    <mergeCell ref="B19:C19"/>
    <mergeCell ref="B9:C9"/>
    <mergeCell ref="B10:C10"/>
    <mergeCell ref="B13:C13"/>
    <mergeCell ref="B14:C14"/>
    <mergeCell ref="B12:C12"/>
    <mergeCell ref="B11:C11"/>
    <mergeCell ref="B25:C25"/>
    <mergeCell ref="B16:C16"/>
    <mergeCell ref="B18:C18"/>
    <mergeCell ref="A5:A15"/>
    <mergeCell ref="A22:A25"/>
    <mergeCell ref="B22:C22"/>
    <mergeCell ref="B23:C23"/>
    <mergeCell ref="B24:C24"/>
    <mergeCell ref="A18:A21"/>
    <mergeCell ref="B21:C21"/>
    <mergeCell ref="B27:C27"/>
    <mergeCell ref="B28:C28"/>
    <mergeCell ref="B29:C29"/>
    <mergeCell ref="A27:A30"/>
    <mergeCell ref="B30:C30"/>
  </mergeCells>
  <printOptions/>
  <pageMargins left="0.2755905511811024" right="0.31496062992125984" top="0.5905511811023623" bottom="0.3937007874015748" header="0.2755905511811024" footer="0.1968503937007874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32"/>
  <sheetViews>
    <sheetView workbookViewId="0" topLeftCell="A1">
      <selection activeCell="A1" sqref="A1"/>
    </sheetView>
  </sheetViews>
  <sheetFormatPr defaultColWidth="9.00390625" defaultRowHeight="13.5"/>
  <cols>
    <col min="1" max="1" width="3.625" style="425" customWidth="1"/>
    <col min="2" max="2" width="13.375" style="425" customWidth="1"/>
    <col min="3" max="3" width="8.125" style="427" customWidth="1"/>
    <col min="4" max="4" width="9.625" style="427" customWidth="1"/>
    <col min="5" max="6" width="8.625" style="427" customWidth="1"/>
    <col min="7" max="7" width="11.00390625" style="427" customWidth="1"/>
    <col min="8" max="8" width="12.00390625" style="427" customWidth="1"/>
    <col min="9" max="9" width="12.125" style="427" customWidth="1"/>
    <col min="10" max="10" width="11.125" style="427" customWidth="1"/>
    <col min="11" max="11" width="11.00390625" style="427" customWidth="1"/>
    <col min="12" max="12" width="10.625" style="427" customWidth="1"/>
    <col min="13" max="13" width="8.50390625" style="427" customWidth="1"/>
    <col min="14" max="16384" width="9.00390625" style="427" customWidth="1"/>
  </cols>
  <sheetData>
    <row r="1" spans="2:8" ht="18" customHeight="1">
      <c r="B1" s="426" t="s">
        <v>213</v>
      </c>
      <c r="H1" s="428"/>
    </row>
    <row r="2" spans="2:8" ht="18" customHeight="1">
      <c r="B2" s="427"/>
      <c r="H2" s="428"/>
    </row>
    <row r="3" spans="2:13" ht="18" customHeight="1" thickBot="1">
      <c r="B3" s="429" t="s">
        <v>152</v>
      </c>
      <c r="G3" s="430"/>
      <c r="H3" s="430"/>
      <c r="I3" s="430"/>
      <c r="J3" s="430"/>
      <c r="K3" s="430"/>
      <c r="M3" s="431" t="s">
        <v>153</v>
      </c>
    </row>
    <row r="4" spans="2:13" ht="13.5" customHeight="1" thickTop="1">
      <c r="B4" s="432" t="s">
        <v>154</v>
      </c>
      <c r="C4" s="1434" t="s">
        <v>155</v>
      </c>
      <c r="D4" s="1437" t="s">
        <v>156</v>
      </c>
      <c r="E4" s="1438"/>
      <c r="F4" s="1439"/>
      <c r="G4" s="1443" t="s">
        <v>157</v>
      </c>
      <c r="H4" s="1440" t="s">
        <v>158</v>
      </c>
      <c r="I4" s="1457" t="s">
        <v>159</v>
      </c>
      <c r="J4" s="1458"/>
      <c r="K4" s="1458"/>
      <c r="L4" s="1459"/>
      <c r="M4" s="1440" t="s">
        <v>160</v>
      </c>
    </row>
    <row r="5" spans="2:13" ht="12">
      <c r="B5" s="433"/>
      <c r="C5" s="1435"/>
      <c r="D5" s="1446" t="s">
        <v>161</v>
      </c>
      <c r="E5" s="1448" t="s">
        <v>162</v>
      </c>
      <c r="F5" s="1448" t="s">
        <v>163</v>
      </c>
      <c r="G5" s="1444"/>
      <c r="H5" s="1441"/>
      <c r="I5" s="1450" t="s">
        <v>161</v>
      </c>
      <c r="J5" s="1452" t="s">
        <v>164</v>
      </c>
      <c r="K5" s="1454" t="s">
        <v>165</v>
      </c>
      <c r="L5" s="1448" t="s">
        <v>166</v>
      </c>
      <c r="M5" s="1456"/>
    </row>
    <row r="6" spans="2:13" ht="38.25" customHeight="1">
      <c r="B6" s="434" t="s">
        <v>167</v>
      </c>
      <c r="C6" s="1436"/>
      <c r="D6" s="1447"/>
      <c r="E6" s="1449" t="s">
        <v>168</v>
      </c>
      <c r="F6" s="1449" t="s">
        <v>168</v>
      </c>
      <c r="G6" s="1445"/>
      <c r="H6" s="1442"/>
      <c r="I6" s="1451"/>
      <c r="J6" s="1453"/>
      <c r="K6" s="1455"/>
      <c r="L6" s="1449"/>
      <c r="M6" s="1453"/>
    </row>
    <row r="7" spans="1:13" s="441" customFormat="1" ht="14.25" customHeight="1">
      <c r="A7" s="435"/>
      <c r="B7" s="436"/>
      <c r="C7" s="437"/>
      <c r="D7" s="438"/>
      <c r="E7" s="438"/>
      <c r="F7" s="438"/>
      <c r="G7" s="439"/>
      <c r="H7" s="439"/>
      <c r="I7" s="439"/>
      <c r="J7" s="439"/>
      <c r="K7" s="439"/>
      <c r="L7" s="439"/>
      <c r="M7" s="440"/>
    </row>
    <row r="8" spans="1:13" s="446" customFormat="1" ht="15" customHeight="1">
      <c r="A8" s="442"/>
      <c r="B8" s="443" t="s">
        <v>127</v>
      </c>
      <c r="C8" s="371">
        <f>SUM(C10:C11)</f>
        <v>6038</v>
      </c>
      <c r="D8" s="371">
        <f>SUM(D10:D11)</f>
        <v>34250</v>
      </c>
      <c r="E8" s="371">
        <f>SUM(E10:E11)</f>
        <v>25382</v>
      </c>
      <c r="F8" s="371">
        <f>SUM(F10:F11)</f>
        <v>8868</v>
      </c>
      <c r="G8" s="444">
        <f aca="true" t="shared" si="0" ref="G8:M8">SUM(G10,G11)</f>
        <v>2085993</v>
      </c>
      <c r="H8" s="444">
        <f t="shared" si="0"/>
        <v>6562689</v>
      </c>
      <c r="I8" s="444">
        <f t="shared" si="0"/>
        <v>11904359</v>
      </c>
      <c r="J8" s="444">
        <f t="shared" si="0"/>
        <v>10591265</v>
      </c>
      <c r="K8" s="444">
        <f t="shared" si="0"/>
        <v>1267839</v>
      </c>
      <c r="L8" s="444">
        <f t="shared" si="0"/>
        <v>45255</v>
      </c>
      <c r="M8" s="445">
        <f t="shared" si="0"/>
        <v>98943</v>
      </c>
    </row>
    <row r="9" spans="1:13" s="446" customFormat="1" ht="15" customHeight="1">
      <c r="A9" s="442"/>
      <c r="B9" s="443"/>
      <c r="C9" s="371"/>
      <c r="D9" s="371"/>
      <c r="E9" s="371"/>
      <c r="F9" s="371"/>
      <c r="G9" s="444"/>
      <c r="H9" s="444"/>
      <c r="I9" s="444"/>
      <c r="J9" s="444"/>
      <c r="K9" s="444"/>
      <c r="L9" s="444"/>
      <c r="M9" s="445"/>
    </row>
    <row r="10" spans="1:13" s="446" customFormat="1" ht="15" customHeight="1">
      <c r="A10" s="442"/>
      <c r="B10" s="443" t="s">
        <v>981</v>
      </c>
      <c r="C10" s="447">
        <f aca="true" t="shared" si="1" ref="C10:M10">SUM(C15:C21,C32,C43:C45,C54:C55)</f>
        <v>4510</v>
      </c>
      <c r="D10" s="371">
        <f t="shared" si="1"/>
        <v>24990</v>
      </c>
      <c r="E10" s="371">
        <f t="shared" si="1"/>
        <v>18317</v>
      </c>
      <c r="F10" s="371">
        <f t="shared" si="1"/>
        <v>6673</v>
      </c>
      <c r="G10" s="371">
        <f t="shared" si="1"/>
        <v>1581244</v>
      </c>
      <c r="H10" s="371">
        <f t="shared" si="1"/>
        <v>4818244</v>
      </c>
      <c r="I10" s="371">
        <f t="shared" si="1"/>
        <v>8801508</v>
      </c>
      <c r="J10" s="371">
        <f t="shared" si="1"/>
        <v>7790933</v>
      </c>
      <c r="K10" s="371">
        <f t="shared" si="1"/>
        <v>970184</v>
      </c>
      <c r="L10" s="371">
        <f t="shared" si="1"/>
        <v>40391</v>
      </c>
      <c r="M10" s="448">
        <f t="shared" si="1"/>
        <v>43785</v>
      </c>
    </row>
    <row r="11" spans="1:13" s="446" customFormat="1" ht="15" customHeight="1">
      <c r="A11" s="442"/>
      <c r="B11" s="443" t="s">
        <v>945</v>
      </c>
      <c r="C11" s="447">
        <f aca="true" t="shared" si="2" ref="C11:M11">SUM(C22:C28,C33:C39,C46:C50,C56:C67)</f>
        <v>1528</v>
      </c>
      <c r="D11" s="371">
        <f t="shared" si="2"/>
        <v>9260</v>
      </c>
      <c r="E11" s="371">
        <f t="shared" si="2"/>
        <v>7065</v>
      </c>
      <c r="F11" s="371">
        <f t="shared" si="2"/>
        <v>2195</v>
      </c>
      <c r="G11" s="371">
        <f t="shared" si="2"/>
        <v>504749</v>
      </c>
      <c r="H11" s="371">
        <f t="shared" si="2"/>
        <v>1744445</v>
      </c>
      <c r="I11" s="371">
        <f t="shared" si="2"/>
        <v>3102851</v>
      </c>
      <c r="J11" s="371">
        <f t="shared" si="2"/>
        <v>2800332</v>
      </c>
      <c r="K11" s="371">
        <f t="shared" si="2"/>
        <v>297655</v>
      </c>
      <c r="L11" s="371">
        <f t="shared" si="2"/>
        <v>4864</v>
      </c>
      <c r="M11" s="448">
        <f t="shared" si="2"/>
        <v>55158</v>
      </c>
    </row>
    <row r="12" spans="1:13" s="446" customFormat="1" ht="12" customHeight="1">
      <c r="A12" s="442"/>
      <c r="B12" s="449"/>
      <c r="C12" s="450"/>
      <c r="D12" s="450"/>
      <c r="E12" s="450"/>
      <c r="F12" s="450"/>
      <c r="G12" s="451"/>
      <c r="H12" s="451"/>
      <c r="I12" s="451"/>
      <c r="J12" s="451"/>
      <c r="K12" s="451"/>
      <c r="L12" s="451"/>
      <c r="M12" s="452"/>
    </row>
    <row r="13" spans="1:13" s="446" customFormat="1" ht="12" customHeight="1">
      <c r="A13" s="442"/>
      <c r="B13" s="453" t="s">
        <v>1097</v>
      </c>
      <c r="C13" s="450">
        <f aca="true" t="shared" si="3" ref="C13:M13">SUM(C15:C28)</f>
        <v>3026</v>
      </c>
      <c r="D13" s="450">
        <f t="shared" si="3"/>
        <v>16425</v>
      </c>
      <c r="E13" s="450">
        <f t="shared" si="3"/>
        <v>11868</v>
      </c>
      <c r="F13" s="450">
        <f t="shared" si="3"/>
        <v>4557</v>
      </c>
      <c r="G13" s="450">
        <f t="shared" si="3"/>
        <v>1010491</v>
      </c>
      <c r="H13" s="450">
        <f t="shared" si="3"/>
        <v>3148761</v>
      </c>
      <c r="I13" s="450">
        <f t="shared" si="3"/>
        <v>5680573</v>
      </c>
      <c r="J13" s="450">
        <f t="shared" si="3"/>
        <v>4955095</v>
      </c>
      <c r="K13" s="450">
        <f t="shared" si="3"/>
        <v>710500</v>
      </c>
      <c r="L13" s="450">
        <f t="shared" si="3"/>
        <v>14978</v>
      </c>
      <c r="M13" s="454">
        <f t="shared" si="3"/>
        <v>23125</v>
      </c>
    </row>
    <row r="14" spans="1:13" s="441" customFormat="1" ht="12" customHeight="1">
      <c r="A14" s="435"/>
      <c r="B14" s="455"/>
      <c r="C14" s="438"/>
      <c r="D14" s="438"/>
      <c r="E14" s="438"/>
      <c r="F14" s="438"/>
      <c r="G14" s="438"/>
      <c r="H14" s="438"/>
      <c r="I14" s="438"/>
      <c r="J14" s="438"/>
      <c r="K14" s="438"/>
      <c r="L14" s="438"/>
      <c r="M14" s="456"/>
    </row>
    <row r="15" spans="2:13" ht="12" customHeight="1">
      <c r="B15" s="457" t="s">
        <v>169</v>
      </c>
      <c r="C15" s="458">
        <v>1234</v>
      </c>
      <c r="D15" s="458">
        <f aca="true" t="shared" si="4" ref="D15:D28">SUM(E15:F15)</f>
        <v>6460</v>
      </c>
      <c r="E15" s="458">
        <v>4770</v>
      </c>
      <c r="F15" s="458">
        <v>1690</v>
      </c>
      <c r="G15" s="458">
        <v>476526</v>
      </c>
      <c r="H15" s="458">
        <v>1355711</v>
      </c>
      <c r="I15" s="458">
        <f aca="true" t="shared" si="5" ref="I15:I28">SUM(J15:L15)</f>
        <v>2522860</v>
      </c>
      <c r="J15" s="458">
        <v>2245365</v>
      </c>
      <c r="K15" s="458">
        <v>267603</v>
      </c>
      <c r="L15" s="458">
        <v>9892</v>
      </c>
      <c r="M15" s="459">
        <v>13140</v>
      </c>
    </row>
    <row r="16" spans="2:13" ht="12" customHeight="1">
      <c r="B16" s="457" t="s">
        <v>170</v>
      </c>
      <c r="C16" s="458">
        <v>242</v>
      </c>
      <c r="D16" s="458">
        <f t="shared" si="4"/>
        <v>1368</v>
      </c>
      <c r="E16" s="458">
        <v>977</v>
      </c>
      <c r="F16" s="458">
        <v>391</v>
      </c>
      <c r="G16" s="458">
        <v>70974</v>
      </c>
      <c r="H16" s="458">
        <v>210141</v>
      </c>
      <c r="I16" s="458">
        <f t="shared" si="5"/>
        <v>404431</v>
      </c>
      <c r="J16" s="458">
        <v>347104</v>
      </c>
      <c r="K16" s="458">
        <v>57227</v>
      </c>
      <c r="L16" s="458">
        <v>100</v>
      </c>
      <c r="M16" s="459">
        <v>21</v>
      </c>
    </row>
    <row r="17" spans="2:13" ht="12" customHeight="1">
      <c r="B17" s="460" t="s">
        <v>171</v>
      </c>
      <c r="C17" s="458">
        <v>157</v>
      </c>
      <c r="D17" s="458">
        <f t="shared" si="4"/>
        <v>931</v>
      </c>
      <c r="E17" s="458">
        <v>684</v>
      </c>
      <c r="F17" s="458">
        <v>247</v>
      </c>
      <c r="G17" s="458">
        <v>63890</v>
      </c>
      <c r="H17" s="458">
        <v>203889</v>
      </c>
      <c r="I17" s="458">
        <f t="shared" si="5"/>
        <v>331824</v>
      </c>
      <c r="J17" s="458">
        <v>291365</v>
      </c>
      <c r="K17" s="458">
        <v>39404</v>
      </c>
      <c r="L17" s="458">
        <v>1055</v>
      </c>
      <c r="M17" s="459">
        <v>0</v>
      </c>
    </row>
    <row r="18" spans="2:13" ht="12" customHeight="1">
      <c r="B18" s="457" t="s">
        <v>172</v>
      </c>
      <c r="C18" s="458">
        <v>198</v>
      </c>
      <c r="D18" s="458">
        <f t="shared" si="4"/>
        <v>1258</v>
      </c>
      <c r="E18" s="458">
        <v>904</v>
      </c>
      <c r="F18" s="458">
        <v>354</v>
      </c>
      <c r="G18" s="458">
        <v>59630</v>
      </c>
      <c r="H18" s="458">
        <v>143639</v>
      </c>
      <c r="I18" s="458">
        <f t="shared" si="5"/>
        <v>296189</v>
      </c>
      <c r="J18" s="458">
        <v>210550</v>
      </c>
      <c r="K18" s="458">
        <v>85579</v>
      </c>
      <c r="L18" s="458">
        <v>60</v>
      </c>
      <c r="M18" s="459">
        <v>5880</v>
      </c>
    </row>
    <row r="19" spans="2:13" ht="12" customHeight="1">
      <c r="B19" s="457" t="s">
        <v>173</v>
      </c>
      <c r="C19" s="458">
        <v>254</v>
      </c>
      <c r="D19" s="458">
        <f t="shared" si="4"/>
        <v>1364</v>
      </c>
      <c r="E19" s="458">
        <v>964</v>
      </c>
      <c r="F19" s="458">
        <v>400</v>
      </c>
      <c r="G19" s="458">
        <v>79968</v>
      </c>
      <c r="H19" s="458">
        <v>326709</v>
      </c>
      <c r="I19" s="458">
        <f t="shared" si="5"/>
        <v>530625</v>
      </c>
      <c r="J19" s="458">
        <v>476295</v>
      </c>
      <c r="K19" s="458">
        <v>53121</v>
      </c>
      <c r="L19" s="458">
        <v>1209</v>
      </c>
      <c r="M19" s="459">
        <v>865</v>
      </c>
    </row>
    <row r="20" spans="2:13" ht="12" customHeight="1">
      <c r="B20" s="457" t="s">
        <v>174</v>
      </c>
      <c r="C20" s="458">
        <v>172</v>
      </c>
      <c r="D20" s="458">
        <f t="shared" si="4"/>
        <v>837</v>
      </c>
      <c r="E20" s="458">
        <v>541</v>
      </c>
      <c r="F20" s="458">
        <v>296</v>
      </c>
      <c r="G20" s="458">
        <v>44514</v>
      </c>
      <c r="H20" s="458">
        <v>193162</v>
      </c>
      <c r="I20" s="458">
        <f t="shared" si="5"/>
        <v>331370</v>
      </c>
      <c r="J20" s="458">
        <v>309312</v>
      </c>
      <c r="K20" s="458">
        <v>21440</v>
      </c>
      <c r="L20" s="458">
        <v>618</v>
      </c>
      <c r="M20" s="459">
        <v>0</v>
      </c>
    </row>
    <row r="21" spans="2:13" ht="12" customHeight="1">
      <c r="B21" s="457" t="s">
        <v>175</v>
      </c>
      <c r="C21" s="458">
        <v>78</v>
      </c>
      <c r="D21" s="458">
        <f t="shared" si="4"/>
        <v>375</v>
      </c>
      <c r="E21" s="458">
        <v>240</v>
      </c>
      <c r="F21" s="458">
        <v>135</v>
      </c>
      <c r="G21" s="458">
        <v>16758</v>
      </c>
      <c r="H21" s="458">
        <v>54742</v>
      </c>
      <c r="I21" s="458">
        <f t="shared" si="5"/>
        <v>97773</v>
      </c>
      <c r="J21" s="458">
        <v>91706</v>
      </c>
      <c r="K21" s="458">
        <v>5477</v>
      </c>
      <c r="L21" s="458">
        <v>590</v>
      </c>
      <c r="M21" s="459">
        <v>600</v>
      </c>
    </row>
    <row r="22" spans="2:13" ht="12" customHeight="1">
      <c r="B22" s="457" t="s">
        <v>176</v>
      </c>
      <c r="C22" s="458">
        <v>173</v>
      </c>
      <c r="D22" s="458">
        <f t="shared" si="4"/>
        <v>911</v>
      </c>
      <c r="E22" s="458">
        <v>651</v>
      </c>
      <c r="F22" s="458">
        <v>260</v>
      </c>
      <c r="G22" s="458">
        <v>54434</v>
      </c>
      <c r="H22" s="458">
        <v>182169</v>
      </c>
      <c r="I22" s="458">
        <f t="shared" si="5"/>
        <v>329796</v>
      </c>
      <c r="J22" s="458">
        <v>255553</v>
      </c>
      <c r="K22" s="458">
        <v>74205</v>
      </c>
      <c r="L22" s="458">
        <v>38</v>
      </c>
      <c r="M22" s="459">
        <v>0</v>
      </c>
    </row>
    <row r="23" spans="2:13" ht="12" customHeight="1">
      <c r="B23" s="457" t="s">
        <v>177</v>
      </c>
      <c r="C23" s="458">
        <v>120</v>
      </c>
      <c r="D23" s="458">
        <f t="shared" si="4"/>
        <v>494</v>
      </c>
      <c r="E23" s="458">
        <v>289</v>
      </c>
      <c r="F23" s="458">
        <v>205</v>
      </c>
      <c r="G23" s="458">
        <v>20115</v>
      </c>
      <c r="H23" s="458">
        <v>38093</v>
      </c>
      <c r="I23" s="458">
        <f t="shared" si="5"/>
        <v>87163</v>
      </c>
      <c r="J23" s="458">
        <v>55585</v>
      </c>
      <c r="K23" s="458">
        <v>31413</v>
      </c>
      <c r="L23" s="458">
        <v>165</v>
      </c>
      <c r="M23" s="459">
        <v>0</v>
      </c>
    </row>
    <row r="24" spans="2:13" ht="12" customHeight="1">
      <c r="B24" s="457" t="s">
        <v>178</v>
      </c>
      <c r="C24" s="458">
        <v>162</v>
      </c>
      <c r="D24" s="458">
        <f t="shared" si="4"/>
        <v>907</v>
      </c>
      <c r="E24" s="458">
        <v>669</v>
      </c>
      <c r="F24" s="458">
        <v>238</v>
      </c>
      <c r="G24" s="458">
        <v>39257</v>
      </c>
      <c r="H24" s="458">
        <v>119811</v>
      </c>
      <c r="I24" s="458">
        <f t="shared" si="5"/>
        <v>222199</v>
      </c>
      <c r="J24" s="458">
        <v>186784</v>
      </c>
      <c r="K24" s="458">
        <v>34444</v>
      </c>
      <c r="L24" s="458">
        <v>971</v>
      </c>
      <c r="M24" s="459">
        <v>1315</v>
      </c>
    </row>
    <row r="25" spans="2:13" ht="12" customHeight="1">
      <c r="B25" s="457" t="s">
        <v>179</v>
      </c>
      <c r="C25" s="458">
        <v>63</v>
      </c>
      <c r="D25" s="458">
        <f t="shared" si="4"/>
        <v>427</v>
      </c>
      <c r="E25" s="458">
        <v>351</v>
      </c>
      <c r="F25" s="458">
        <v>76</v>
      </c>
      <c r="G25" s="458">
        <v>27538</v>
      </c>
      <c r="H25" s="458">
        <v>114993</v>
      </c>
      <c r="I25" s="458">
        <f t="shared" si="5"/>
        <v>193195</v>
      </c>
      <c r="J25" s="458">
        <v>181994</v>
      </c>
      <c r="K25" s="458">
        <v>11201</v>
      </c>
      <c r="L25" s="458">
        <v>0</v>
      </c>
      <c r="M25" s="459">
        <v>1304</v>
      </c>
    </row>
    <row r="26" spans="2:13" ht="12" customHeight="1">
      <c r="B26" s="457" t="s">
        <v>180</v>
      </c>
      <c r="C26" s="458">
        <v>61</v>
      </c>
      <c r="D26" s="458">
        <f t="shared" si="4"/>
        <v>338</v>
      </c>
      <c r="E26" s="458">
        <v>263</v>
      </c>
      <c r="F26" s="458">
        <v>75</v>
      </c>
      <c r="G26" s="458">
        <v>16916</v>
      </c>
      <c r="H26" s="458">
        <v>39955</v>
      </c>
      <c r="I26" s="458">
        <f t="shared" si="5"/>
        <v>76223</v>
      </c>
      <c r="J26" s="458">
        <v>59509</v>
      </c>
      <c r="K26" s="458">
        <v>16714</v>
      </c>
      <c r="L26" s="458">
        <v>0</v>
      </c>
      <c r="M26" s="459">
        <v>0</v>
      </c>
    </row>
    <row r="27" spans="2:13" ht="12" customHeight="1">
      <c r="B27" s="457" t="s">
        <v>181</v>
      </c>
      <c r="C27" s="458">
        <v>80</v>
      </c>
      <c r="D27" s="458">
        <f t="shared" si="4"/>
        <v>498</v>
      </c>
      <c r="E27" s="458">
        <v>354</v>
      </c>
      <c r="F27" s="458">
        <v>144</v>
      </c>
      <c r="G27" s="458">
        <v>27097</v>
      </c>
      <c r="H27" s="458">
        <v>100048</v>
      </c>
      <c r="I27" s="458">
        <f t="shared" si="5"/>
        <v>161071</v>
      </c>
      <c r="J27" s="458">
        <v>152218</v>
      </c>
      <c r="K27" s="458">
        <v>8853</v>
      </c>
      <c r="L27" s="458">
        <v>0</v>
      </c>
      <c r="M27" s="459">
        <v>0</v>
      </c>
    </row>
    <row r="28" spans="2:13" ht="12" customHeight="1">
      <c r="B28" s="457" t="s">
        <v>182</v>
      </c>
      <c r="C28" s="458">
        <v>32</v>
      </c>
      <c r="D28" s="458">
        <f t="shared" si="4"/>
        <v>257</v>
      </c>
      <c r="E28" s="458">
        <v>211</v>
      </c>
      <c r="F28" s="458">
        <v>46</v>
      </c>
      <c r="G28" s="458">
        <v>12874</v>
      </c>
      <c r="H28" s="458">
        <v>65699</v>
      </c>
      <c r="I28" s="458">
        <f t="shared" si="5"/>
        <v>95854</v>
      </c>
      <c r="J28" s="458">
        <v>91755</v>
      </c>
      <c r="K28" s="458">
        <v>3819</v>
      </c>
      <c r="L28" s="458">
        <v>280</v>
      </c>
      <c r="M28" s="459">
        <v>0</v>
      </c>
    </row>
    <row r="29" spans="2:13" ht="12" customHeight="1">
      <c r="B29" s="457"/>
      <c r="C29" s="458"/>
      <c r="D29" s="458"/>
      <c r="E29" s="458"/>
      <c r="F29" s="458"/>
      <c r="G29" s="458"/>
      <c r="H29" s="458"/>
      <c r="I29" s="458"/>
      <c r="J29" s="458"/>
      <c r="K29" s="458"/>
      <c r="L29" s="458"/>
      <c r="M29" s="459"/>
    </row>
    <row r="30" spans="1:13" s="462" customFormat="1" ht="11.25" customHeight="1">
      <c r="A30" s="461"/>
      <c r="B30" s="453" t="s">
        <v>1098</v>
      </c>
      <c r="C30" s="450">
        <f aca="true" t="shared" si="6" ref="C30:M30">SUM(C32:C39)</f>
        <v>239</v>
      </c>
      <c r="D30" s="450">
        <f t="shared" si="6"/>
        <v>1586</v>
      </c>
      <c r="E30" s="450">
        <f t="shared" si="6"/>
        <v>1266</v>
      </c>
      <c r="F30" s="450">
        <f t="shared" si="6"/>
        <v>320</v>
      </c>
      <c r="G30" s="450">
        <f t="shared" si="6"/>
        <v>93903</v>
      </c>
      <c r="H30" s="450">
        <f t="shared" si="6"/>
        <v>362576</v>
      </c>
      <c r="I30" s="450">
        <f t="shared" si="6"/>
        <v>622213</v>
      </c>
      <c r="J30" s="450">
        <f t="shared" si="6"/>
        <v>583370</v>
      </c>
      <c r="K30" s="450">
        <f t="shared" si="6"/>
        <v>37208</v>
      </c>
      <c r="L30" s="450">
        <f t="shared" si="6"/>
        <v>1635</v>
      </c>
      <c r="M30" s="454">
        <f t="shared" si="6"/>
        <v>2747</v>
      </c>
    </row>
    <row r="31" spans="2:13" ht="11.25" customHeight="1">
      <c r="B31" s="457"/>
      <c r="C31" s="458"/>
      <c r="D31" s="458"/>
      <c r="E31" s="458"/>
      <c r="F31" s="458"/>
      <c r="G31" s="458"/>
      <c r="H31" s="458"/>
      <c r="I31" s="458"/>
      <c r="J31" s="458"/>
      <c r="K31" s="458"/>
      <c r="L31" s="458"/>
      <c r="M31" s="459"/>
    </row>
    <row r="32" spans="2:13" ht="12" customHeight="1">
      <c r="B32" s="457" t="s">
        <v>183</v>
      </c>
      <c r="C32" s="458">
        <v>127</v>
      </c>
      <c r="D32" s="458">
        <f aca="true" t="shared" si="7" ref="D32:D39">SUM(E32:F32)</f>
        <v>755</v>
      </c>
      <c r="E32" s="458">
        <v>593</v>
      </c>
      <c r="F32" s="458">
        <v>162</v>
      </c>
      <c r="G32" s="458">
        <v>46712</v>
      </c>
      <c r="H32" s="458">
        <v>190132</v>
      </c>
      <c r="I32" s="458">
        <f aca="true" t="shared" si="8" ref="I32:I39">SUM(J32:L32)</f>
        <v>313637</v>
      </c>
      <c r="J32" s="458">
        <v>296840</v>
      </c>
      <c r="K32" s="458">
        <v>15968</v>
      </c>
      <c r="L32" s="458">
        <v>829</v>
      </c>
      <c r="M32" s="459">
        <v>0</v>
      </c>
    </row>
    <row r="33" spans="2:13" ht="12" customHeight="1">
      <c r="B33" s="457" t="s">
        <v>184</v>
      </c>
      <c r="C33" s="458">
        <v>10</v>
      </c>
      <c r="D33" s="458">
        <f t="shared" si="7"/>
        <v>70</v>
      </c>
      <c r="E33" s="458">
        <v>68</v>
      </c>
      <c r="F33" s="458">
        <v>2</v>
      </c>
      <c r="G33" s="458">
        <v>4962</v>
      </c>
      <c r="H33" s="458">
        <v>23502</v>
      </c>
      <c r="I33" s="458">
        <f t="shared" si="8"/>
        <v>33595</v>
      </c>
      <c r="J33" s="458">
        <v>32965</v>
      </c>
      <c r="K33" s="458">
        <v>630</v>
      </c>
      <c r="L33" s="458">
        <v>0</v>
      </c>
      <c r="M33" s="459">
        <v>0</v>
      </c>
    </row>
    <row r="34" spans="2:13" ht="12" customHeight="1">
      <c r="B34" s="457" t="s">
        <v>185</v>
      </c>
      <c r="C34" s="458">
        <v>24</v>
      </c>
      <c r="D34" s="458">
        <f t="shared" si="7"/>
        <v>166</v>
      </c>
      <c r="E34" s="458">
        <v>127</v>
      </c>
      <c r="F34" s="458">
        <v>39</v>
      </c>
      <c r="G34" s="458">
        <v>9933</v>
      </c>
      <c r="H34" s="458">
        <v>49187</v>
      </c>
      <c r="I34" s="458">
        <f t="shared" si="8"/>
        <v>94356</v>
      </c>
      <c r="J34" s="458">
        <v>92429</v>
      </c>
      <c r="K34" s="458">
        <v>1927</v>
      </c>
      <c r="L34" s="458">
        <v>0</v>
      </c>
      <c r="M34" s="459">
        <v>1238</v>
      </c>
    </row>
    <row r="35" spans="2:13" ht="12" customHeight="1">
      <c r="B35" s="457" t="s">
        <v>186</v>
      </c>
      <c r="C35" s="458">
        <v>23</v>
      </c>
      <c r="D35" s="458">
        <f t="shared" si="7"/>
        <v>148</v>
      </c>
      <c r="E35" s="458">
        <v>110</v>
      </c>
      <c r="F35" s="458">
        <v>38</v>
      </c>
      <c r="G35" s="458">
        <v>6763</v>
      </c>
      <c r="H35" s="458">
        <v>16172</v>
      </c>
      <c r="I35" s="458">
        <f t="shared" si="8"/>
        <v>34345</v>
      </c>
      <c r="J35" s="458">
        <v>28246</v>
      </c>
      <c r="K35" s="458">
        <v>5344</v>
      </c>
      <c r="L35" s="458">
        <v>755</v>
      </c>
      <c r="M35" s="459">
        <v>0</v>
      </c>
    </row>
    <row r="36" spans="2:13" ht="12" customHeight="1">
      <c r="B36" s="457" t="s">
        <v>187</v>
      </c>
      <c r="C36" s="458">
        <v>29</v>
      </c>
      <c r="D36" s="458">
        <f t="shared" si="7"/>
        <v>232</v>
      </c>
      <c r="E36" s="458">
        <v>183</v>
      </c>
      <c r="F36" s="458">
        <v>49</v>
      </c>
      <c r="G36" s="458">
        <v>12464</v>
      </c>
      <c r="H36" s="458">
        <v>58949</v>
      </c>
      <c r="I36" s="458">
        <f t="shared" si="8"/>
        <v>92332</v>
      </c>
      <c r="J36" s="458">
        <v>88638</v>
      </c>
      <c r="K36" s="458">
        <v>3694</v>
      </c>
      <c r="L36" s="458">
        <v>0</v>
      </c>
      <c r="M36" s="459">
        <v>0</v>
      </c>
    </row>
    <row r="37" spans="2:13" ht="12" customHeight="1">
      <c r="B37" s="457" t="s">
        <v>188</v>
      </c>
      <c r="C37" s="458">
        <v>6</v>
      </c>
      <c r="D37" s="458">
        <f t="shared" si="7"/>
        <v>16</v>
      </c>
      <c r="E37" s="458">
        <v>9</v>
      </c>
      <c r="F37" s="458">
        <v>7</v>
      </c>
      <c r="G37" s="458">
        <v>688</v>
      </c>
      <c r="H37" s="458">
        <v>1648</v>
      </c>
      <c r="I37" s="458">
        <f t="shared" si="8"/>
        <v>2870</v>
      </c>
      <c r="J37" s="458">
        <v>2822</v>
      </c>
      <c r="K37" s="458">
        <v>48</v>
      </c>
      <c r="L37" s="458">
        <v>0</v>
      </c>
      <c r="M37" s="459">
        <v>0</v>
      </c>
    </row>
    <row r="38" spans="2:13" ht="12" customHeight="1">
      <c r="B38" s="457" t="s">
        <v>189</v>
      </c>
      <c r="C38" s="458">
        <v>7</v>
      </c>
      <c r="D38" s="458">
        <f t="shared" si="7"/>
        <v>36</v>
      </c>
      <c r="E38" s="458">
        <v>27</v>
      </c>
      <c r="F38" s="458">
        <v>9</v>
      </c>
      <c r="G38" s="458">
        <v>3404</v>
      </c>
      <c r="H38" s="458">
        <v>9653</v>
      </c>
      <c r="I38" s="458">
        <f t="shared" si="8"/>
        <v>16486</v>
      </c>
      <c r="J38" s="458">
        <v>16049</v>
      </c>
      <c r="K38" s="458">
        <v>386</v>
      </c>
      <c r="L38" s="458">
        <v>51</v>
      </c>
      <c r="M38" s="459">
        <v>0</v>
      </c>
    </row>
    <row r="39" spans="2:13" ht="12" customHeight="1">
      <c r="B39" s="457" t="s">
        <v>190</v>
      </c>
      <c r="C39" s="458">
        <v>13</v>
      </c>
      <c r="D39" s="458">
        <f t="shared" si="7"/>
        <v>163</v>
      </c>
      <c r="E39" s="458">
        <v>149</v>
      </c>
      <c r="F39" s="458">
        <v>14</v>
      </c>
      <c r="G39" s="458">
        <v>8977</v>
      </c>
      <c r="H39" s="458">
        <v>13333</v>
      </c>
      <c r="I39" s="458">
        <f t="shared" si="8"/>
        <v>34592</v>
      </c>
      <c r="J39" s="458">
        <v>25381</v>
      </c>
      <c r="K39" s="458">
        <v>9211</v>
      </c>
      <c r="L39" s="458">
        <v>0</v>
      </c>
      <c r="M39" s="459">
        <v>1509</v>
      </c>
    </row>
    <row r="40" spans="2:13" ht="12" customHeight="1">
      <c r="B40" s="457"/>
      <c r="C40" s="458"/>
      <c r="D40" s="458"/>
      <c r="E40" s="458"/>
      <c r="F40" s="458"/>
      <c r="G40" s="458"/>
      <c r="H40" s="458"/>
      <c r="I40" s="458"/>
      <c r="J40" s="458"/>
      <c r="K40" s="458"/>
      <c r="L40" s="458"/>
      <c r="M40" s="459"/>
    </row>
    <row r="41" spans="1:13" s="446" customFormat="1" ht="12" customHeight="1">
      <c r="A41" s="442"/>
      <c r="B41" s="453" t="s">
        <v>191</v>
      </c>
      <c r="C41" s="450">
        <f aca="true" t="shared" si="9" ref="C41:M41">SUM(C43:C50)</f>
        <v>1516</v>
      </c>
      <c r="D41" s="450">
        <f t="shared" si="9"/>
        <v>8898</v>
      </c>
      <c r="E41" s="450">
        <f t="shared" si="9"/>
        <v>6621</v>
      </c>
      <c r="F41" s="450">
        <f t="shared" si="9"/>
        <v>2277</v>
      </c>
      <c r="G41" s="450">
        <f t="shared" si="9"/>
        <v>522008</v>
      </c>
      <c r="H41" s="450">
        <f t="shared" si="9"/>
        <v>1580960</v>
      </c>
      <c r="I41" s="450">
        <f t="shared" si="9"/>
        <v>2906725</v>
      </c>
      <c r="J41" s="450">
        <f t="shared" si="9"/>
        <v>2573314</v>
      </c>
      <c r="K41" s="450">
        <f t="shared" si="9"/>
        <v>326845</v>
      </c>
      <c r="L41" s="450">
        <f t="shared" si="9"/>
        <v>6566</v>
      </c>
      <c r="M41" s="454">
        <f t="shared" si="9"/>
        <v>37410</v>
      </c>
    </row>
    <row r="42" spans="2:13" ht="12" customHeight="1">
      <c r="B42" s="457"/>
      <c r="C42" s="458"/>
      <c r="D42" s="458"/>
      <c r="E42" s="458"/>
      <c r="F42" s="458"/>
      <c r="G42" s="458"/>
      <c r="H42" s="458"/>
      <c r="I42" s="458"/>
      <c r="J42" s="458"/>
      <c r="K42" s="458"/>
      <c r="L42" s="458"/>
      <c r="M42" s="459"/>
    </row>
    <row r="43" spans="2:13" ht="12" customHeight="1">
      <c r="B43" s="457" t="s">
        <v>192</v>
      </c>
      <c r="C43" s="458">
        <v>781</v>
      </c>
      <c r="D43" s="458">
        <f aca="true" t="shared" si="10" ref="D43:D50">SUM(E43:F43)</f>
        <v>4631</v>
      </c>
      <c r="E43" s="458">
        <v>3416</v>
      </c>
      <c r="F43" s="458">
        <v>1215</v>
      </c>
      <c r="G43" s="458">
        <v>281310</v>
      </c>
      <c r="H43" s="458">
        <v>853090</v>
      </c>
      <c r="I43" s="458">
        <f aca="true" t="shared" si="11" ref="I43:I50">SUM(J43:L43)</f>
        <v>1531975</v>
      </c>
      <c r="J43" s="458">
        <v>1323446</v>
      </c>
      <c r="K43" s="458">
        <v>204394</v>
      </c>
      <c r="L43" s="458">
        <v>4135</v>
      </c>
      <c r="M43" s="459">
        <v>5386</v>
      </c>
    </row>
    <row r="44" spans="2:13" ht="12" customHeight="1">
      <c r="B44" s="457" t="s">
        <v>193</v>
      </c>
      <c r="C44" s="458">
        <v>220</v>
      </c>
      <c r="D44" s="458">
        <f t="shared" si="10"/>
        <v>1154</v>
      </c>
      <c r="E44" s="458">
        <v>801</v>
      </c>
      <c r="F44" s="458">
        <v>353</v>
      </c>
      <c r="G44" s="458">
        <v>62436</v>
      </c>
      <c r="H44" s="458">
        <v>174874</v>
      </c>
      <c r="I44" s="458">
        <f t="shared" si="11"/>
        <v>349522</v>
      </c>
      <c r="J44" s="458">
        <v>315364</v>
      </c>
      <c r="K44" s="458">
        <v>33208</v>
      </c>
      <c r="L44" s="458">
        <v>950</v>
      </c>
      <c r="M44" s="459">
        <v>3237</v>
      </c>
    </row>
    <row r="45" spans="2:13" ht="12" customHeight="1">
      <c r="B45" s="457" t="s">
        <v>1007</v>
      </c>
      <c r="C45" s="458">
        <v>224</v>
      </c>
      <c r="D45" s="458">
        <f t="shared" si="10"/>
        <v>1215</v>
      </c>
      <c r="E45" s="458">
        <v>897</v>
      </c>
      <c r="F45" s="458">
        <v>318</v>
      </c>
      <c r="G45" s="458">
        <v>76052</v>
      </c>
      <c r="H45" s="458">
        <v>187558</v>
      </c>
      <c r="I45" s="458">
        <f t="shared" si="11"/>
        <v>379165</v>
      </c>
      <c r="J45" s="458">
        <v>336575</v>
      </c>
      <c r="K45" s="458">
        <v>41410</v>
      </c>
      <c r="L45" s="458">
        <v>1180</v>
      </c>
      <c r="M45" s="459">
        <v>8955</v>
      </c>
    </row>
    <row r="46" spans="2:13" ht="12" customHeight="1">
      <c r="B46" s="457" t="s">
        <v>194</v>
      </c>
      <c r="C46" s="458">
        <v>115</v>
      </c>
      <c r="D46" s="458">
        <f t="shared" si="10"/>
        <v>610</v>
      </c>
      <c r="E46" s="458">
        <v>453</v>
      </c>
      <c r="F46" s="458">
        <v>157</v>
      </c>
      <c r="G46" s="458">
        <v>33211</v>
      </c>
      <c r="H46" s="458">
        <v>117245</v>
      </c>
      <c r="I46" s="458">
        <f t="shared" si="11"/>
        <v>219800</v>
      </c>
      <c r="J46" s="458">
        <v>203017</v>
      </c>
      <c r="K46" s="458">
        <v>16553</v>
      </c>
      <c r="L46" s="458">
        <v>230</v>
      </c>
      <c r="M46" s="459">
        <v>4971</v>
      </c>
    </row>
    <row r="47" spans="2:13" ht="12" customHeight="1">
      <c r="B47" s="457" t="s">
        <v>1048</v>
      </c>
      <c r="C47" s="458">
        <v>55</v>
      </c>
      <c r="D47" s="458">
        <f t="shared" si="10"/>
        <v>429</v>
      </c>
      <c r="E47" s="458">
        <v>350</v>
      </c>
      <c r="F47" s="458">
        <v>79</v>
      </c>
      <c r="G47" s="458">
        <v>22285</v>
      </c>
      <c r="H47" s="458">
        <v>69323</v>
      </c>
      <c r="I47" s="458">
        <f t="shared" si="11"/>
        <v>128555</v>
      </c>
      <c r="J47" s="458">
        <v>114736</v>
      </c>
      <c r="K47" s="458">
        <v>13819</v>
      </c>
      <c r="L47" s="458">
        <v>0</v>
      </c>
      <c r="M47" s="459">
        <v>2986</v>
      </c>
    </row>
    <row r="48" spans="2:13" ht="12" customHeight="1">
      <c r="B48" s="457" t="s">
        <v>195</v>
      </c>
      <c r="C48" s="458">
        <v>31</v>
      </c>
      <c r="D48" s="458">
        <f t="shared" si="10"/>
        <v>230</v>
      </c>
      <c r="E48" s="458">
        <v>205</v>
      </c>
      <c r="F48" s="458">
        <v>25</v>
      </c>
      <c r="G48" s="458">
        <v>13291</v>
      </c>
      <c r="H48" s="458">
        <v>65700</v>
      </c>
      <c r="I48" s="458">
        <f t="shared" si="11"/>
        <v>95425</v>
      </c>
      <c r="J48" s="458">
        <v>89409</v>
      </c>
      <c r="K48" s="458">
        <v>6016</v>
      </c>
      <c r="L48" s="458">
        <v>0</v>
      </c>
      <c r="M48" s="459">
        <v>2996</v>
      </c>
    </row>
    <row r="49" spans="2:13" ht="12" customHeight="1">
      <c r="B49" s="457" t="s">
        <v>196</v>
      </c>
      <c r="C49" s="458">
        <v>64</v>
      </c>
      <c r="D49" s="458">
        <f t="shared" si="10"/>
        <v>534</v>
      </c>
      <c r="E49" s="458">
        <v>438</v>
      </c>
      <c r="F49" s="458">
        <v>96</v>
      </c>
      <c r="G49" s="458">
        <v>29928</v>
      </c>
      <c r="H49" s="458">
        <v>106382</v>
      </c>
      <c r="I49" s="458">
        <f t="shared" si="11"/>
        <v>182957</v>
      </c>
      <c r="J49" s="458">
        <v>172962</v>
      </c>
      <c r="K49" s="458">
        <v>9995</v>
      </c>
      <c r="L49" s="458">
        <v>0</v>
      </c>
      <c r="M49" s="459">
        <v>7606</v>
      </c>
    </row>
    <row r="50" spans="2:13" ht="12" customHeight="1">
      <c r="B50" s="457" t="s">
        <v>197</v>
      </c>
      <c r="C50" s="458">
        <v>26</v>
      </c>
      <c r="D50" s="458">
        <f t="shared" si="10"/>
        <v>95</v>
      </c>
      <c r="E50" s="458">
        <v>61</v>
      </c>
      <c r="F50" s="458">
        <v>34</v>
      </c>
      <c r="G50" s="458">
        <v>3495</v>
      </c>
      <c r="H50" s="458">
        <v>6788</v>
      </c>
      <c r="I50" s="458">
        <f t="shared" si="11"/>
        <v>19326</v>
      </c>
      <c r="J50" s="458">
        <v>17805</v>
      </c>
      <c r="K50" s="458">
        <v>1450</v>
      </c>
      <c r="L50" s="458">
        <v>71</v>
      </c>
      <c r="M50" s="459">
        <v>1273</v>
      </c>
    </row>
    <row r="51" spans="2:13" ht="12" customHeight="1">
      <c r="B51" s="457"/>
      <c r="C51" s="458"/>
      <c r="D51" s="458"/>
      <c r="E51" s="458"/>
      <c r="F51" s="458"/>
      <c r="G51" s="458"/>
      <c r="H51" s="458"/>
      <c r="I51" s="458"/>
      <c r="J51" s="458"/>
      <c r="K51" s="458"/>
      <c r="L51" s="458"/>
      <c r="M51" s="459"/>
    </row>
    <row r="52" spans="1:13" s="446" customFormat="1" ht="12" customHeight="1">
      <c r="A52" s="442"/>
      <c r="B52" s="453" t="s">
        <v>1100</v>
      </c>
      <c r="C52" s="450">
        <f aca="true" t="shared" si="12" ref="C52:M52">SUM(C54:C67)</f>
        <v>1257</v>
      </c>
      <c r="D52" s="450">
        <f t="shared" si="12"/>
        <v>7341</v>
      </c>
      <c r="E52" s="450">
        <f t="shared" si="12"/>
        <v>5627</v>
      </c>
      <c r="F52" s="450">
        <f t="shared" si="12"/>
        <v>1714</v>
      </c>
      <c r="G52" s="450">
        <f t="shared" si="12"/>
        <v>459591</v>
      </c>
      <c r="H52" s="450">
        <f t="shared" si="12"/>
        <v>1470392</v>
      </c>
      <c r="I52" s="450">
        <f t="shared" si="12"/>
        <v>2694848</v>
      </c>
      <c r="J52" s="450">
        <f t="shared" si="12"/>
        <v>2479486</v>
      </c>
      <c r="K52" s="450">
        <f t="shared" si="12"/>
        <v>193286</v>
      </c>
      <c r="L52" s="450">
        <f t="shared" si="12"/>
        <v>22076</v>
      </c>
      <c r="M52" s="454">
        <f t="shared" si="12"/>
        <v>35661</v>
      </c>
    </row>
    <row r="53" spans="2:13" ht="12" customHeight="1">
      <c r="B53" s="457"/>
      <c r="C53" s="458"/>
      <c r="D53" s="458"/>
      <c r="E53" s="102"/>
      <c r="F53" s="102"/>
      <c r="G53" s="463"/>
      <c r="H53" s="463"/>
      <c r="I53" s="463"/>
      <c r="J53" s="463"/>
      <c r="K53" s="463"/>
      <c r="L53" s="463"/>
      <c r="M53" s="464"/>
    </row>
    <row r="54" spans="2:13" ht="12" customHeight="1">
      <c r="B54" s="457" t="s">
        <v>198</v>
      </c>
      <c r="C54" s="458">
        <v>435</v>
      </c>
      <c r="D54" s="458">
        <f aca="true" t="shared" si="13" ref="D54:D67">SUM(E54:F54)</f>
        <v>2422</v>
      </c>
      <c r="E54" s="102">
        <v>1810</v>
      </c>
      <c r="F54" s="102">
        <v>612</v>
      </c>
      <c r="G54" s="463">
        <v>154063</v>
      </c>
      <c r="H54" s="463">
        <v>432224</v>
      </c>
      <c r="I54" s="458">
        <f aca="true" t="shared" si="14" ref="I54:I67">SUM(J54:L54)</f>
        <v>833883</v>
      </c>
      <c r="J54" s="463">
        <v>749871</v>
      </c>
      <c r="K54" s="463">
        <v>77543</v>
      </c>
      <c r="L54" s="463">
        <v>6469</v>
      </c>
      <c r="M54" s="464">
        <v>2359</v>
      </c>
    </row>
    <row r="55" spans="2:13" ht="12" customHeight="1">
      <c r="B55" s="457" t="s">
        <v>199</v>
      </c>
      <c r="C55" s="458">
        <v>388</v>
      </c>
      <c r="D55" s="458">
        <f t="shared" si="13"/>
        <v>2220</v>
      </c>
      <c r="E55" s="102">
        <v>1720</v>
      </c>
      <c r="F55" s="102">
        <v>500</v>
      </c>
      <c r="G55" s="463">
        <v>148411</v>
      </c>
      <c r="H55" s="463">
        <v>492373</v>
      </c>
      <c r="I55" s="458">
        <f t="shared" si="14"/>
        <v>878254</v>
      </c>
      <c r="J55" s="463">
        <v>797140</v>
      </c>
      <c r="K55" s="463">
        <v>67810</v>
      </c>
      <c r="L55" s="463">
        <v>13304</v>
      </c>
      <c r="M55" s="464">
        <v>3342</v>
      </c>
    </row>
    <row r="56" spans="2:13" ht="12" customHeight="1">
      <c r="B56" s="457" t="s">
        <v>200</v>
      </c>
      <c r="C56" s="458">
        <v>35</v>
      </c>
      <c r="D56" s="458">
        <f t="shared" si="13"/>
        <v>204</v>
      </c>
      <c r="E56" s="102">
        <v>165</v>
      </c>
      <c r="F56" s="102">
        <v>39</v>
      </c>
      <c r="G56" s="463">
        <v>10648</v>
      </c>
      <c r="H56" s="463">
        <v>13274</v>
      </c>
      <c r="I56" s="458">
        <f t="shared" si="14"/>
        <v>39826</v>
      </c>
      <c r="J56" s="463">
        <v>34361</v>
      </c>
      <c r="K56" s="463">
        <v>5465</v>
      </c>
      <c r="L56" s="463">
        <v>0</v>
      </c>
      <c r="M56" s="464">
        <v>189</v>
      </c>
    </row>
    <row r="57" spans="2:13" ht="12" customHeight="1">
      <c r="B57" s="457" t="s">
        <v>201</v>
      </c>
      <c r="C57" s="458">
        <v>50</v>
      </c>
      <c r="D57" s="458">
        <f t="shared" si="13"/>
        <v>360</v>
      </c>
      <c r="E57" s="102">
        <v>301</v>
      </c>
      <c r="F57" s="102">
        <v>59</v>
      </c>
      <c r="G57" s="463">
        <v>21972</v>
      </c>
      <c r="H57" s="463">
        <v>95198</v>
      </c>
      <c r="I57" s="458">
        <f t="shared" si="14"/>
        <v>160320</v>
      </c>
      <c r="J57" s="463">
        <v>154819</v>
      </c>
      <c r="K57" s="463">
        <v>4474</v>
      </c>
      <c r="L57" s="463">
        <v>1027</v>
      </c>
      <c r="M57" s="464">
        <v>4730</v>
      </c>
    </row>
    <row r="58" spans="2:13" ht="12" customHeight="1">
      <c r="B58" s="457" t="s">
        <v>202</v>
      </c>
      <c r="C58" s="458">
        <v>21</v>
      </c>
      <c r="D58" s="458">
        <f t="shared" si="13"/>
        <v>177</v>
      </c>
      <c r="E58" s="102">
        <v>153</v>
      </c>
      <c r="F58" s="102">
        <v>24</v>
      </c>
      <c r="G58" s="463">
        <v>11829</v>
      </c>
      <c r="H58" s="463">
        <v>32135</v>
      </c>
      <c r="I58" s="458">
        <f t="shared" si="14"/>
        <v>54185</v>
      </c>
      <c r="J58" s="463">
        <v>50548</v>
      </c>
      <c r="K58" s="463">
        <v>3634</v>
      </c>
      <c r="L58" s="463">
        <v>3</v>
      </c>
      <c r="M58" s="464">
        <v>1623</v>
      </c>
    </row>
    <row r="59" spans="2:13" ht="12" customHeight="1">
      <c r="B59" s="457" t="s">
        <v>203</v>
      </c>
      <c r="C59" s="458">
        <v>10</v>
      </c>
      <c r="D59" s="458">
        <f t="shared" si="13"/>
        <v>75</v>
      </c>
      <c r="E59" s="102">
        <v>63</v>
      </c>
      <c r="F59" s="102">
        <v>12</v>
      </c>
      <c r="G59" s="463">
        <v>5241</v>
      </c>
      <c r="H59" s="463">
        <v>13853</v>
      </c>
      <c r="I59" s="458">
        <f t="shared" si="14"/>
        <v>44824</v>
      </c>
      <c r="J59" s="463">
        <v>44516</v>
      </c>
      <c r="K59" s="463">
        <v>308</v>
      </c>
      <c r="L59" s="463">
        <v>0</v>
      </c>
      <c r="M59" s="464">
        <v>8018</v>
      </c>
    </row>
    <row r="60" spans="2:13" ht="12" customHeight="1">
      <c r="B60" s="457" t="s">
        <v>204</v>
      </c>
      <c r="C60" s="458">
        <v>30</v>
      </c>
      <c r="D60" s="458">
        <f t="shared" si="13"/>
        <v>180</v>
      </c>
      <c r="E60" s="102">
        <v>135</v>
      </c>
      <c r="F60" s="102">
        <v>45</v>
      </c>
      <c r="G60" s="463">
        <v>11224</v>
      </c>
      <c r="H60" s="463">
        <v>37141</v>
      </c>
      <c r="I60" s="458">
        <f t="shared" si="14"/>
        <v>81639</v>
      </c>
      <c r="J60" s="463">
        <v>75790</v>
      </c>
      <c r="K60" s="463">
        <v>5834</v>
      </c>
      <c r="L60" s="463">
        <v>15</v>
      </c>
      <c r="M60" s="464">
        <v>2636</v>
      </c>
    </row>
    <row r="61" spans="2:13" ht="12" customHeight="1">
      <c r="B61" s="457" t="s">
        <v>205</v>
      </c>
      <c r="C61" s="458">
        <v>23</v>
      </c>
      <c r="D61" s="458">
        <f t="shared" si="13"/>
        <v>122</v>
      </c>
      <c r="E61" s="102">
        <v>86</v>
      </c>
      <c r="F61" s="102">
        <v>36</v>
      </c>
      <c r="G61" s="463">
        <v>7681</v>
      </c>
      <c r="H61" s="463">
        <v>37096</v>
      </c>
      <c r="I61" s="458">
        <f t="shared" si="14"/>
        <v>59412</v>
      </c>
      <c r="J61" s="463">
        <v>54846</v>
      </c>
      <c r="K61" s="463">
        <v>4494</v>
      </c>
      <c r="L61" s="463">
        <v>72</v>
      </c>
      <c r="M61" s="464">
        <v>0</v>
      </c>
    </row>
    <row r="62" spans="2:13" ht="12" customHeight="1">
      <c r="B62" s="457" t="s">
        <v>206</v>
      </c>
      <c r="C62" s="458">
        <v>18</v>
      </c>
      <c r="D62" s="458">
        <f t="shared" si="13"/>
        <v>99</v>
      </c>
      <c r="E62" s="102">
        <v>75</v>
      </c>
      <c r="F62" s="102">
        <v>24</v>
      </c>
      <c r="G62" s="463">
        <v>6243</v>
      </c>
      <c r="H62" s="463">
        <v>15526</v>
      </c>
      <c r="I62" s="458">
        <f t="shared" si="14"/>
        <v>27432</v>
      </c>
      <c r="J62" s="463">
        <v>22505</v>
      </c>
      <c r="K62" s="463">
        <v>4887</v>
      </c>
      <c r="L62" s="463">
        <v>40</v>
      </c>
      <c r="M62" s="464">
        <v>0</v>
      </c>
    </row>
    <row r="63" spans="1:13" s="467" customFormat="1" ht="12" customHeight="1">
      <c r="A63" s="465"/>
      <c r="B63" s="457" t="s">
        <v>207</v>
      </c>
      <c r="C63" s="458">
        <v>49</v>
      </c>
      <c r="D63" s="458">
        <f t="shared" si="13"/>
        <v>312</v>
      </c>
      <c r="E63" s="102">
        <v>234</v>
      </c>
      <c r="F63" s="102">
        <v>78</v>
      </c>
      <c r="G63" s="102">
        <v>19608</v>
      </c>
      <c r="H63" s="463">
        <v>58708</v>
      </c>
      <c r="I63" s="458">
        <f t="shared" si="14"/>
        <v>104234</v>
      </c>
      <c r="J63" s="102">
        <v>96583</v>
      </c>
      <c r="K63" s="102">
        <v>6648</v>
      </c>
      <c r="L63" s="102">
        <v>1003</v>
      </c>
      <c r="M63" s="466">
        <v>2850</v>
      </c>
    </row>
    <row r="64" spans="2:13" ht="12" customHeight="1">
      <c r="B64" s="460" t="s">
        <v>208</v>
      </c>
      <c r="C64" s="458">
        <v>51</v>
      </c>
      <c r="D64" s="458">
        <f t="shared" si="13"/>
        <v>379</v>
      </c>
      <c r="E64" s="468">
        <v>327</v>
      </c>
      <c r="F64" s="468">
        <v>52</v>
      </c>
      <c r="G64" s="468">
        <v>28159</v>
      </c>
      <c r="H64" s="468">
        <v>109803</v>
      </c>
      <c r="I64" s="458">
        <f t="shared" si="14"/>
        <v>194996</v>
      </c>
      <c r="J64" s="468">
        <v>189823</v>
      </c>
      <c r="K64" s="468">
        <v>5030</v>
      </c>
      <c r="L64" s="468">
        <v>143</v>
      </c>
      <c r="M64" s="469">
        <v>5196</v>
      </c>
    </row>
    <row r="65" spans="2:13" ht="12" customHeight="1">
      <c r="B65" s="460" t="s">
        <v>209</v>
      </c>
      <c r="C65" s="458">
        <v>38</v>
      </c>
      <c r="D65" s="458">
        <f t="shared" si="13"/>
        <v>290</v>
      </c>
      <c r="E65" s="468">
        <v>248</v>
      </c>
      <c r="F65" s="468">
        <v>42</v>
      </c>
      <c r="G65" s="468">
        <v>16700</v>
      </c>
      <c r="H65" s="468">
        <v>69238</v>
      </c>
      <c r="I65" s="458">
        <f t="shared" si="14"/>
        <v>106897</v>
      </c>
      <c r="J65" s="468">
        <v>103966</v>
      </c>
      <c r="K65" s="468">
        <v>2931</v>
      </c>
      <c r="L65" s="468">
        <v>0</v>
      </c>
      <c r="M65" s="469">
        <v>813</v>
      </c>
    </row>
    <row r="66" spans="2:13" ht="12" customHeight="1">
      <c r="B66" s="460" t="s">
        <v>210</v>
      </c>
      <c r="C66" s="458">
        <v>85</v>
      </c>
      <c r="D66" s="458">
        <f t="shared" si="13"/>
        <v>306</v>
      </c>
      <c r="E66" s="468">
        <v>150</v>
      </c>
      <c r="F66" s="468">
        <v>156</v>
      </c>
      <c r="G66" s="468">
        <v>6423</v>
      </c>
      <c r="H66" s="468">
        <v>21992</v>
      </c>
      <c r="I66" s="458">
        <f t="shared" si="14"/>
        <v>37862</v>
      </c>
      <c r="J66" s="468">
        <v>36719</v>
      </c>
      <c r="K66" s="468">
        <v>1143</v>
      </c>
      <c r="L66" s="468">
        <v>0</v>
      </c>
      <c r="M66" s="469">
        <v>960</v>
      </c>
    </row>
    <row r="67" spans="2:13" ht="12">
      <c r="B67" s="470" t="s">
        <v>211</v>
      </c>
      <c r="C67" s="471">
        <v>24</v>
      </c>
      <c r="D67" s="472">
        <f t="shared" si="13"/>
        <v>195</v>
      </c>
      <c r="E67" s="473">
        <v>160</v>
      </c>
      <c r="F67" s="473">
        <v>35</v>
      </c>
      <c r="G67" s="473">
        <v>11389</v>
      </c>
      <c r="H67" s="473">
        <v>41831</v>
      </c>
      <c r="I67" s="472">
        <f t="shared" si="14"/>
        <v>71084</v>
      </c>
      <c r="J67" s="473">
        <v>67999</v>
      </c>
      <c r="K67" s="473">
        <v>3085</v>
      </c>
      <c r="L67" s="473">
        <v>0</v>
      </c>
      <c r="M67" s="474">
        <v>2945</v>
      </c>
    </row>
    <row r="68" spans="2:6" ht="12">
      <c r="B68" s="475" t="s">
        <v>212</v>
      </c>
      <c r="C68" s="430"/>
      <c r="D68" s="430"/>
      <c r="E68" s="430"/>
      <c r="F68" s="430"/>
    </row>
    <row r="69" spans="2:6" ht="12">
      <c r="B69" s="476"/>
      <c r="C69" s="430"/>
      <c r="D69" s="430"/>
      <c r="E69" s="430"/>
      <c r="F69" s="430"/>
    </row>
    <row r="70" spans="2:6" ht="12">
      <c r="B70" s="477"/>
      <c r="C70" s="430"/>
      <c r="D70" s="430"/>
      <c r="E70" s="430"/>
      <c r="F70" s="430"/>
    </row>
    <row r="71" spans="2:6" ht="12">
      <c r="B71" s="477"/>
      <c r="C71" s="430"/>
      <c r="D71" s="430"/>
      <c r="E71" s="430"/>
      <c r="F71" s="430"/>
    </row>
    <row r="72" spans="2:6" ht="12">
      <c r="B72" s="478"/>
      <c r="C72" s="430"/>
      <c r="D72" s="430"/>
      <c r="E72" s="430"/>
      <c r="F72" s="430"/>
    </row>
    <row r="73" spans="3:6" ht="12">
      <c r="C73" s="430"/>
      <c r="D73" s="430"/>
      <c r="E73" s="430"/>
      <c r="F73" s="430"/>
    </row>
    <row r="74" spans="3:6" ht="12">
      <c r="C74" s="430"/>
      <c r="D74" s="430"/>
      <c r="E74" s="430"/>
      <c r="F74" s="430"/>
    </row>
    <row r="75" spans="3:6" ht="12">
      <c r="C75" s="430"/>
      <c r="D75" s="430"/>
      <c r="E75" s="430"/>
      <c r="F75" s="430"/>
    </row>
    <row r="76" spans="3:6" ht="12">
      <c r="C76" s="430"/>
      <c r="D76" s="430"/>
      <c r="E76" s="430"/>
      <c r="F76" s="430"/>
    </row>
    <row r="77" spans="3:6" ht="12">
      <c r="C77" s="430"/>
      <c r="D77" s="430"/>
      <c r="E77" s="430"/>
      <c r="F77" s="430"/>
    </row>
    <row r="78" spans="3:6" ht="12">
      <c r="C78" s="430"/>
      <c r="D78" s="430"/>
      <c r="E78" s="430"/>
      <c r="F78" s="430"/>
    </row>
    <row r="79" spans="3:6" ht="12">
      <c r="C79" s="430"/>
      <c r="D79" s="430"/>
      <c r="E79" s="430"/>
      <c r="F79" s="430"/>
    </row>
    <row r="80" spans="3:6" ht="12">
      <c r="C80" s="430"/>
      <c r="D80" s="430"/>
      <c r="E80" s="430"/>
      <c r="F80" s="430"/>
    </row>
    <row r="81" spans="3:6" ht="12">
      <c r="C81" s="430"/>
      <c r="D81" s="430"/>
      <c r="E81" s="430"/>
      <c r="F81" s="430"/>
    </row>
    <row r="82" spans="3:6" ht="12">
      <c r="C82" s="430"/>
      <c r="D82" s="430"/>
      <c r="E82" s="430"/>
      <c r="F82" s="430"/>
    </row>
    <row r="83" spans="3:6" ht="12">
      <c r="C83" s="430"/>
      <c r="D83" s="430"/>
      <c r="E83" s="430"/>
      <c r="F83" s="430"/>
    </row>
    <row r="84" spans="3:6" ht="12">
      <c r="C84" s="430"/>
      <c r="D84" s="430"/>
      <c r="E84" s="430"/>
      <c r="F84" s="430"/>
    </row>
    <row r="85" spans="3:6" ht="12">
      <c r="C85" s="430"/>
      <c r="D85" s="430"/>
      <c r="E85" s="430"/>
      <c r="F85" s="430"/>
    </row>
    <row r="86" spans="3:6" ht="12">
      <c r="C86" s="430"/>
      <c r="D86" s="430"/>
      <c r="E86" s="430"/>
      <c r="F86" s="430"/>
    </row>
    <row r="87" spans="3:6" ht="12">
      <c r="C87" s="430"/>
      <c r="D87" s="430"/>
      <c r="E87" s="430"/>
      <c r="F87" s="430"/>
    </row>
    <row r="88" spans="3:6" ht="12">
      <c r="C88" s="430"/>
      <c r="D88" s="430"/>
      <c r="E88" s="430"/>
      <c r="F88" s="430"/>
    </row>
    <row r="89" spans="3:6" ht="12">
      <c r="C89" s="430"/>
      <c r="D89" s="430"/>
      <c r="E89" s="430"/>
      <c r="F89" s="430"/>
    </row>
    <row r="90" spans="3:6" ht="12">
      <c r="C90" s="430"/>
      <c r="D90" s="430"/>
      <c r="E90" s="430"/>
      <c r="F90" s="430"/>
    </row>
    <row r="91" spans="3:6" ht="12">
      <c r="C91" s="430"/>
      <c r="D91" s="430"/>
      <c r="E91" s="430"/>
      <c r="F91" s="430"/>
    </row>
    <row r="92" spans="3:6" ht="12">
      <c r="C92" s="430"/>
      <c r="D92" s="430"/>
      <c r="E92" s="430"/>
      <c r="F92" s="430"/>
    </row>
    <row r="93" spans="3:6" ht="12">
      <c r="C93" s="430"/>
      <c r="D93" s="430"/>
      <c r="E93" s="430"/>
      <c r="F93" s="430"/>
    </row>
    <row r="94" spans="3:6" ht="12">
      <c r="C94" s="430"/>
      <c r="D94" s="430"/>
      <c r="E94" s="430"/>
      <c r="F94" s="430"/>
    </row>
    <row r="95" spans="3:6" ht="12">
      <c r="C95" s="430"/>
      <c r="D95" s="430"/>
      <c r="E95" s="430"/>
      <c r="F95" s="430"/>
    </row>
    <row r="96" spans="3:6" ht="12">
      <c r="C96" s="430"/>
      <c r="D96" s="430"/>
      <c r="E96" s="430"/>
      <c r="F96" s="430"/>
    </row>
    <row r="97" spans="3:6" ht="12">
      <c r="C97" s="430"/>
      <c r="D97" s="430"/>
      <c r="E97" s="430"/>
      <c r="F97" s="430"/>
    </row>
    <row r="98" spans="3:6" ht="12">
      <c r="C98" s="430"/>
      <c r="D98" s="430"/>
      <c r="E98" s="430"/>
      <c r="F98" s="430"/>
    </row>
    <row r="99" spans="3:6" ht="12">
      <c r="C99" s="430"/>
      <c r="D99" s="430"/>
      <c r="E99" s="430"/>
      <c r="F99" s="430"/>
    </row>
    <row r="100" spans="3:6" ht="12">
      <c r="C100" s="430"/>
      <c r="D100" s="430"/>
      <c r="E100" s="430"/>
      <c r="F100" s="430"/>
    </row>
    <row r="101" spans="3:6" ht="12">
      <c r="C101" s="430"/>
      <c r="D101" s="430"/>
      <c r="E101" s="430"/>
      <c r="F101" s="430"/>
    </row>
    <row r="102" spans="3:6" ht="12">
      <c r="C102" s="430"/>
      <c r="D102" s="430"/>
      <c r="E102" s="430"/>
      <c r="F102" s="430"/>
    </row>
    <row r="103" spans="3:6" ht="12">
      <c r="C103" s="430"/>
      <c r="D103" s="430"/>
      <c r="E103" s="430"/>
      <c r="F103" s="430"/>
    </row>
    <row r="104" spans="3:6" ht="12">
      <c r="C104" s="430"/>
      <c r="D104" s="430"/>
      <c r="E104" s="430"/>
      <c r="F104" s="430"/>
    </row>
    <row r="105" spans="3:6" ht="12">
      <c r="C105" s="430"/>
      <c r="D105" s="430"/>
      <c r="E105" s="430"/>
      <c r="F105" s="430"/>
    </row>
    <row r="106" spans="3:6" ht="12">
      <c r="C106" s="430"/>
      <c r="D106" s="430"/>
      <c r="E106" s="430"/>
      <c r="F106" s="430"/>
    </row>
    <row r="107" spans="3:6" ht="12">
      <c r="C107" s="430"/>
      <c r="D107" s="430"/>
      <c r="E107" s="430"/>
      <c r="F107" s="430"/>
    </row>
    <row r="108" spans="3:6" ht="12">
      <c r="C108" s="430"/>
      <c r="D108" s="430"/>
      <c r="E108" s="430"/>
      <c r="F108" s="430"/>
    </row>
    <row r="109" spans="3:6" ht="12">
      <c r="C109" s="430"/>
      <c r="D109" s="430"/>
      <c r="E109" s="430"/>
      <c r="F109" s="430"/>
    </row>
    <row r="110" spans="3:6" ht="12">
      <c r="C110" s="430"/>
      <c r="D110" s="430"/>
      <c r="E110" s="430"/>
      <c r="F110" s="430"/>
    </row>
    <row r="111" spans="3:6" ht="12">
      <c r="C111" s="430"/>
      <c r="D111" s="430"/>
      <c r="E111" s="430"/>
      <c r="F111" s="430"/>
    </row>
    <row r="112" spans="3:6" ht="12">
      <c r="C112" s="430"/>
      <c r="D112" s="430"/>
      <c r="E112" s="430"/>
      <c r="F112" s="430"/>
    </row>
    <row r="113" spans="3:6" ht="12">
      <c r="C113" s="430"/>
      <c r="D113" s="430"/>
      <c r="E113" s="430"/>
      <c r="F113" s="430"/>
    </row>
    <row r="114" spans="3:6" ht="12">
      <c r="C114" s="430"/>
      <c r="D114" s="430"/>
      <c r="E114" s="430"/>
      <c r="F114" s="430"/>
    </row>
    <row r="115" spans="3:6" ht="12">
      <c r="C115" s="430"/>
      <c r="D115" s="430"/>
      <c r="E115" s="430"/>
      <c r="F115" s="430"/>
    </row>
    <row r="116" spans="3:6" ht="12">
      <c r="C116" s="430"/>
      <c r="D116" s="430"/>
      <c r="E116" s="430"/>
      <c r="F116" s="430"/>
    </row>
    <row r="117" spans="3:6" ht="12">
      <c r="C117" s="430"/>
      <c r="D117" s="430"/>
      <c r="E117" s="430"/>
      <c r="F117" s="430"/>
    </row>
    <row r="118" spans="3:6" ht="12">
      <c r="C118" s="430"/>
      <c r="D118" s="430"/>
      <c r="E118" s="430"/>
      <c r="F118" s="430"/>
    </row>
    <row r="119" spans="3:6" ht="12">
      <c r="C119" s="430"/>
      <c r="D119" s="430"/>
      <c r="E119" s="430"/>
      <c r="F119" s="430"/>
    </row>
    <row r="120" spans="3:6" ht="12">
      <c r="C120" s="430"/>
      <c r="D120" s="430"/>
      <c r="E120" s="430"/>
      <c r="F120" s="430"/>
    </row>
    <row r="121" spans="3:6" ht="12">
      <c r="C121" s="430"/>
      <c r="D121" s="430"/>
      <c r="E121" s="430"/>
      <c r="F121" s="430"/>
    </row>
    <row r="122" spans="3:6" ht="12">
      <c r="C122" s="430"/>
      <c r="D122" s="430"/>
      <c r="E122" s="430"/>
      <c r="F122" s="430"/>
    </row>
    <row r="123" spans="3:6" ht="12">
      <c r="C123" s="430"/>
      <c r="D123" s="430"/>
      <c r="E123" s="430"/>
      <c r="F123" s="430"/>
    </row>
    <row r="124" spans="3:6" ht="12">
      <c r="C124" s="430"/>
      <c r="D124" s="430"/>
      <c r="E124" s="430"/>
      <c r="F124" s="430"/>
    </row>
    <row r="125" spans="3:6" ht="12">
      <c r="C125" s="430"/>
      <c r="D125" s="430"/>
      <c r="E125" s="430"/>
      <c r="F125" s="430"/>
    </row>
    <row r="126" spans="3:6" ht="12">
      <c r="C126" s="430"/>
      <c r="D126" s="430"/>
      <c r="E126" s="430"/>
      <c r="F126" s="430"/>
    </row>
    <row r="127" spans="3:6" ht="12">
      <c r="C127" s="430"/>
      <c r="D127" s="430"/>
      <c r="E127" s="430"/>
      <c r="F127" s="430"/>
    </row>
    <row r="128" spans="3:6" ht="12">
      <c r="C128" s="430"/>
      <c r="D128" s="430"/>
      <c r="E128" s="430"/>
      <c r="F128" s="430"/>
    </row>
    <row r="129" spans="3:6" ht="12">
      <c r="C129" s="430"/>
      <c r="D129" s="430"/>
      <c r="E129" s="430"/>
      <c r="F129" s="430"/>
    </row>
    <row r="130" spans="3:6" ht="12">
      <c r="C130" s="430"/>
      <c r="D130" s="430"/>
      <c r="E130" s="430"/>
      <c r="F130" s="430"/>
    </row>
    <row r="131" spans="3:6" ht="12">
      <c r="C131" s="430"/>
      <c r="D131" s="430"/>
      <c r="E131" s="430"/>
      <c r="F131" s="430"/>
    </row>
    <row r="132" spans="3:6" ht="12">
      <c r="C132" s="430"/>
      <c r="D132" s="430"/>
      <c r="E132" s="430"/>
      <c r="F132" s="430"/>
    </row>
  </sheetData>
  <mergeCells count="13">
    <mergeCell ref="I5:I6"/>
    <mergeCell ref="J5:J6"/>
    <mergeCell ref="K5:K6"/>
    <mergeCell ref="M4:M6"/>
    <mergeCell ref="L5:L6"/>
    <mergeCell ref="I4:L4"/>
    <mergeCell ref="C4:C6"/>
    <mergeCell ref="D4:F4"/>
    <mergeCell ref="H4:H6"/>
    <mergeCell ref="G4:G6"/>
    <mergeCell ref="D5:D6"/>
    <mergeCell ref="E5:E6"/>
    <mergeCell ref="F5:F6"/>
  </mergeCells>
  <printOptions/>
  <pageMargins left="0.75" right="0.75" top="1" bottom="1" header="0.512" footer="0.512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R245"/>
  <sheetViews>
    <sheetView workbookViewId="0" topLeftCell="A1">
      <selection activeCell="A1" sqref="A1"/>
    </sheetView>
  </sheetViews>
  <sheetFormatPr defaultColWidth="9.00390625" defaultRowHeight="13.5"/>
  <cols>
    <col min="1" max="1" width="3.625" style="479" customWidth="1"/>
    <col min="2" max="2" width="3.625" style="482" customWidth="1"/>
    <col min="3" max="3" width="3.625" style="115" customWidth="1"/>
    <col min="4" max="4" width="18.25390625" style="479" customWidth="1"/>
    <col min="5" max="8" width="7.50390625" style="479" customWidth="1"/>
    <col min="9" max="9" width="2.50390625" style="479" customWidth="1"/>
    <col min="10" max="10" width="8.625" style="479" customWidth="1"/>
    <col min="11" max="11" width="2.375" style="479" customWidth="1"/>
    <col min="12" max="12" width="8.625" style="479" customWidth="1"/>
    <col min="13" max="13" width="2.375" style="479" customWidth="1"/>
    <col min="14" max="14" width="8.625" style="479" customWidth="1"/>
    <col min="15" max="15" width="2.25390625" style="479" customWidth="1"/>
    <col min="16" max="16" width="8.625" style="479" customWidth="1"/>
    <col min="17" max="17" width="2.25390625" style="479" customWidth="1"/>
    <col min="18" max="18" width="8.625" style="479" customWidth="1"/>
    <col min="19" max="19" width="2.125" style="479" customWidth="1"/>
    <col min="20" max="20" width="8.625" style="479" customWidth="1"/>
    <col min="21" max="21" width="2.25390625" style="479" customWidth="1"/>
    <col min="22" max="22" width="8.625" style="479" customWidth="1"/>
    <col min="23" max="23" width="2.125" style="479" customWidth="1"/>
    <col min="24" max="24" width="8.625" style="479" customWidth="1"/>
    <col min="25" max="25" width="2.125" style="479" customWidth="1"/>
    <col min="26" max="26" width="8.625" style="479" customWidth="1"/>
    <col min="27" max="27" width="2.125" style="481" customWidth="1"/>
    <col min="28" max="28" width="12.625" style="479" customWidth="1"/>
    <col min="29" max="29" width="2.125" style="479" customWidth="1"/>
    <col min="30" max="30" width="12.625" style="479" customWidth="1"/>
    <col min="31" max="31" width="2.125" style="479" customWidth="1"/>
    <col min="32" max="32" width="10.00390625" style="479" customWidth="1"/>
    <col min="33" max="33" width="2.125" style="479" customWidth="1"/>
    <col min="34" max="34" width="13.75390625" style="479" customWidth="1"/>
    <col min="35" max="35" width="2.125" style="479" customWidth="1"/>
    <col min="36" max="36" width="12.625" style="479" customWidth="1"/>
    <col min="37" max="37" width="2.125" style="479" customWidth="1"/>
    <col min="38" max="38" width="11.625" style="479" customWidth="1"/>
    <col min="39" max="39" width="2.125" style="479" customWidth="1"/>
    <col min="40" max="40" width="11.625" style="479" customWidth="1"/>
    <col min="41" max="41" width="2.125" style="479" customWidth="1"/>
    <col min="42" max="42" width="12.625" style="479" customWidth="1"/>
    <col min="43" max="43" width="2.125" style="479" customWidth="1"/>
    <col min="44" max="44" width="11.75390625" style="479" customWidth="1"/>
    <col min="45" max="16384" width="9.00390625" style="479" customWidth="1"/>
  </cols>
  <sheetData>
    <row r="1" spans="2:3" ht="14.25">
      <c r="B1" s="480" t="s">
        <v>310</v>
      </c>
      <c r="C1" s="479"/>
    </row>
    <row r="3" spans="4:44" ht="12" customHeight="1" thickBot="1">
      <c r="D3" s="479" t="s">
        <v>227</v>
      </c>
      <c r="AF3" s="483"/>
      <c r="AG3" s="483"/>
      <c r="AR3" s="483" t="s">
        <v>228</v>
      </c>
    </row>
    <row r="4" spans="2:44" s="484" customFormat="1" ht="12.75" thickTop="1">
      <c r="B4" s="485"/>
      <c r="C4" s="486"/>
      <c r="D4" s="487" t="s">
        <v>229</v>
      </c>
      <c r="E4" s="1494" t="s">
        <v>214</v>
      </c>
      <c r="F4" s="1495"/>
      <c r="G4" s="1495"/>
      <c r="H4" s="1496"/>
      <c r="I4" s="1494" t="s">
        <v>230</v>
      </c>
      <c r="J4" s="1495"/>
      <c r="K4" s="1495"/>
      <c r="L4" s="1495"/>
      <c r="M4" s="1495"/>
      <c r="N4" s="1495"/>
      <c r="O4" s="1495"/>
      <c r="P4" s="1495"/>
      <c r="Q4" s="1495"/>
      <c r="R4" s="1495"/>
      <c r="S4" s="1495"/>
      <c r="T4" s="1495"/>
      <c r="U4" s="1495"/>
      <c r="V4" s="1495"/>
      <c r="W4" s="1495"/>
      <c r="X4" s="1495"/>
      <c r="Y4" s="1495"/>
      <c r="Z4" s="1496"/>
      <c r="AA4" s="488"/>
      <c r="AB4" s="489" t="s">
        <v>215</v>
      </c>
      <c r="AC4" s="489"/>
      <c r="AD4" s="489"/>
      <c r="AE4" s="490"/>
      <c r="AF4" s="491"/>
      <c r="AG4" s="1499" t="s">
        <v>231</v>
      </c>
      <c r="AH4" s="1500"/>
      <c r="AI4" s="1500"/>
      <c r="AJ4" s="1500"/>
      <c r="AK4" s="1500"/>
      <c r="AL4" s="1500"/>
      <c r="AM4" s="1500"/>
      <c r="AN4" s="1500"/>
      <c r="AO4" s="1500"/>
      <c r="AP4" s="1501"/>
      <c r="AQ4" s="1478" t="s">
        <v>232</v>
      </c>
      <c r="AR4" s="1479"/>
    </row>
    <row r="5" spans="2:44" s="484" customFormat="1" ht="24.75" customHeight="1">
      <c r="B5" s="492"/>
      <c r="C5" s="103"/>
      <c r="D5" s="493" t="s">
        <v>233</v>
      </c>
      <c r="E5" s="1484" t="s">
        <v>948</v>
      </c>
      <c r="F5" s="1484" t="s">
        <v>216</v>
      </c>
      <c r="G5" s="1487" t="s">
        <v>234</v>
      </c>
      <c r="H5" s="1484" t="s">
        <v>217</v>
      </c>
      <c r="I5" s="1488" t="s">
        <v>235</v>
      </c>
      <c r="J5" s="1489"/>
      <c r="K5" s="1489"/>
      <c r="L5" s="1489"/>
      <c r="M5" s="1489"/>
      <c r="N5" s="1490"/>
      <c r="O5" s="1502" t="s">
        <v>236</v>
      </c>
      <c r="P5" s="1503"/>
      <c r="Q5" s="1503"/>
      <c r="R5" s="1503"/>
      <c r="S5" s="1503"/>
      <c r="T5" s="1504"/>
      <c r="U5" s="1502" t="s">
        <v>237</v>
      </c>
      <c r="V5" s="1503"/>
      <c r="W5" s="1503"/>
      <c r="X5" s="1503"/>
      <c r="Y5" s="1503"/>
      <c r="Z5" s="1504"/>
      <c r="AA5" s="1462" t="s">
        <v>238</v>
      </c>
      <c r="AB5" s="1463"/>
      <c r="AC5" s="1505" t="s">
        <v>239</v>
      </c>
      <c r="AD5" s="1506"/>
      <c r="AE5" s="1460" t="s">
        <v>218</v>
      </c>
      <c r="AF5" s="1461"/>
      <c r="AG5" s="1462" t="s">
        <v>238</v>
      </c>
      <c r="AH5" s="1463"/>
      <c r="AI5" s="1460" t="s">
        <v>219</v>
      </c>
      <c r="AJ5" s="1498"/>
      <c r="AK5" s="1460" t="s">
        <v>220</v>
      </c>
      <c r="AL5" s="1461"/>
      <c r="AM5" s="1460" t="s">
        <v>221</v>
      </c>
      <c r="AN5" s="1461"/>
      <c r="AO5" s="1460" t="s">
        <v>222</v>
      </c>
      <c r="AP5" s="1498"/>
      <c r="AQ5" s="1480"/>
      <c r="AR5" s="1481"/>
    </row>
    <row r="6" spans="2:44" s="484" customFormat="1" ht="13.5" customHeight="1">
      <c r="B6" s="1469" t="s">
        <v>240</v>
      </c>
      <c r="C6" s="1470"/>
      <c r="D6" s="1471"/>
      <c r="E6" s="1485"/>
      <c r="F6" s="1485"/>
      <c r="G6" s="1485"/>
      <c r="H6" s="1485"/>
      <c r="I6" s="1462" t="s">
        <v>241</v>
      </c>
      <c r="J6" s="1475"/>
      <c r="K6" s="1462" t="s">
        <v>890</v>
      </c>
      <c r="L6" s="1475"/>
      <c r="M6" s="1462" t="s">
        <v>891</v>
      </c>
      <c r="N6" s="1475"/>
      <c r="O6" s="1462" t="s">
        <v>161</v>
      </c>
      <c r="P6" s="1475"/>
      <c r="Q6" s="1462" t="s">
        <v>890</v>
      </c>
      <c r="R6" s="1475"/>
      <c r="S6" s="1462" t="s">
        <v>891</v>
      </c>
      <c r="T6" s="1475"/>
      <c r="U6" s="1462" t="s">
        <v>161</v>
      </c>
      <c r="V6" s="1475"/>
      <c r="W6" s="1491" t="s">
        <v>890</v>
      </c>
      <c r="X6" s="1475"/>
      <c r="Y6" s="1491" t="s">
        <v>891</v>
      </c>
      <c r="Z6" s="1475"/>
      <c r="AA6" s="1464"/>
      <c r="AB6" s="1465"/>
      <c r="AC6" s="1507"/>
      <c r="AD6" s="1508"/>
      <c r="AE6" s="494"/>
      <c r="AF6" s="495"/>
      <c r="AG6" s="1464"/>
      <c r="AH6" s="1465"/>
      <c r="AI6" s="494"/>
      <c r="AJ6" s="496"/>
      <c r="AK6" s="494"/>
      <c r="AL6" s="495"/>
      <c r="AM6" s="494"/>
      <c r="AN6" s="495"/>
      <c r="AO6" s="494"/>
      <c r="AP6" s="496"/>
      <c r="AQ6" s="1480"/>
      <c r="AR6" s="1481"/>
    </row>
    <row r="7" spans="2:44" s="484" customFormat="1" ht="13.5" customHeight="1">
      <c r="B7" s="1472" t="s">
        <v>242</v>
      </c>
      <c r="C7" s="1473"/>
      <c r="D7" s="1474"/>
      <c r="E7" s="1486"/>
      <c r="F7" s="1486"/>
      <c r="G7" s="1486"/>
      <c r="H7" s="1486"/>
      <c r="I7" s="1476"/>
      <c r="J7" s="1477"/>
      <c r="K7" s="1476"/>
      <c r="L7" s="1477"/>
      <c r="M7" s="1476"/>
      <c r="N7" s="1477"/>
      <c r="O7" s="1476"/>
      <c r="P7" s="1477"/>
      <c r="Q7" s="1476"/>
      <c r="R7" s="1477"/>
      <c r="S7" s="1476"/>
      <c r="T7" s="1477"/>
      <c r="U7" s="1476"/>
      <c r="V7" s="1477"/>
      <c r="W7" s="1476"/>
      <c r="X7" s="1477"/>
      <c r="Y7" s="1476"/>
      <c r="Z7" s="1477"/>
      <c r="AA7" s="1466"/>
      <c r="AB7" s="1467"/>
      <c r="AC7" s="1509"/>
      <c r="AD7" s="1510"/>
      <c r="AE7" s="1492" t="s">
        <v>243</v>
      </c>
      <c r="AF7" s="1493"/>
      <c r="AG7" s="1466"/>
      <c r="AH7" s="1467"/>
      <c r="AI7" s="1492" t="s">
        <v>223</v>
      </c>
      <c r="AJ7" s="1497"/>
      <c r="AK7" s="1492" t="s">
        <v>223</v>
      </c>
      <c r="AL7" s="1493"/>
      <c r="AM7" s="1492" t="s">
        <v>223</v>
      </c>
      <c r="AN7" s="1493"/>
      <c r="AO7" s="1492" t="s">
        <v>224</v>
      </c>
      <c r="AP7" s="1497"/>
      <c r="AQ7" s="1482"/>
      <c r="AR7" s="1483"/>
    </row>
    <row r="8" spans="2:44" s="497" customFormat="1" ht="16.5" customHeight="1">
      <c r="B8" s="498"/>
      <c r="C8" s="499"/>
      <c r="D8" s="500"/>
      <c r="E8" s="501"/>
      <c r="F8" s="502"/>
      <c r="G8" s="502"/>
      <c r="H8" s="502"/>
      <c r="I8" s="502"/>
      <c r="J8" s="503"/>
      <c r="K8" s="503"/>
      <c r="L8" s="503"/>
      <c r="M8" s="503"/>
      <c r="N8" s="503"/>
      <c r="O8" s="503"/>
      <c r="P8" s="503"/>
      <c r="Q8" s="502"/>
      <c r="R8" s="502"/>
      <c r="S8" s="502"/>
      <c r="T8" s="502"/>
      <c r="U8" s="502"/>
      <c r="V8" s="502"/>
      <c r="W8" s="502"/>
      <c r="X8" s="502"/>
      <c r="Y8" s="502"/>
      <c r="Z8" s="502"/>
      <c r="AA8" s="504"/>
      <c r="AB8" s="505"/>
      <c r="AC8" s="502"/>
      <c r="AD8" s="506"/>
      <c r="AE8" s="506"/>
      <c r="AF8" s="506"/>
      <c r="AG8" s="502"/>
      <c r="AH8" s="505"/>
      <c r="AI8" s="506"/>
      <c r="AJ8" s="506"/>
      <c r="AK8" s="506"/>
      <c r="AL8" s="506"/>
      <c r="AM8" s="506"/>
      <c r="AN8" s="506"/>
      <c r="AO8" s="506"/>
      <c r="AP8" s="506"/>
      <c r="AQ8" s="506"/>
      <c r="AR8" s="507"/>
    </row>
    <row r="9" spans="2:44" s="508" customFormat="1" ht="16.5" customHeight="1">
      <c r="B9" s="492"/>
      <c r="C9" s="509"/>
      <c r="D9" s="510" t="s">
        <v>970</v>
      </c>
      <c r="E9" s="511">
        <f>SUM(E10,E14)</f>
        <v>7199</v>
      </c>
      <c r="F9" s="512">
        <f>SUM(F10,F14)</f>
        <v>2359</v>
      </c>
      <c r="G9" s="512">
        <f>SUM(G10,G14)</f>
        <v>75</v>
      </c>
      <c r="H9" s="512">
        <f>SUM(H10,H14)</f>
        <v>4765</v>
      </c>
      <c r="I9" s="512"/>
      <c r="J9" s="513">
        <f>SUM(J10,J14)</f>
        <v>108865</v>
      </c>
      <c r="K9" s="513"/>
      <c r="L9" s="513">
        <f>SUM(L10,L14)</f>
        <v>51132</v>
      </c>
      <c r="M9" s="513"/>
      <c r="N9" s="513">
        <f>SUM(N10,N14)</f>
        <v>57733</v>
      </c>
      <c r="O9" s="513"/>
      <c r="P9" s="513">
        <f>SUM(P10,P14)</f>
        <v>8952</v>
      </c>
      <c r="Q9" s="512"/>
      <c r="R9" s="512">
        <f>SUM(R10,R14)</f>
        <v>5449</v>
      </c>
      <c r="S9" s="512"/>
      <c r="T9" s="512">
        <f>SUM(T10,T14)</f>
        <v>3503</v>
      </c>
      <c r="U9" s="512"/>
      <c r="V9" s="512">
        <f>SUM(V10,V14)</f>
        <v>117817</v>
      </c>
      <c r="W9" s="512"/>
      <c r="X9" s="512">
        <f>SUM(X10,X14)</f>
        <v>56581</v>
      </c>
      <c r="Y9" s="512"/>
      <c r="Z9" s="512">
        <f>SUM(Z10,Z14)</f>
        <v>61236</v>
      </c>
      <c r="AA9" s="512"/>
      <c r="AB9" s="513">
        <f>SUM(AB10,AB14)</f>
        <v>11341769</v>
      </c>
      <c r="AC9" s="512"/>
      <c r="AD9" s="512">
        <v>0</v>
      </c>
      <c r="AE9" s="514"/>
      <c r="AF9" s="512">
        <v>0</v>
      </c>
      <c r="AG9" s="512"/>
      <c r="AH9" s="513">
        <f>SUM(AH10,AH14)</f>
        <v>39279150</v>
      </c>
      <c r="AI9" s="512"/>
      <c r="AJ9" s="512">
        <v>0</v>
      </c>
      <c r="AK9" s="514"/>
      <c r="AL9" s="512">
        <v>0</v>
      </c>
      <c r="AM9" s="514"/>
      <c r="AN9" s="512">
        <v>0</v>
      </c>
      <c r="AO9" s="514"/>
      <c r="AP9" s="512">
        <v>0</v>
      </c>
      <c r="AQ9" s="512"/>
      <c r="AR9" s="515">
        <f>SUM(AR10,AR14)</f>
        <v>398939</v>
      </c>
    </row>
    <row r="10" spans="2:44" s="508" customFormat="1" ht="16.5" customHeight="1">
      <c r="B10" s="492"/>
      <c r="C10" s="509"/>
      <c r="D10" s="510" t="s">
        <v>244</v>
      </c>
      <c r="E10" s="516">
        <f>SUM(E11:E13)</f>
        <v>6038</v>
      </c>
      <c r="F10" s="517">
        <f>SUM(F11:F13)</f>
        <v>1271</v>
      </c>
      <c r="G10" s="517">
        <f>SUM(G11:G13)</f>
        <v>58</v>
      </c>
      <c r="H10" s="517">
        <f>SUM(H11:H13)</f>
        <v>4709</v>
      </c>
      <c r="I10" s="517"/>
      <c r="J10" s="518">
        <f>SUM(J11:J13)</f>
        <v>25382</v>
      </c>
      <c r="K10" s="518"/>
      <c r="L10" s="518">
        <f>SUM(L11:L13)</f>
        <v>12119</v>
      </c>
      <c r="M10" s="518"/>
      <c r="N10" s="518">
        <f>SUM(N11:N13)</f>
        <v>13263</v>
      </c>
      <c r="O10" s="518"/>
      <c r="P10" s="518">
        <f>SUM(P11:P13)</f>
        <v>8868</v>
      </c>
      <c r="Q10" s="519"/>
      <c r="R10" s="517">
        <f>SUM(R11:R13)</f>
        <v>5393</v>
      </c>
      <c r="S10" s="519"/>
      <c r="T10" s="517">
        <f>SUM(T11:T13)</f>
        <v>3475</v>
      </c>
      <c r="U10" s="517"/>
      <c r="V10" s="517">
        <f>SUM(V11:V13)</f>
        <v>34250</v>
      </c>
      <c r="W10" s="517"/>
      <c r="X10" s="517">
        <f>SUM(X11:X13)</f>
        <v>17512</v>
      </c>
      <c r="Y10" s="517"/>
      <c r="Z10" s="517">
        <f>SUM(Z11:Z13)</f>
        <v>16738</v>
      </c>
      <c r="AA10" s="519"/>
      <c r="AB10" s="518">
        <f>SUM(AB11:AB13)</f>
        <v>2085993</v>
      </c>
      <c r="AC10" s="517"/>
      <c r="AD10" s="517">
        <f>SUM(AD11:AD13)</f>
        <v>0</v>
      </c>
      <c r="AE10" s="517"/>
      <c r="AF10" s="517">
        <f>SUM(AF11:AF13)</f>
        <v>0</v>
      </c>
      <c r="AG10" s="517"/>
      <c r="AH10" s="518">
        <f>SUM(AH11:AH13)</f>
        <v>6562689</v>
      </c>
      <c r="AI10" s="517"/>
      <c r="AJ10" s="517">
        <f>SUM(AJ11:AJ13)</f>
        <v>0</v>
      </c>
      <c r="AK10" s="517"/>
      <c r="AL10" s="517">
        <f>SUM(AL11:AL13)</f>
        <v>0</v>
      </c>
      <c r="AM10" s="517"/>
      <c r="AN10" s="517">
        <f>SUM(AN11:AN13)</f>
        <v>0</v>
      </c>
      <c r="AO10" s="517"/>
      <c r="AP10" s="517">
        <f>SUM(AP11:AP13)</f>
        <v>0</v>
      </c>
      <c r="AQ10" s="517"/>
      <c r="AR10" s="520">
        <f>SUM(AR11:AR13)</f>
        <v>98943</v>
      </c>
    </row>
    <row r="11" spans="2:44" s="484" customFormat="1" ht="16.5" customHeight="1">
      <c r="B11" s="492"/>
      <c r="C11" s="521"/>
      <c r="D11" s="522" t="s">
        <v>245</v>
      </c>
      <c r="E11" s="523">
        <f>SUM(F11:H11)</f>
        <v>2686</v>
      </c>
      <c r="F11" s="506">
        <v>69</v>
      </c>
      <c r="G11" s="506">
        <v>8</v>
      </c>
      <c r="H11" s="506">
        <v>2609</v>
      </c>
      <c r="I11" s="506"/>
      <c r="J11" s="503">
        <f>SUM(L11:N11)</f>
        <v>1056</v>
      </c>
      <c r="K11" s="503"/>
      <c r="L11" s="503">
        <v>608</v>
      </c>
      <c r="M11" s="503"/>
      <c r="N11" s="503">
        <v>448</v>
      </c>
      <c r="O11" s="503"/>
      <c r="P11" s="503">
        <f>SUM(R11:T11)</f>
        <v>4333</v>
      </c>
      <c r="Q11" s="524"/>
      <c r="R11" s="506">
        <v>2813</v>
      </c>
      <c r="S11" s="524"/>
      <c r="T11" s="506">
        <v>1520</v>
      </c>
      <c r="U11" s="506"/>
      <c r="V11" s="506">
        <f aca="true" t="shared" si="0" ref="V11:V22">SUM(X11:Z11)</f>
        <v>5389</v>
      </c>
      <c r="W11" s="506"/>
      <c r="X11" s="506">
        <v>3421</v>
      </c>
      <c r="Y11" s="506"/>
      <c r="Z11" s="506">
        <v>1968</v>
      </c>
      <c r="AA11" s="524"/>
      <c r="AB11" s="505">
        <v>78690</v>
      </c>
      <c r="AC11" s="506"/>
      <c r="AD11" s="525">
        <v>0</v>
      </c>
      <c r="AE11" s="506"/>
      <c r="AF11" s="525">
        <v>0</v>
      </c>
      <c r="AG11" s="506"/>
      <c r="AH11" s="505">
        <v>456841</v>
      </c>
      <c r="AI11" s="506"/>
      <c r="AJ11" s="525">
        <v>0</v>
      </c>
      <c r="AK11" s="506"/>
      <c r="AL11" s="525">
        <v>0</v>
      </c>
      <c r="AM11" s="506"/>
      <c r="AN11" s="525">
        <v>0</v>
      </c>
      <c r="AO11" s="506"/>
      <c r="AP11" s="525">
        <v>0</v>
      </c>
      <c r="AQ11" s="506"/>
      <c r="AR11" s="526">
        <v>1789</v>
      </c>
    </row>
    <row r="12" spans="2:44" s="484" customFormat="1" ht="16.5" customHeight="1">
      <c r="B12" s="1468" t="s">
        <v>246</v>
      </c>
      <c r="C12" s="521"/>
      <c r="D12" s="522" t="s">
        <v>247</v>
      </c>
      <c r="E12" s="523">
        <f>SUM(F12:H12)</f>
        <v>2320</v>
      </c>
      <c r="F12" s="506">
        <v>542</v>
      </c>
      <c r="G12" s="506">
        <v>27</v>
      </c>
      <c r="H12" s="506">
        <v>1751</v>
      </c>
      <c r="I12" s="506"/>
      <c r="J12" s="503">
        <f>SUM(L12:N12)</f>
        <v>10305</v>
      </c>
      <c r="K12" s="503"/>
      <c r="L12" s="503">
        <v>4806</v>
      </c>
      <c r="M12" s="503"/>
      <c r="N12" s="503">
        <v>5499</v>
      </c>
      <c r="O12" s="503"/>
      <c r="P12" s="503">
        <f>SUM(R12:T12)</f>
        <v>3760</v>
      </c>
      <c r="Q12" s="524"/>
      <c r="R12" s="506">
        <v>2143</v>
      </c>
      <c r="S12" s="524"/>
      <c r="T12" s="506">
        <v>1617</v>
      </c>
      <c r="U12" s="506"/>
      <c r="V12" s="506">
        <f t="shared" si="0"/>
        <v>14065</v>
      </c>
      <c r="W12" s="506"/>
      <c r="X12" s="506">
        <v>6949</v>
      </c>
      <c r="Y12" s="506"/>
      <c r="Z12" s="506">
        <v>7116</v>
      </c>
      <c r="AA12" s="524"/>
      <c r="AB12" s="505">
        <v>818397</v>
      </c>
      <c r="AC12" s="506"/>
      <c r="AD12" s="525">
        <v>0</v>
      </c>
      <c r="AE12" s="506"/>
      <c r="AF12" s="525">
        <v>0</v>
      </c>
      <c r="AG12" s="506"/>
      <c r="AH12" s="505">
        <v>2428744</v>
      </c>
      <c r="AI12" s="506"/>
      <c r="AJ12" s="525">
        <v>0</v>
      </c>
      <c r="AK12" s="506"/>
      <c r="AL12" s="525">
        <v>0</v>
      </c>
      <c r="AM12" s="506"/>
      <c r="AN12" s="525">
        <v>0</v>
      </c>
      <c r="AO12" s="506"/>
      <c r="AP12" s="525">
        <v>0</v>
      </c>
      <c r="AQ12" s="506"/>
      <c r="AR12" s="526">
        <v>15886</v>
      </c>
    </row>
    <row r="13" spans="2:44" s="484" customFormat="1" ht="16.5" customHeight="1">
      <c r="B13" s="1468"/>
      <c r="C13" s="521"/>
      <c r="D13" s="522" t="s">
        <v>248</v>
      </c>
      <c r="E13" s="523">
        <f>SUM(F13:H13)</f>
        <v>1032</v>
      </c>
      <c r="F13" s="506">
        <v>660</v>
      </c>
      <c r="G13" s="506">
        <v>23</v>
      </c>
      <c r="H13" s="506">
        <v>349</v>
      </c>
      <c r="I13" s="506"/>
      <c r="J13" s="503">
        <f>SUM(L13:N13)</f>
        <v>14021</v>
      </c>
      <c r="K13" s="503"/>
      <c r="L13" s="503">
        <v>6705</v>
      </c>
      <c r="M13" s="503"/>
      <c r="N13" s="503">
        <v>7316</v>
      </c>
      <c r="O13" s="503"/>
      <c r="P13" s="503">
        <f>SUM(R13:T13)</f>
        <v>775</v>
      </c>
      <c r="Q13" s="524"/>
      <c r="R13" s="506">
        <v>437</v>
      </c>
      <c r="S13" s="524"/>
      <c r="T13" s="506">
        <v>338</v>
      </c>
      <c r="U13" s="506"/>
      <c r="V13" s="506">
        <f t="shared" si="0"/>
        <v>14796</v>
      </c>
      <c r="W13" s="506"/>
      <c r="X13" s="506">
        <v>7142</v>
      </c>
      <c r="Y13" s="506"/>
      <c r="Z13" s="506">
        <v>7654</v>
      </c>
      <c r="AA13" s="524"/>
      <c r="AB13" s="505">
        <v>1188906</v>
      </c>
      <c r="AC13" s="506"/>
      <c r="AD13" s="525">
        <v>0</v>
      </c>
      <c r="AE13" s="506"/>
      <c r="AF13" s="525">
        <v>0</v>
      </c>
      <c r="AG13" s="506"/>
      <c r="AH13" s="505">
        <v>3677104</v>
      </c>
      <c r="AI13" s="506"/>
      <c r="AJ13" s="525">
        <v>0</v>
      </c>
      <c r="AK13" s="506"/>
      <c r="AL13" s="525">
        <v>0</v>
      </c>
      <c r="AM13" s="506"/>
      <c r="AN13" s="525">
        <v>0</v>
      </c>
      <c r="AO13" s="506"/>
      <c r="AP13" s="525">
        <v>0</v>
      </c>
      <c r="AQ13" s="506"/>
      <c r="AR13" s="526">
        <v>81268</v>
      </c>
    </row>
    <row r="14" spans="2:44" s="508" customFormat="1" ht="16.5" customHeight="1">
      <c r="B14" s="1468"/>
      <c r="C14" s="527"/>
      <c r="D14" s="510" t="s">
        <v>249</v>
      </c>
      <c r="E14" s="516">
        <f>SUM(E15:E22)</f>
        <v>1161</v>
      </c>
      <c r="F14" s="517">
        <f>SUM(F15:F22)</f>
        <v>1088</v>
      </c>
      <c r="G14" s="517">
        <f>SUM(G15:G22)</f>
        <v>17</v>
      </c>
      <c r="H14" s="517">
        <f>SUM(H15:H22)</f>
        <v>56</v>
      </c>
      <c r="I14" s="517"/>
      <c r="J14" s="518">
        <f>SUM(J15:J22)</f>
        <v>83483</v>
      </c>
      <c r="K14" s="518"/>
      <c r="L14" s="518">
        <f>SUM(L15:L22)</f>
        <v>39013</v>
      </c>
      <c r="M14" s="518"/>
      <c r="N14" s="518">
        <f>SUM(N15:N22)</f>
        <v>44470</v>
      </c>
      <c r="O14" s="518"/>
      <c r="P14" s="518">
        <f>SUM(P15:P22)</f>
        <v>84</v>
      </c>
      <c r="Q14" s="519"/>
      <c r="R14" s="517">
        <f>SUM(R15:R22)</f>
        <v>56</v>
      </c>
      <c r="S14" s="519"/>
      <c r="T14" s="517">
        <f>SUM(T15:T22)</f>
        <v>28</v>
      </c>
      <c r="U14" s="517"/>
      <c r="V14" s="517">
        <f t="shared" si="0"/>
        <v>83567</v>
      </c>
      <c r="W14" s="517"/>
      <c r="X14" s="517">
        <f>SUM(X15:X22)</f>
        <v>39069</v>
      </c>
      <c r="Y14" s="517"/>
      <c r="Z14" s="517">
        <f>SUM(Z15:Z22)</f>
        <v>44498</v>
      </c>
      <c r="AA14" s="517"/>
      <c r="AB14" s="518">
        <f>SUM(AB15:AB22)</f>
        <v>9255776</v>
      </c>
      <c r="AC14" s="517"/>
      <c r="AD14" s="517">
        <f>SUM(AD15:AD22)</f>
        <v>8992921</v>
      </c>
      <c r="AE14" s="517"/>
      <c r="AF14" s="517">
        <f>SUM(AF15:AF22)</f>
        <v>262855</v>
      </c>
      <c r="AG14" s="517"/>
      <c r="AH14" s="513">
        <f aca="true" t="shared" si="1" ref="AH14:AH22">SUM(AJ14,AL14,AN14,AP14)</f>
        <v>32716461</v>
      </c>
      <c r="AI14" s="517"/>
      <c r="AJ14" s="517">
        <f>SUM(AJ15:AJ22)</f>
        <v>28773646</v>
      </c>
      <c r="AK14" s="517"/>
      <c r="AL14" s="517">
        <f>SUM(AL15:AL22)</f>
        <v>553647</v>
      </c>
      <c r="AM14" s="517"/>
      <c r="AN14" s="517">
        <f>SUM(AN15:AN22)</f>
        <v>834025</v>
      </c>
      <c r="AO14" s="517"/>
      <c r="AP14" s="517">
        <f>SUM(AP15:AP22)</f>
        <v>2555143</v>
      </c>
      <c r="AQ14" s="517"/>
      <c r="AR14" s="520">
        <f>SUM(AR15:AR22)</f>
        <v>299996</v>
      </c>
    </row>
    <row r="15" spans="2:44" s="484" customFormat="1" ht="16.5" customHeight="1">
      <c r="B15" s="1468"/>
      <c r="C15" s="521"/>
      <c r="D15" s="522" t="s">
        <v>250</v>
      </c>
      <c r="E15" s="523">
        <f aca="true" t="shared" si="2" ref="E15:E22">SUM(F15:H15)</f>
        <v>354</v>
      </c>
      <c r="F15" s="506">
        <v>313</v>
      </c>
      <c r="G15" s="506">
        <v>3</v>
      </c>
      <c r="H15" s="506">
        <v>38</v>
      </c>
      <c r="I15" s="506"/>
      <c r="J15" s="503">
        <f aca="true" t="shared" si="3" ref="J15:J22">SUM(L15:N15)</f>
        <v>8650</v>
      </c>
      <c r="K15" s="503"/>
      <c r="L15" s="503">
        <v>3920</v>
      </c>
      <c r="M15" s="503"/>
      <c r="N15" s="503">
        <v>4730</v>
      </c>
      <c r="O15" s="503"/>
      <c r="P15" s="503">
        <f>SUM(R15:T15)</f>
        <v>59</v>
      </c>
      <c r="Q15" s="524"/>
      <c r="R15" s="506">
        <v>39</v>
      </c>
      <c r="S15" s="524"/>
      <c r="T15" s="506">
        <v>20</v>
      </c>
      <c r="U15" s="506"/>
      <c r="V15" s="506">
        <f t="shared" si="0"/>
        <v>8709</v>
      </c>
      <c r="W15" s="506"/>
      <c r="X15" s="506">
        <v>3959</v>
      </c>
      <c r="Y15" s="506"/>
      <c r="Z15" s="506">
        <v>4750</v>
      </c>
      <c r="AA15" s="524"/>
      <c r="AB15" s="505">
        <f aca="true" t="shared" si="4" ref="AB15:AB22">SUM(AD15:AF15)</f>
        <v>786082</v>
      </c>
      <c r="AC15" s="506"/>
      <c r="AD15" s="525">
        <v>762453</v>
      </c>
      <c r="AE15" s="506"/>
      <c r="AF15" s="525">
        <v>23629</v>
      </c>
      <c r="AG15" s="506"/>
      <c r="AH15" s="505">
        <f t="shared" si="1"/>
        <v>2352770</v>
      </c>
      <c r="AI15" s="506"/>
      <c r="AJ15" s="525">
        <v>2026035</v>
      </c>
      <c r="AK15" s="506"/>
      <c r="AL15" s="525">
        <v>63957</v>
      </c>
      <c r="AM15" s="506"/>
      <c r="AN15" s="525">
        <v>30699</v>
      </c>
      <c r="AO15" s="506"/>
      <c r="AP15" s="525">
        <v>232079</v>
      </c>
      <c r="AQ15" s="506"/>
      <c r="AR15" s="526">
        <v>31698</v>
      </c>
    </row>
    <row r="16" spans="2:44" s="484" customFormat="1" ht="16.5" customHeight="1">
      <c r="B16" s="1468"/>
      <c r="C16" s="528"/>
      <c r="D16" s="522" t="s">
        <v>251</v>
      </c>
      <c r="E16" s="523">
        <f t="shared" si="2"/>
        <v>360</v>
      </c>
      <c r="F16" s="506">
        <v>337</v>
      </c>
      <c r="G16" s="506">
        <v>7</v>
      </c>
      <c r="H16" s="506">
        <v>16</v>
      </c>
      <c r="I16" s="506"/>
      <c r="J16" s="503">
        <f t="shared" si="3"/>
        <v>14006</v>
      </c>
      <c r="K16" s="503"/>
      <c r="L16" s="503">
        <v>6409</v>
      </c>
      <c r="M16" s="503"/>
      <c r="N16" s="503">
        <v>7597</v>
      </c>
      <c r="O16" s="503"/>
      <c r="P16" s="503">
        <f>SUM(R16:T16)</f>
        <v>23</v>
      </c>
      <c r="Q16" s="524"/>
      <c r="R16" s="525">
        <v>15</v>
      </c>
      <c r="S16" s="524"/>
      <c r="T16" s="525">
        <v>8</v>
      </c>
      <c r="U16" s="525"/>
      <c r="V16" s="506">
        <f t="shared" si="0"/>
        <v>14029</v>
      </c>
      <c r="W16" s="525"/>
      <c r="X16" s="525">
        <v>6424</v>
      </c>
      <c r="Y16" s="525"/>
      <c r="Z16" s="525">
        <v>7605</v>
      </c>
      <c r="AA16" s="524"/>
      <c r="AB16" s="505">
        <f t="shared" si="4"/>
        <v>1288549</v>
      </c>
      <c r="AC16" s="506"/>
      <c r="AD16" s="525">
        <v>1264014</v>
      </c>
      <c r="AE16" s="506"/>
      <c r="AF16" s="525">
        <v>24535</v>
      </c>
      <c r="AG16" s="506"/>
      <c r="AH16" s="505">
        <f t="shared" si="1"/>
        <v>5329908</v>
      </c>
      <c r="AI16" s="506"/>
      <c r="AJ16" s="506">
        <v>4663927</v>
      </c>
      <c r="AK16" s="506"/>
      <c r="AL16" s="506">
        <v>108391</v>
      </c>
      <c r="AM16" s="506"/>
      <c r="AN16" s="506">
        <v>58767</v>
      </c>
      <c r="AO16" s="506"/>
      <c r="AP16" s="506">
        <v>498823</v>
      </c>
      <c r="AQ16" s="506"/>
      <c r="AR16" s="526">
        <v>120530</v>
      </c>
    </row>
    <row r="17" spans="2:44" s="484" customFormat="1" ht="16.5" customHeight="1">
      <c r="B17" s="1468"/>
      <c r="C17" s="528"/>
      <c r="D17" s="522" t="s">
        <v>252</v>
      </c>
      <c r="E17" s="523">
        <f t="shared" si="2"/>
        <v>263</v>
      </c>
      <c r="F17" s="506">
        <v>256</v>
      </c>
      <c r="G17" s="506">
        <v>5</v>
      </c>
      <c r="H17" s="506">
        <v>2</v>
      </c>
      <c r="I17" s="506"/>
      <c r="J17" s="503">
        <f t="shared" si="3"/>
        <v>18224</v>
      </c>
      <c r="K17" s="503"/>
      <c r="L17" s="503">
        <v>7578</v>
      </c>
      <c r="M17" s="503"/>
      <c r="N17" s="503">
        <v>10646</v>
      </c>
      <c r="O17" s="503"/>
      <c r="P17" s="503">
        <f>SUM(R17:T17)</f>
        <v>2</v>
      </c>
      <c r="Q17" s="524"/>
      <c r="R17" s="525">
        <v>2</v>
      </c>
      <c r="S17" s="524"/>
      <c r="T17" s="525">
        <v>0</v>
      </c>
      <c r="U17" s="525"/>
      <c r="V17" s="506">
        <f t="shared" si="0"/>
        <v>18226</v>
      </c>
      <c r="W17" s="525"/>
      <c r="X17" s="525">
        <v>7580</v>
      </c>
      <c r="Y17" s="525"/>
      <c r="Z17" s="525">
        <v>10646</v>
      </c>
      <c r="AA17" s="524"/>
      <c r="AB17" s="505">
        <f t="shared" si="4"/>
        <v>1758065</v>
      </c>
      <c r="AC17" s="506"/>
      <c r="AD17" s="525">
        <v>1691878</v>
      </c>
      <c r="AE17" s="506"/>
      <c r="AF17" s="525">
        <v>66187</v>
      </c>
      <c r="AG17" s="506"/>
      <c r="AH17" s="505">
        <f t="shared" si="1"/>
        <v>5564709</v>
      </c>
      <c r="AI17" s="506"/>
      <c r="AJ17" s="506">
        <v>4853792</v>
      </c>
      <c r="AK17" s="506"/>
      <c r="AL17" s="506">
        <v>99340</v>
      </c>
      <c r="AM17" s="506"/>
      <c r="AN17" s="506">
        <v>55490</v>
      </c>
      <c r="AO17" s="506"/>
      <c r="AP17" s="506">
        <v>556087</v>
      </c>
      <c r="AQ17" s="506"/>
      <c r="AR17" s="526">
        <v>117289</v>
      </c>
    </row>
    <row r="18" spans="2:44" s="484" customFormat="1" ht="16.5" customHeight="1">
      <c r="B18" s="1468"/>
      <c r="C18" s="528"/>
      <c r="D18" s="522" t="s">
        <v>253</v>
      </c>
      <c r="E18" s="523">
        <f t="shared" si="2"/>
        <v>108</v>
      </c>
      <c r="F18" s="506">
        <v>106</v>
      </c>
      <c r="G18" s="506">
        <v>2</v>
      </c>
      <c r="H18" s="506">
        <v>0</v>
      </c>
      <c r="I18" s="506"/>
      <c r="J18" s="503">
        <f t="shared" si="3"/>
        <v>14846</v>
      </c>
      <c r="K18" s="503"/>
      <c r="L18" s="503">
        <v>6626</v>
      </c>
      <c r="M18" s="503"/>
      <c r="N18" s="503">
        <v>8220</v>
      </c>
      <c r="O18" s="503"/>
      <c r="P18" s="506">
        <v>0</v>
      </c>
      <c r="Q18" s="524"/>
      <c r="R18" s="525">
        <v>0</v>
      </c>
      <c r="S18" s="524"/>
      <c r="T18" s="525">
        <v>0</v>
      </c>
      <c r="U18" s="525"/>
      <c r="V18" s="506">
        <f t="shared" si="0"/>
        <v>14846</v>
      </c>
      <c r="W18" s="525"/>
      <c r="X18" s="525">
        <v>6626</v>
      </c>
      <c r="Y18" s="525"/>
      <c r="Z18" s="525">
        <v>8220</v>
      </c>
      <c r="AA18" s="524"/>
      <c r="AB18" s="505">
        <f t="shared" si="4"/>
        <v>1711882</v>
      </c>
      <c r="AC18" s="506"/>
      <c r="AD18" s="525">
        <v>1653885</v>
      </c>
      <c r="AE18" s="506"/>
      <c r="AF18" s="525">
        <v>57997</v>
      </c>
      <c r="AG18" s="506"/>
      <c r="AH18" s="505">
        <f t="shared" si="1"/>
        <v>6801089</v>
      </c>
      <c r="AI18" s="506"/>
      <c r="AJ18" s="506">
        <v>6136960</v>
      </c>
      <c r="AK18" s="506"/>
      <c r="AL18" s="506">
        <v>92807</v>
      </c>
      <c r="AM18" s="506"/>
      <c r="AN18" s="506">
        <v>91236</v>
      </c>
      <c r="AO18" s="506"/>
      <c r="AP18" s="506">
        <v>480086</v>
      </c>
      <c r="AQ18" s="506"/>
      <c r="AR18" s="526">
        <v>1995</v>
      </c>
    </row>
    <row r="19" spans="2:44" s="484" customFormat="1" ht="16.5" customHeight="1">
      <c r="B19" s="492"/>
      <c r="C19" s="528"/>
      <c r="D19" s="522" t="s">
        <v>254</v>
      </c>
      <c r="E19" s="523">
        <f t="shared" si="2"/>
        <v>42</v>
      </c>
      <c r="F19" s="506">
        <v>42</v>
      </c>
      <c r="G19" s="506">
        <v>0</v>
      </c>
      <c r="H19" s="506">
        <v>0</v>
      </c>
      <c r="I19" s="506"/>
      <c r="J19" s="503">
        <f t="shared" si="3"/>
        <v>9848</v>
      </c>
      <c r="K19" s="503"/>
      <c r="L19" s="503">
        <v>4879</v>
      </c>
      <c r="M19" s="503"/>
      <c r="N19" s="503">
        <v>4969</v>
      </c>
      <c r="O19" s="503"/>
      <c r="P19" s="506">
        <v>0</v>
      </c>
      <c r="Q19" s="524"/>
      <c r="R19" s="525">
        <v>0</v>
      </c>
      <c r="S19" s="524"/>
      <c r="T19" s="525">
        <v>0</v>
      </c>
      <c r="U19" s="525"/>
      <c r="V19" s="506">
        <f t="shared" si="0"/>
        <v>9848</v>
      </c>
      <c r="W19" s="525"/>
      <c r="X19" s="525">
        <v>4879</v>
      </c>
      <c r="Y19" s="525"/>
      <c r="Z19" s="525">
        <v>4969</v>
      </c>
      <c r="AA19" s="524"/>
      <c r="AB19" s="505">
        <f t="shared" si="4"/>
        <v>1133468</v>
      </c>
      <c r="AC19" s="506"/>
      <c r="AD19" s="525">
        <v>1100553</v>
      </c>
      <c r="AE19" s="506"/>
      <c r="AF19" s="525">
        <v>32915</v>
      </c>
      <c r="AG19" s="506"/>
      <c r="AH19" s="505">
        <f t="shared" si="1"/>
        <v>3534759</v>
      </c>
      <c r="AI19" s="506"/>
      <c r="AJ19" s="506">
        <v>3051365</v>
      </c>
      <c r="AK19" s="506"/>
      <c r="AL19" s="506">
        <v>68811</v>
      </c>
      <c r="AM19" s="506"/>
      <c r="AN19" s="506">
        <v>164247</v>
      </c>
      <c r="AO19" s="506"/>
      <c r="AP19" s="506">
        <v>250336</v>
      </c>
      <c r="AQ19" s="506"/>
      <c r="AR19" s="526">
        <v>3164</v>
      </c>
    </row>
    <row r="20" spans="2:44" s="484" customFormat="1" ht="16.5" customHeight="1">
      <c r="B20" s="492"/>
      <c r="C20" s="528"/>
      <c r="D20" s="522" t="s">
        <v>255</v>
      </c>
      <c r="E20" s="523">
        <f t="shared" si="2"/>
        <v>19</v>
      </c>
      <c r="F20" s="506">
        <v>19</v>
      </c>
      <c r="G20" s="506">
        <v>0</v>
      </c>
      <c r="H20" s="506">
        <v>0</v>
      </c>
      <c r="I20" s="506"/>
      <c r="J20" s="503">
        <f t="shared" si="3"/>
        <v>6969</v>
      </c>
      <c r="K20" s="503"/>
      <c r="L20" s="503">
        <v>4419</v>
      </c>
      <c r="M20" s="503"/>
      <c r="N20" s="503">
        <v>2550</v>
      </c>
      <c r="O20" s="503"/>
      <c r="P20" s="506">
        <f>SUM(R20:T20)</f>
        <v>0</v>
      </c>
      <c r="Q20" s="524"/>
      <c r="R20" s="525">
        <v>0</v>
      </c>
      <c r="S20" s="524"/>
      <c r="T20" s="525">
        <v>0</v>
      </c>
      <c r="U20" s="525"/>
      <c r="V20" s="506">
        <f t="shared" si="0"/>
        <v>6969</v>
      </c>
      <c r="W20" s="525"/>
      <c r="X20" s="525">
        <v>4419</v>
      </c>
      <c r="Y20" s="525"/>
      <c r="Z20" s="525">
        <v>2550</v>
      </c>
      <c r="AA20" s="524"/>
      <c r="AB20" s="505">
        <f t="shared" si="4"/>
        <v>1069595</v>
      </c>
      <c r="AC20" s="506"/>
      <c r="AD20" s="525">
        <v>1032500</v>
      </c>
      <c r="AE20" s="506"/>
      <c r="AF20" s="525">
        <v>37095</v>
      </c>
      <c r="AG20" s="506"/>
      <c r="AH20" s="505">
        <f t="shared" si="1"/>
        <v>4078244</v>
      </c>
      <c r="AI20" s="506"/>
      <c r="AJ20" s="506">
        <v>3469048</v>
      </c>
      <c r="AK20" s="506"/>
      <c r="AL20" s="506">
        <v>85383</v>
      </c>
      <c r="AM20" s="506"/>
      <c r="AN20" s="506">
        <v>220930</v>
      </c>
      <c r="AO20" s="506"/>
      <c r="AP20" s="506">
        <v>302883</v>
      </c>
      <c r="AQ20" s="506"/>
      <c r="AR20" s="526">
        <v>0</v>
      </c>
    </row>
    <row r="21" spans="2:44" s="484" customFormat="1" ht="16.5" customHeight="1">
      <c r="B21" s="492"/>
      <c r="C21" s="528"/>
      <c r="D21" s="522" t="s">
        <v>256</v>
      </c>
      <c r="E21" s="523">
        <f t="shared" si="2"/>
        <v>14</v>
      </c>
      <c r="F21" s="506">
        <v>14</v>
      </c>
      <c r="G21" s="506">
        <v>0</v>
      </c>
      <c r="H21" s="506">
        <v>0</v>
      </c>
      <c r="I21" s="524" t="s">
        <v>257</v>
      </c>
      <c r="J21" s="503">
        <f t="shared" si="3"/>
        <v>10940</v>
      </c>
      <c r="K21" s="524" t="s">
        <v>257</v>
      </c>
      <c r="L21" s="503">
        <v>5182</v>
      </c>
      <c r="M21" s="524" t="s">
        <v>257</v>
      </c>
      <c r="N21" s="503">
        <v>5758</v>
      </c>
      <c r="O21" s="503"/>
      <c r="P21" s="506">
        <f>SUM(R21:T21)</f>
        <v>0</v>
      </c>
      <c r="Q21" s="524"/>
      <c r="R21" s="525">
        <v>0</v>
      </c>
      <c r="S21" s="524"/>
      <c r="T21" s="525">
        <v>0</v>
      </c>
      <c r="U21" s="506" t="s">
        <v>257</v>
      </c>
      <c r="V21" s="506">
        <f t="shared" si="0"/>
        <v>10940</v>
      </c>
      <c r="W21" s="506" t="s">
        <v>257</v>
      </c>
      <c r="X21" s="525">
        <v>5182</v>
      </c>
      <c r="Y21" s="506" t="s">
        <v>257</v>
      </c>
      <c r="Z21" s="525">
        <v>5758</v>
      </c>
      <c r="AA21" s="506" t="s">
        <v>257</v>
      </c>
      <c r="AB21" s="505">
        <f t="shared" si="4"/>
        <v>1508135</v>
      </c>
      <c r="AC21" s="506" t="s">
        <v>257</v>
      </c>
      <c r="AD21" s="525">
        <v>1487638</v>
      </c>
      <c r="AE21" s="506" t="s">
        <v>257</v>
      </c>
      <c r="AF21" s="525">
        <v>20497</v>
      </c>
      <c r="AG21" s="506" t="s">
        <v>257</v>
      </c>
      <c r="AH21" s="505">
        <f t="shared" si="1"/>
        <v>5054982</v>
      </c>
      <c r="AI21" s="506" t="s">
        <v>257</v>
      </c>
      <c r="AJ21" s="506">
        <v>4572519</v>
      </c>
      <c r="AK21" s="506" t="s">
        <v>257</v>
      </c>
      <c r="AL21" s="506">
        <v>34958</v>
      </c>
      <c r="AM21" s="506" t="s">
        <v>257</v>
      </c>
      <c r="AN21" s="506">
        <v>212656</v>
      </c>
      <c r="AO21" s="506" t="s">
        <v>257</v>
      </c>
      <c r="AP21" s="506">
        <v>234849</v>
      </c>
      <c r="AQ21" s="506"/>
      <c r="AR21" s="526">
        <v>25320</v>
      </c>
    </row>
    <row r="22" spans="2:44" s="484" customFormat="1" ht="16.5" customHeight="1">
      <c r="B22" s="492"/>
      <c r="C22" s="528"/>
      <c r="D22" s="522" t="s">
        <v>258</v>
      </c>
      <c r="E22" s="523">
        <f t="shared" si="2"/>
        <v>1</v>
      </c>
      <c r="F22" s="506">
        <v>1</v>
      </c>
      <c r="G22" s="506">
        <v>0</v>
      </c>
      <c r="H22" s="506">
        <v>0</v>
      </c>
      <c r="I22" s="506"/>
      <c r="J22" s="503">
        <f t="shared" si="3"/>
        <v>0</v>
      </c>
      <c r="K22" s="503"/>
      <c r="L22" s="503">
        <f>SUM(R22,X22)</f>
        <v>0</v>
      </c>
      <c r="M22" s="503"/>
      <c r="N22" s="503">
        <f>SUM(T22,Z22)</f>
        <v>0</v>
      </c>
      <c r="O22" s="503"/>
      <c r="P22" s="506">
        <f>SUM(R22:T22)</f>
        <v>0</v>
      </c>
      <c r="Q22" s="524"/>
      <c r="R22" s="525">
        <v>0</v>
      </c>
      <c r="S22" s="524"/>
      <c r="T22" s="525">
        <v>0</v>
      </c>
      <c r="U22" s="525"/>
      <c r="V22" s="503">
        <f t="shared" si="0"/>
        <v>0</v>
      </c>
      <c r="W22" s="525"/>
      <c r="X22" s="525" t="s">
        <v>225</v>
      </c>
      <c r="Y22" s="525"/>
      <c r="Z22" s="525" t="s">
        <v>225</v>
      </c>
      <c r="AA22" s="524"/>
      <c r="AB22" s="505">
        <f t="shared" si="4"/>
        <v>0</v>
      </c>
      <c r="AC22" s="506"/>
      <c r="AD22" s="525" t="s">
        <v>225</v>
      </c>
      <c r="AE22" s="506"/>
      <c r="AF22" s="525" t="s">
        <v>225</v>
      </c>
      <c r="AG22" s="506"/>
      <c r="AH22" s="505">
        <f t="shared" si="1"/>
        <v>0</v>
      </c>
      <c r="AI22" s="506"/>
      <c r="AJ22" s="525" t="s">
        <v>225</v>
      </c>
      <c r="AK22" s="506"/>
      <c r="AL22" s="525" t="s">
        <v>225</v>
      </c>
      <c r="AM22" s="506"/>
      <c r="AN22" s="525" t="s">
        <v>225</v>
      </c>
      <c r="AO22" s="506"/>
      <c r="AP22" s="525" t="s">
        <v>225</v>
      </c>
      <c r="AQ22" s="506"/>
      <c r="AR22" s="526">
        <v>0</v>
      </c>
    </row>
    <row r="23" spans="2:44" s="508" customFormat="1" ht="16.5" customHeight="1">
      <c r="B23" s="492"/>
      <c r="C23" s="527"/>
      <c r="D23" s="510" t="s">
        <v>970</v>
      </c>
      <c r="E23" s="516">
        <f>SUM(E24,E28)</f>
        <v>1381</v>
      </c>
      <c r="F23" s="517">
        <f>SUM(F24,F28)</f>
        <v>386</v>
      </c>
      <c r="G23" s="517">
        <f>SUM(G24,G28)</f>
        <v>29</v>
      </c>
      <c r="H23" s="517">
        <f>SUM(H24,H28)</f>
        <v>966</v>
      </c>
      <c r="I23" s="517"/>
      <c r="J23" s="518">
        <f>SUM(J24,J28)</f>
        <v>13622</v>
      </c>
      <c r="K23" s="518"/>
      <c r="L23" s="518">
        <f>SUM(L24,L28)</f>
        <v>5801</v>
      </c>
      <c r="M23" s="518"/>
      <c r="N23" s="518">
        <f>SUM(N24,N28)</f>
        <v>7821</v>
      </c>
      <c r="O23" s="518"/>
      <c r="P23" s="518">
        <f>SUM(P24,P28)</f>
        <v>2153</v>
      </c>
      <c r="Q23" s="517">
        <f>SUM(Q24,Q28)</f>
        <v>0</v>
      </c>
      <c r="R23" s="517">
        <f>SUM(R24,R28)</f>
        <v>1119</v>
      </c>
      <c r="S23" s="519">
        <f>SUM(S24,S28)</f>
        <v>0</v>
      </c>
      <c r="T23" s="517">
        <f>SUM(T24,T28)</f>
        <v>1034</v>
      </c>
      <c r="U23" s="517"/>
      <c r="V23" s="517">
        <f>SUM(V24,V28)</f>
        <v>15775</v>
      </c>
      <c r="W23" s="517"/>
      <c r="X23" s="517">
        <f>SUM(X24,X28)</f>
        <v>6920</v>
      </c>
      <c r="Y23" s="517"/>
      <c r="Z23" s="517">
        <f>SUM(Z24,Z28)</f>
        <v>8855</v>
      </c>
      <c r="AA23" s="517"/>
      <c r="AB23" s="518">
        <f>SUM(AB24,AB28)</f>
        <v>1320038</v>
      </c>
      <c r="AC23" s="517"/>
      <c r="AD23" s="514">
        <v>0</v>
      </c>
      <c r="AE23" s="512"/>
      <c r="AF23" s="514">
        <v>0</v>
      </c>
      <c r="AG23" s="517"/>
      <c r="AH23" s="518">
        <f>SUM(AH24,AH28)</f>
        <v>8063051</v>
      </c>
      <c r="AI23" s="512"/>
      <c r="AJ23" s="512">
        <v>0</v>
      </c>
      <c r="AK23" s="514"/>
      <c r="AL23" s="512">
        <v>0</v>
      </c>
      <c r="AM23" s="514"/>
      <c r="AN23" s="512">
        <v>0</v>
      </c>
      <c r="AO23" s="514"/>
      <c r="AP23" s="512">
        <v>0</v>
      </c>
      <c r="AQ23" s="517"/>
      <c r="AR23" s="520">
        <f>SUM(AR24,AR28)</f>
        <v>366765</v>
      </c>
    </row>
    <row r="24" spans="2:44" s="508" customFormat="1" ht="16.5" customHeight="1">
      <c r="B24" s="492"/>
      <c r="C24" s="527"/>
      <c r="D24" s="510" t="s">
        <v>244</v>
      </c>
      <c r="E24" s="516">
        <f>SUM(E25:E27)</f>
        <v>1222</v>
      </c>
      <c r="F24" s="512">
        <f>SUM(F25:F27)</f>
        <v>233</v>
      </c>
      <c r="G24" s="512">
        <f>SUM(G25:G27)</f>
        <v>27</v>
      </c>
      <c r="H24" s="512">
        <f>SUM(H25:H27)</f>
        <v>962</v>
      </c>
      <c r="I24" s="512"/>
      <c r="J24" s="513">
        <f>SUM(J25:J27)</f>
        <v>4098</v>
      </c>
      <c r="K24" s="513"/>
      <c r="L24" s="513">
        <f>SUM(L25:L27)</f>
        <v>1837</v>
      </c>
      <c r="M24" s="513"/>
      <c r="N24" s="513">
        <f>SUM(N25:N27)</f>
        <v>2261</v>
      </c>
      <c r="O24" s="513"/>
      <c r="P24" s="513">
        <f>SUM(P25:P27)</f>
        <v>2146</v>
      </c>
      <c r="Q24" s="512"/>
      <c r="R24" s="512">
        <f>SUM(R25:R27)</f>
        <v>1115</v>
      </c>
      <c r="S24" s="512"/>
      <c r="T24" s="512">
        <f>SUM(T25:T27)</f>
        <v>1031</v>
      </c>
      <c r="U24" s="512"/>
      <c r="V24" s="512">
        <f>SUM(V25:V27)</f>
        <v>6244</v>
      </c>
      <c r="W24" s="512"/>
      <c r="X24" s="512">
        <f>SUM(X25:X27)</f>
        <v>2952</v>
      </c>
      <c r="Y24" s="512"/>
      <c r="Z24" s="512">
        <f>SUM(Z25:Z27)</f>
        <v>3292</v>
      </c>
      <c r="AA24" s="529"/>
      <c r="AB24" s="513">
        <f>SUM(AB25:AB27)</f>
        <v>309351</v>
      </c>
      <c r="AC24" s="512"/>
      <c r="AD24" s="512">
        <f>SUM(AD25:AD27)</f>
        <v>0</v>
      </c>
      <c r="AE24" s="517"/>
      <c r="AF24" s="512">
        <f>SUM(AF25:AF27)</f>
        <v>0</v>
      </c>
      <c r="AG24" s="512"/>
      <c r="AH24" s="513">
        <f>SUM(AH25:AH27)</f>
        <v>1391432</v>
      </c>
      <c r="AI24" s="512"/>
      <c r="AJ24" s="512">
        <f>SUM(AJ25:AJ27)</f>
        <v>0</v>
      </c>
      <c r="AK24" s="512"/>
      <c r="AL24" s="512">
        <f>SUM(AL25:AL27)</f>
        <v>0</v>
      </c>
      <c r="AM24" s="512"/>
      <c r="AN24" s="512">
        <f>SUM(AN25:AN27)</f>
        <v>0</v>
      </c>
      <c r="AO24" s="512"/>
      <c r="AP24" s="512">
        <f>SUM(AP25:AP27)</f>
        <v>0</v>
      </c>
      <c r="AQ24" s="512"/>
      <c r="AR24" s="515">
        <f>SUM(AR25:AR27)</f>
        <v>98114</v>
      </c>
    </row>
    <row r="25" spans="2:44" s="484" customFormat="1" ht="16.5" customHeight="1">
      <c r="B25" s="492">
        <v>18</v>
      </c>
      <c r="C25" s="528"/>
      <c r="D25" s="522" t="s">
        <v>245</v>
      </c>
      <c r="E25" s="523">
        <f>SUM(F25:H25)</f>
        <v>616</v>
      </c>
      <c r="F25" s="530">
        <v>18</v>
      </c>
      <c r="G25" s="530">
        <v>4</v>
      </c>
      <c r="H25" s="530">
        <v>594</v>
      </c>
      <c r="I25" s="530"/>
      <c r="J25" s="503">
        <f>SUM(L25:N25)</f>
        <v>191</v>
      </c>
      <c r="K25" s="503"/>
      <c r="L25" s="503">
        <v>69</v>
      </c>
      <c r="M25" s="503"/>
      <c r="N25" s="503">
        <v>122</v>
      </c>
      <c r="O25" s="503"/>
      <c r="P25" s="503">
        <f>SUM(R25:T25)</f>
        <v>1153</v>
      </c>
      <c r="Q25" s="506"/>
      <c r="R25" s="530">
        <v>601</v>
      </c>
      <c r="S25" s="530"/>
      <c r="T25" s="530">
        <v>552</v>
      </c>
      <c r="U25" s="530"/>
      <c r="V25" s="530">
        <f>SUM(X25:Z25)</f>
        <v>1344</v>
      </c>
      <c r="W25" s="530"/>
      <c r="X25" s="530">
        <v>670</v>
      </c>
      <c r="Y25" s="530"/>
      <c r="Z25" s="530">
        <v>674</v>
      </c>
      <c r="AA25" s="531"/>
      <c r="AB25" s="505">
        <v>11153</v>
      </c>
      <c r="AC25" s="530"/>
      <c r="AD25" s="525">
        <v>0</v>
      </c>
      <c r="AE25" s="530"/>
      <c r="AF25" s="525">
        <v>0</v>
      </c>
      <c r="AG25" s="530"/>
      <c r="AH25" s="505">
        <v>127396</v>
      </c>
      <c r="AI25" s="530"/>
      <c r="AJ25" s="525">
        <v>0</v>
      </c>
      <c r="AK25" s="530"/>
      <c r="AL25" s="525">
        <v>0</v>
      </c>
      <c r="AM25" s="530"/>
      <c r="AN25" s="525">
        <v>0</v>
      </c>
      <c r="AO25" s="530"/>
      <c r="AP25" s="525">
        <v>0</v>
      </c>
      <c r="AQ25" s="530"/>
      <c r="AR25" s="532">
        <v>1718</v>
      </c>
    </row>
    <row r="26" spans="2:44" s="484" customFormat="1" ht="16.5" customHeight="1">
      <c r="B26" s="492">
        <v>19</v>
      </c>
      <c r="C26" s="528"/>
      <c r="D26" s="522" t="s">
        <v>247</v>
      </c>
      <c r="E26" s="523">
        <f>SUM(F26:H26)</f>
        <v>438</v>
      </c>
      <c r="F26" s="530">
        <v>105</v>
      </c>
      <c r="G26" s="530">
        <v>14</v>
      </c>
      <c r="H26" s="530">
        <v>319</v>
      </c>
      <c r="I26" s="530"/>
      <c r="J26" s="503">
        <f>SUM(L26:N26)</f>
        <v>1686</v>
      </c>
      <c r="K26" s="503"/>
      <c r="L26" s="503">
        <v>713</v>
      </c>
      <c r="M26" s="503"/>
      <c r="N26" s="503">
        <v>973</v>
      </c>
      <c r="O26" s="503"/>
      <c r="P26" s="503">
        <f>SUM(R26:T26)</f>
        <v>858</v>
      </c>
      <c r="Q26" s="506"/>
      <c r="R26" s="530">
        <v>445</v>
      </c>
      <c r="S26" s="530"/>
      <c r="T26" s="530">
        <v>413</v>
      </c>
      <c r="U26" s="530"/>
      <c r="V26" s="530">
        <f>SUM(X26:Z26)</f>
        <v>2544</v>
      </c>
      <c r="W26" s="530"/>
      <c r="X26" s="530">
        <v>1158</v>
      </c>
      <c r="Y26" s="530"/>
      <c r="Z26" s="530">
        <v>1386</v>
      </c>
      <c r="AA26" s="531"/>
      <c r="AB26" s="505">
        <v>122028</v>
      </c>
      <c r="AC26" s="530"/>
      <c r="AD26" s="525">
        <v>0</v>
      </c>
      <c r="AE26" s="530"/>
      <c r="AF26" s="525">
        <v>0</v>
      </c>
      <c r="AG26" s="530"/>
      <c r="AH26" s="505">
        <v>548884</v>
      </c>
      <c r="AI26" s="530"/>
      <c r="AJ26" s="525">
        <v>0</v>
      </c>
      <c r="AK26" s="530"/>
      <c r="AL26" s="525">
        <v>0</v>
      </c>
      <c r="AM26" s="530"/>
      <c r="AN26" s="525">
        <v>0</v>
      </c>
      <c r="AO26" s="530"/>
      <c r="AP26" s="525">
        <v>0</v>
      </c>
      <c r="AQ26" s="530"/>
      <c r="AR26" s="532">
        <v>15384</v>
      </c>
    </row>
    <row r="27" spans="2:44" s="484" customFormat="1" ht="16.5" customHeight="1">
      <c r="B27" s="492"/>
      <c r="C27" s="528"/>
      <c r="D27" s="522" t="s">
        <v>248</v>
      </c>
      <c r="E27" s="523">
        <f>SUM(F27:H27)</f>
        <v>168</v>
      </c>
      <c r="F27" s="530">
        <v>110</v>
      </c>
      <c r="G27" s="530">
        <v>9</v>
      </c>
      <c r="H27" s="530">
        <v>49</v>
      </c>
      <c r="I27" s="530"/>
      <c r="J27" s="503">
        <f>SUM(L27:N27)</f>
        <v>2221</v>
      </c>
      <c r="K27" s="503"/>
      <c r="L27" s="503">
        <v>1055</v>
      </c>
      <c r="M27" s="503"/>
      <c r="N27" s="503">
        <v>1166</v>
      </c>
      <c r="O27" s="503"/>
      <c r="P27" s="503">
        <f>SUM(R27:T27)</f>
        <v>135</v>
      </c>
      <c r="Q27" s="506"/>
      <c r="R27" s="530">
        <v>69</v>
      </c>
      <c r="S27" s="530"/>
      <c r="T27" s="530">
        <v>66</v>
      </c>
      <c r="U27" s="530"/>
      <c r="V27" s="530">
        <f>SUM(X27:Z27)</f>
        <v>2356</v>
      </c>
      <c r="W27" s="530"/>
      <c r="X27" s="530">
        <v>1124</v>
      </c>
      <c r="Y27" s="530"/>
      <c r="Z27" s="530">
        <v>1232</v>
      </c>
      <c r="AA27" s="531"/>
      <c r="AB27" s="505">
        <v>176170</v>
      </c>
      <c r="AC27" s="530"/>
      <c r="AD27" s="525">
        <v>0</v>
      </c>
      <c r="AE27" s="530"/>
      <c r="AF27" s="525">
        <v>0</v>
      </c>
      <c r="AG27" s="530"/>
      <c r="AH27" s="505">
        <v>715152</v>
      </c>
      <c r="AI27" s="530"/>
      <c r="AJ27" s="525">
        <v>0</v>
      </c>
      <c r="AK27" s="530"/>
      <c r="AL27" s="525">
        <v>0</v>
      </c>
      <c r="AM27" s="530"/>
      <c r="AN27" s="525">
        <v>0</v>
      </c>
      <c r="AO27" s="530"/>
      <c r="AP27" s="525">
        <v>0</v>
      </c>
      <c r="AQ27" s="530"/>
      <c r="AR27" s="532">
        <v>81012</v>
      </c>
    </row>
    <row r="28" spans="2:44" s="508" customFormat="1" ht="16.5" customHeight="1">
      <c r="B28" s="492" t="s">
        <v>259</v>
      </c>
      <c r="C28" s="527"/>
      <c r="D28" s="510" t="s">
        <v>249</v>
      </c>
      <c r="E28" s="516">
        <f>SUM(E29:E34)</f>
        <v>159</v>
      </c>
      <c r="F28" s="517">
        <f>SUM(F29:F34)</f>
        <v>153</v>
      </c>
      <c r="G28" s="517">
        <f>SUM(G29:G34)</f>
        <v>2</v>
      </c>
      <c r="H28" s="517">
        <f>SUM(H29:H34)</f>
        <v>4</v>
      </c>
      <c r="I28" s="517"/>
      <c r="J28" s="518">
        <f>SUM(L28+N28)</f>
        <v>9524</v>
      </c>
      <c r="K28" s="518"/>
      <c r="L28" s="518">
        <f>SUM(L29:L34)</f>
        <v>3964</v>
      </c>
      <c r="M28" s="518"/>
      <c r="N28" s="518">
        <f>SUM(N29:N34)</f>
        <v>5560</v>
      </c>
      <c r="O28" s="518"/>
      <c r="P28" s="518">
        <f>SUM(P29:P34)</f>
        <v>7</v>
      </c>
      <c r="Q28" s="517">
        <f>SUM(Q29:Q34)</f>
        <v>0</v>
      </c>
      <c r="R28" s="517">
        <f>SUM(R29:R34)</f>
        <v>4</v>
      </c>
      <c r="S28" s="517">
        <f>SUM(S29:S34)</f>
        <v>0</v>
      </c>
      <c r="T28" s="517">
        <f>SUM(T29:T34)</f>
        <v>3</v>
      </c>
      <c r="U28" s="517"/>
      <c r="V28" s="512">
        <f>SUM(V29:V34)</f>
        <v>9531</v>
      </c>
      <c r="W28" s="517"/>
      <c r="X28" s="517">
        <f>SUM(X29:X34)</f>
        <v>3968</v>
      </c>
      <c r="Y28" s="517"/>
      <c r="Z28" s="517">
        <f>SUM(Z29:Z34)</f>
        <v>5563</v>
      </c>
      <c r="AA28" s="517"/>
      <c r="AB28" s="517">
        <f>SUM(AB29:AB34)</f>
        <v>1010687</v>
      </c>
      <c r="AC28" s="517"/>
      <c r="AD28" s="517">
        <f>SUM(AD29:AD34)</f>
        <v>939940</v>
      </c>
      <c r="AE28" s="517"/>
      <c r="AF28" s="517">
        <f>SUM(AF29:AF34)</f>
        <v>70747</v>
      </c>
      <c r="AG28" s="517"/>
      <c r="AH28" s="513">
        <f aca="true" t="shared" si="5" ref="AH28:AH34">SUM(AJ28,AL28,AN28,AP28)</f>
        <v>6671619</v>
      </c>
      <c r="AI28" s="517"/>
      <c r="AJ28" s="517">
        <f>SUM(AJ29:AJ34)</f>
        <v>6488874</v>
      </c>
      <c r="AK28" s="517"/>
      <c r="AL28" s="517">
        <f>SUM(AL29:AL34)</f>
        <v>85792</v>
      </c>
      <c r="AM28" s="517"/>
      <c r="AN28" s="517">
        <f>SUM(AN29:AN34)</f>
        <v>46918</v>
      </c>
      <c r="AO28" s="517"/>
      <c r="AP28" s="517">
        <f>SUM(AP29:AP34)</f>
        <v>50035</v>
      </c>
      <c r="AQ28" s="517"/>
      <c r="AR28" s="520">
        <f>SUM(AR29:AR34)</f>
        <v>268651</v>
      </c>
    </row>
    <row r="29" spans="2:44" s="484" customFormat="1" ht="16.5" customHeight="1">
      <c r="B29" s="492"/>
      <c r="C29" s="528"/>
      <c r="D29" s="522" t="s">
        <v>250</v>
      </c>
      <c r="E29" s="523">
        <f aca="true" t="shared" si="6" ref="E29:E34">SUM(F29:H29)</f>
        <v>59</v>
      </c>
      <c r="F29" s="530">
        <v>55</v>
      </c>
      <c r="G29" s="530">
        <v>1</v>
      </c>
      <c r="H29" s="530">
        <v>3</v>
      </c>
      <c r="I29" s="530"/>
      <c r="J29" s="503">
        <f>SUM(L29:N29)</f>
        <v>1459</v>
      </c>
      <c r="K29" s="503"/>
      <c r="L29" s="503">
        <v>659</v>
      </c>
      <c r="M29" s="503"/>
      <c r="N29" s="503">
        <v>800</v>
      </c>
      <c r="O29" s="503"/>
      <c r="P29" s="503">
        <f aca="true" t="shared" si="7" ref="P29:P34">SUM(R29:T29)</f>
        <v>6</v>
      </c>
      <c r="Q29" s="506"/>
      <c r="R29" s="530">
        <v>3</v>
      </c>
      <c r="S29" s="530"/>
      <c r="T29" s="530">
        <v>3</v>
      </c>
      <c r="U29" s="530"/>
      <c r="V29" s="530">
        <f aca="true" t="shared" si="8" ref="V29:V34">SUM(X29:Z29)</f>
        <v>1465</v>
      </c>
      <c r="W29" s="530"/>
      <c r="X29" s="530">
        <v>662</v>
      </c>
      <c r="Y29" s="530"/>
      <c r="Z29" s="530">
        <v>803</v>
      </c>
      <c r="AA29" s="531"/>
      <c r="AB29" s="505">
        <f aca="true" t="shared" si="9" ref="AB29:AB34">SUM(AD29:AF29)</f>
        <v>120846</v>
      </c>
      <c r="AC29" s="530"/>
      <c r="AD29" s="530">
        <v>115683</v>
      </c>
      <c r="AE29" s="530"/>
      <c r="AF29" s="530">
        <v>5163</v>
      </c>
      <c r="AG29" s="530"/>
      <c r="AH29" s="505">
        <f t="shared" si="5"/>
        <v>558894</v>
      </c>
      <c r="AI29" s="530"/>
      <c r="AJ29" s="530">
        <v>539337</v>
      </c>
      <c r="AK29" s="530"/>
      <c r="AL29" s="530">
        <v>13765</v>
      </c>
      <c r="AM29" s="530"/>
      <c r="AN29" s="530">
        <v>5523</v>
      </c>
      <c r="AO29" s="530"/>
      <c r="AP29" s="530">
        <v>269</v>
      </c>
      <c r="AQ29" s="530"/>
      <c r="AR29" s="532">
        <v>31685</v>
      </c>
    </row>
    <row r="30" spans="2:44" s="484" customFormat="1" ht="16.5" customHeight="1">
      <c r="B30" s="492"/>
      <c r="C30" s="528"/>
      <c r="D30" s="522" t="s">
        <v>251</v>
      </c>
      <c r="E30" s="523">
        <f t="shared" si="6"/>
        <v>39</v>
      </c>
      <c r="F30" s="530">
        <v>37</v>
      </c>
      <c r="G30" s="530">
        <v>1</v>
      </c>
      <c r="H30" s="530">
        <v>1</v>
      </c>
      <c r="I30" s="530"/>
      <c r="J30" s="503">
        <f>SUM(L30:N30)</f>
        <v>1576</v>
      </c>
      <c r="K30" s="503"/>
      <c r="L30" s="503">
        <v>779</v>
      </c>
      <c r="M30" s="503"/>
      <c r="N30" s="503">
        <v>797</v>
      </c>
      <c r="O30" s="503"/>
      <c r="P30" s="503">
        <f t="shared" si="7"/>
        <v>1</v>
      </c>
      <c r="Q30" s="506"/>
      <c r="R30" s="530">
        <v>1</v>
      </c>
      <c r="S30" s="530"/>
      <c r="T30" s="530">
        <v>0</v>
      </c>
      <c r="U30" s="530"/>
      <c r="V30" s="530">
        <f t="shared" si="8"/>
        <v>1577</v>
      </c>
      <c r="W30" s="530"/>
      <c r="X30" s="530">
        <v>780</v>
      </c>
      <c r="Y30" s="530"/>
      <c r="Z30" s="530">
        <v>797</v>
      </c>
      <c r="AA30" s="531"/>
      <c r="AB30" s="505">
        <f t="shared" si="9"/>
        <v>148421</v>
      </c>
      <c r="AC30" s="530"/>
      <c r="AD30" s="530">
        <v>143754</v>
      </c>
      <c r="AE30" s="530"/>
      <c r="AF30" s="530">
        <v>4667</v>
      </c>
      <c r="AG30" s="530"/>
      <c r="AH30" s="505">
        <f t="shared" si="5"/>
        <v>1603348</v>
      </c>
      <c r="AI30" s="530"/>
      <c r="AJ30" s="530">
        <v>1579597</v>
      </c>
      <c r="AK30" s="530"/>
      <c r="AL30" s="530">
        <v>14040</v>
      </c>
      <c r="AM30" s="530"/>
      <c r="AN30" s="530">
        <v>8183</v>
      </c>
      <c r="AO30" s="530"/>
      <c r="AP30" s="530">
        <v>1528</v>
      </c>
      <c r="AQ30" s="530"/>
      <c r="AR30" s="532">
        <v>120114</v>
      </c>
    </row>
    <row r="31" spans="2:44" s="484" customFormat="1" ht="16.5" customHeight="1">
      <c r="B31" s="492" t="s">
        <v>260</v>
      </c>
      <c r="C31" s="528"/>
      <c r="D31" s="522" t="s">
        <v>252</v>
      </c>
      <c r="E31" s="523">
        <f t="shared" si="6"/>
        <v>38</v>
      </c>
      <c r="F31" s="530">
        <v>38</v>
      </c>
      <c r="G31" s="530">
        <v>0</v>
      </c>
      <c r="H31" s="530">
        <v>0</v>
      </c>
      <c r="I31" s="530"/>
      <c r="J31" s="503">
        <f>SUM(L31:N31)</f>
        <v>2581</v>
      </c>
      <c r="K31" s="503"/>
      <c r="L31" s="503">
        <v>1100</v>
      </c>
      <c r="M31" s="503"/>
      <c r="N31" s="503">
        <v>1481</v>
      </c>
      <c r="O31" s="503"/>
      <c r="P31" s="506">
        <f t="shared" si="7"/>
        <v>0</v>
      </c>
      <c r="Q31" s="506"/>
      <c r="R31" s="530">
        <v>0</v>
      </c>
      <c r="S31" s="530"/>
      <c r="T31" s="530">
        <v>0</v>
      </c>
      <c r="U31" s="530"/>
      <c r="V31" s="530">
        <f t="shared" si="8"/>
        <v>2581</v>
      </c>
      <c r="W31" s="530"/>
      <c r="X31" s="530">
        <v>1100</v>
      </c>
      <c r="Y31" s="530"/>
      <c r="Z31" s="530">
        <v>1481</v>
      </c>
      <c r="AA31" s="531"/>
      <c r="AB31" s="505">
        <f t="shared" si="9"/>
        <v>276871</v>
      </c>
      <c r="AC31" s="530"/>
      <c r="AD31" s="530">
        <v>240904</v>
      </c>
      <c r="AE31" s="530"/>
      <c r="AF31" s="530">
        <v>35967</v>
      </c>
      <c r="AG31" s="530"/>
      <c r="AH31" s="505">
        <f t="shared" si="5"/>
        <v>1305608</v>
      </c>
      <c r="AI31" s="530"/>
      <c r="AJ31" s="530">
        <v>1266032</v>
      </c>
      <c r="AK31" s="530"/>
      <c r="AL31" s="530">
        <v>21925</v>
      </c>
      <c r="AM31" s="530"/>
      <c r="AN31" s="530">
        <v>11103</v>
      </c>
      <c r="AO31" s="530"/>
      <c r="AP31" s="530">
        <v>6548</v>
      </c>
      <c r="AQ31" s="530"/>
      <c r="AR31" s="532">
        <v>116852</v>
      </c>
    </row>
    <row r="32" spans="2:44" s="484" customFormat="1" ht="16.5" customHeight="1">
      <c r="B32" s="492"/>
      <c r="C32" s="528"/>
      <c r="D32" s="522" t="s">
        <v>253</v>
      </c>
      <c r="E32" s="523">
        <f t="shared" si="6"/>
        <v>17</v>
      </c>
      <c r="F32" s="530">
        <v>17</v>
      </c>
      <c r="G32" s="530">
        <v>0</v>
      </c>
      <c r="H32" s="530">
        <v>0</v>
      </c>
      <c r="I32" s="530"/>
      <c r="J32" s="503">
        <f>SUM(L32:N32)</f>
        <v>2373</v>
      </c>
      <c r="K32" s="503"/>
      <c r="L32" s="503">
        <v>924</v>
      </c>
      <c r="M32" s="503"/>
      <c r="N32" s="503">
        <v>1449</v>
      </c>
      <c r="O32" s="503"/>
      <c r="P32" s="506">
        <f t="shared" si="7"/>
        <v>0</v>
      </c>
      <c r="Q32" s="506"/>
      <c r="R32" s="530">
        <v>0</v>
      </c>
      <c r="S32" s="530"/>
      <c r="T32" s="530">
        <v>0</v>
      </c>
      <c r="U32" s="530"/>
      <c r="V32" s="530">
        <f t="shared" si="8"/>
        <v>2373</v>
      </c>
      <c r="W32" s="530"/>
      <c r="X32" s="530">
        <v>924</v>
      </c>
      <c r="Y32" s="530"/>
      <c r="Z32" s="530">
        <v>1449</v>
      </c>
      <c r="AA32" s="531"/>
      <c r="AB32" s="505">
        <f t="shared" si="9"/>
        <v>312998</v>
      </c>
      <c r="AC32" s="530"/>
      <c r="AD32" s="530">
        <v>294085</v>
      </c>
      <c r="AE32" s="530"/>
      <c r="AF32" s="530">
        <v>18913</v>
      </c>
      <c r="AG32" s="530"/>
      <c r="AH32" s="505">
        <f t="shared" si="5"/>
        <v>2197770</v>
      </c>
      <c r="AI32" s="530"/>
      <c r="AJ32" s="530">
        <v>2116350</v>
      </c>
      <c r="AK32" s="530"/>
      <c r="AL32" s="530">
        <v>28563</v>
      </c>
      <c r="AM32" s="530"/>
      <c r="AN32" s="530">
        <v>11167</v>
      </c>
      <c r="AO32" s="530"/>
      <c r="AP32" s="530">
        <v>41690</v>
      </c>
      <c r="AQ32" s="530"/>
      <c r="AR32" s="532">
        <v>0</v>
      </c>
    </row>
    <row r="33" spans="2:44" s="484" customFormat="1" ht="16.5" customHeight="1">
      <c r="B33" s="492"/>
      <c r="C33" s="528"/>
      <c r="D33" s="522" t="s">
        <v>254</v>
      </c>
      <c r="E33" s="523">
        <f t="shared" si="6"/>
        <v>5</v>
      </c>
      <c r="F33" s="530">
        <v>5</v>
      </c>
      <c r="G33" s="530">
        <v>0</v>
      </c>
      <c r="H33" s="530">
        <v>0</v>
      </c>
      <c r="I33" s="531" t="s">
        <v>257</v>
      </c>
      <c r="J33" s="503">
        <f>SUM(L33:N33)</f>
        <v>1535</v>
      </c>
      <c r="K33" s="531" t="s">
        <v>257</v>
      </c>
      <c r="L33" s="503">
        <v>502</v>
      </c>
      <c r="M33" s="531" t="s">
        <v>257</v>
      </c>
      <c r="N33" s="503">
        <v>1033</v>
      </c>
      <c r="O33" s="503"/>
      <c r="P33" s="506">
        <f t="shared" si="7"/>
        <v>0</v>
      </c>
      <c r="Q33" s="531"/>
      <c r="R33" s="530">
        <v>0</v>
      </c>
      <c r="S33" s="531"/>
      <c r="T33" s="530">
        <v>0</v>
      </c>
      <c r="U33" s="533" t="s">
        <v>257</v>
      </c>
      <c r="V33" s="530">
        <f t="shared" si="8"/>
        <v>1535</v>
      </c>
      <c r="W33" s="533" t="s">
        <v>257</v>
      </c>
      <c r="X33" s="530">
        <v>502</v>
      </c>
      <c r="Y33" s="533" t="s">
        <v>257</v>
      </c>
      <c r="Z33" s="530">
        <v>1033</v>
      </c>
      <c r="AA33" s="533" t="s">
        <v>257</v>
      </c>
      <c r="AB33" s="505">
        <f t="shared" si="9"/>
        <v>151551</v>
      </c>
      <c r="AC33" s="533" t="s">
        <v>257</v>
      </c>
      <c r="AD33" s="530">
        <v>145514</v>
      </c>
      <c r="AE33" s="533" t="s">
        <v>257</v>
      </c>
      <c r="AF33" s="530">
        <v>6037</v>
      </c>
      <c r="AG33" s="533" t="s">
        <v>257</v>
      </c>
      <c r="AH33" s="505">
        <f t="shared" si="5"/>
        <v>1005999</v>
      </c>
      <c r="AI33" s="533" t="s">
        <v>257</v>
      </c>
      <c r="AJ33" s="530">
        <v>987558</v>
      </c>
      <c r="AK33" s="533" t="s">
        <v>257</v>
      </c>
      <c r="AL33" s="530">
        <v>7499</v>
      </c>
      <c r="AM33" s="533" t="s">
        <v>257</v>
      </c>
      <c r="AN33" s="530">
        <v>10942</v>
      </c>
      <c r="AO33" s="530"/>
      <c r="AP33" s="530">
        <v>0</v>
      </c>
      <c r="AQ33" s="530"/>
      <c r="AR33" s="532">
        <v>0</v>
      </c>
    </row>
    <row r="34" spans="2:44" s="484" customFormat="1" ht="16.5" customHeight="1">
      <c r="B34" s="492"/>
      <c r="C34" s="528"/>
      <c r="D34" s="522" t="s">
        <v>255</v>
      </c>
      <c r="E34" s="523">
        <f t="shared" si="6"/>
        <v>1</v>
      </c>
      <c r="F34" s="530">
        <v>1</v>
      </c>
      <c r="G34" s="530">
        <v>0</v>
      </c>
      <c r="H34" s="530">
        <v>0</v>
      </c>
      <c r="I34" s="530"/>
      <c r="J34" s="534" t="s">
        <v>261</v>
      </c>
      <c r="K34" s="534"/>
      <c r="L34" s="534" t="s">
        <v>261</v>
      </c>
      <c r="M34" s="534"/>
      <c r="N34" s="534" t="s">
        <v>261</v>
      </c>
      <c r="O34" s="534"/>
      <c r="P34" s="506">
        <f t="shared" si="7"/>
        <v>0</v>
      </c>
      <c r="Q34" s="506"/>
      <c r="R34" s="530">
        <v>0</v>
      </c>
      <c r="S34" s="530"/>
      <c r="T34" s="530">
        <v>0</v>
      </c>
      <c r="U34" s="530"/>
      <c r="V34" s="503">
        <f t="shared" si="8"/>
        <v>0</v>
      </c>
      <c r="W34" s="530"/>
      <c r="X34" s="530" t="s">
        <v>261</v>
      </c>
      <c r="Y34" s="530"/>
      <c r="Z34" s="530" t="s">
        <v>261</v>
      </c>
      <c r="AA34" s="531"/>
      <c r="AB34" s="505">
        <f t="shared" si="9"/>
        <v>0</v>
      </c>
      <c r="AC34" s="530"/>
      <c r="AD34" s="530" t="s">
        <v>261</v>
      </c>
      <c r="AE34" s="530"/>
      <c r="AF34" s="530" t="s">
        <v>261</v>
      </c>
      <c r="AG34" s="530"/>
      <c r="AH34" s="505">
        <f t="shared" si="5"/>
        <v>0</v>
      </c>
      <c r="AI34" s="530"/>
      <c r="AJ34" s="530" t="s">
        <v>261</v>
      </c>
      <c r="AK34" s="530"/>
      <c r="AL34" s="530" t="s">
        <v>261</v>
      </c>
      <c r="AM34" s="530"/>
      <c r="AN34" s="530" t="s">
        <v>261</v>
      </c>
      <c r="AO34" s="530"/>
      <c r="AP34" s="530">
        <v>0</v>
      </c>
      <c r="AQ34" s="530"/>
      <c r="AR34" s="532">
        <v>0</v>
      </c>
    </row>
    <row r="35" spans="2:44" s="508" customFormat="1" ht="16.5" customHeight="1">
      <c r="B35" s="492"/>
      <c r="C35" s="527"/>
      <c r="D35" s="510" t="s">
        <v>970</v>
      </c>
      <c r="E35" s="516">
        <f>SUM(E36,E40)</f>
        <v>1231</v>
      </c>
      <c r="F35" s="517">
        <f>SUM(F36,F40)</f>
        <v>373</v>
      </c>
      <c r="G35" s="517">
        <f>SUM(G36,G40)</f>
        <v>5</v>
      </c>
      <c r="H35" s="517">
        <f>SUM(H36,H40)</f>
        <v>853</v>
      </c>
      <c r="I35" s="512"/>
      <c r="J35" s="518">
        <f>SUM(J36,J40)</f>
        <v>15939</v>
      </c>
      <c r="K35" s="513"/>
      <c r="L35" s="518">
        <f>SUM(L36,L40)</f>
        <v>3657</v>
      </c>
      <c r="M35" s="513"/>
      <c r="N35" s="518">
        <f>SUM(N36,N40)</f>
        <v>12282</v>
      </c>
      <c r="O35" s="518"/>
      <c r="P35" s="518">
        <f>SUM(P36,P40)</f>
        <v>1730</v>
      </c>
      <c r="Q35" s="512"/>
      <c r="R35" s="517">
        <f>SUM(R36,R40)</f>
        <v>898</v>
      </c>
      <c r="S35" s="512"/>
      <c r="T35" s="517">
        <f>SUM(T36,T40)</f>
        <v>832</v>
      </c>
      <c r="U35" s="517"/>
      <c r="V35" s="517">
        <f>SUM(V36,V40)</f>
        <v>17669</v>
      </c>
      <c r="W35" s="517"/>
      <c r="X35" s="517">
        <f>SUM(X36,X40)</f>
        <v>4555</v>
      </c>
      <c r="Y35" s="517"/>
      <c r="Z35" s="517">
        <f>SUM(Z36,Z40)</f>
        <v>13114</v>
      </c>
      <c r="AA35" s="529"/>
      <c r="AB35" s="518">
        <f>SUM(AB36,AB40)</f>
        <v>1299189</v>
      </c>
      <c r="AC35" s="517"/>
      <c r="AD35" s="514">
        <v>0</v>
      </c>
      <c r="AE35" s="512"/>
      <c r="AF35" s="514">
        <v>0</v>
      </c>
      <c r="AG35" s="517"/>
      <c r="AH35" s="518">
        <f>SUM(AH36,AH40)</f>
        <v>4499521</v>
      </c>
      <c r="AI35" s="512"/>
      <c r="AJ35" s="512">
        <v>0</v>
      </c>
      <c r="AK35" s="514"/>
      <c r="AL35" s="512">
        <v>0</v>
      </c>
      <c r="AM35" s="514"/>
      <c r="AN35" s="512">
        <v>0</v>
      </c>
      <c r="AO35" s="514"/>
      <c r="AP35" s="512">
        <v>0</v>
      </c>
      <c r="AQ35" s="512"/>
      <c r="AR35" s="520">
        <f>SUM(AR36,AR40)</f>
        <v>1798</v>
      </c>
    </row>
    <row r="36" spans="2:44" s="508" customFormat="1" ht="16.5" customHeight="1">
      <c r="B36" s="492"/>
      <c r="C36" s="527"/>
      <c r="D36" s="510" t="s">
        <v>244</v>
      </c>
      <c r="E36" s="516">
        <f>SUM(E37:E39)</f>
        <v>1027</v>
      </c>
      <c r="F36" s="512">
        <f>SUM(F37:F39)</f>
        <v>182</v>
      </c>
      <c r="G36" s="512">
        <f>SUM(G37:G39)</f>
        <v>4</v>
      </c>
      <c r="H36" s="512">
        <f>SUM(H37:H39)</f>
        <v>841</v>
      </c>
      <c r="I36" s="512"/>
      <c r="J36" s="518">
        <f aca="true" t="shared" si="10" ref="J36:J45">SUM(L36:N36)</f>
        <v>4839</v>
      </c>
      <c r="K36" s="518"/>
      <c r="L36" s="518">
        <f>SUM(L37:L39)</f>
        <v>855</v>
      </c>
      <c r="M36" s="518"/>
      <c r="N36" s="518">
        <f>SUM(N37:N39)</f>
        <v>3984</v>
      </c>
      <c r="O36" s="518"/>
      <c r="P36" s="518">
        <f>SUM(P37:P39)</f>
        <v>1705</v>
      </c>
      <c r="Q36" s="512"/>
      <c r="R36" s="512">
        <f>SUM(R37:R39)</f>
        <v>884</v>
      </c>
      <c r="S36" s="512"/>
      <c r="T36" s="512">
        <f>SUM(T37:T39)</f>
        <v>821</v>
      </c>
      <c r="U36" s="512"/>
      <c r="V36" s="512">
        <f>SUM(V37:V39)</f>
        <v>6544</v>
      </c>
      <c r="W36" s="512"/>
      <c r="X36" s="512">
        <f>SUM(X37:X39)</f>
        <v>1739</v>
      </c>
      <c r="Y36" s="512"/>
      <c r="Z36" s="512">
        <f>SUM(Z37:Z39)</f>
        <v>4805</v>
      </c>
      <c r="AA36" s="529"/>
      <c r="AB36" s="513">
        <f>SUM(AB37:AB39)</f>
        <v>343075</v>
      </c>
      <c r="AC36" s="512"/>
      <c r="AD36" s="512">
        <f>SUM(AD37:AD39)</f>
        <v>0</v>
      </c>
      <c r="AE36" s="517"/>
      <c r="AF36" s="512">
        <f>SUM(AF37:AF39)</f>
        <v>0</v>
      </c>
      <c r="AG36" s="512"/>
      <c r="AH36" s="513">
        <f>SUM(AH37:AH39)</f>
        <v>948859</v>
      </c>
      <c r="AI36" s="512"/>
      <c r="AJ36" s="535">
        <f>SUM(AJ37:AJ39)</f>
        <v>0</v>
      </c>
      <c r="AK36" s="512"/>
      <c r="AL36" s="512">
        <f>SUM(AL37:AL39)</f>
        <v>0</v>
      </c>
      <c r="AM36" s="512"/>
      <c r="AN36" s="512">
        <f>SUM(AN37:AN39)</f>
        <v>0</v>
      </c>
      <c r="AO36" s="512"/>
      <c r="AP36" s="512">
        <f>SUM(AP37:AP39)</f>
        <v>0</v>
      </c>
      <c r="AQ36" s="512"/>
      <c r="AR36" s="515">
        <f>SUM(AR37:AR39)</f>
        <v>21</v>
      </c>
    </row>
    <row r="37" spans="2:44" s="484" customFormat="1" ht="16.5" customHeight="1">
      <c r="B37" s="492">
        <v>20</v>
      </c>
      <c r="C37" s="528"/>
      <c r="D37" s="522" t="s">
        <v>245</v>
      </c>
      <c r="E37" s="523">
        <f>SUM(F37:H37)</f>
        <v>338</v>
      </c>
      <c r="F37" s="530">
        <v>8</v>
      </c>
      <c r="G37" s="530">
        <v>2</v>
      </c>
      <c r="H37" s="530">
        <v>328</v>
      </c>
      <c r="I37" s="530"/>
      <c r="J37" s="503">
        <f t="shared" si="10"/>
        <v>141</v>
      </c>
      <c r="K37" s="503"/>
      <c r="L37" s="503">
        <v>23</v>
      </c>
      <c r="M37" s="503"/>
      <c r="N37" s="503">
        <v>118</v>
      </c>
      <c r="O37" s="503"/>
      <c r="P37" s="503">
        <f>SUM(R37:T37)</f>
        <v>605</v>
      </c>
      <c r="Q37" s="506"/>
      <c r="R37" s="530">
        <v>305</v>
      </c>
      <c r="S37" s="530"/>
      <c r="T37" s="530">
        <v>300</v>
      </c>
      <c r="U37" s="530"/>
      <c r="V37" s="530">
        <f aca="true" t="shared" si="11" ref="V37:V46">SUM(X37:Z37)</f>
        <v>746</v>
      </c>
      <c r="W37" s="530"/>
      <c r="X37" s="530">
        <v>328</v>
      </c>
      <c r="Y37" s="530"/>
      <c r="Z37" s="530">
        <v>418</v>
      </c>
      <c r="AA37" s="531"/>
      <c r="AB37" s="505">
        <v>8927</v>
      </c>
      <c r="AC37" s="530"/>
      <c r="AD37" s="525">
        <v>0</v>
      </c>
      <c r="AE37" s="530"/>
      <c r="AF37" s="525">
        <v>0</v>
      </c>
      <c r="AG37" s="530"/>
      <c r="AH37" s="505">
        <v>33691</v>
      </c>
      <c r="AI37" s="530"/>
      <c r="AJ37" s="525">
        <v>0</v>
      </c>
      <c r="AK37" s="530"/>
      <c r="AL37" s="525">
        <v>0</v>
      </c>
      <c r="AM37" s="530"/>
      <c r="AN37" s="525">
        <v>0</v>
      </c>
      <c r="AO37" s="530"/>
      <c r="AP37" s="525">
        <v>0</v>
      </c>
      <c r="AQ37" s="530"/>
      <c r="AR37" s="532">
        <v>0</v>
      </c>
    </row>
    <row r="38" spans="2:44" s="484" customFormat="1" ht="16.5" customHeight="1">
      <c r="B38" s="492"/>
      <c r="C38" s="528"/>
      <c r="D38" s="522" t="s">
        <v>247</v>
      </c>
      <c r="E38" s="523">
        <f>SUM(F38:H38)</f>
        <v>499</v>
      </c>
      <c r="F38" s="530">
        <v>84</v>
      </c>
      <c r="G38" s="530">
        <v>2</v>
      </c>
      <c r="H38" s="530">
        <v>413</v>
      </c>
      <c r="I38" s="530"/>
      <c r="J38" s="503">
        <f t="shared" si="10"/>
        <v>2148</v>
      </c>
      <c r="K38" s="503"/>
      <c r="L38" s="503">
        <v>344</v>
      </c>
      <c r="M38" s="503"/>
      <c r="N38" s="503">
        <v>1804</v>
      </c>
      <c r="O38" s="503"/>
      <c r="P38" s="503">
        <f>SUM(R38:T38)</f>
        <v>885</v>
      </c>
      <c r="Q38" s="506"/>
      <c r="R38" s="530">
        <v>463</v>
      </c>
      <c r="S38" s="530"/>
      <c r="T38" s="530">
        <v>422</v>
      </c>
      <c r="U38" s="530"/>
      <c r="V38" s="530">
        <f t="shared" si="11"/>
        <v>3033</v>
      </c>
      <c r="W38" s="530"/>
      <c r="X38" s="530">
        <v>807</v>
      </c>
      <c r="Y38" s="530"/>
      <c r="Z38" s="530">
        <v>2226</v>
      </c>
      <c r="AA38" s="531"/>
      <c r="AB38" s="505">
        <v>146127</v>
      </c>
      <c r="AC38" s="530"/>
      <c r="AD38" s="525">
        <v>0</v>
      </c>
      <c r="AE38" s="530"/>
      <c r="AF38" s="525">
        <v>0</v>
      </c>
      <c r="AG38" s="530"/>
      <c r="AH38" s="505">
        <v>398206</v>
      </c>
      <c r="AI38" s="530"/>
      <c r="AJ38" s="525">
        <v>0</v>
      </c>
      <c r="AK38" s="530"/>
      <c r="AL38" s="525">
        <v>0</v>
      </c>
      <c r="AM38" s="530"/>
      <c r="AN38" s="525">
        <v>0</v>
      </c>
      <c r="AO38" s="530"/>
      <c r="AP38" s="525">
        <v>0</v>
      </c>
      <c r="AQ38" s="530"/>
      <c r="AR38" s="532">
        <v>0</v>
      </c>
    </row>
    <row r="39" spans="2:44" s="484" customFormat="1" ht="16.5" customHeight="1">
      <c r="B39" s="492" t="s">
        <v>262</v>
      </c>
      <c r="C39" s="528"/>
      <c r="D39" s="522" t="s">
        <v>248</v>
      </c>
      <c r="E39" s="523">
        <f>SUM(F39:H39)</f>
        <v>190</v>
      </c>
      <c r="F39" s="530">
        <v>90</v>
      </c>
      <c r="G39" s="530">
        <v>0</v>
      </c>
      <c r="H39" s="530">
        <v>100</v>
      </c>
      <c r="I39" s="530"/>
      <c r="J39" s="503">
        <f t="shared" si="10"/>
        <v>2550</v>
      </c>
      <c r="K39" s="503"/>
      <c r="L39" s="503">
        <v>488</v>
      </c>
      <c r="M39" s="503"/>
      <c r="N39" s="503">
        <v>2062</v>
      </c>
      <c r="O39" s="503"/>
      <c r="P39" s="503">
        <f>SUM(R39:T39)</f>
        <v>215</v>
      </c>
      <c r="Q39" s="530"/>
      <c r="R39" s="530">
        <v>116</v>
      </c>
      <c r="S39" s="530"/>
      <c r="T39" s="530">
        <v>99</v>
      </c>
      <c r="U39" s="530"/>
      <c r="V39" s="530">
        <f t="shared" si="11"/>
        <v>2765</v>
      </c>
      <c r="W39" s="530"/>
      <c r="X39" s="530">
        <v>604</v>
      </c>
      <c r="Y39" s="530"/>
      <c r="Z39" s="530">
        <v>2161</v>
      </c>
      <c r="AA39" s="531"/>
      <c r="AB39" s="505">
        <v>188021</v>
      </c>
      <c r="AC39" s="530"/>
      <c r="AD39" s="525">
        <v>0</v>
      </c>
      <c r="AE39" s="530"/>
      <c r="AF39" s="525">
        <v>0</v>
      </c>
      <c r="AG39" s="530"/>
      <c r="AH39" s="505">
        <v>516962</v>
      </c>
      <c r="AI39" s="530"/>
      <c r="AJ39" s="525">
        <v>0</v>
      </c>
      <c r="AK39" s="530"/>
      <c r="AL39" s="525">
        <v>0</v>
      </c>
      <c r="AM39" s="530"/>
      <c r="AN39" s="525">
        <v>0</v>
      </c>
      <c r="AO39" s="530"/>
      <c r="AP39" s="525">
        <v>0</v>
      </c>
      <c r="AQ39" s="530"/>
      <c r="AR39" s="532">
        <v>21</v>
      </c>
    </row>
    <row r="40" spans="2:44" s="508" customFormat="1" ht="16.5" customHeight="1">
      <c r="B40" s="492"/>
      <c r="C40" s="527"/>
      <c r="D40" s="510" t="s">
        <v>249</v>
      </c>
      <c r="E40" s="516">
        <f>SUM(E41:E46)</f>
        <v>204</v>
      </c>
      <c r="F40" s="512">
        <f>SUM(F41:F46)</f>
        <v>191</v>
      </c>
      <c r="G40" s="512">
        <f>SUM(G41:G46)</f>
        <v>1</v>
      </c>
      <c r="H40" s="512">
        <f>SUM(H41:H46)</f>
        <v>12</v>
      </c>
      <c r="I40" s="512"/>
      <c r="J40" s="518">
        <f t="shared" si="10"/>
        <v>11100</v>
      </c>
      <c r="K40" s="518"/>
      <c r="L40" s="518">
        <v>2802</v>
      </c>
      <c r="M40" s="518"/>
      <c r="N40" s="518">
        <v>8298</v>
      </c>
      <c r="O40" s="518"/>
      <c r="P40" s="518">
        <f>SUM(P41:P46)</f>
        <v>25</v>
      </c>
      <c r="Q40" s="512">
        <f>SUM(Q41:Q46)</f>
        <v>0</v>
      </c>
      <c r="R40" s="512">
        <f>SUM(R41:R46)</f>
        <v>14</v>
      </c>
      <c r="S40" s="512">
        <f>SUM(S41:S46)</f>
        <v>0</v>
      </c>
      <c r="T40" s="512">
        <f>SUM(T41:T46)</f>
        <v>11</v>
      </c>
      <c r="U40" s="512"/>
      <c r="V40" s="512">
        <f t="shared" si="11"/>
        <v>11125</v>
      </c>
      <c r="W40" s="512"/>
      <c r="X40" s="512">
        <v>2816</v>
      </c>
      <c r="Y40" s="512"/>
      <c r="Z40" s="512">
        <v>8309</v>
      </c>
      <c r="AA40" s="529"/>
      <c r="AB40" s="518">
        <f>SUM(AF40,AD40)</f>
        <v>956114</v>
      </c>
      <c r="AC40" s="512"/>
      <c r="AD40" s="512">
        <v>934827</v>
      </c>
      <c r="AE40" s="512"/>
      <c r="AF40" s="512">
        <v>21287</v>
      </c>
      <c r="AG40" s="512"/>
      <c r="AH40" s="513">
        <f aca="true" t="shared" si="12" ref="AH40:AH46">SUM(AJ40,AL40,AN40,AP40)</f>
        <v>3550662</v>
      </c>
      <c r="AI40" s="512"/>
      <c r="AJ40" s="512">
        <v>2764324</v>
      </c>
      <c r="AK40" s="512"/>
      <c r="AL40" s="512">
        <v>57732</v>
      </c>
      <c r="AM40" s="512"/>
      <c r="AN40" s="512">
        <v>33274</v>
      </c>
      <c r="AO40" s="512"/>
      <c r="AP40" s="512">
        <v>695332</v>
      </c>
      <c r="AQ40" s="512"/>
      <c r="AR40" s="515">
        <f>SUM(AR41:AR46)</f>
        <v>1777</v>
      </c>
    </row>
    <row r="41" spans="2:44" s="484" customFormat="1" ht="16.5" customHeight="1">
      <c r="B41" s="492"/>
      <c r="C41" s="528"/>
      <c r="D41" s="522" t="s">
        <v>250</v>
      </c>
      <c r="E41" s="523">
        <f aca="true" t="shared" si="13" ref="E41:E46">SUM(F41:H41)</f>
        <v>59</v>
      </c>
      <c r="F41" s="530">
        <v>49</v>
      </c>
      <c r="G41" s="530">
        <v>0</v>
      </c>
      <c r="H41" s="530">
        <v>10</v>
      </c>
      <c r="I41" s="530"/>
      <c r="J41" s="503">
        <f t="shared" si="10"/>
        <v>1408</v>
      </c>
      <c r="K41" s="503"/>
      <c r="L41" s="503">
        <v>336</v>
      </c>
      <c r="M41" s="503"/>
      <c r="N41" s="503">
        <v>1072</v>
      </c>
      <c r="O41" s="503"/>
      <c r="P41" s="503">
        <f aca="true" t="shared" si="14" ref="P41:P46">SUM(R41:T41)</f>
        <v>20</v>
      </c>
      <c r="Q41" s="530"/>
      <c r="R41" s="530">
        <v>12</v>
      </c>
      <c r="S41" s="530"/>
      <c r="T41" s="530">
        <v>8</v>
      </c>
      <c r="U41" s="530"/>
      <c r="V41" s="530">
        <f t="shared" si="11"/>
        <v>1428</v>
      </c>
      <c r="W41" s="530"/>
      <c r="X41" s="530">
        <v>348</v>
      </c>
      <c r="Y41" s="530"/>
      <c r="Z41" s="530">
        <v>1080</v>
      </c>
      <c r="AA41" s="531"/>
      <c r="AB41" s="505">
        <f aca="true" t="shared" si="15" ref="AB41:AB46">SUM(AD41:AF41)</f>
        <v>113163</v>
      </c>
      <c r="AC41" s="530"/>
      <c r="AD41" s="530">
        <v>110526</v>
      </c>
      <c r="AE41" s="530"/>
      <c r="AF41" s="530">
        <v>2637</v>
      </c>
      <c r="AG41" s="530"/>
      <c r="AH41" s="505">
        <f t="shared" si="12"/>
        <v>421067</v>
      </c>
      <c r="AI41" s="530"/>
      <c r="AJ41" s="530">
        <v>315000</v>
      </c>
      <c r="AK41" s="530"/>
      <c r="AL41" s="530">
        <v>7363</v>
      </c>
      <c r="AM41" s="530"/>
      <c r="AN41" s="530">
        <v>3993</v>
      </c>
      <c r="AO41" s="530"/>
      <c r="AP41" s="530">
        <v>94711</v>
      </c>
      <c r="AQ41" s="530"/>
      <c r="AR41" s="532">
        <v>13</v>
      </c>
    </row>
    <row r="42" spans="2:44" s="484" customFormat="1" ht="16.5" customHeight="1">
      <c r="B42" s="492"/>
      <c r="C42" s="528"/>
      <c r="D42" s="522" t="s">
        <v>251</v>
      </c>
      <c r="E42" s="523">
        <f t="shared" si="13"/>
        <v>75</v>
      </c>
      <c r="F42" s="530">
        <v>72</v>
      </c>
      <c r="G42" s="530">
        <v>1</v>
      </c>
      <c r="H42" s="530">
        <v>2</v>
      </c>
      <c r="I42" s="530"/>
      <c r="J42" s="503">
        <f t="shared" si="10"/>
        <v>2894</v>
      </c>
      <c r="K42" s="503"/>
      <c r="L42" s="503">
        <v>792</v>
      </c>
      <c r="M42" s="503"/>
      <c r="N42" s="503">
        <v>2102</v>
      </c>
      <c r="O42" s="503"/>
      <c r="P42" s="503">
        <f t="shared" si="14"/>
        <v>5</v>
      </c>
      <c r="Q42" s="530"/>
      <c r="R42" s="530">
        <v>2</v>
      </c>
      <c r="S42" s="530"/>
      <c r="T42" s="530">
        <v>3</v>
      </c>
      <c r="U42" s="530"/>
      <c r="V42" s="530">
        <f t="shared" si="11"/>
        <v>2899</v>
      </c>
      <c r="W42" s="530"/>
      <c r="X42" s="530">
        <v>794</v>
      </c>
      <c r="Y42" s="530"/>
      <c r="Z42" s="530">
        <v>2105</v>
      </c>
      <c r="AA42" s="531"/>
      <c r="AB42" s="505">
        <f t="shared" si="15"/>
        <v>230354</v>
      </c>
      <c r="AC42" s="530"/>
      <c r="AD42" s="530">
        <v>226482</v>
      </c>
      <c r="AE42" s="530"/>
      <c r="AF42" s="530">
        <v>3872</v>
      </c>
      <c r="AG42" s="530"/>
      <c r="AH42" s="505">
        <f t="shared" si="12"/>
        <v>866846</v>
      </c>
      <c r="AI42" s="530"/>
      <c r="AJ42" s="530">
        <v>629963</v>
      </c>
      <c r="AK42" s="530"/>
      <c r="AL42" s="530">
        <v>18123</v>
      </c>
      <c r="AM42" s="530"/>
      <c r="AN42" s="530">
        <v>7464</v>
      </c>
      <c r="AO42" s="530"/>
      <c r="AP42" s="530">
        <v>211296</v>
      </c>
      <c r="AQ42" s="530"/>
      <c r="AR42" s="532">
        <v>19</v>
      </c>
    </row>
    <row r="43" spans="2:44" s="484" customFormat="1" ht="16.5" customHeight="1">
      <c r="B43" s="492" t="s">
        <v>263</v>
      </c>
      <c r="C43" s="528"/>
      <c r="D43" s="522" t="s">
        <v>252</v>
      </c>
      <c r="E43" s="523">
        <f t="shared" si="13"/>
        <v>46</v>
      </c>
      <c r="F43" s="530">
        <v>46</v>
      </c>
      <c r="G43" s="530">
        <v>0</v>
      </c>
      <c r="H43" s="530">
        <v>0</v>
      </c>
      <c r="I43" s="530"/>
      <c r="J43" s="503">
        <f t="shared" si="10"/>
        <v>3114</v>
      </c>
      <c r="K43" s="503"/>
      <c r="L43" s="503">
        <v>690</v>
      </c>
      <c r="M43" s="503"/>
      <c r="N43" s="503">
        <v>2424</v>
      </c>
      <c r="O43" s="503"/>
      <c r="P43" s="506">
        <f t="shared" si="14"/>
        <v>0</v>
      </c>
      <c r="Q43" s="506"/>
      <c r="R43" s="530">
        <v>0</v>
      </c>
      <c r="S43" s="530"/>
      <c r="T43" s="530">
        <v>0</v>
      </c>
      <c r="U43" s="530"/>
      <c r="V43" s="530">
        <f t="shared" si="11"/>
        <v>3114</v>
      </c>
      <c r="W43" s="530"/>
      <c r="X43" s="530">
        <v>690</v>
      </c>
      <c r="Y43" s="530"/>
      <c r="Z43" s="530">
        <v>2424</v>
      </c>
      <c r="AA43" s="531"/>
      <c r="AB43" s="505">
        <f t="shared" si="15"/>
        <v>246627</v>
      </c>
      <c r="AC43" s="530"/>
      <c r="AD43" s="530">
        <v>244058</v>
      </c>
      <c r="AE43" s="530"/>
      <c r="AF43" s="530">
        <v>2569</v>
      </c>
      <c r="AG43" s="530"/>
      <c r="AH43" s="505">
        <f t="shared" si="12"/>
        <v>807819</v>
      </c>
      <c r="AI43" s="530"/>
      <c r="AJ43" s="530">
        <v>592781</v>
      </c>
      <c r="AK43" s="530"/>
      <c r="AL43" s="530">
        <v>13815</v>
      </c>
      <c r="AM43" s="530"/>
      <c r="AN43" s="530">
        <v>6517</v>
      </c>
      <c r="AO43" s="530"/>
      <c r="AP43" s="530">
        <v>194706</v>
      </c>
      <c r="AQ43" s="530"/>
      <c r="AR43" s="532">
        <v>0</v>
      </c>
    </row>
    <row r="44" spans="2:44" s="484" customFormat="1" ht="16.5" customHeight="1">
      <c r="B44" s="492"/>
      <c r="C44" s="528"/>
      <c r="D44" s="522" t="s">
        <v>253</v>
      </c>
      <c r="E44" s="523">
        <f t="shared" si="13"/>
        <v>22</v>
      </c>
      <c r="F44" s="530">
        <v>22</v>
      </c>
      <c r="G44" s="530">
        <v>0</v>
      </c>
      <c r="H44" s="530">
        <v>0</v>
      </c>
      <c r="I44" s="531" t="s">
        <v>257</v>
      </c>
      <c r="J44" s="503">
        <f t="shared" si="10"/>
        <v>2955</v>
      </c>
      <c r="K44" s="531" t="s">
        <v>257</v>
      </c>
      <c r="L44" s="503">
        <v>861</v>
      </c>
      <c r="M44" s="531" t="s">
        <v>257</v>
      </c>
      <c r="N44" s="503">
        <v>2094</v>
      </c>
      <c r="O44" s="503"/>
      <c r="P44" s="506">
        <f t="shared" si="14"/>
        <v>0</v>
      </c>
      <c r="Q44" s="531"/>
      <c r="R44" s="530">
        <v>0</v>
      </c>
      <c r="S44" s="531"/>
      <c r="T44" s="530">
        <v>0</v>
      </c>
      <c r="U44" s="530"/>
      <c r="V44" s="530">
        <f t="shared" si="11"/>
        <v>2955</v>
      </c>
      <c r="W44" s="530"/>
      <c r="X44" s="530">
        <v>861</v>
      </c>
      <c r="Y44" s="530"/>
      <c r="Z44" s="530">
        <v>2094</v>
      </c>
      <c r="AA44" s="531"/>
      <c r="AB44" s="505">
        <f t="shared" si="15"/>
        <v>290985</v>
      </c>
      <c r="AC44" s="531"/>
      <c r="AD44" s="530">
        <v>284767</v>
      </c>
      <c r="AE44" s="531"/>
      <c r="AF44" s="530">
        <v>6218</v>
      </c>
      <c r="AG44" s="531"/>
      <c r="AH44" s="505">
        <f t="shared" si="12"/>
        <v>1235780</v>
      </c>
      <c r="AI44" s="531"/>
      <c r="AJ44" s="530">
        <v>1041103</v>
      </c>
      <c r="AK44" s="531"/>
      <c r="AL44" s="530">
        <v>16943</v>
      </c>
      <c r="AM44" s="531"/>
      <c r="AN44" s="530">
        <v>10347</v>
      </c>
      <c r="AO44" s="531"/>
      <c r="AP44" s="530">
        <v>167387</v>
      </c>
      <c r="AQ44" s="530"/>
      <c r="AR44" s="532">
        <v>1745</v>
      </c>
    </row>
    <row r="45" spans="2:44" s="484" customFormat="1" ht="16.5" customHeight="1">
      <c r="B45" s="492"/>
      <c r="C45" s="528"/>
      <c r="D45" s="522" t="s">
        <v>254</v>
      </c>
      <c r="E45" s="523">
        <f t="shared" si="13"/>
        <v>1</v>
      </c>
      <c r="F45" s="530">
        <v>1</v>
      </c>
      <c r="G45" s="530">
        <v>0</v>
      </c>
      <c r="H45" s="530">
        <v>0</v>
      </c>
      <c r="I45" s="531"/>
      <c r="J45" s="503">
        <f t="shared" si="10"/>
        <v>0</v>
      </c>
      <c r="K45" s="536"/>
      <c r="L45" s="503">
        <f>SUM(R45,X45)</f>
        <v>0</v>
      </c>
      <c r="M45" s="536"/>
      <c r="N45" s="503">
        <f>SUM(T45,Z45)</f>
        <v>0</v>
      </c>
      <c r="O45" s="503"/>
      <c r="P45" s="506">
        <f t="shared" si="14"/>
        <v>0</v>
      </c>
      <c r="Q45" s="531"/>
      <c r="R45" s="525">
        <v>0</v>
      </c>
      <c r="S45" s="531"/>
      <c r="T45" s="525">
        <v>0</v>
      </c>
      <c r="U45" s="525"/>
      <c r="V45" s="503">
        <f t="shared" si="11"/>
        <v>0</v>
      </c>
      <c r="W45" s="525"/>
      <c r="X45" s="530" t="s">
        <v>261</v>
      </c>
      <c r="Y45" s="530"/>
      <c r="Z45" s="530" t="s">
        <v>261</v>
      </c>
      <c r="AA45" s="531"/>
      <c r="AB45" s="505">
        <f t="shared" si="15"/>
        <v>0</v>
      </c>
      <c r="AC45" s="530"/>
      <c r="AD45" s="530" t="s">
        <v>264</v>
      </c>
      <c r="AE45" s="530"/>
      <c r="AF45" s="530" t="s">
        <v>264</v>
      </c>
      <c r="AG45" s="530"/>
      <c r="AH45" s="505">
        <f t="shared" si="12"/>
        <v>0</v>
      </c>
      <c r="AI45" s="530"/>
      <c r="AJ45" s="530" t="s">
        <v>264</v>
      </c>
      <c r="AK45" s="530"/>
      <c r="AL45" s="530" t="s">
        <v>264</v>
      </c>
      <c r="AM45" s="530"/>
      <c r="AN45" s="530" t="s">
        <v>264</v>
      </c>
      <c r="AO45" s="530"/>
      <c r="AP45" s="530" t="s">
        <v>264</v>
      </c>
      <c r="AQ45" s="530"/>
      <c r="AR45" s="532">
        <v>0</v>
      </c>
    </row>
    <row r="46" spans="2:44" s="484" customFormat="1" ht="16.5" customHeight="1">
      <c r="B46" s="492"/>
      <c r="C46" s="528"/>
      <c r="D46" s="522" t="s">
        <v>256</v>
      </c>
      <c r="E46" s="523">
        <f t="shared" si="13"/>
        <v>1</v>
      </c>
      <c r="F46" s="530">
        <v>1</v>
      </c>
      <c r="G46" s="530">
        <v>0</v>
      </c>
      <c r="H46" s="530">
        <v>0</v>
      </c>
      <c r="I46" s="530"/>
      <c r="J46" s="534" t="s">
        <v>264</v>
      </c>
      <c r="K46" s="534"/>
      <c r="L46" s="534" t="s">
        <v>264</v>
      </c>
      <c r="M46" s="534"/>
      <c r="N46" s="534" t="s">
        <v>264</v>
      </c>
      <c r="O46" s="534"/>
      <c r="P46" s="506">
        <f t="shared" si="14"/>
        <v>0</v>
      </c>
      <c r="Q46" s="525"/>
      <c r="R46" s="525">
        <v>0</v>
      </c>
      <c r="S46" s="530"/>
      <c r="T46" s="530">
        <v>0</v>
      </c>
      <c r="U46" s="530"/>
      <c r="V46" s="503">
        <f t="shared" si="11"/>
        <v>0</v>
      </c>
      <c r="W46" s="530"/>
      <c r="X46" s="530" t="s">
        <v>261</v>
      </c>
      <c r="Y46" s="530"/>
      <c r="Z46" s="530" t="s">
        <v>261</v>
      </c>
      <c r="AA46" s="531"/>
      <c r="AB46" s="505">
        <f t="shared" si="15"/>
        <v>0</v>
      </c>
      <c r="AC46" s="530"/>
      <c r="AD46" s="530" t="s">
        <v>264</v>
      </c>
      <c r="AE46" s="530"/>
      <c r="AF46" s="530" t="s">
        <v>264</v>
      </c>
      <c r="AG46" s="530"/>
      <c r="AH46" s="505">
        <f t="shared" si="12"/>
        <v>0</v>
      </c>
      <c r="AI46" s="530"/>
      <c r="AJ46" s="530" t="s">
        <v>264</v>
      </c>
      <c r="AK46" s="530"/>
      <c r="AL46" s="530" t="s">
        <v>264</v>
      </c>
      <c r="AM46" s="530"/>
      <c r="AN46" s="530" t="s">
        <v>264</v>
      </c>
      <c r="AO46" s="530"/>
      <c r="AP46" s="530" t="s">
        <v>264</v>
      </c>
      <c r="AQ46" s="530"/>
      <c r="AR46" s="532">
        <v>0</v>
      </c>
    </row>
    <row r="47" spans="2:44" s="508" customFormat="1" ht="16.5" customHeight="1">
      <c r="B47" s="492"/>
      <c r="C47" s="527"/>
      <c r="D47" s="510" t="s">
        <v>970</v>
      </c>
      <c r="E47" s="516">
        <f>SUM(E48,E52)</f>
        <v>230</v>
      </c>
      <c r="F47" s="517">
        <f>SUM(F48,F52)</f>
        <v>121</v>
      </c>
      <c r="G47" s="517">
        <f>SUM(G48,G52)</f>
        <v>2</v>
      </c>
      <c r="H47" s="517">
        <f>SUM(H48,H52)</f>
        <v>107</v>
      </c>
      <c r="I47" s="512"/>
      <c r="J47" s="518">
        <f>SUM(J48,J52)</f>
        <v>5338</v>
      </c>
      <c r="K47" s="513"/>
      <c r="L47" s="518">
        <f>SUM(L48,L52)</f>
        <v>733</v>
      </c>
      <c r="M47" s="513"/>
      <c r="N47" s="518">
        <f>SUM(N48,N52)</f>
        <v>4605</v>
      </c>
      <c r="O47" s="518"/>
      <c r="P47" s="518">
        <f>SUM(P48,P52)</f>
        <v>181</v>
      </c>
      <c r="Q47" s="512"/>
      <c r="R47" s="517">
        <f>SUM(R48,R52)</f>
        <v>100</v>
      </c>
      <c r="S47" s="512"/>
      <c r="T47" s="517">
        <f>SUM(T48,T52)</f>
        <v>81</v>
      </c>
      <c r="U47" s="517"/>
      <c r="V47" s="517">
        <f>SUM(V48,V52)</f>
        <v>5519</v>
      </c>
      <c r="W47" s="517"/>
      <c r="X47" s="517">
        <f>SUM(X48,X52)</f>
        <v>833</v>
      </c>
      <c r="Y47" s="517"/>
      <c r="Z47" s="517">
        <f>SUM(Z48,Z52)</f>
        <v>4686</v>
      </c>
      <c r="AA47" s="529"/>
      <c r="AB47" s="518">
        <f>SUM(AB48,AB52)</f>
        <v>327842</v>
      </c>
      <c r="AC47" s="517"/>
      <c r="AD47" s="514">
        <v>0</v>
      </c>
      <c r="AE47" s="512"/>
      <c r="AF47" s="514">
        <v>0</v>
      </c>
      <c r="AG47" s="517"/>
      <c r="AH47" s="518">
        <f>SUM(AH48,AH52)</f>
        <v>454565</v>
      </c>
      <c r="AI47" s="512"/>
      <c r="AJ47" s="512">
        <v>0</v>
      </c>
      <c r="AK47" s="514"/>
      <c r="AL47" s="512">
        <v>0</v>
      </c>
      <c r="AM47" s="514"/>
      <c r="AN47" s="512">
        <v>0</v>
      </c>
      <c r="AO47" s="514"/>
      <c r="AP47" s="512">
        <v>0</v>
      </c>
      <c r="AQ47" s="512"/>
      <c r="AR47" s="520">
        <f>SUM(AR48,AR52)</f>
        <v>0</v>
      </c>
    </row>
    <row r="48" spans="2:44" s="508" customFormat="1" ht="16.5" customHeight="1">
      <c r="B48" s="492"/>
      <c r="C48" s="527"/>
      <c r="D48" s="510" t="s">
        <v>244</v>
      </c>
      <c r="E48" s="516">
        <f>SUM(E49:E51)</f>
        <v>150</v>
      </c>
      <c r="F48" s="512">
        <f>SUM(F49:F51)</f>
        <v>47</v>
      </c>
      <c r="G48" s="512">
        <f>SUM(G49:G51)</f>
        <v>2</v>
      </c>
      <c r="H48" s="512">
        <f>SUM(H49:H51)</f>
        <v>101</v>
      </c>
      <c r="I48" s="512"/>
      <c r="J48" s="513">
        <f>SUM(J49:J51)</f>
        <v>934</v>
      </c>
      <c r="K48" s="513"/>
      <c r="L48" s="513">
        <f>SUM(L49:L51)</f>
        <v>151</v>
      </c>
      <c r="M48" s="513"/>
      <c r="N48" s="513">
        <f>SUM(N49:N51)</f>
        <v>783</v>
      </c>
      <c r="O48" s="513"/>
      <c r="P48" s="513">
        <f>SUM(P49:P51)</f>
        <v>174</v>
      </c>
      <c r="Q48" s="512">
        <f>SUM(Q49:Q51)</f>
        <v>0</v>
      </c>
      <c r="R48" s="512">
        <f>SUM(R49:R51)</f>
        <v>95</v>
      </c>
      <c r="S48" s="512">
        <f>SUM(S49:S51)</f>
        <v>0</v>
      </c>
      <c r="T48" s="512">
        <f>SUM(T49:T51)</f>
        <v>79</v>
      </c>
      <c r="U48" s="512"/>
      <c r="V48" s="512">
        <f>SUM(V49:V51)</f>
        <v>1108</v>
      </c>
      <c r="W48" s="512"/>
      <c r="X48" s="512">
        <f>SUM(X49:X51)</f>
        <v>246</v>
      </c>
      <c r="Y48" s="512"/>
      <c r="Z48" s="512">
        <f>SUM(Z49:Z51)</f>
        <v>862</v>
      </c>
      <c r="AA48" s="529"/>
      <c r="AB48" s="513">
        <f>SUM(AB49:AB51)</f>
        <v>55113</v>
      </c>
      <c r="AC48" s="512"/>
      <c r="AD48" s="512">
        <f>SUM(AD49:AD51)</f>
        <v>0</v>
      </c>
      <c r="AE48" s="517"/>
      <c r="AF48" s="512">
        <f>SUM(AF49:AF51)</f>
        <v>0</v>
      </c>
      <c r="AG48" s="512"/>
      <c r="AH48" s="513">
        <f>SUM(AH49:AH51)</f>
        <v>93764</v>
      </c>
      <c r="AI48" s="512"/>
      <c r="AJ48" s="512">
        <f>SUM(AJ49:AJ51)</f>
        <v>0</v>
      </c>
      <c r="AK48" s="512"/>
      <c r="AL48" s="512">
        <f>SUM(AL49:AL51)</f>
        <v>0</v>
      </c>
      <c r="AM48" s="512"/>
      <c r="AN48" s="512">
        <f>SUM(AN49:AN51)</f>
        <v>0</v>
      </c>
      <c r="AO48" s="512"/>
      <c r="AP48" s="512">
        <f>SUM(AP49:AP51)</f>
        <v>0</v>
      </c>
      <c r="AQ48" s="512"/>
      <c r="AR48" s="515">
        <f>SUM(AR49:AR51)</f>
        <v>0</v>
      </c>
    </row>
    <row r="49" spans="2:44" s="484" customFormat="1" ht="16.5" customHeight="1">
      <c r="B49" s="492">
        <v>21</v>
      </c>
      <c r="C49" s="528"/>
      <c r="D49" s="522" t="s">
        <v>245</v>
      </c>
      <c r="E49" s="523">
        <f>SUM(F49:H49)</f>
        <v>48</v>
      </c>
      <c r="F49" s="530">
        <v>1</v>
      </c>
      <c r="G49" s="530">
        <v>0</v>
      </c>
      <c r="H49" s="530">
        <v>47</v>
      </c>
      <c r="I49" s="530"/>
      <c r="J49" s="503">
        <f>SUM(L49,N49)</f>
        <v>26</v>
      </c>
      <c r="K49" s="503"/>
      <c r="L49" s="503">
        <v>8</v>
      </c>
      <c r="M49" s="503"/>
      <c r="N49" s="503">
        <v>18</v>
      </c>
      <c r="O49" s="503"/>
      <c r="P49" s="503">
        <f>SUM(R49:T49)</f>
        <v>77</v>
      </c>
      <c r="Q49" s="506"/>
      <c r="R49" s="530">
        <v>50</v>
      </c>
      <c r="S49" s="530"/>
      <c r="T49" s="530">
        <v>27</v>
      </c>
      <c r="U49" s="530"/>
      <c r="V49" s="530">
        <f>SUM(X49:Z49)</f>
        <v>103</v>
      </c>
      <c r="W49" s="530"/>
      <c r="X49" s="530">
        <v>58</v>
      </c>
      <c r="Y49" s="530"/>
      <c r="Z49" s="530">
        <v>45</v>
      </c>
      <c r="AA49" s="531"/>
      <c r="AB49" s="505">
        <v>1965</v>
      </c>
      <c r="AC49" s="530"/>
      <c r="AD49" s="525">
        <v>0</v>
      </c>
      <c r="AE49" s="530"/>
      <c r="AF49" s="525">
        <v>0</v>
      </c>
      <c r="AG49" s="530"/>
      <c r="AH49" s="505">
        <v>6736</v>
      </c>
      <c r="AI49" s="530"/>
      <c r="AJ49" s="525">
        <v>0</v>
      </c>
      <c r="AK49" s="530"/>
      <c r="AL49" s="525">
        <v>0</v>
      </c>
      <c r="AM49" s="530"/>
      <c r="AN49" s="525">
        <v>0</v>
      </c>
      <c r="AO49" s="530"/>
      <c r="AP49" s="525">
        <v>0</v>
      </c>
      <c r="AQ49" s="530"/>
      <c r="AR49" s="532">
        <v>0</v>
      </c>
    </row>
    <row r="50" spans="2:44" s="484" customFormat="1" ht="16.5" customHeight="1">
      <c r="B50" s="492"/>
      <c r="C50" s="528"/>
      <c r="D50" s="522" t="s">
        <v>247</v>
      </c>
      <c r="E50" s="523">
        <f>SUM(F50:H50)</f>
        <v>59</v>
      </c>
      <c r="F50" s="530">
        <v>20</v>
      </c>
      <c r="G50" s="530">
        <v>0</v>
      </c>
      <c r="H50" s="530">
        <v>39</v>
      </c>
      <c r="I50" s="530"/>
      <c r="J50" s="503">
        <f>SUM(L50,N50)</f>
        <v>295</v>
      </c>
      <c r="K50" s="503"/>
      <c r="L50" s="503">
        <v>62</v>
      </c>
      <c r="M50" s="503"/>
      <c r="N50" s="503">
        <v>233</v>
      </c>
      <c r="O50" s="503"/>
      <c r="P50" s="503">
        <f>SUM(R50:T50)</f>
        <v>70</v>
      </c>
      <c r="Q50" s="506"/>
      <c r="R50" s="530">
        <v>31</v>
      </c>
      <c r="S50" s="530"/>
      <c r="T50" s="530">
        <v>39</v>
      </c>
      <c r="U50" s="530"/>
      <c r="V50" s="530">
        <f>SUM(X50:Z50)</f>
        <v>365</v>
      </c>
      <c r="W50" s="530"/>
      <c r="X50" s="530">
        <v>93</v>
      </c>
      <c r="Y50" s="530"/>
      <c r="Z50" s="530">
        <v>272</v>
      </c>
      <c r="AA50" s="531"/>
      <c r="AB50" s="505">
        <v>18858</v>
      </c>
      <c r="AC50" s="530"/>
      <c r="AD50" s="525">
        <v>0</v>
      </c>
      <c r="AE50" s="530"/>
      <c r="AF50" s="525">
        <v>0</v>
      </c>
      <c r="AG50" s="530"/>
      <c r="AH50" s="505">
        <v>42901</v>
      </c>
      <c r="AI50" s="530"/>
      <c r="AJ50" s="525">
        <v>0</v>
      </c>
      <c r="AK50" s="530"/>
      <c r="AL50" s="525">
        <v>0</v>
      </c>
      <c r="AM50" s="530"/>
      <c r="AN50" s="525">
        <v>0</v>
      </c>
      <c r="AO50" s="530"/>
      <c r="AP50" s="525">
        <v>0</v>
      </c>
      <c r="AQ50" s="530"/>
      <c r="AR50" s="532">
        <v>0</v>
      </c>
    </row>
    <row r="51" spans="2:44" s="484" customFormat="1" ht="16.5" customHeight="1">
      <c r="B51" s="492" t="s">
        <v>265</v>
      </c>
      <c r="C51" s="528"/>
      <c r="D51" s="522" t="s">
        <v>248</v>
      </c>
      <c r="E51" s="523">
        <f>SUM(F51:H51)</f>
        <v>43</v>
      </c>
      <c r="F51" s="530">
        <v>26</v>
      </c>
      <c r="G51" s="530">
        <v>2</v>
      </c>
      <c r="H51" s="530">
        <v>15</v>
      </c>
      <c r="I51" s="530"/>
      <c r="J51" s="503">
        <f>SUM(L51,N51)</f>
        <v>613</v>
      </c>
      <c r="K51" s="503"/>
      <c r="L51" s="503">
        <v>81</v>
      </c>
      <c r="M51" s="503"/>
      <c r="N51" s="503">
        <v>532</v>
      </c>
      <c r="O51" s="503"/>
      <c r="P51" s="503">
        <f>SUM(R51:T51)</f>
        <v>27</v>
      </c>
      <c r="Q51" s="506"/>
      <c r="R51" s="530">
        <v>14</v>
      </c>
      <c r="S51" s="530"/>
      <c r="T51" s="530">
        <v>13</v>
      </c>
      <c r="U51" s="530"/>
      <c r="V51" s="530">
        <f>SUM(X51:Z51)</f>
        <v>640</v>
      </c>
      <c r="W51" s="530"/>
      <c r="X51" s="530">
        <v>95</v>
      </c>
      <c r="Y51" s="530"/>
      <c r="Z51" s="530">
        <v>545</v>
      </c>
      <c r="AA51" s="531"/>
      <c r="AB51" s="505">
        <v>34290</v>
      </c>
      <c r="AC51" s="530"/>
      <c r="AD51" s="525">
        <v>0</v>
      </c>
      <c r="AE51" s="530"/>
      <c r="AF51" s="525">
        <v>0</v>
      </c>
      <c r="AG51" s="530"/>
      <c r="AH51" s="505">
        <v>44127</v>
      </c>
      <c r="AI51" s="530"/>
      <c r="AJ51" s="525">
        <v>0</v>
      </c>
      <c r="AK51" s="530"/>
      <c r="AL51" s="525">
        <v>0</v>
      </c>
      <c r="AM51" s="530"/>
      <c r="AN51" s="525">
        <v>0</v>
      </c>
      <c r="AO51" s="530"/>
      <c r="AP51" s="525">
        <v>0</v>
      </c>
      <c r="AQ51" s="530"/>
      <c r="AR51" s="532">
        <v>0</v>
      </c>
    </row>
    <row r="52" spans="2:44" s="508" customFormat="1" ht="16.5" customHeight="1">
      <c r="B52" s="492"/>
      <c r="C52" s="527"/>
      <c r="D52" s="510" t="s">
        <v>249</v>
      </c>
      <c r="E52" s="516">
        <f>SUM(E53:E57)</f>
        <v>80</v>
      </c>
      <c r="F52" s="512">
        <f>SUM(F53:F57)</f>
        <v>74</v>
      </c>
      <c r="G52" s="512">
        <f>SUM(G53:G57)</f>
        <v>0</v>
      </c>
      <c r="H52" s="512">
        <f>SUM(H53:H57)</f>
        <v>6</v>
      </c>
      <c r="I52" s="512"/>
      <c r="J52" s="518">
        <f>SUM(L52:N52)</f>
        <v>4404</v>
      </c>
      <c r="K52" s="518"/>
      <c r="L52" s="518">
        <f>SUM(L53:L57)</f>
        <v>582</v>
      </c>
      <c r="M52" s="518"/>
      <c r="N52" s="518">
        <f>SUM(N53:N57)</f>
        <v>3822</v>
      </c>
      <c r="O52" s="518"/>
      <c r="P52" s="518">
        <f>SUM(P53:P57)</f>
        <v>7</v>
      </c>
      <c r="Q52" s="512">
        <f>SUM(Q53:Q57)</f>
        <v>0</v>
      </c>
      <c r="R52" s="512">
        <f>SUM(R53:R57)</f>
        <v>5</v>
      </c>
      <c r="S52" s="512">
        <f>SUM(S53:S57)</f>
        <v>0</v>
      </c>
      <c r="T52" s="512">
        <f>SUM(T53:T57)</f>
        <v>2</v>
      </c>
      <c r="U52" s="512"/>
      <c r="V52" s="512">
        <f>SUM(V53:V57)</f>
        <v>4411</v>
      </c>
      <c r="W52" s="512"/>
      <c r="X52" s="512">
        <f>SUM(X53:X57)</f>
        <v>587</v>
      </c>
      <c r="Y52" s="512"/>
      <c r="Z52" s="512">
        <f>SUM(Z53:Z57)</f>
        <v>3824</v>
      </c>
      <c r="AA52" s="529"/>
      <c r="AB52" s="518">
        <f>SUM(AF52,AD52)</f>
        <v>272729</v>
      </c>
      <c r="AC52" s="512"/>
      <c r="AD52" s="512">
        <f>SUM(AD53:AD57)</f>
        <v>265875</v>
      </c>
      <c r="AE52" s="512"/>
      <c r="AF52" s="512">
        <f>SUM(AF53:AF57)</f>
        <v>6854</v>
      </c>
      <c r="AG52" s="512"/>
      <c r="AH52" s="513">
        <f aca="true" t="shared" si="16" ref="AH52:AH57">SUM(AJ52,AL52,AN52,AP52)</f>
        <v>360801</v>
      </c>
      <c r="AI52" s="512"/>
      <c r="AJ52" s="512">
        <f>SUM(AJ53:AJ57)</f>
        <v>293104</v>
      </c>
      <c r="AK52" s="512"/>
      <c r="AL52" s="512">
        <f>SUM(AL53:AL57)</f>
        <v>7485</v>
      </c>
      <c r="AM52" s="512"/>
      <c r="AN52" s="512">
        <f>SUM(AN53:AN57)</f>
        <v>4694</v>
      </c>
      <c r="AO52" s="512"/>
      <c r="AP52" s="512">
        <f>SUM(AP53:AP57)</f>
        <v>55518</v>
      </c>
      <c r="AQ52" s="512"/>
      <c r="AR52" s="515">
        <f>SUM(AR53:AR57)</f>
        <v>0</v>
      </c>
    </row>
    <row r="53" spans="2:44" s="484" customFormat="1" ht="16.5" customHeight="1">
      <c r="B53" s="492"/>
      <c r="C53" s="528"/>
      <c r="D53" s="522" t="s">
        <v>250</v>
      </c>
      <c r="E53" s="523">
        <f>SUM(F53:H53)</f>
        <v>24</v>
      </c>
      <c r="F53" s="530">
        <v>20</v>
      </c>
      <c r="G53" s="530">
        <v>0</v>
      </c>
      <c r="H53" s="530">
        <v>4</v>
      </c>
      <c r="I53" s="530"/>
      <c r="J53" s="503">
        <f>SUM(L53,N53)</f>
        <v>580</v>
      </c>
      <c r="K53" s="503"/>
      <c r="L53" s="503">
        <v>60</v>
      </c>
      <c r="M53" s="503"/>
      <c r="N53" s="503">
        <v>520</v>
      </c>
      <c r="O53" s="503"/>
      <c r="P53" s="503">
        <f>SUM(R53:T53)</f>
        <v>5</v>
      </c>
      <c r="Q53" s="506"/>
      <c r="R53" s="530">
        <v>4</v>
      </c>
      <c r="S53" s="530"/>
      <c r="T53" s="530">
        <v>1</v>
      </c>
      <c r="U53" s="530"/>
      <c r="V53" s="530">
        <f>SUM(X53:Z53)</f>
        <v>585</v>
      </c>
      <c r="W53" s="530"/>
      <c r="X53" s="530">
        <v>64</v>
      </c>
      <c r="Y53" s="530"/>
      <c r="Z53" s="530">
        <v>521</v>
      </c>
      <c r="AA53" s="531"/>
      <c r="AB53" s="505">
        <f>SUM(AD53:AF53)</f>
        <v>34174</v>
      </c>
      <c r="AC53" s="530"/>
      <c r="AD53" s="525">
        <v>33817</v>
      </c>
      <c r="AE53" s="530"/>
      <c r="AF53" s="525">
        <v>357</v>
      </c>
      <c r="AG53" s="530"/>
      <c r="AH53" s="505">
        <f t="shared" si="16"/>
        <v>46130</v>
      </c>
      <c r="AI53" s="530"/>
      <c r="AJ53" s="525">
        <v>32954</v>
      </c>
      <c r="AK53" s="530"/>
      <c r="AL53" s="525">
        <v>1883</v>
      </c>
      <c r="AM53" s="530"/>
      <c r="AN53" s="525">
        <v>843</v>
      </c>
      <c r="AO53" s="530"/>
      <c r="AP53" s="525">
        <v>10450</v>
      </c>
      <c r="AQ53" s="530"/>
      <c r="AR53" s="532">
        <v>0</v>
      </c>
    </row>
    <row r="54" spans="2:44" s="484" customFormat="1" ht="16.5" customHeight="1">
      <c r="B54" s="492" t="s">
        <v>266</v>
      </c>
      <c r="C54" s="528"/>
      <c r="D54" s="522" t="s">
        <v>251</v>
      </c>
      <c r="E54" s="523">
        <f>SUM(F54:H54)</f>
        <v>25</v>
      </c>
      <c r="F54" s="530">
        <v>23</v>
      </c>
      <c r="G54" s="530">
        <v>0</v>
      </c>
      <c r="H54" s="530">
        <v>2</v>
      </c>
      <c r="I54" s="530"/>
      <c r="J54" s="503">
        <f>SUM(L54,N54)</f>
        <v>959</v>
      </c>
      <c r="K54" s="503"/>
      <c r="L54" s="503">
        <v>105</v>
      </c>
      <c r="M54" s="503"/>
      <c r="N54" s="503">
        <v>854</v>
      </c>
      <c r="O54" s="503"/>
      <c r="P54" s="503">
        <f>SUM(R54:T54)</f>
        <v>2</v>
      </c>
      <c r="Q54" s="506"/>
      <c r="R54" s="530">
        <v>1</v>
      </c>
      <c r="S54" s="530"/>
      <c r="T54" s="530">
        <v>1</v>
      </c>
      <c r="U54" s="530"/>
      <c r="V54" s="530">
        <f>SUM(X54:Z54)</f>
        <v>961</v>
      </c>
      <c r="W54" s="530"/>
      <c r="X54" s="530">
        <v>106</v>
      </c>
      <c r="Y54" s="530"/>
      <c r="Z54" s="530">
        <v>855</v>
      </c>
      <c r="AA54" s="531"/>
      <c r="AB54" s="505">
        <f>SUM(AD54:AF54)</f>
        <v>49000</v>
      </c>
      <c r="AC54" s="530"/>
      <c r="AD54" s="530">
        <v>47936</v>
      </c>
      <c r="AE54" s="530"/>
      <c r="AF54" s="530">
        <v>1064</v>
      </c>
      <c r="AG54" s="530"/>
      <c r="AH54" s="505">
        <f t="shared" si="16"/>
        <v>44558</v>
      </c>
      <c r="AI54" s="530"/>
      <c r="AJ54" s="530">
        <v>28561</v>
      </c>
      <c r="AK54" s="530"/>
      <c r="AL54" s="530">
        <v>1520</v>
      </c>
      <c r="AM54" s="530"/>
      <c r="AN54" s="530">
        <v>922</v>
      </c>
      <c r="AO54" s="530"/>
      <c r="AP54" s="530">
        <v>13555</v>
      </c>
      <c r="AQ54" s="530"/>
      <c r="AR54" s="532">
        <v>0</v>
      </c>
    </row>
    <row r="55" spans="2:44" s="484" customFormat="1" ht="16.5" customHeight="1">
      <c r="B55" s="492"/>
      <c r="C55" s="528"/>
      <c r="D55" s="522" t="s">
        <v>252</v>
      </c>
      <c r="E55" s="523">
        <f>SUM(F55:H55)</f>
        <v>26</v>
      </c>
      <c r="F55" s="530">
        <v>26</v>
      </c>
      <c r="G55" s="530">
        <v>0</v>
      </c>
      <c r="H55" s="530">
        <v>0</v>
      </c>
      <c r="I55" s="530"/>
      <c r="J55" s="503">
        <f>SUM(L55,N55)</f>
        <v>1877</v>
      </c>
      <c r="K55" s="503"/>
      <c r="L55" s="503">
        <v>304</v>
      </c>
      <c r="M55" s="503"/>
      <c r="N55" s="503">
        <v>1573</v>
      </c>
      <c r="O55" s="503"/>
      <c r="P55" s="506">
        <f>SUM(R55:T55)</f>
        <v>0</v>
      </c>
      <c r="Q55" s="506"/>
      <c r="R55" s="530">
        <v>0</v>
      </c>
      <c r="S55" s="530"/>
      <c r="T55" s="530">
        <v>0</v>
      </c>
      <c r="U55" s="530"/>
      <c r="V55" s="530">
        <f>SUM(X55:Z55)</f>
        <v>1877</v>
      </c>
      <c r="W55" s="530"/>
      <c r="X55" s="530">
        <v>304</v>
      </c>
      <c r="Y55" s="530"/>
      <c r="Z55" s="530">
        <v>1573</v>
      </c>
      <c r="AA55" s="531"/>
      <c r="AB55" s="505">
        <f>SUM(AD55:AF55)</f>
        <v>125836</v>
      </c>
      <c r="AC55" s="530"/>
      <c r="AD55" s="530">
        <v>122892</v>
      </c>
      <c r="AE55" s="530"/>
      <c r="AF55" s="530">
        <v>2944</v>
      </c>
      <c r="AG55" s="530"/>
      <c r="AH55" s="505">
        <f t="shared" si="16"/>
        <v>164900</v>
      </c>
      <c r="AI55" s="530"/>
      <c r="AJ55" s="530">
        <v>134972</v>
      </c>
      <c r="AK55" s="530"/>
      <c r="AL55" s="530">
        <v>2939</v>
      </c>
      <c r="AM55" s="530"/>
      <c r="AN55" s="530">
        <v>2186</v>
      </c>
      <c r="AO55" s="530"/>
      <c r="AP55" s="530">
        <v>24803</v>
      </c>
      <c r="AQ55" s="530"/>
      <c r="AR55" s="532">
        <v>0</v>
      </c>
    </row>
    <row r="56" spans="2:44" s="484" customFormat="1" ht="16.5" customHeight="1">
      <c r="B56" s="492"/>
      <c r="C56" s="528"/>
      <c r="D56" s="522" t="s">
        <v>253</v>
      </c>
      <c r="E56" s="523">
        <f>SUM(F56:H56)</f>
        <v>3</v>
      </c>
      <c r="F56" s="530">
        <v>3</v>
      </c>
      <c r="G56" s="530">
        <v>0</v>
      </c>
      <c r="H56" s="530">
        <v>0</v>
      </c>
      <c r="I56" s="533" t="s">
        <v>257</v>
      </c>
      <c r="J56" s="503">
        <f>SUM(L56,N56)</f>
        <v>988</v>
      </c>
      <c r="K56" s="533" t="s">
        <v>257</v>
      </c>
      <c r="L56" s="503">
        <v>113</v>
      </c>
      <c r="M56" s="533" t="s">
        <v>257</v>
      </c>
      <c r="N56" s="503">
        <v>875</v>
      </c>
      <c r="O56" s="503"/>
      <c r="P56" s="506">
        <f>SUM(R56:T56)</f>
        <v>0</v>
      </c>
      <c r="Q56" s="531"/>
      <c r="R56" s="530">
        <v>0</v>
      </c>
      <c r="S56" s="531"/>
      <c r="T56" s="530">
        <v>0</v>
      </c>
      <c r="U56" s="533" t="s">
        <v>257</v>
      </c>
      <c r="V56" s="530">
        <f>SUM(X56:Z56)</f>
        <v>988</v>
      </c>
      <c r="W56" s="533" t="s">
        <v>257</v>
      </c>
      <c r="X56" s="530">
        <v>113</v>
      </c>
      <c r="Y56" s="533" t="s">
        <v>257</v>
      </c>
      <c r="Z56" s="530">
        <v>875</v>
      </c>
      <c r="AA56" s="533" t="s">
        <v>257</v>
      </c>
      <c r="AB56" s="505">
        <f>SUM(AD56:AF56)</f>
        <v>63719</v>
      </c>
      <c r="AC56" s="533" t="s">
        <v>257</v>
      </c>
      <c r="AD56" s="530">
        <v>61230</v>
      </c>
      <c r="AE56" s="531"/>
      <c r="AF56" s="530">
        <v>2489</v>
      </c>
      <c r="AG56" s="533" t="s">
        <v>257</v>
      </c>
      <c r="AH56" s="505">
        <f t="shared" si="16"/>
        <v>105213</v>
      </c>
      <c r="AI56" s="533" t="s">
        <v>257</v>
      </c>
      <c r="AJ56" s="530">
        <v>96617</v>
      </c>
      <c r="AK56" s="533" t="s">
        <v>257</v>
      </c>
      <c r="AL56" s="530">
        <v>1143</v>
      </c>
      <c r="AM56" s="533" t="s">
        <v>257</v>
      </c>
      <c r="AN56" s="530">
        <v>743</v>
      </c>
      <c r="AO56" s="533" t="s">
        <v>257</v>
      </c>
      <c r="AP56" s="530">
        <v>6710</v>
      </c>
      <c r="AQ56" s="530"/>
      <c r="AR56" s="532">
        <v>0</v>
      </c>
    </row>
    <row r="57" spans="2:44" s="484" customFormat="1" ht="16.5" customHeight="1">
      <c r="B57" s="492"/>
      <c r="C57" s="528"/>
      <c r="D57" s="522" t="s">
        <v>254</v>
      </c>
      <c r="E57" s="523">
        <f>SUM(F57:H57)</f>
        <v>2</v>
      </c>
      <c r="F57" s="530">
        <v>2</v>
      </c>
      <c r="G57" s="530">
        <v>0</v>
      </c>
      <c r="H57" s="530">
        <v>0</v>
      </c>
      <c r="I57" s="531"/>
      <c r="J57" s="505" t="s">
        <v>264</v>
      </c>
      <c r="K57" s="503"/>
      <c r="L57" s="505" t="s">
        <v>264</v>
      </c>
      <c r="M57" s="503"/>
      <c r="N57" s="505" t="s">
        <v>264</v>
      </c>
      <c r="O57" s="505"/>
      <c r="P57" s="506">
        <f>SUM(R57:T57)</f>
        <v>0</v>
      </c>
      <c r="Q57" s="524"/>
      <c r="R57" s="530">
        <v>0</v>
      </c>
      <c r="S57" s="531"/>
      <c r="T57" s="530">
        <v>0</v>
      </c>
      <c r="U57" s="530"/>
      <c r="V57" s="503">
        <f>SUM(X57:Z57)</f>
        <v>0</v>
      </c>
      <c r="W57" s="530"/>
      <c r="X57" s="530" t="s">
        <v>261</v>
      </c>
      <c r="Y57" s="530"/>
      <c r="Z57" s="530" t="s">
        <v>261</v>
      </c>
      <c r="AA57" s="531"/>
      <c r="AB57" s="505">
        <f>SUM(AD57:AF57)</f>
        <v>0</v>
      </c>
      <c r="AC57" s="530"/>
      <c r="AD57" s="530" t="s">
        <v>264</v>
      </c>
      <c r="AE57" s="530"/>
      <c r="AF57" s="530">
        <v>0</v>
      </c>
      <c r="AG57" s="530"/>
      <c r="AH57" s="505">
        <f t="shared" si="16"/>
        <v>0</v>
      </c>
      <c r="AI57" s="530"/>
      <c r="AJ57" s="530" t="s">
        <v>264</v>
      </c>
      <c r="AK57" s="530"/>
      <c r="AL57" s="530" t="s">
        <v>264</v>
      </c>
      <c r="AM57" s="530"/>
      <c r="AN57" s="530" t="s">
        <v>264</v>
      </c>
      <c r="AO57" s="530"/>
      <c r="AP57" s="530" t="s">
        <v>264</v>
      </c>
      <c r="AQ57" s="530"/>
      <c r="AR57" s="532">
        <v>0</v>
      </c>
    </row>
    <row r="58" spans="2:44" s="537" customFormat="1" ht="16.5" customHeight="1">
      <c r="B58" s="492"/>
      <c r="C58" s="538"/>
      <c r="D58" s="539" t="s">
        <v>970</v>
      </c>
      <c r="E58" s="540">
        <f>SUM(E59,E63)</f>
        <v>793</v>
      </c>
      <c r="F58" s="541">
        <f>SUM(F59,F63)</f>
        <v>249</v>
      </c>
      <c r="G58" s="541">
        <f>SUM(G59,G63)</f>
        <v>12</v>
      </c>
      <c r="H58" s="541">
        <f>SUM(H59,H63)</f>
        <v>532</v>
      </c>
      <c r="I58" s="541"/>
      <c r="J58" s="542">
        <f>SUM(J59,J63)</f>
        <v>5973</v>
      </c>
      <c r="K58" s="542"/>
      <c r="L58" s="542">
        <f>SUM(L59,L63)</f>
        <v>3997</v>
      </c>
      <c r="M58" s="542"/>
      <c r="N58" s="542">
        <f>SUM(N59,N63)</f>
        <v>1976</v>
      </c>
      <c r="O58" s="542"/>
      <c r="P58" s="542">
        <f>SUM(P59,P63)</f>
        <v>962</v>
      </c>
      <c r="Q58" s="541"/>
      <c r="R58" s="541">
        <f>SUM(R59,R63)</f>
        <v>661</v>
      </c>
      <c r="S58" s="541"/>
      <c r="T58" s="541">
        <f>SUM(T59,T63)</f>
        <v>301</v>
      </c>
      <c r="U58" s="541"/>
      <c r="V58" s="541">
        <f>SUM(V59,V63)</f>
        <v>6935</v>
      </c>
      <c r="W58" s="541"/>
      <c r="X58" s="541">
        <f>SUM(X59,X63)</f>
        <v>4658</v>
      </c>
      <c r="Y58" s="541"/>
      <c r="Z58" s="541">
        <f>SUM(Z59,Z63)</f>
        <v>2277</v>
      </c>
      <c r="AA58" s="543"/>
      <c r="AB58" s="542">
        <f>SUM(AB59,AB63)</f>
        <v>574167</v>
      </c>
      <c r="AC58" s="541"/>
      <c r="AD58" s="541">
        <v>0</v>
      </c>
      <c r="AE58" s="541"/>
      <c r="AF58" s="541">
        <v>0</v>
      </c>
      <c r="AG58" s="541"/>
      <c r="AH58" s="542">
        <f>SUM(AH59,AH63)</f>
        <v>2675386</v>
      </c>
      <c r="AI58" s="541"/>
      <c r="AJ58" s="541">
        <v>0</v>
      </c>
      <c r="AK58" s="541"/>
      <c r="AL58" s="541">
        <v>0</v>
      </c>
      <c r="AM58" s="541"/>
      <c r="AN58" s="541">
        <v>0</v>
      </c>
      <c r="AO58" s="541"/>
      <c r="AP58" s="541">
        <v>0</v>
      </c>
      <c r="AQ58" s="541"/>
      <c r="AR58" s="544">
        <f>SUM(AR59,AR63)</f>
        <v>0</v>
      </c>
    </row>
    <row r="59" spans="2:44" s="508" customFormat="1" ht="16.5" customHeight="1">
      <c r="B59" s="492"/>
      <c r="C59" s="527"/>
      <c r="D59" s="510" t="s">
        <v>244</v>
      </c>
      <c r="E59" s="516">
        <f aca="true" t="shared" si="17" ref="E59:E67">SUM(F59:H59)</f>
        <v>733</v>
      </c>
      <c r="F59" s="512">
        <f>SUM(F60:F62)</f>
        <v>194</v>
      </c>
      <c r="G59" s="512">
        <f>SUM(G60:G62)</f>
        <v>10</v>
      </c>
      <c r="H59" s="512">
        <f>SUM(H60:H62)</f>
        <v>529</v>
      </c>
      <c r="I59" s="512"/>
      <c r="J59" s="513">
        <f>SUM(J60:J62)</f>
        <v>3622</v>
      </c>
      <c r="K59" s="513"/>
      <c r="L59" s="513">
        <f>SUM(L60:L62)</f>
        <v>2504</v>
      </c>
      <c r="M59" s="513"/>
      <c r="N59" s="513">
        <f>SUM(N60:N62)</f>
        <v>1118</v>
      </c>
      <c r="O59" s="513"/>
      <c r="P59" s="513">
        <f>SUM(P60:P62)</f>
        <v>956</v>
      </c>
      <c r="Q59" s="512">
        <f>SUM(Q60:Q62)</f>
        <v>0</v>
      </c>
      <c r="R59" s="512">
        <f>SUM(R60:R62)</f>
        <v>657</v>
      </c>
      <c r="S59" s="512">
        <f>SUM(S60:S62)</f>
        <v>0</v>
      </c>
      <c r="T59" s="512">
        <f>SUM(T60:T62)</f>
        <v>299</v>
      </c>
      <c r="U59" s="512"/>
      <c r="V59" s="512">
        <f>SUM(V60:V62)</f>
        <v>4578</v>
      </c>
      <c r="W59" s="512"/>
      <c r="X59" s="512">
        <f>SUM(X60:X62)</f>
        <v>3161</v>
      </c>
      <c r="Y59" s="512"/>
      <c r="Z59" s="512">
        <f>SUM(Z60:Z62)</f>
        <v>1417</v>
      </c>
      <c r="AA59" s="529"/>
      <c r="AB59" s="513">
        <f>SUM(AB60:AB62)</f>
        <v>322108</v>
      </c>
      <c r="AC59" s="512"/>
      <c r="AD59" s="512">
        <f>SUM(AD60:AD62)</f>
        <v>0</v>
      </c>
      <c r="AE59" s="512"/>
      <c r="AF59" s="512">
        <f>SUM(AF60:AF62)</f>
        <v>0</v>
      </c>
      <c r="AG59" s="512"/>
      <c r="AH59" s="513">
        <f>SUM(AH60:AH62)</f>
        <v>1507512</v>
      </c>
      <c r="AI59" s="512"/>
      <c r="AJ59" s="512">
        <f>SUM(AJ60:AJ62)</f>
        <v>0</v>
      </c>
      <c r="AK59" s="512"/>
      <c r="AL59" s="512">
        <f>SUM(AL60:AL62)</f>
        <v>0</v>
      </c>
      <c r="AM59" s="512"/>
      <c r="AN59" s="512">
        <f>SUM(AN60:AN62)</f>
        <v>0</v>
      </c>
      <c r="AO59" s="512"/>
      <c r="AP59" s="512">
        <f>SUM(AP60:AP62)</f>
        <v>0</v>
      </c>
      <c r="AQ59" s="512"/>
      <c r="AR59" s="515">
        <f>SUM(AR60:AR62)</f>
        <v>0</v>
      </c>
    </row>
    <row r="60" spans="2:44" s="484" customFormat="1" ht="16.5" customHeight="1">
      <c r="B60" s="492">
        <v>22</v>
      </c>
      <c r="C60" s="528"/>
      <c r="D60" s="522" t="s">
        <v>245</v>
      </c>
      <c r="E60" s="523">
        <f t="shared" si="17"/>
        <v>268</v>
      </c>
      <c r="F60" s="530">
        <v>6</v>
      </c>
      <c r="G60" s="530">
        <v>0</v>
      </c>
      <c r="H60" s="530">
        <v>262</v>
      </c>
      <c r="I60" s="530"/>
      <c r="J60" s="503">
        <f>SUM(L60,N60)</f>
        <v>122</v>
      </c>
      <c r="K60" s="503"/>
      <c r="L60" s="503">
        <v>91</v>
      </c>
      <c r="M60" s="503"/>
      <c r="N60" s="503">
        <v>31</v>
      </c>
      <c r="O60" s="503"/>
      <c r="P60" s="503">
        <f>SUM(R60:T60)</f>
        <v>405</v>
      </c>
      <c r="Q60" s="506"/>
      <c r="R60" s="530">
        <v>294</v>
      </c>
      <c r="S60" s="530"/>
      <c r="T60" s="530">
        <v>111</v>
      </c>
      <c r="U60" s="530"/>
      <c r="V60" s="530">
        <f>SUM(X60:Z60)</f>
        <v>527</v>
      </c>
      <c r="W60" s="530"/>
      <c r="X60" s="530">
        <v>385</v>
      </c>
      <c r="Y60" s="530"/>
      <c r="Z60" s="530">
        <v>142</v>
      </c>
      <c r="AA60" s="531"/>
      <c r="AB60" s="505">
        <v>8475</v>
      </c>
      <c r="AC60" s="530"/>
      <c r="AD60" s="525">
        <v>0</v>
      </c>
      <c r="AE60" s="530"/>
      <c r="AF60" s="525">
        <v>0</v>
      </c>
      <c r="AG60" s="530"/>
      <c r="AH60" s="505">
        <v>58914</v>
      </c>
      <c r="AI60" s="530"/>
      <c r="AJ60" s="525">
        <v>0</v>
      </c>
      <c r="AK60" s="530"/>
      <c r="AL60" s="525">
        <v>0</v>
      </c>
      <c r="AM60" s="530"/>
      <c r="AN60" s="525">
        <v>0</v>
      </c>
      <c r="AO60" s="530"/>
      <c r="AP60" s="525">
        <v>0</v>
      </c>
      <c r="AQ60" s="530"/>
      <c r="AR60" s="532">
        <v>0</v>
      </c>
    </row>
    <row r="61" spans="2:44" s="484" customFormat="1" ht="16.5" customHeight="1">
      <c r="B61" s="492"/>
      <c r="C61" s="528"/>
      <c r="D61" s="522" t="s">
        <v>247</v>
      </c>
      <c r="E61" s="523">
        <f t="shared" si="17"/>
        <v>307</v>
      </c>
      <c r="F61" s="530">
        <v>85</v>
      </c>
      <c r="G61" s="530">
        <v>6</v>
      </c>
      <c r="H61" s="530">
        <v>216</v>
      </c>
      <c r="I61" s="530"/>
      <c r="J61" s="503">
        <f>SUM(L61,N61)</f>
        <v>1449</v>
      </c>
      <c r="K61" s="503"/>
      <c r="L61" s="503">
        <v>1022</v>
      </c>
      <c r="M61" s="503"/>
      <c r="N61" s="503">
        <v>427</v>
      </c>
      <c r="O61" s="503"/>
      <c r="P61" s="503">
        <f>SUM(R61:T61)</f>
        <v>443</v>
      </c>
      <c r="Q61" s="506"/>
      <c r="R61" s="530">
        <v>295</v>
      </c>
      <c r="S61" s="530"/>
      <c r="T61" s="530">
        <v>148</v>
      </c>
      <c r="U61" s="530"/>
      <c r="V61" s="530">
        <f>SUM(X61:Z61)</f>
        <v>1892</v>
      </c>
      <c r="W61" s="530"/>
      <c r="X61" s="530">
        <v>1317</v>
      </c>
      <c r="Y61" s="530"/>
      <c r="Z61" s="530">
        <v>575</v>
      </c>
      <c r="AA61" s="531"/>
      <c r="AB61" s="505">
        <v>123981</v>
      </c>
      <c r="AC61" s="530"/>
      <c r="AD61" s="525">
        <v>0</v>
      </c>
      <c r="AE61" s="530"/>
      <c r="AF61" s="525">
        <v>0</v>
      </c>
      <c r="AG61" s="530"/>
      <c r="AH61" s="505">
        <v>523704</v>
      </c>
      <c r="AI61" s="530"/>
      <c r="AJ61" s="525">
        <v>0</v>
      </c>
      <c r="AK61" s="530"/>
      <c r="AL61" s="525">
        <v>0</v>
      </c>
      <c r="AM61" s="530"/>
      <c r="AN61" s="525">
        <v>0</v>
      </c>
      <c r="AO61" s="530"/>
      <c r="AP61" s="525">
        <v>0</v>
      </c>
      <c r="AQ61" s="530"/>
      <c r="AR61" s="532">
        <v>0</v>
      </c>
    </row>
    <row r="62" spans="2:44" s="484" customFormat="1" ht="16.5" customHeight="1">
      <c r="B62" s="492" t="s">
        <v>267</v>
      </c>
      <c r="C62" s="528"/>
      <c r="D62" s="522" t="s">
        <v>248</v>
      </c>
      <c r="E62" s="523">
        <f t="shared" si="17"/>
        <v>158</v>
      </c>
      <c r="F62" s="530">
        <v>103</v>
      </c>
      <c r="G62" s="530">
        <v>4</v>
      </c>
      <c r="H62" s="530">
        <v>51</v>
      </c>
      <c r="I62" s="530"/>
      <c r="J62" s="503">
        <f>SUM(L62,N62)</f>
        <v>2051</v>
      </c>
      <c r="K62" s="503"/>
      <c r="L62" s="503">
        <v>1391</v>
      </c>
      <c r="M62" s="503"/>
      <c r="N62" s="503">
        <v>660</v>
      </c>
      <c r="O62" s="503"/>
      <c r="P62" s="503">
        <f>SUM(R62:T62)</f>
        <v>108</v>
      </c>
      <c r="Q62" s="506"/>
      <c r="R62" s="530">
        <v>68</v>
      </c>
      <c r="S62" s="530"/>
      <c r="T62" s="530">
        <v>40</v>
      </c>
      <c r="U62" s="530"/>
      <c r="V62" s="530">
        <f>SUM(X62:Z62)</f>
        <v>2159</v>
      </c>
      <c r="W62" s="530"/>
      <c r="X62" s="530">
        <v>1459</v>
      </c>
      <c r="Y62" s="530"/>
      <c r="Z62" s="530">
        <v>700</v>
      </c>
      <c r="AA62" s="531"/>
      <c r="AB62" s="505">
        <v>189652</v>
      </c>
      <c r="AC62" s="530"/>
      <c r="AD62" s="525">
        <v>0</v>
      </c>
      <c r="AE62" s="530"/>
      <c r="AF62" s="525">
        <v>0</v>
      </c>
      <c r="AG62" s="530"/>
      <c r="AH62" s="505">
        <v>924894</v>
      </c>
      <c r="AI62" s="530"/>
      <c r="AJ62" s="525">
        <v>0</v>
      </c>
      <c r="AK62" s="530"/>
      <c r="AL62" s="525">
        <v>0</v>
      </c>
      <c r="AM62" s="530"/>
      <c r="AN62" s="525">
        <v>0</v>
      </c>
      <c r="AO62" s="530"/>
      <c r="AP62" s="525">
        <v>0</v>
      </c>
      <c r="AQ62" s="530"/>
      <c r="AR62" s="532">
        <v>0</v>
      </c>
    </row>
    <row r="63" spans="2:44" s="508" customFormat="1" ht="16.5" customHeight="1">
      <c r="B63" s="492"/>
      <c r="C63" s="527"/>
      <c r="D63" s="510" t="s">
        <v>249</v>
      </c>
      <c r="E63" s="516">
        <f t="shared" si="17"/>
        <v>60</v>
      </c>
      <c r="F63" s="512">
        <f>SUM(F64:F67)</f>
        <v>55</v>
      </c>
      <c r="G63" s="512">
        <f>SUM(G64:G67)</f>
        <v>2</v>
      </c>
      <c r="H63" s="512">
        <f>SUM(H64:H67)</f>
        <v>3</v>
      </c>
      <c r="I63" s="512"/>
      <c r="J63" s="518">
        <f>SUM(L63:N63)</f>
        <v>2351</v>
      </c>
      <c r="K63" s="518"/>
      <c r="L63" s="518">
        <f>SUM(L64:L67)</f>
        <v>1493</v>
      </c>
      <c r="M63" s="518"/>
      <c r="N63" s="518">
        <f>SUM(N64:N67)</f>
        <v>858</v>
      </c>
      <c r="O63" s="518"/>
      <c r="P63" s="518">
        <f>SUM(P64:P67)</f>
        <v>6</v>
      </c>
      <c r="Q63" s="512">
        <f>SUM(Q64:Q67)</f>
        <v>0</v>
      </c>
      <c r="R63" s="512">
        <f>SUM(R64:R67)</f>
        <v>4</v>
      </c>
      <c r="S63" s="512">
        <f>SUM(S64:S67)</f>
        <v>0</v>
      </c>
      <c r="T63" s="512">
        <f>SUM(T64:T67)</f>
        <v>2</v>
      </c>
      <c r="U63" s="512"/>
      <c r="V63" s="512">
        <f>SUM(V64:V67)</f>
        <v>2357</v>
      </c>
      <c r="W63" s="512"/>
      <c r="X63" s="512">
        <f>SUM(X64:X67)</f>
        <v>1497</v>
      </c>
      <c r="Y63" s="512"/>
      <c r="Z63" s="512">
        <f>SUM(Z64:Z67)</f>
        <v>860</v>
      </c>
      <c r="AA63" s="529"/>
      <c r="AB63" s="518">
        <f>SUM(AF63,AD63)</f>
        <v>252059</v>
      </c>
      <c r="AC63" s="512"/>
      <c r="AD63" s="512">
        <f>SUM(AD64:AD67)</f>
        <v>247282</v>
      </c>
      <c r="AE63" s="512"/>
      <c r="AF63" s="512">
        <f>SUM(AF64:AF67)</f>
        <v>4777</v>
      </c>
      <c r="AG63" s="512"/>
      <c r="AH63" s="513">
        <f>SUM(AJ63,AL63,AN63,AP63)</f>
        <v>1167874</v>
      </c>
      <c r="AI63" s="512"/>
      <c r="AJ63" s="512">
        <f>SUM(AJ64:AJ67)</f>
        <v>1118348</v>
      </c>
      <c r="AK63" s="512"/>
      <c r="AL63" s="512">
        <f>SUM(AL64:AL67)</f>
        <v>20949</v>
      </c>
      <c r="AM63" s="512"/>
      <c r="AN63" s="512">
        <f>SUM(AN64:AN67)</f>
        <v>17837</v>
      </c>
      <c r="AO63" s="512"/>
      <c r="AP63" s="512">
        <f>SUM(AP64:AP67)</f>
        <v>10740</v>
      </c>
      <c r="AQ63" s="512"/>
      <c r="AR63" s="515">
        <f>SUM(AR64:AR67)</f>
        <v>0</v>
      </c>
    </row>
    <row r="64" spans="2:44" s="484" customFormat="1" ht="16.5" customHeight="1">
      <c r="B64" s="492"/>
      <c r="C64" s="528"/>
      <c r="D64" s="522" t="s">
        <v>250</v>
      </c>
      <c r="E64" s="523">
        <f t="shared" si="17"/>
        <v>28</v>
      </c>
      <c r="F64" s="530">
        <v>27</v>
      </c>
      <c r="G64" s="530">
        <v>0</v>
      </c>
      <c r="H64" s="530">
        <v>1</v>
      </c>
      <c r="I64" s="530"/>
      <c r="J64" s="503">
        <f>SUM(L64,N64)</f>
        <v>665</v>
      </c>
      <c r="K64" s="503"/>
      <c r="L64" s="503">
        <v>461</v>
      </c>
      <c r="M64" s="503"/>
      <c r="N64" s="503">
        <v>204</v>
      </c>
      <c r="O64" s="503"/>
      <c r="P64" s="503">
        <f>SUM(R64:T64)</f>
        <v>4</v>
      </c>
      <c r="Q64" s="506"/>
      <c r="R64" s="530">
        <v>2</v>
      </c>
      <c r="S64" s="530"/>
      <c r="T64" s="530">
        <v>2</v>
      </c>
      <c r="U64" s="530"/>
      <c r="V64" s="530">
        <f>SUM(X64:Z64)</f>
        <v>669</v>
      </c>
      <c r="W64" s="530"/>
      <c r="X64" s="530">
        <v>463</v>
      </c>
      <c r="Y64" s="530"/>
      <c r="Z64" s="530">
        <v>206</v>
      </c>
      <c r="AA64" s="531"/>
      <c r="AB64" s="505">
        <f>SUM(AD64,AF64)</f>
        <v>71101</v>
      </c>
      <c r="AC64" s="530"/>
      <c r="AD64" s="530">
        <v>69849</v>
      </c>
      <c r="AE64" s="530"/>
      <c r="AF64" s="530">
        <v>1252</v>
      </c>
      <c r="AG64" s="530"/>
      <c r="AH64" s="505">
        <f>SUM(AJ64,AL64,AN64,AP64)</f>
        <v>318248</v>
      </c>
      <c r="AI64" s="530"/>
      <c r="AJ64" s="530">
        <v>307942</v>
      </c>
      <c r="AK64" s="530"/>
      <c r="AL64" s="530">
        <v>4861</v>
      </c>
      <c r="AM64" s="530"/>
      <c r="AN64" s="530">
        <v>3797</v>
      </c>
      <c r="AO64" s="530"/>
      <c r="AP64" s="530">
        <v>1648</v>
      </c>
      <c r="AQ64" s="530"/>
      <c r="AR64" s="532">
        <v>0</v>
      </c>
    </row>
    <row r="65" spans="2:44" s="484" customFormat="1" ht="16.5" customHeight="1">
      <c r="B65" s="492" t="s">
        <v>268</v>
      </c>
      <c r="C65" s="528"/>
      <c r="D65" s="522" t="s">
        <v>251</v>
      </c>
      <c r="E65" s="523">
        <f t="shared" si="17"/>
        <v>22</v>
      </c>
      <c r="F65" s="530">
        <v>20</v>
      </c>
      <c r="G65" s="530">
        <v>1</v>
      </c>
      <c r="H65" s="530">
        <v>1</v>
      </c>
      <c r="I65" s="530"/>
      <c r="J65" s="503">
        <f>SUM(L65,N65)</f>
        <v>830</v>
      </c>
      <c r="K65" s="503"/>
      <c r="L65" s="503">
        <v>463</v>
      </c>
      <c r="M65" s="503"/>
      <c r="N65" s="503">
        <v>367</v>
      </c>
      <c r="O65" s="503"/>
      <c r="P65" s="503">
        <f>SUM(R65:T65)</f>
        <v>1</v>
      </c>
      <c r="Q65" s="506"/>
      <c r="R65" s="530">
        <v>1</v>
      </c>
      <c r="S65" s="530"/>
      <c r="T65" s="530">
        <v>0</v>
      </c>
      <c r="U65" s="530"/>
      <c r="V65" s="530">
        <f>SUM(X65:Z65)</f>
        <v>831</v>
      </c>
      <c r="W65" s="530"/>
      <c r="X65" s="530">
        <v>464</v>
      </c>
      <c r="Y65" s="530"/>
      <c r="Z65" s="530">
        <v>367</v>
      </c>
      <c r="AA65" s="531"/>
      <c r="AB65" s="505">
        <f>SUM(AD65,AF65)</f>
        <v>79391</v>
      </c>
      <c r="AC65" s="530"/>
      <c r="AD65" s="530">
        <v>76760</v>
      </c>
      <c r="AE65" s="530"/>
      <c r="AF65" s="530">
        <v>2631</v>
      </c>
      <c r="AG65" s="530"/>
      <c r="AH65" s="505">
        <f>SUM(AJ65,AL65,AN65,AP65)</f>
        <v>433719</v>
      </c>
      <c r="AI65" s="530"/>
      <c r="AJ65" s="530">
        <v>415294</v>
      </c>
      <c r="AK65" s="530"/>
      <c r="AL65" s="530">
        <v>11636</v>
      </c>
      <c r="AM65" s="530"/>
      <c r="AN65" s="530">
        <v>3950</v>
      </c>
      <c r="AO65" s="530"/>
      <c r="AP65" s="530">
        <v>2839</v>
      </c>
      <c r="AQ65" s="530"/>
      <c r="AR65" s="532">
        <v>0</v>
      </c>
    </row>
    <row r="66" spans="2:44" s="484" customFormat="1" ht="16.5" customHeight="1">
      <c r="B66" s="492"/>
      <c r="C66" s="528"/>
      <c r="D66" s="522" t="s">
        <v>252</v>
      </c>
      <c r="E66" s="523">
        <f t="shared" si="17"/>
        <v>8</v>
      </c>
      <c r="F66" s="530">
        <v>6</v>
      </c>
      <c r="G66" s="530">
        <v>1</v>
      </c>
      <c r="H66" s="530">
        <v>1</v>
      </c>
      <c r="I66" s="533" t="s">
        <v>257</v>
      </c>
      <c r="J66" s="503">
        <f>SUM(L66,N66)</f>
        <v>856</v>
      </c>
      <c r="K66" s="545" t="s">
        <v>257</v>
      </c>
      <c r="L66" s="503">
        <v>569</v>
      </c>
      <c r="M66" s="545" t="s">
        <v>257</v>
      </c>
      <c r="N66" s="503">
        <v>287</v>
      </c>
      <c r="O66" s="503"/>
      <c r="P66" s="503">
        <f>SUM(R66:T66)</f>
        <v>1</v>
      </c>
      <c r="Q66" s="531"/>
      <c r="R66" s="530">
        <v>1</v>
      </c>
      <c r="S66" s="531"/>
      <c r="T66" s="530">
        <v>0</v>
      </c>
      <c r="U66" s="533" t="s">
        <v>257</v>
      </c>
      <c r="V66" s="530">
        <f>SUM(X66:Z66)</f>
        <v>857</v>
      </c>
      <c r="W66" s="533" t="s">
        <v>257</v>
      </c>
      <c r="X66" s="530">
        <v>570</v>
      </c>
      <c r="Y66" s="533" t="s">
        <v>257</v>
      </c>
      <c r="Z66" s="530">
        <v>287</v>
      </c>
      <c r="AA66" s="533" t="s">
        <v>257</v>
      </c>
      <c r="AB66" s="505">
        <f>SUM(AD66,AF66)</f>
        <v>101567</v>
      </c>
      <c r="AC66" s="533" t="s">
        <v>257</v>
      </c>
      <c r="AD66" s="530">
        <v>100673</v>
      </c>
      <c r="AE66" s="533" t="s">
        <v>257</v>
      </c>
      <c r="AF66" s="530">
        <v>894</v>
      </c>
      <c r="AG66" s="533" t="s">
        <v>257</v>
      </c>
      <c r="AH66" s="505">
        <f>SUM(AJ66,AL66,AN66,AP66)</f>
        <v>415907</v>
      </c>
      <c r="AI66" s="533" t="s">
        <v>257</v>
      </c>
      <c r="AJ66" s="530">
        <v>395112</v>
      </c>
      <c r="AK66" s="533" t="s">
        <v>257</v>
      </c>
      <c r="AL66" s="530">
        <v>4452</v>
      </c>
      <c r="AM66" s="533" t="s">
        <v>257</v>
      </c>
      <c r="AN66" s="530">
        <v>10090</v>
      </c>
      <c r="AO66" s="531"/>
      <c r="AP66" s="530">
        <v>6253</v>
      </c>
      <c r="AQ66" s="530"/>
      <c r="AR66" s="532">
        <v>0</v>
      </c>
    </row>
    <row r="67" spans="2:44" s="484" customFormat="1" ht="16.5" customHeight="1">
      <c r="B67" s="492"/>
      <c r="C67" s="528"/>
      <c r="D67" s="522" t="s">
        <v>253</v>
      </c>
      <c r="E67" s="523">
        <f t="shared" si="17"/>
        <v>2</v>
      </c>
      <c r="F67" s="530">
        <v>2</v>
      </c>
      <c r="G67" s="530">
        <v>0</v>
      </c>
      <c r="H67" s="530">
        <v>0</v>
      </c>
      <c r="I67" s="530"/>
      <c r="J67" s="503">
        <f>SUM(L67,N67)</f>
        <v>0</v>
      </c>
      <c r="K67" s="503"/>
      <c r="L67" s="534" t="s">
        <v>261</v>
      </c>
      <c r="M67" s="534"/>
      <c r="N67" s="534" t="s">
        <v>261</v>
      </c>
      <c r="O67" s="503"/>
      <c r="P67" s="506">
        <f>SUM(R67:T67)</f>
        <v>0</v>
      </c>
      <c r="Q67" s="506"/>
      <c r="R67" s="530">
        <v>0</v>
      </c>
      <c r="S67" s="530"/>
      <c r="T67" s="530">
        <v>0</v>
      </c>
      <c r="U67" s="530"/>
      <c r="V67" s="534" t="s">
        <v>261</v>
      </c>
      <c r="W67" s="530"/>
      <c r="X67" s="530" t="s">
        <v>261</v>
      </c>
      <c r="Y67" s="530"/>
      <c r="Z67" s="530" t="s">
        <v>261</v>
      </c>
      <c r="AA67" s="531"/>
      <c r="AB67" s="505">
        <f>SUM(AD67,AF67)</f>
        <v>0</v>
      </c>
      <c r="AC67" s="530"/>
      <c r="AD67" s="530" t="s">
        <v>261</v>
      </c>
      <c r="AE67" s="530"/>
      <c r="AF67" s="530" t="s">
        <v>261</v>
      </c>
      <c r="AG67" s="530"/>
      <c r="AH67" s="505">
        <f>SUM(AJ67,AL67,AN67,AP67)</f>
        <v>0</v>
      </c>
      <c r="AI67" s="530"/>
      <c r="AJ67" s="530" t="s">
        <v>261</v>
      </c>
      <c r="AK67" s="530"/>
      <c r="AL67" s="530" t="s">
        <v>261</v>
      </c>
      <c r="AM67" s="530"/>
      <c r="AN67" s="530" t="s">
        <v>261</v>
      </c>
      <c r="AO67" s="530"/>
      <c r="AP67" s="530">
        <v>0</v>
      </c>
      <c r="AQ67" s="530"/>
      <c r="AR67" s="532">
        <v>0</v>
      </c>
    </row>
    <row r="68" spans="2:44" s="508" customFormat="1" ht="16.5" customHeight="1">
      <c r="B68" s="492"/>
      <c r="C68" s="527"/>
      <c r="D68" s="510" t="s">
        <v>970</v>
      </c>
      <c r="E68" s="516">
        <f>SUM(E69,E73)</f>
        <v>769</v>
      </c>
      <c r="F68" s="512">
        <f>SUM(F69,F73)</f>
        <v>98</v>
      </c>
      <c r="G68" s="512">
        <f>SUM(G69,G73)</f>
        <v>4</v>
      </c>
      <c r="H68" s="512">
        <f>SUM(H69,H73)</f>
        <v>667</v>
      </c>
      <c r="I68" s="517"/>
      <c r="J68" s="513">
        <f>SUM(J69,J73)</f>
        <v>5154</v>
      </c>
      <c r="K68" s="518"/>
      <c r="L68" s="513">
        <f>SUM(L69,L73)</f>
        <v>3556</v>
      </c>
      <c r="M68" s="518"/>
      <c r="N68" s="513">
        <f>SUM(N69,N73)</f>
        <v>1598</v>
      </c>
      <c r="O68" s="513"/>
      <c r="P68" s="513">
        <f>SUM(P69,P73)</f>
        <v>1015</v>
      </c>
      <c r="Q68" s="517"/>
      <c r="R68" s="512">
        <f>SUM(R69,R73)</f>
        <v>810</v>
      </c>
      <c r="S68" s="517"/>
      <c r="T68" s="512">
        <f>SUM(T69,T73)</f>
        <v>205</v>
      </c>
      <c r="U68" s="512"/>
      <c r="V68" s="512">
        <f>SUM(V69,V73)</f>
        <v>6169</v>
      </c>
      <c r="W68" s="512"/>
      <c r="X68" s="512">
        <f>SUM(X69,X73)</f>
        <v>4366</v>
      </c>
      <c r="Y68" s="512"/>
      <c r="Z68" s="512">
        <f>SUM(Z69,Z73)</f>
        <v>1803</v>
      </c>
      <c r="AA68" s="529"/>
      <c r="AB68" s="513">
        <f>SUM(AB69+AB73)</f>
        <v>528068</v>
      </c>
      <c r="AC68" s="512"/>
      <c r="AD68" s="512">
        <v>0</v>
      </c>
      <c r="AE68" s="512"/>
      <c r="AF68" s="512">
        <v>0</v>
      </c>
      <c r="AG68" s="512"/>
      <c r="AH68" s="513">
        <f>SUM(AH69,AH73)</f>
        <v>1552196</v>
      </c>
      <c r="AI68" s="512"/>
      <c r="AJ68" s="512">
        <v>0</v>
      </c>
      <c r="AK68" s="512"/>
      <c r="AL68" s="512">
        <v>0</v>
      </c>
      <c r="AM68" s="512"/>
      <c r="AN68" s="512">
        <v>0</v>
      </c>
      <c r="AO68" s="512"/>
      <c r="AP68" s="512">
        <v>0</v>
      </c>
      <c r="AQ68" s="512"/>
      <c r="AR68" s="515">
        <f>SUM(AR69+AR73)</f>
        <v>29513</v>
      </c>
    </row>
    <row r="69" spans="2:44" s="508" customFormat="1" ht="16.5" customHeight="1">
      <c r="B69" s="492"/>
      <c r="C69" s="527"/>
      <c r="D69" s="510" t="s">
        <v>244</v>
      </c>
      <c r="E69" s="516">
        <f>SUM(E70:E72)</f>
        <v>727</v>
      </c>
      <c r="F69" s="512">
        <f>SUM(F70:F72)</f>
        <v>62</v>
      </c>
      <c r="G69" s="512">
        <f>SUM(G70:G72)</f>
        <v>1</v>
      </c>
      <c r="H69" s="512">
        <f>SUM(H70:H72)</f>
        <v>664</v>
      </c>
      <c r="I69" s="512"/>
      <c r="J69" s="513">
        <f>SUM(J70:J72)</f>
        <v>1317</v>
      </c>
      <c r="K69" s="513"/>
      <c r="L69" s="513">
        <f>SUM(L70:L72)</f>
        <v>1001</v>
      </c>
      <c r="M69" s="513"/>
      <c r="N69" s="513">
        <f>SUM(N70:N72)</f>
        <v>316</v>
      </c>
      <c r="O69" s="513"/>
      <c r="P69" s="513">
        <f>SUM(P70:P72)</f>
        <v>1013</v>
      </c>
      <c r="Q69" s="512">
        <f>SUM(Q70:Q72)</f>
        <v>0</v>
      </c>
      <c r="R69" s="512">
        <f>SUM(R70:R72)</f>
        <v>808</v>
      </c>
      <c r="S69" s="512">
        <f>SUM(S70:S72)</f>
        <v>0</v>
      </c>
      <c r="T69" s="512">
        <f>SUM(T70:T72)</f>
        <v>205</v>
      </c>
      <c r="U69" s="512"/>
      <c r="V69" s="512">
        <f>SUM(V70:V72)</f>
        <v>2330</v>
      </c>
      <c r="W69" s="512"/>
      <c r="X69" s="512">
        <f>SUM(X70:X72)</f>
        <v>1809</v>
      </c>
      <c r="Y69" s="512"/>
      <c r="Z69" s="512">
        <f>SUM(Z70:Z72)</f>
        <v>521</v>
      </c>
      <c r="AA69" s="529"/>
      <c r="AB69" s="513">
        <f>SUM(AB70:AB72)</f>
        <v>120289</v>
      </c>
      <c r="AC69" s="512"/>
      <c r="AD69" s="512">
        <f>SUM(AD70:AD72)</f>
        <v>0</v>
      </c>
      <c r="AE69" s="512"/>
      <c r="AF69" s="512">
        <f>SUM(AF70:AF72)</f>
        <v>0</v>
      </c>
      <c r="AG69" s="512"/>
      <c r="AH69" s="513">
        <f>SUM(AH70:AH72)</f>
        <v>347959</v>
      </c>
      <c r="AI69" s="512"/>
      <c r="AJ69" s="512">
        <f>SUM(AJ70:AJ72)</f>
        <v>0</v>
      </c>
      <c r="AK69" s="512"/>
      <c r="AL69" s="512">
        <f>SUM(AL70:AL72)</f>
        <v>0</v>
      </c>
      <c r="AM69" s="512"/>
      <c r="AN69" s="512">
        <f>SUM(AN70:AN72)</f>
        <v>0</v>
      </c>
      <c r="AO69" s="512"/>
      <c r="AP69" s="512">
        <f>SUM(AP70:AP72)</f>
        <v>0</v>
      </c>
      <c r="AQ69" s="512"/>
      <c r="AR69" s="515">
        <f>SUM(AR70:AR72)</f>
        <v>503</v>
      </c>
    </row>
    <row r="70" spans="2:44" s="484" customFormat="1" ht="16.5" customHeight="1">
      <c r="B70" s="492">
        <v>23</v>
      </c>
      <c r="C70" s="528"/>
      <c r="D70" s="522" t="s">
        <v>245</v>
      </c>
      <c r="E70" s="523">
        <f>SUM(F70:H70)</f>
        <v>532</v>
      </c>
      <c r="F70" s="530">
        <v>7</v>
      </c>
      <c r="G70" s="530">
        <v>0</v>
      </c>
      <c r="H70" s="530">
        <v>525</v>
      </c>
      <c r="I70" s="530"/>
      <c r="J70" s="503">
        <f>SUM(L70,N70)</f>
        <v>178</v>
      </c>
      <c r="K70" s="503"/>
      <c r="L70" s="503">
        <v>164</v>
      </c>
      <c r="M70" s="503"/>
      <c r="N70" s="503">
        <v>14</v>
      </c>
      <c r="O70" s="503"/>
      <c r="P70" s="503">
        <f>SUM(R70:T70)</f>
        <v>741</v>
      </c>
      <c r="Q70" s="506"/>
      <c r="R70" s="530">
        <v>633</v>
      </c>
      <c r="S70" s="530"/>
      <c r="T70" s="530">
        <v>108</v>
      </c>
      <c r="U70" s="530"/>
      <c r="V70" s="530">
        <f>SUM(X70:Z70)</f>
        <v>919</v>
      </c>
      <c r="W70" s="530"/>
      <c r="X70" s="530">
        <v>797</v>
      </c>
      <c r="Y70" s="530"/>
      <c r="Z70" s="530">
        <v>122</v>
      </c>
      <c r="AA70" s="531"/>
      <c r="AB70" s="505">
        <v>16340</v>
      </c>
      <c r="AC70" s="530"/>
      <c r="AD70" s="530">
        <v>0</v>
      </c>
      <c r="AE70" s="530"/>
      <c r="AF70" s="530">
        <v>0</v>
      </c>
      <c r="AG70" s="530"/>
      <c r="AH70" s="505">
        <v>94925</v>
      </c>
      <c r="AI70" s="530"/>
      <c r="AJ70" s="525">
        <v>0</v>
      </c>
      <c r="AK70" s="530"/>
      <c r="AL70" s="525">
        <v>0</v>
      </c>
      <c r="AM70" s="530"/>
      <c r="AN70" s="525">
        <v>0</v>
      </c>
      <c r="AO70" s="530"/>
      <c r="AP70" s="525">
        <v>0</v>
      </c>
      <c r="AQ70" s="530"/>
      <c r="AR70" s="532">
        <v>0</v>
      </c>
    </row>
    <row r="71" spans="2:44" s="484" customFormat="1" ht="16.5" customHeight="1">
      <c r="B71" s="492"/>
      <c r="C71" s="528"/>
      <c r="D71" s="522" t="s">
        <v>247</v>
      </c>
      <c r="E71" s="523">
        <f>SUM(F71:H71)</f>
        <v>160</v>
      </c>
      <c r="F71" s="530">
        <v>29</v>
      </c>
      <c r="G71" s="530">
        <v>0</v>
      </c>
      <c r="H71" s="530">
        <v>131</v>
      </c>
      <c r="I71" s="530"/>
      <c r="J71" s="503">
        <f>SUM(L71,N71)</f>
        <v>653</v>
      </c>
      <c r="K71" s="503"/>
      <c r="L71" s="503">
        <v>504</v>
      </c>
      <c r="M71" s="503"/>
      <c r="N71" s="503">
        <v>149</v>
      </c>
      <c r="O71" s="503"/>
      <c r="P71" s="503">
        <f>SUM(R71:T71)</f>
        <v>253</v>
      </c>
      <c r="Q71" s="506"/>
      <c r="R71" s="530">
        <v>164</v>
      </c>
      <c r="S71" s="530"/>
      <c r="T71" s="530">
        <v>89</v>
      </c>
      <c r="U71" s="530"/>
      <c r="V71" s="530">
        <f>SUM(X71:Z71)</f>
        <v>906</v>
      </c>
      <c r="W71" s="530"/>
      <c r="X71" s="530">
        <v>668</v>
      </c>
      <c r="Y71" s="530"/>
      <c r="Z71" s="530">
        <v>238</v>
      </c>
      <c r="AA71" s="531"/>
      <c r="AB71" s="505">
        <v>62628</v>
      </c>
      <c r="AC71" s="530"/>
      <c r="AD71" s="530">
        <v>0</v>
      </c>
      <c r="AE71" s="530"/>
      <c r="AF71" s="530">
        <v>0</v>
      </c>
      <c r="AG71" s="530"/>
      <c r="AH71" s="505">
        <v>156704</v>
      </c>
      <c r="AI71" s="530"/>
      <c r="AJ71" s="525">
        <v>0</v>
      </c>
      <c r="AK71" s="530"/>
      <c r="AL71" s="525">
        <v>0</v>
      </c>
      <c r="AM71" s="530"/>
      <c r="AN71" s="525">
        <v>0</v>
      </c>
      <c r="AO71" s="530"/>
      <c r="AP71" s="525">
        <v>0</v>
      </c>
      <c r="AQ71" s="530"/>
      <c r="AR71" s="532">
        <v>502</v>
      </c>
    </row>
    <row r="72" spans="2:44" s="484" customFormat="1" ht="16.5" customHeight="1">
      <c r="B72" s="492" t="s">
        <v>269</v>
      </c>
      <c r="C72" s="528"/>
      <c r="D72" s="522" t="s">
        <v>248</v>
      </c>
      <c r="E72" s="523">
        <f>SUM(F72:H72)</f>
        <v>35</v>
      </c>
      <c r="F72" s="530">
        <v>26</v>
      </c>
      <c r="G72" s="530">
        <v>1</v>
      </c>
      <c r="H72" s="530">
        <v>8</v>
      </c>
      <c r="I72" s="530"/>
      <c r="J72" s="503">
        <f>SUM(L72,N72)</f>
        <v>486</v>
      </c>
      <c r="K72" s="503"/>
      <c r="L72" s="503">
        <v>333</v>
      </c>
      <c r="M72" s="503"/>
      <c r="N72" s="503">
        <v>153</v>
      </c>
      <c r="O72" s="503"/>
      <c r="P72" s="503">
        <f>SUM(R72:T72)</f>
        <v>19</v>
      </c>
      <c r="Q72" s="506"/>
      <c r="R72" s="530">
        <v>11</v>
      </c>
      <c r="S72" s="530"/>
      <c r="T72" s="530">
        <v>8</v>
      </c>
      <c r="U72" s="530"/>
      <c r="V72" s="530">
        <f>SUM(X72:Z72)</f>
        <v>505</v>
      </c>
      <c r="W72" s="530"/>
      <c r="X72" s="530">
        <v>344</v>
      </c>
      <c r="Y72" s="530"/>
      <c r="Z72" s="530">
        <v>161</v>
      </c>
      <c r="AA72" s="531"/>
      <c r="AB72" s="505">
        <v>41321</v>
      </c>
      <c r="AC72" s="530"/>
      <c r="AD72" s="530">
        <v>0</v>
      </c>
      <c r="AE72" s="530"/>
      <c r="AF72" s="530">
        <v>0</v>
      </c>
      <c r="AG72" s="530"/>
      <c r="AH72" s="505">
        <v>96330</v>
      </c>
      <c r="AI72" s="530"/>
      <c r="AJ72" s="525">
        <v>0</v>
      </c>
      <c r="AK72" s="530"/>
      <c r="AL72" s="525">
        <v>0</v>
      </c>
      <c r="AM72" s="530"/>
      <c r="AN72" s="525">
        <v>0</v>
      </c>
      <c r="AO72" s="530"/>
      <c r="AP72" s="525">
        <v>0</v>
      </c>
      <c r="AQ72" s="530"/>
      <c r="AR72" s="532">
        <v>1</v>
      </c>
    </row>
    <row r="73" spans="2:44" s="508" customFormat="1" ht="16.5" customHeight="1">
      <c r="B73" s="492"/>
      <c r="C73" s="527"/>
      <c r="D73" s="510" t="s">
        <v>249</v>
      </c>
      <c r="E73" s="516">
        <f>SUM(E74:E79)</f>
        <v>42</v>
      </c>
      <c r="F73" s="512">
        <f>SUM(F74:F79)</f>
        <v>36</v>
      </c>
      <c r="G73" s="512">
        <f>SUM(G74:G79)</f>
        <v>3</v>
      </c>
      <c r="H73" s="512">
        <f>SUM(H74:H79)</f>
        <v>3</v>
      </c>
      <c r="I73" s="512"/>
      <c r="J73" s="518">
        <f>SUM(L73:N73)</f>
        <v>3837</v>
      </c>
      <c r="K73" s="518"/>
      <c r="L73" s="518">
        <f>SUM(L74:L79)</f>
        <v>2555</v>
      </c>
      <c r="M73" s="518"/>
      <c r="N73" s="518">
        <f>SUM(N74:N79)</f>
        <v>1282</v>
      </c>
      <c r="O73" s="518"/>
      <c r="P73" s="518">
        <f>SUM(P74:P79)</f>
        <v>2</v>
      </c>
      <c r="Q73" s="512">
        <f>SUM(Q74:Q79)</f>
        <v>0</v>
      </c>
      <c r="R73" s="512">
        <f>SUM(R74:R79)</f>
        <v>2</v>
      </c>
      <c r="S73" s="512"/>
      <c r="T73" s="512">
        <f>SUM(T74:T79)</f>
        <v>0</v>
      </c>
      <c r="U73" s="512"/>
      <c r="V73" s="512">
        <f>SUM(V74:V79)</f>
        <v>3839</v>
      </c>
      <c r="W73" s="512"/>
      <c r="X73" s="512">
        <f>SUM(X74:X79)</f>
        <v>2557</v>
      </c>
      <c r="Y73" s="512"/>
      <c r="Z73" s="512">
        <f>SUM(Z74:Z79)</f>
        <v>1282</v>
      </c>
      <c r="AA73" s="529"/>
      <c r="AB73" s="518">
        <f aca="true" t="shared" si="18" ref="AB73:AB79">SUM(AD73,AF73)</f>
        <v>407779</v>
      </c>
      <c r="AC73" s="512"/>
      <c r="AD73" s="512">
        <f>SUM(AD74:AD79)</f>
        <v>403534</v>
      </c>
      <c r="AE73" s="512"/>
      <c r="AF73" s="512">
        <f>SUM(AF74:AF79)</f>
        <v>4245</v>
      </c>
      <c r="AG73" s="512"/>
      <c r="AH73" s="513">
        <f aca="true" t="shared" si="19" ref="AH73:AH79">SUM(AJ73,AL73,AN73,AP73)</f>
        <v>1204237</v>
      </c>
      <c r="AI73" s="512"/>
      <c r="AJ73" s="512">
        <f>SUM(AJ74:AJ79)</f>
        <v>1133297</v>
      </c>
      <c r="AK73" s="512"/>
      <c r="AL73" s="512">
        <f>SUM(AL74:AL79)</f>
        <v>9177</v>
      </c>
      <c r="AM73" s="512"/>
      <c r="AN73" s="512">
        <f>SUM(AN74:AN79)</f>
        <v>11727</v>
      </c>
      <c r="AO73" s="512"/>
      <c r="AP73" s="512">
        <f>SUM(AP74:AP79)</f>
        <v>50036</v>
      </c>
      <c r="AQ73" s="512"/>
      <c r="AR73" s="515">
        <f>SUM(AR74:AR79)</f>
        <v>29010</v>
      </c>
    </row>
    <row r="74" spans="2:44" s="484" customFormat="1" ht="16.5" customHeight="1">
      <c r="B74" s="492"/>
      <c r="C74" s="528"/>
      <c r="D74" s="522" t="s">
        <v>250</v>
      </c>
      <c r="E74" s="523">
        <f aca="true" t="shared" si="20" ref="E74:E79">SUM(F74:H74)</f>
        <v>13</v>
      </c>
      <c r="F74" s="530">
        <v>11</v>
      </c>
      <c r="G74" s="530">
        <v>0</v>
      </c>
      <c r="H74" s="530">
        <v>2</v>
      </c>
      <c r="I74" s="530"/>
      <c r="J74" s="503">
        <f aca="true" t="shared" si="21" ref="J74:J79">SUM(L74,N74)</f>
        <v>308</v>
      </c>
      <c r="K74" s="503"/>
      <c r="L74" s="503">
        <v>183</v>
      </c>
      <c r="M74" s="503"/>
      <c r="N74" s="503">
        <v>125</v>
      </c>
      <c r="O74" s="503"/>
      <c r="P74" s="503">
        <f aca="true" t="shared" si="22" ref="P74:P79">SUM(R74:T74)</f>
        <v>1</v>
      </c>
      <c r="Q74" s="506"/>
      <c r="R74" s="530">
        <v>1</v>
      </c>
      <c r="S74" s="530"/>
      <c r="T74" s="530">
        <v>0</v>
      </c>
      <c r="U74" s="530"/>
      <c r="V74" s="530">
        <f>SUM(X74:Z74)</f>
        <v>309</v>
      </c>
      <c r="W74" s="530"/>
      <c r="X74" s="530">
        <v>184</v>
      </c>
      <c r="Y74" s="530"/>
      <c r="Z74" s="530">
        <v>125</v>
      </c>
      <c r="AA74" s="531"/>
      <c r="AB74" s="505">
        <f t="shared" si="18"/>
        <v>33802</v>
      </c>
      <c r="AC74" s="530"/>
      <c r="AD74" s="530">
        <v>32571</v>
      </c>
      <c r="AE74" s="530"/>
      <c r="AF74" s="530">
        <v>1231</v>
      </c>
      <c r="AG74" s="530"/>
      <c r="AH74" s="505">
        <f t="shared" si="19"/>
        <v>61357</v>
      </c>
      <c r="AI74" s="530"/>
      <c r="AJ74" s="530">
        <v>55619</v>
      </c>
      <c r="AK74" s="530"/>
      <c r="AL74" s="530">
        <v>973</v>
      </c>
      <c r="AM74" s="530"/>
      <c r="AN74" s="530">
        <v>861</v>
      </c>
      <c r="AO74" s="530"/>
      <c r="AP74" s="530">
        <v>3904</v>
      </c>
      <c r="AQ74" s="530"/>
      <c r="AR74" s="532">
        <v>0</v>
      </c>
    </row>
    <row r="75" spans="2:44" s="484" customFormat="1" ht="16.5" customHeight="1">
      <c r="B75" s="492" t="s">
        <v>270</v>
      </c>
      <c r="C75" s="528"/>
      <c r="D75" s="522" t="s">
        <v>251</v>
      </c>
      <c r="E75" s="523">
        <f t="shared" si="20"/>
        <v>12</v>
      </c>
      <c r="F75" s="530">
        <v>10</v>
      </c>
      <c r="G75" s="530">
        <v>1</v>
      </c>
      <c r="H75" s="530">
        <v>1</v>
      </c>
      <c r="I75" s="530"/>
      <c r="J75" s="503">
        <f t="shared" si="21"/>
        <v>473</v>
      </c>
      <c r="K75" s="503"/>
      <c r="L75" s="503">
        <v>268</v>
      </c>
      <c r="M75" s="503"/>
      <c r="N75" s="503">
        <v>205</v>
      </c>
      <c r="O75" s="503"/>
      <c r="P75" s="503">
        <f t="shared" si="22"/>
        <v>1</v>
      </c>
      <c r="Q75" s="506"/>
      <c r="R75" s="530">
        <v>1</v>
      </c>
      <c r="S75" s="530"/>
      <c r="T75" s="530">
        <v>0</v>
      </c>
      <c r="U75" s="530"/>
      <c r="V75" s="530">
        <f>SUM(X75:Z75)</f>
        <v>474</v>
      </c>
      <c r="W75" s="530"/>
      <c r="X75" s="530">
        <v>269</v>
      </c>
      <c r="Y75" s="530"/>
      <c r="Z75" s="530">
        <v>205</v>
      </c>
      <c r="AA75" s="531"/>
      <c r="AB75" s="505">
        <f t="shared" si="18"/>
        <v>38683</v>
      </c>
      <c r="AC75" s="530"/>
      <c r="AD75" s="530">
        <v>37325</v>
      </c>
      <c r="AE75" s="530"/>
      <c r="AF75" s="530">
        <v>1358</v>
      </c>
      <c r="AG75" s="530"/>
      <c r="AH75" s="505">
        <f t="shared" si="19"/>
        <v>106837</v>
      </c>
      <c r="AI75" s="530"/>
      <c r="AJ75" s="530">
        <v>91085</v>
      </c>
      <c r="AK75" s="530"/>
      <c r="AL75" s="530">
        <v>1841</v>
      </c>
      <c r="AM75" s="530"/>
      <c r="AN75" s="530">
        <v>2288</v>
      </c>
      <c r="AO75" s="530"/>
      <c r="AP75" s="530">
        <v>11623</v>
      </c>
      <c r="AQ75" s="530"/>
      <c r="AR75" s="532">
        <v>391</v>
      </c>
    </row>
    <row r="76" spans="2:44" s="484" customFormat="1" ht="16.5" customHeight="1">
      <c r="B76" s="492"/>
      <c r="C76" s="528"/>
      <c r="D76" s="522" t="s">
        <v>252</v>
      </c>
      <c r="E76" s="523">
        <f t="shared" si="20"/>
        <v>8</v>
      </c>
      <c r="F76" s="530">
        <v>7</v>
      </c>
      <c r="G76" s="530">
        <v>1</v>
      </c>
      <c r="H76" s="530">
        <v>0</v>
      </c>
      <c r="I76" s="530"/>
      <c r="J76" s="503">
        <f t="shared" si="21"/>
        <v>520</v>
      </c>
      <c r="K76" s="503"/>
      <c r="L76" s="503">
        <v>294</v>
      </c>
      <c r="M76" s="503"/>
      <c r="N76" s="503">
        <v>226</v>
      </c>
      <c r="O76" s="503"/>
      <c r="P76" s="506">
        <f t="shared" si="22"/>
        <v>0</v>
      </c>
      <c r="Q76" s="506"/>
      <c r="R76" s="530">
        <v>0</v>
      </c>
      <c r="S76" s="530"/>
      <c r="T76" s="530">
        <v>0</v>
      </c>
      <c r="U76" s="530"/>
      <c r="V76" s="530">
        <f>SUM(X76:Z76)</f>
        <v>520</v>
      </c>
      <c r="W76" s="530"/>
      <c r="X76" s="530">
        <v>294</v>
      </c>
      <c r="Y76" s="530"/>
      <c r="Z76" s="530">
        <v>226</v>
      </c>
      <c r="AA76" s="531"/>
      <c r="AB76" s="505">
        <f t="shared" si="18"/>
        <v>54295</v>
      </c>
      <c r="AC76" s="530"/>
      <c r="AD76" s="530">
        <v>53344</v>
      </c>
      <c r="AE76" s="530"/>
      <c r="AF76" s="530">
        <v>951</v>
      </c>
      <c r="AG76" s="530"/>
      <c r="AH76" s="505">
        <f t="shared" si="19"/>
        <v>192004</v>
      </c>
      <c r="AI76" s="530"/>
      <c r="AJ76" s="530">
        <v>187852</v>
      </c>
      <c r="AK76" s="530"/>
      <c r="AL76" s="530">
        <v>1034</v>
      </c>
      <c r="AM76" s="530"/>
      <c r="AN76" s="530">
        <v>1531</v>
      </c>
      <c r="AO76" s="530"/>
      <c r="AP76" s="530">
        <v>1587</v>
      </c>
      <c r="AQ76" s="530"/>
      <c r="AR76" s="532">
        <v>0</v>
      </c>
    </row>
    <row r="77" spans="2:44" s="484" customFormat="1" ht="16.5" customHeight="1">
      <c r="B77" s="492"/>
      <c r="C77" s="528"/>
      <c r="D77" s="522" t="s">
        <v>253</v>
      </c>
      <c r="E77" s="523">
        <f t="shared" si="20"/>
        <v>3</v>
      </c>
      <c r="F77" s="530">
        <v>2</v>
      </c>
      <c r="G77" s="530">
        <v>1</v>
      </c>
      <c r="H77" s="530">
        <v>0</v>
      </c>
      <c r="I77" s="530"/>
      <c r="J77" s="503">
        <f t="shared" si="21"/>
        <v>383</v>
      </c>
      <c r="K77" s="503"/>
      <c r="L77" s="503">
        <v>252</v>
      </c>
      <c r="M77" s="503"/>
      <c r="N77" s="503">
        <v>131</v>
      </c>
      <c r="O77" s="503"/>
      <c r="P77" s="506">
        <f t="shared" si="22"/>
        <v>0</v>
      </c>
      <c r="Q77" s="506"/>
      <c r="R77" s="530">
        <v>0</v>
      </c>
      <c r="S77" s="530"/>
      <c r="T77" s="530">
        <v>0</v>
      </c>
      <c r="U77" s="530"/>
      <c r="V77" s="530">
        <f>SUM(X77:Z77)</f>
        <v>383</v>
      </c>
      <c r="W77" s="530"/>
      <c r="X77" s="530">
        <v>252</v>
      </c>
      <c r="Y77" s="530"/>
      <c r="Z77" s="530">
        <v>131</v>
      </c>
      <c r="AA77" s="531"/>
      <c r="AB77" s="505">
        <f t="shared" si="18"/>
        <v>34932</v>
      </c>
      <c r="AC77" s="530"/>
      <c r="AD77" s="530">
        <v>34664</v>
      </c>
      <c r="AE77" s="530"/>
      <c r="AF77" s="530">
        <v>268</v>
      </c>
      <c r="AG77" s="530"/>
      <c r="AH77" s="505">
        <f t="shared" si="19"/>
        <v>146198</v>
      </c>
      <c r="AI77" s="530"/>
      <c r="AJ77" s="530">
        <v>130590</v>
      </c>
      <c r="AK77" s="530"/>
      <c r="AL77" s="530">
        <v>752</v>
      </c>
      <c r="AM77" s="530"/>
      <c r="AN77" s="530">
        <v>860</v>
      </c>
      <c r="AO77" s="530"/>
      <c r="AP77" s="530">
        <v>13996</v>
      </c>
      <c r="AQ77" s="530"/>
      <c r="AR77" s="532">
        <v>239</v>
      </c>
    </row>
    <row r="78" spans="2:44" s="484" customFormat="1" ht="16.5" customHeight="1">
      <c r="B78" s="492"/>
      <c r="C78" s="528"/>
      <c r="D78" s="522" t="s">
        <v>254</v>
      </c>
      <c r="E78" s="523">
        <f t="shared" si="20"/>
        <v>4</v>
      </c>
      <c r="F78" s="530">
        <v>4</v>
      </c>
      <c r="G78" s="530">
        <v>0</v>
      </c>
      <c r="H78" s="530">
        <v>0</v>
      </c>
      <c r="I78" s="533" t="s">
        <v>257</v>
      </c>
      <c r="J78" s="503">
        <f t="shared" si="21"/>
        <v>2153</v>
      </c>
      <c r="K78" s="503" t="s">
        <v>257</v>
      </c>
      <c r="L78" s="503">
        <v>1558</v>
      </c>
      <c r="M78" s="503" t="s">
        <v>257</v>
      </c>
      <c r="N78" s="503">
        <v>595</v>
      </c>
      <c r="O78" s="503"/>
      <c r="P78" s="506">
        <f t="shared" si="22"/>
        <v>0</v>
      </c>
      <c r="Q78" s="531"/>
      <c r="R78" s="530">
        <v>0</v>
      </c>
      <c r="S78" s="531"/>
      <c r="T78" s="530">
        <v>0</v>
      </c>
      <c r="U78" s="533" t="s">
        <v>257</v>
      </c>
      <c r="V78" s="530">
        <f>SUM(X78:Z78)</f>
        <v>2153</v>
      </c>
      <c r="W78" s="533" t="s">
        <v>257</v>
      </c>
      <c r="X78" s="530">
        <v>1558</v>
      </c>
      <c r="Y78" s="533" t="s">
        <v>257</v>
      </c>
      <c r="Z78" s="530">
        <v>595</v>
      </c>
      <c r="AA78" s="533" t="s">
        <v>257</v>
      </c>
      <c r="AB78" s="505">
        <f t="shared" si="18"/>
        <v>246067</v>
      </c>
      <c r="AC78" s="533" t="s">
        <v>257</v>
      </c>
      <c r="AD78" s="530">
        <v>245630</v>
      </c>
      <c r="AE78" s="533" t="s">
        <v>257</v>
      </c>
      <c r="AF78" s="530">
        <v>437</v>
      </c>
      <c r="AG78" s="533" t="s">
        <v>257</v>
      </c>
      <c r="AH78" s="505">
        <f t="shared" si="19"/>
        <v>697841</v>
      </c>
      <c r="AI78" s="533" t="s">
        <v>257</v>
      </c>
      <c r="AJ78" s="530">
        <v>668151</v>
      </c>
      <c r="AK78" s="533" t="s">
        <v>257</v>
      </c>
      <c r="AL78" s="530">
        <v>4577</v>
      </c>
      <c r="AM78" s="533" t="s">
        <v>257</v>
      </c>
      <c r="AN78" s="530">
        <v>6187</v>
      </c>
      <c r="AO78" s="533" t="s">
        <v>257</v>
      </c>
      <c r="AP78" s="530">
        <v>18926</v>
      </c>
      <c r="AQ78" s="531"/>
      <c r="AR78" s="532">
        <v>28380</v>
      </c>
    </row>
    <row r="79" spans="2:44" s="484" customFormat="1" ht="16.5" customHeight="1">
      <c r="B79" s="492"/>
      <c r="C79" s="528"/>
      <c r="D79" s="522" t="s">
        <v>256</v>
      </c>
      <c r="E79" s="523">
        <f t="shared" si="20"/>
        <v>2</v>
      </c>
      <c r="F79" s="530">
        <v>2</v>
      </c>
      <c r="G79" s="530">
        <v>0</v>
      </c>
      <c r="H79" s="530">
        <v>0</v>
      </c>
      <c r="I79" s="530"/>
      <c r="J79" s="503">
        <f t="shared" si="21"/>
        <v>0</v>
      </c>
      <c r="K79" s="503"/>
      <c r="L79" s="503">
        <f>SUM(R79,X79)</f>
        <v>0</v>
      </c>
      <c r="M79" s="503"/>
      <c r="N79" s="503">
        <f>SUM(T79,Z79)</f>
        <v>0</v>
      </c>
      <c r="O79" s="503"/>
      <c r="P79" s="506">
        <f t="shared" si="22"/>
        <v>0</v>
      </c>
      <c r="Q79" s="506"/>
      <c r="R79" s="530">
        <v>0</v>
      </c>
      <c r="S79" s="530"/>
      <c r="T79" s="530">
        <v>0</v>
      </c>
      <c r="U79" s="530"/>
      <c r="V79" s="534" t="s">
        <v>261</v>
      </c>
      <c r="W79" s="530"/>
      <c r="X79" s="530" t="s">
        <v>261</v>
      </c>
      <c r="Y79" s="530"/>
      <c r="Z79" s="530" t="s">
        <v>261</v>
      </c>
      <c r="AA79" s="531"/>
      <c r="AB79" s="505">
        <f t="shared" si="18"/>
        <v>0</v>
      </c>
      <c r="AC79" s="530"/>
      <c r="AD79" s="530" t="s">
        <v>261</v>
      </c>
      <c r="AE79" s="530"/>
      <c r="AF79" s="530" t="s">
        <v>261</v>
      </c>
      <c r="AG79" s="530"/>
      <c r="AH79" s="505">
        <f t="shared" si="19"/>
        <v>0</v>
      </c>
      <c r="AI79" s="530"/>
      <c r="AJ79" s="530" t="s">
        <v>264</v>
      </c>
      <c r="AK79" s="530"/>
      <c r="AL79" s="530" t="s">
        <v>264</v>
      </c>
      <c r="AM79" s="530"/>
      <c r="AN79" s="530" t="s">
        <v>264</v>
      </c>
      <c r="AO79" s="530"/>
      <c r="AP79" s="530" t="s">
        <v>264</v>
      </c>
      <c r="AQ79" s="530"/>
      <c r="AR79" s="532" t="s">
        <v>264</v>
      </c>
    </row>
    <row r="80" spans="2:44" s="508" customFormat="1" ht="16.5" customHeight="1">
      <c r="B80" s="492"/>
      <c r="C80" s="527"/>
      <c r="D80" s="510" t="s">
        <v>970</v>
      </c>
      <c r="E80" s="516">
        <f>SUM(E81,E85)</f>
        <v>112</v>
      </c>
      <c r="F80" s="512">
        <f>SUM(F81,F85)</f>
        <v>47</v>
      </c>
      <c r="G80" s="512">
        <f>SUM(G81,G85)</f>
        <v>2</v>
      </c>
      <c r="H80" s="512">
        <f>SUM(H81,H85)</f>
        <v>63</v>
      </c>
      <c r="I80" s="512"/>
      <c r="J80" s="513">
        <f>SUM(J81,J85)</f>
        <v>1645</v>
      </c>
      <c r="K80" s="513"/>
      <c r="L80" s="513">
        <f>SUM(L81,L85)</f>
        <v>919</v>
      </c>
      <c r="M80" s="513"/>
      <c r="N80" s="513">
        <f>SUM(N81,N85)</f>
        <v>726</v>
      </c>
      <c r="O80" s="513"/>
      <c r="P80" s="513">
        <f>SUM(P81,P85)</f>
        <v>132</v>
      </c>
      <c r="Q80" s="512"/>
      <c r="R80" s="512">
        <f>SUM(R81,R85)</f>
        <v>73</v>
      </c>
      <c r="S80" s="512"/>
      <c r="T80" s="512">
        <f>SUM(T81,T85)</f>
        <v>59</v>
      </c>
      <c r="U80" s="512"/>
      <c r="V80" s="512">
        <f>SUM(V81,V85)</f>
        <v>1777</v>
      </c>
      <c r="W80" s="512"/>
      <c r="X80" s="512">
        <f>SUM(X81,X85)</f>
        <v>992</v>
      </c>
      <c r="Y80" s="512"/>
      <c r="Z80" s="512">
        <f>SUM(Z81,Z85)</f>
        <v>785</v>
      </c>
      <c r="AA80" s="529"/>
      <c r="AB80" s="513">
        <f>SUM(AB81,AB85)</f>
        <v>185220</v>
      </c>
      <c r="AC80" s="512"/>
      <c r="AD80" s="512">
        <v>0</v>
      </c>
      <c r="AE80" s="512"/>
      <c r="AF80" s="512">
        <v>0</v>
      </c>
      <c r="AG80" s="512"/>
      <c r="AH80" s="513">
        <f>SUM(AH81,AH85)</f>
        <v>1035670</v>
      </c>
      <c r="AI80" s="512"/>
      <c r="AJ80" s="512">
        <v>0</v>
      </c>
      <c r="AK80" s="512"/>
      <c r="AL80" s="512">
        <v>0</v>
      </c>
      <c r="AM80" s="512"/>
      <c r="AN80" s="512">
        <v>0</v>
      </c>
      <c r="AO80" s="512"/>
      <c r="AP80" s="512">
        <v>0</v>
      </c>
      <c r="AQ80" s="512"/>
      <c r="AR80" s="515">
        <f>SUM(AR81,AR85)</f>
        <v>0</v>
      </c>
    </row>
    <row r="81" spans="2:44" s="508" customFormat="1" ht="16.5" customHeight="1">
      <c r="B81" s="492"/>
      <c r="C81" s="527"/>
      <c r="D81" s="510" t="s">
        <v>244</v>
      </c>
      <c r="E81" s="516">
        <f>SUM(E82:E84)</f>
        <v>85</v>
      </c>
      <c r="F81" s="512">
        <f>SUM(F82:F84)</f>
        <v>21</v>
      </c>
      <c r="G81" s="512">
        <f>SUM(G82:G84)</f>
        <v>2</v>
      </c>
      <c r="H81" s="512">
        <f>SUM(H82:H84)</f>
        <v>62</v>
      </c>
      <c r="I81" s="512"/>
      <c r="J81" s="513">
        <f>SUM(J82:J84)</f>
        <v>430</v>
      </c>
      <c r="K81" s="513"/>
      <c r="L81" s="513">
        <f>SUM(L82:L84)</f>
        <v>142</v>
      </c>
      <c r="M81" s="513"/>
      <c r="N81" s="513">
        <f>SUM(N82:N84)</f>
        <v>288</v>
      </c>
      <c r="O81" s="513"/>
      <c r="P81" s="513">
        <f>SUM(P82:P84)</f>
        <v>128</v>
      </c>
      <c r="Q81" s="512">
        <f>SUM(Q82:Q84)</f>
        <v>0</v>
      </c>
      <c r="R81" s="512">
        <f>SUM(R82:R84)</f>
        <v>71</v>
      </c>
      <c r="S81" s="512">
        <f>SUM(S82:S84)</f>
        <v>0</v>
      </c>
      <c r="T81" s="512">
        <f>SUM(T82:T84)</f>
        <v>57</v>
      </c>
      <c r="U81" s="512"/>
      <c r="V81" s="512">
        <f>SUM(V82:V84)</f>
        <v>558</v>
      </c>
      <c r="W81" s="512"/>
      <c r="X81" s="512">
        <f>SUM(X82:X84)</f>
        <v>213</v>
      </c>
      <c r="Y81" s="512"/>
      <c r="Z81" s="512">
        <f>SUM(Z82:Z84)</f>
        <v>345</v>
      </c>
      <c r="AA81" s="529"/>
      <c r="AB81" s="513">
        <f>SUM(AB82:AB84)</f>
        <v>31684</v>
      </c>
      <c r="AC81" s="512"/>
      <c r="AD81" s="512">
        <f>SUM(AD82:AD84)</f>
        <v>0</v>
      </c>
      <c r="AE81" s="512"/>
      <c r="AF81" s="512">
        <f>SUM(AF82:AF84)</f>
        <v>0</v>
      </c>
      <c r="AG81" s="512"/>
      <c r="AH81" s="513">
        <f>SUM(AH82:AH84)</f>
        <v>159703</v>
      </c>
      <c r="AI81" s="512"/>
      <c r="AJ81" s="512">
        <f>SUM(AJ82:AJ84)</f>
        <v>0</v>
      </c>
      <c r="AK81" s="512"/>
      <c r="AL81" s="512">
        <f>SUM(AL82:AL84)</f>
        <v>0</v>
      </c>
      <c r="AM81" s="512"/>
      <c r="AN81" s="512">
        <f>SUM(AN82:AN84)</f>
        <v>0</v>
      </c>
      <c r="AO81" s="512"/>
      <c r="AP81" s="512">
        <f>SUM(AP82:AP84)</f>
        <v>0</v>
      </c>
      <c r="AQ81" s="512"/>
      <c r="AR81" s="515">
        <f>SUM(AR82:AR84)</f>
        <v>0</v>
      </c>
    </row>
    <row r="82" spans="2:44" s="484" customFormat="1" ht="16.5" customHeight="1">
      <c r="B82" s="492">
        <v>24</v>
      </c>
      <c r="C82" s="528"/>
      <c r="D82" s="522" t="s">
        <v>245</v>
      </c>
      <c r="E82" s="523">
        <f>SUM(F82:H82)</f>
        <v>24</v>
      </c>
      <c r="F82" s="530">
        <v>1</v>
      </c>
      <c r="G82" s="530">
        <v>0</v>
      </c>
      <c r="H82" s="530">
        <v>23</v>
      </c>
      <c r="I82" s="530"/>
      <c r="J82" s="503">
        <f>SUM(L82,N82)</f>
        <v>13</v>
      </c>
      <c r="K82" s="503"/>
      <c r="L82" s="503">
        <v>3</v>
      </c>
      <c r="M82" s="503"/>
      <c r="N82" s="503">
        <v>10</v>
      </c>
      <c r="O82" s="503"/>
      <c r="P82" s="503">
        <f>SUM(R82:T82)</f>
        <v>43</v>
      </c>
      <c r="Q82" s="506"/>
      <c r="R82" s="530">
        <v>25</v>
      </c>
      <c r="S82" s="530"/>
      <c r="T82" s="530">
        <v>18</v>
      </c>
      <c r="U82" s="530"/>
      <c r="V82" s="530">
        <f>SUM(X82:Z82)</f>
        <v>56</v>
      </c>
      <c r="W82" s="530"/>
      <c r="X82" s="530">
        <v>28</v>
      </c>
      <c r="Y82" s="530"/>
      <c r="Z82" s="530">
        <v>28</v>
      </c>
      <c r="AA82" s="531"/>
      <c r="AB82" s="505">
        <v>814</v>
      </c>
      <c r="AC82" s="530"/>
      <c r="AD82" s="530">
        <v>0</v>
      </c>
      <c r="AE82" s="530"/>
      <c r="AF82" s="530">
        <v>0</v>
      </c>
      <c r="AG82" s="530"/>
      <c r="AH82" s="505">
        <v>3463</v>
      </c>
      <c r="AI82" s="530"/>
      <c r="AJ82" s="525">
        <v>0</v>
      </c>
      <c r="AK82" s="530"/>
      <c r="AL82" s="525">
        <v>0</v>
      </c>
      <c r="AM82" s="530"/>
      <c r="AN82" s="525">
        <v>0</v>
      </c>
      <c r="AO82" s="530"/>
      <c r="AP82" s="525">
        <v>0</v>
      </c>
      <c r="AQ82" s="530"/>
      <c r="AR82" s="532">
        <v>0</v>
      </c>
    </row>
    <row r="83" spans="2:44" s="484" customFormat="1" ht="16.5" customHeight="1">
      <c r="B83" s="492"/>
      <c r="C83" s="528"/>
      <c r="D83" s="522" t="s">
        <v>247</v>
      </c>
      <c r="E83" s="523">
        <f>SUM(F83:H83)</f>
        <v>44</v>
      </c>
      <c r="F83" s="530">
        <v>10</v>
      </c>
      <c r="G83" s="530">
        <v>1</v>
      </c>
      <c r="H83" s="530">
        <v>33</v>
      </c>
      <c r="I83" s="530"/>
      <c r="J83" s="503">
        <f>SUM(L83,N83)</f>
        <v>201</v>
      </c>
      <c r="K83" s="503"/>
      <c r="L83" s="503">
        <v>53</v>
      </c>
      <c r="M83" s="503"/>
      <c r="N83" s="503">
        <v>148</v>
      </c>
      <c r="O83" s="503"/>
      <c r="P83" s="503">
        <f>SUM(R83:T83)</f>
        <v>74</v>
      </c>
      <c r="Q83" s="506"/>
      <c r="R83" s="530">
        <v>39</v>
      </c>
      <c r="S83" s="530"/>
      <c r="T83" s="530">
        <v>35</v>
      </c>
      <c r="U83" s="530"/>
      <c r="V83" s="530">
        <f>SUM(X83:Z83)</f>
        <v>275</v>
      </c>
      <c r="W83" s="530"/>
      <c r="X83" s="530">
        <v>92</v>
      </c>
      <c r="Y83" s="530"/>
      <c r="Z83" s="530">
        <v>183</v>
      </c>
      <c r="AA83" s="531"/>
      <c r="AB83" s="505">
        <v>13415</v>
      </c>
      <c r="AC83" s="530"/>
      <c r="AD83" s="530">
        <v>0</v>
      </c>
      <c r="AE83" s="530"/>
      <c r="AF83" s="530">
        <v>0</v>
      </c>
      <c r="AG83" s="530"/>
      <c r="AH83" s="505">
        <v>30563</v>
      </c>
      <c r="AI83" s="530"/>
      <c r="AJ83" s="525">
        <v>0</v>
      </c>
      <c r="AK83" s="530"/>
      <c r="AL83" s="525">
        <v>0</v>
      </c>
      <c r="AM83" s="530"/>
      <c r="AN83" s="525">
        <v>0</v>
      </c>
      <c r="AO83" s="530"/>
      <c r="AP83" s="525">
        <v>0</v>
      </c>
      <c r="AQ83" s="530"/>
      <c r="AR83" s="532">
        <v>0</v>
      </c>
    </row>
    <row r="84" spans="2:44" s="484" customFormat="1" ht="16.5" customHeight="1">
      <c r="B84" s="492"/>
      <c r="C84" s="528"/>
      <c r="D84" s="522" t="s">
        <v>248</v>
      </c>
      <c r="E84" s="523">
        <f>SUM(F84:H84)</f>
        <v>17</v>
      </c>
      <c r="F84" s="530">
        <v>10</v>
      </c>
      <c r="G84" s="530">
        <v>1</v>
      </c>
      <c r="H84" s="530">
        <v>6</v>
      </c>
      <c r="I84" s="530"/>
      <c r="J84" s="503">
        <f>SUM(L84,N84)</f>
        <v>216</v>
      </c>
      <c r="K84" s="503"/>
      <c r="L84" s="503">
        <v>86</v>
      </c>
      <c r="M84" s="503"/>
      <c r="N84" s="503">
        <v>130</v>
      </c>
      <c r="O84" s="503"/>
      <c r="P84" s="503">
        <f>SUM(R84:T84)</f>
        <v>11</v>
      </c>
      <c r="Q84" s="506"/>
      <c r="R84" s="530">
        <v>7</v>
      </c>
      <c r="S84" s="530"/>
      <c r="T84" s="530">
        <v>4</v>
      </c>
      <c r="U84" s="530"/>
      <c r="V84" s="530">
        <f>SUM(X84:Z84)</f>
        <v>227</v>
      </c>
      <c r="W84" s="530"/>
      <c r="X84" s="530">
        <v>93</v>
      </c>
      <c r="Y84" s="530"/>
      <c r="Z84" s="530">
        <v>134</v>
      </c>
      <c r="AA84" s="531"/>
      <c r="AB84" s="505">
        <v>17455</v>
      </c>
      <c r="AC84" s="530"/>
      <c r="AD84" s="530">
        <v>0</v>
      </c>
      <c r="AE84" s="530"/>
      <c r="AF84" s="530">
        <v>0</v>
      </c>
      <c r="AG84" s="530"/>
      <c r="AH84" s="505">
        <v>125677</v>
      </c>
      <c r="AI84" s="530"/>
      <c r="AJ84" s="525">
        <v>0</v>
      </c>
      <c r="AK84" s="530"/>
      <c r="AL84" s="525">
        <v>0</v>
      </c>
      <c r="AM84" s="530"/>
      <c r="AN84" s="525">
        <v>0</v>
      </c>
      <c r="AO84" s="530"/>
      <c r="AP84" s="525">
        <v>0</v>
      </c>
      <c r="AQ84" s="530"/>
      <c r="AR84" s="532">
        <v>0</v>
      </c>
    </row>
    <row r="85" spans="2:44" s="508" customFormat="1" ht="16.5" customHeight="1">
      <c r="B85" s="492" t="s">
        <v>271</v>
      </c>
      <c r="C85" s="527"/>
      <c r="D85" s="510" t="s">
        <v>249</v>
      </c>
      <c r="E85" s="516">
        <f>SUM(E86:E89)</f>
        <v>27</v>
      </c>
      <c r="F85" s="512">
        <f>SUM(F86:F89)</f>
        <v>26</v>
      </c>
      <c r="G85" s="512">
        <f>SUM(G86:G89)</f>
        <v>0</v>
      </c>
      <c r="H85" s="512">
        <f>SUM(H86:H89)</f>
        <v>1</v>
      </c>
      <c r="I85" s="512"/>
      <c r="J85" s="518">
        <f>SUM(L85:N85)</f>
        <v>1215</v>
      </c>
      <c r="K85" s="518"/>
      <c r="L85" s="518">
        <f>SUM(L86:L89)</f>
        <v>777</v>
      </c>
      <c r="M85" s="518"/>
      <c r="N85" s="518">
        <f>SUM(N86:N89)</f>
        <v>438</v>
      </c>
      <c r="O85" s="518"/>
      <c r="P85" s="518">
        <f>SUM(P86:P89)</f>
        <v>4</v>
      </c>
      <c r="Q85" s="512">
        <f>SUM(Q86:Q89)</f>
        <v>0</v>
      </c>
      <c r="R85" s="512">
        <f>SUM(R86:R89)</f>
        <v>2</v>
      </c>
      <c r="S85" s="512"/>
      <c r="T85" s="512">
        <f>SUM(T86:T89)</f>
        <v>2</v>
      </c>
      <c r="U85" s="512"/>
      <c r="V85" s="512">
        <f>SUM(V86:V89)</f>
        <v>1219</v>
      </c>
      <c r="W85" s="512"/>
      <c r="X85" s="512">
        <f>SUM(X86:X89)</f>
        <v>779</v>
      </c>
      <c r="Y85" s="512"/>
      <c r="Z85" s="512">
        <f>SUM(Z86:Z89)</f>
        <v>440</v>
      </c>
      <c r="AA85" s="529"/>
      <c r="AB85" s="518">
        <f>SUM(AD85,AF85)</f>
        <v>153536</v>
      </c>
      <c r="AC85" s="512"/>
      <c r="AD85" s="512">
        <f>SUM(AD86:AD89)</f>
        <v>139575</v>
      </c>
      <c r="AE85" s="512"/>
      <c r="AF85" s="512">
        <f>SUM(AF86:AF89)</f>
        <v>13961</v>
      </c>
      <c r="AG85" s="512"/>
      <c r="AH85" s="518">
        <f>SUM(AJ85,AL85,AN85,AP85)</f>
        <v>875967</v>
      </c>
      <c r="AI85" s="512"/>
      <c r="AJ85" s="512">
        <v>815925</v>
      </c>
      <c r="AK85" s="512"/>
      <c r="AL85" s="512">
        <f>SUM(AL86:AL89)</f>
        <v>24111</v>
      </c>
      <c r="AM85" s="512"/>
      <c r="AN85" s="512">
        <f>SUM(AN86:AN89)</f>
        <v>16859</v>
      </c>
      <c r="AO85" s="512"/>
      <c r="AP85" s="512">
        <f>SUM(AP86:AP89)</f>
        <v>19072</v>
      </c>
      <c r="AQ85" s="512"/>
      <c r="AR85" s="515">
        <f>SUM(AR86:AR89)</f>
        <v>0</v>
      </c>
    </row>
    <row r="86" spans="2:44" s="484" customFormat="1" ht="16.5" customHeight="1">
      <c r="B86" s="492"/>
      <c r="C86" s="528"/>
      <c r="D86" s="522" t="s">
        <v>250</v>
      </c>
      <c r="E86" s="523">
        <f>SUM(F86:H86)</f>
        <v>12</v>
      </c>
      <c r="F86" s="530">
        <v>12</v>
      </c>
      <c r="G86" s="530">
        <v>0</v>
      </c>
      <c r="H86" s="530">
        <v>0</v>
      </c>
      <c r="I86" s="530"/>
      <c r="J86" s="503">
        <f>SUM(L86,N86)</f>
        <v>296</v>
      </c>
      <c r="K86" s="503"/>
      <c r="L86" s="503">
        <v>138</v>
      </c>
      <c r="M86" s="503"/>
      <c r="N86" s="503">
        <v>158</v>
      </c>
      <c r="O86" s="503"/>
      <c r="P86" s="506">
        <f>SUM(R86:T86)</f>
        <v>0</v>
      </c>
      <c r="Q86" s="506"/>
      <c r="R86" s="530">
        <v>0</v>
      </c>
      <c r="S86" s="530"/>
      <c r="T86" s="530">
        <v>0</v>
      </c>
      <c r="U86" s="530"/>
      <c r="V86" s="530">
        <f>SUM(X86:Z86)</f>
        <v>296</v>
      </c>
      <c r="W86" s="530"/>
      <c r="X86" s="530">
        <v>138</v>
      </c>
      <c r="Y86" s="530"/>
      <c r="Z86" s="530">
        <v>158</v>
      </c>
      <c r="AA86" s="531"/>
      <c r="AB86" s="505">
        <f>SUM(AD86,AF86)</f>
        <v>27138</v>
      </c>
      <c r="AC86" s="530"/>
      <c r="AD86" s="530">
        <v>26994</v>
      </c>
      <c r="AE86" s="530"/>
      <c r="AF86" s="530">
        <v>144</v>
      </c>
      <c r="AG86" s="530"/>
      <c r="AH86" s="505">
        <f>SUM(AJ86,AL86,AN86,AP86)</f>
        <v>104269</v>
      </c>
      <c r="AI86" s="530"/>
      <c r="AJ86" s="530">
        <v>96589</v>
      </c>
      <c r="AK86" s="530"/>
      <c r="AL86" s="530">
        <v>2229</v>
      </c>
      <c r="AM86" s="530"/>
      <c r="AN86" s="530">
        <v>859</v>
      </c>
      <c r="AO86" s="530"/>
      <c r="AP86" s="530">
        <v>4592</v>
      </c>
      <c r="AQ86" s="530"/>
      <c r="AR86" s="532">
        <v>0</v>
      </c>
    </row>
    <row r="87" spans="2:44" s="484" customFormat="1" ht="16.5" customHeight="1">
      <c r="B87" s="492"/>
      <c r="C87" s="528"/>
      <c r="D87" s="522" t="s">
        <v>251</v>
      </c>
      <c r="E87" s="523">
        <f>SUM(F87:H87)</f>
        <v>9</v>
      </c>
      <c r="F87" s="530">
        <v>8</v>
      </c>
      <c r="G87" s="530">
        <v>0</v>
      </c>
      <c r="H87" s="530">
        <v>1</v>
      </c>
      <c r="I87" s="530"/>
      <c r="J87" s="503">
        <f>SUM(L87,N87)</f>
        <v>362</v>
      </c>
      <c r="K87" s="503"/>
      <c r="L87" s="503">
        <v>241</v>
      </c>
      <c r="M87" s="503"/>
      <c r="N87" s="503">
        <v>121</v>
      </c>
      <c r="O87" s="503"/>
      <c r="P87" s="503">
        <f>SUM(R87:T87)</f>
        <v>4</v>
      </c>
      <c r="Q87" s="506"/>
      <c r="R87" s="530">
        <v>2</v>
      </c>
      <c r="S87" s="530"/>
      <c r="T87" s="530">
        <v>2</v>
      </c>
      <c r="U87" s="530"/>
      <c r="V87" s="530">
        <f>SUM(X87:Z87)</f>
        <v>366</v>
      </c>
      <c r="W87" s="530"/>
      <c r="X87" s="530">
        <v>243</v>
      </c>
      <c r="Y87" s="530"/>
      <c r="Z87" s="530">
        <v>123</v>
      </c>
      <c r="AA87" s="531"/>
      <c r="AB87" s="505">
        <f>SUM(AD87,AF87)</f>
        <v>46361</v>
      </c>
      <c r="AC87" s="530"/>
      <c r="AD87" s="530">
        <v>45858</v>
      </c>
      <c r="AE87" s="530"/>
      <c r="AF87" s="530">
        <v>503</v>
      </c>
      <c r="AG87" s="530"/>
      <c r="AH87" s="505">
        <f>SUM(AJ87,AL87,AN87,AP87)</f>
        <v>395549</v>
      </c>
      <c r="AI87" s="530"/>
      <c r="AJ87" s="530">
        <v>386783</v>
      </c>
      <c r="AK87" s="530"/>
      <c r="AL87" s="530">
        <v>2528</v>
      </c>
      <c r="AM87" s="530"/>
      <c r="AN87" s="530">
        <v>964</v>
      </c>
      <c r="AO87" s="530"/>
      <c r="AP87" s="530">
        <v>5274</v>
      </c>
      <c r="AQ87" s="530"/>
      <c r="AR87" s="532">
        <v>0</v>
      </c>
    </row>
    <row r="88" spans="2:44" s="484" customFormat="1" ht="16.5" customHeight="1">
      <c r="B88" s="492"/>
      <c r="C88" s="528"/>
      <c r="D88" s="522" t="s">
        <v>252</v>
      </c>
      <c r="E88" s="523">
        <f>SUM(F88:H88)</f>
        <v>5</v>
      </c>
      <c r="F88" s="530">
        <v>5</v>
      </c>
      <c r="G88" s="530">
        <v>0</v>
      </c>
      <c r="H88" s="530">
        <v>0</v>
      </c>
      <c r="I88" s="533" t="s">
        <v>257</v>
      </c>
      <c r="J88" s="503">
        <f>SUM(L88,N88)</f>
        <v>557</v>
      </c>
      <c r="K88" s="533" t="s">
        <v>257</v>
      </c>
      <c r="L88" s="503">
        <v>398</v>
      </c>
      <c r="M88" s="533" t="s">
        <v>257</v>
      </c>
      <c r="N88" s="503">
        <v>159</v>
      </c>
      <c r="O88" s="503"/>
      <c r="P88" s="506">
        <f>SUM(R88:T88)</f>
        <v>0</v>
      </c>
      <c r="Q88" s="531"/>
      <c r="R88" s="530">
        <v>0</v>
      </c>
      <c r="S88" s="531"/>
      <c r="T88" s="530">
        <v>0</v>
      </c>
      <c r="U88" s="533" t="s">
        <v>257</v>
      </c>
      <c r="V88" s="530">
        <f>SUM(X88:Z88)</f>
        <v>557</v>
      </c>
      <c r="W88" s="533" t="s">
        <v>257</v>
      </c>
      <c r="X88" s="530">
        <v>398</v>
      </c>
      <c r="Y88" s="533" t="s">
        <v>257</v>
      </c>
      <c r="Z88" s="530">
        <v>159</v>
      </c>
      <c r="AA88" s="533" t="s">
        <v>257</v>
      </c>
      <c r="AB88" s="505">
        <f>SUM(AD88,AF88)</f>
        <v>80037</v>
      </c>
      <c r="AC88" s="533" t="s">
        <v>257</v>
      </c>
      <c r="AD88" s="530">
        <v>66723</v>
      </c>
      <c r="AE88" s="533" t="s">
        <v>257</v>
      </c>
      <c r="AF88" s="530">
        <v>13314</v>
      </c>
      <c r="AG88" s="533" t="s">
        <v>257</v>
      </c>
      <c r="AH88" s="505">
        <v>376149</v>
      </c>
      <c r="AI88" s="533" t="s">
        <v>257</v>
      </c>
      <c r="AJ88" s="530">
        <v>332552</v>
      </c>
      <c r="AK88" s="533" t="s">
        <v>257</v>
      </c>
      <c r="AL88" s="530">
        <v>19354</v>
      </c>
      <c r="AM88" s="533" t="s">
        <v>257</v>
      </c>
      <c r="AN88" s="530">
        <v>15036</v>
      </c>
      <c r="AO88" s="531"/>
      <c r="AP88" s="530">
        <v>9206</v>
      </c>
      <c r="AQ88" s="530"/>
      <c r="AR88" s="532">
        <v>0</v>
      </c>
    </row>
    <row r="89" spans="2:44" s="484" customFormat="1" ht="16.5" customHeight="1">
      <c r="B89" s="492"/>
      <c r="C89" s="528"/>
      <c r="D89" s="522" t="s">
        <v>253</v>
      </c>
      <c r="E89" s="523">
        <f>SUM(F89:H89)</f>
        <v>1</v>
      </c>
      <c r="F89" s="530">
        <v>1</v>
      </c>
      <c r="G89" s="530">
        <v>0</v>
      </c>
      <c r="H89" s="530">
        <v>0</v>
      </c>
      <c r="I89" s="524"/>
      <c r="J89" s="503">
        <f>SUM(L89,N89)</f>
        <v>0</v>
      </c>
      <c r="K89" s="524"/>
      <c r="L89" s="503">
        <f>SUM(R89,X89)</f>
        <v>0</v>
      </c>
      <c r="M89" s="503"/>
      <c r="N89" s="503">
        <f>SUM(T89,Z89)</f>
        <v>0</v>
      </c>
      <c r="O89" s="503"/>
      <c r="P89" s="506">
        <f>SUM(R89:T89)</f>
        <v>0</v>
      </c>
      <c r="Q89" s="524"/>
      <c r="R89" s="530">
        <v>0</v>
      </c>
      <c r="S89" s="524"/>
      <c r="T89" s="530">
        <v>0</v>
      </c>
      <c r="U89" s="530"/>
      <c r="V89" s="534">
        <f>SUM(X89:Z89)</f>
        <v>0</v>
      </c>
      <c r="W89" s="530"/>
      <c r="X89" s="530" t="s">
        <v>261</v>
      </c>
      <c r="Y89" s="530"/>
      <c r="Z89" s="530" t="s">
        <v>261</v>
      </c>
      <c r="AA89" s="531"/>
      <c r="AB89" s="505">
        <f>SUM(AD89,AF89)</f>
        <v>0</v>
      </c>
      <c r="AC89" s="531"/>
      <c r="AD89" s="530" t="s">
        <v>261</v>
      </c>
      <c r="AE89" s="531"/>
      <c r="AF89" s="530" t="s">
        <v>261</v>
      </c>
      <c r="AG89" s="531"/>
      <c r="AH89" s="505">
        <f>SUM(AJ89,AL89,AN89,AP89)</f>
        <v>0</v>
      </c>
      <c r="AI89" s="531"/>
      <c r="AJ89" s="530" t="s">
        <v>261</v>
      </c>
      <c r="AK89" s="531"/>
      <c r="AL89" s="530" t="s">
        <v>261</v>
      </c>
      <c r="AM89" s="531"/>
      <c r="AN89" s="530" t="s">
        <v>261</v>
      </c>
      <c r="AO89" s="531"/>
      <c r="AP89" s="530">
        <v>0</v>
      </c>
      <c r="AQ89" s="530"/>
      <c r="AR89" s="532">
        <v>0</v>
      </c>
    </row>
    <row r="90" spans="2:44" s="508" customFormat="1" ht="16.5" customHeight="1">
      <c r="B90" s="492"/>
      <c r="C90" s="527"/>
      <c r="D90" s="510" t="s">
        <v>970</v>
      </c>
      <c r="E90" s="516">
        <f>SUM(E91,E95)</f>
        <v>224</v>
      </c>
      <c r="F90" s="512">
        <f>SUM(F91,F95)</f>
        <v>89</v>
      </c>
      <c r="G90" s="512">
        <f>SUM(G91,G95)</f>
        <v>2</v>
      </c>
      <c r="H90" s="512">
        <f>SUM(H91,H95)</f>
        <v>133</v>
      </c>
      <c r="I90" s="512"/>
      <c r="J90" s="513">
        <f>SUM(J91,J95)</f>
        <v>2896</v>
      </c>
      <c r="K90" s="513"/>
      <c r="L90" s="513">
        <f>SUM(L91,L95)</f>
        <v>1926</v>
      </c>
      <c r="M90" s="513"/>
      <c r="N90" s="513">
        <f>SUM(N91,N95)</f>
        <v>970</v>
      </c>
      <c r="O90" s="513"/>
      <c r="P90" s="513">
        <f>SUM(P91,P95)</f>
        <v>276</v>
      </c>
      <c r="Q90" s="512"/>
      <c r="R90" s="512">
        <f>SUM(R91,R95)</f>
        <v>160</v>
      </c>
      <c r="S90" s="512"/>
      <c r="T90" s="512">
        <f>SUM(T91,T95)</f>
        <v>116</v>
      </c>
      <c r="U90" s="512"/>
      <c r="V90" s="512">
        <f>SUM(V91,V95)</f>
        <v>3172</v>
      </c>
      <c r="W90" s="512"/>
      <c r="X90" s="512">
        <f>SUM(X91,X95)</f>
        <v>2086</v>
      </c>
      <c r="Y90" s="512"/>
      <c r="Z90" s="512">
        <f>SUM(Z91,Z95)</f>
        <v>1086</v>
      </c>
      <c r="AA90" s="529"/>
      <c r="AB90" s="513">
        <f>SUM(AB91,AB95)</f>
        <v>352521</v>
      </c>
      <c r="AC90" s="512"/>
      <c r="AD90" s="512">
        <v>0</v>
      </c>
      <c r="AE90" s="512"/>
      <c r="AF90" s="512">
        <v>0</v>
      </c>
      <c r="AG90" s="512"/>
      <c r="AH90" s="513">
        <f>SUM(AH91,AH95)</f>
        <v>454319</v>
      </c>
      <c r="AI90" s="512"/>
      <c r="AJ90" s="512">
        <v>0</v>
      </c>
      <c r="AK90" s="512"/>
      <c r="AL90" s="512">
        <v>0</v>
      </c>
      <c r="AM90" s="512"/>
      <c r="AN90" s="512">
        <v>0</v>
      </c>
      <c r="AO90" s="512"/>
      <c r="AP90" s="512">
        <v>0</v>
      </c>
      <c r="AQ90" s="512"/>
      <c r="AR90" s="515">
        <f>SUM(AR91,AR95)</f>
        <v>14</v>
      </c>
    </row>
    <row r="91" spans="2:44" s="508" customFormat="1" ht="16.5" customHeight="1">
      <c r="B91" s="492"/>
      <c r="C91" s="527"/>
      <c r="D91" s="510" t="s">
        <v>244</v>
      </c>
      <c r="E91" s="516">
        <f>SUM(E92:E94)</f>
        <v>189</v>
      </c>
      <c r="F91" s="512">
        <f>SUM(F92:F94)</f>
        <v>57</v>
      </c>
      <c r="G91" s="512">
        <f>SUM(G92:G94)</f>
        <v>1</v>
      </c>
      <c r="H91" s="512">
        <f>SUM(H92:H94)</f>
        <v>131</v>
      </c>
      <c r="I91" s="512"/>
      <c r="J91" s="513">
        <f>SUM(J92:J94)</f>
        <v>1088</v>
      </c>
      <c r="K91" s="513"/>
      <c r="L91" s="513">
        <f>SUM(L92:L94)</f>
        <v>608</v>
      </c>
      <c r="M91" s="513"/>
      <c r="N91" s="513">
        <f>SUM(N92:N94)</f>
        <v>480</v>
      </c>
      <c r="O91" s="513"/>
      <c r="P91" s="513">
        <f>SUM(P92:P94)</f>
        <v>271</v>
      </c>
      <c r="Q91" s="512">
        <f>SUM(Q92:Q94)</f>
        <v>0</v>
      </c>
      <c r="R91" s="512">
        <f>SUM(R92:R94)</f>
        <v>157</v>
      </c>
      <c r="S91" s="512">
        <f>SUM(S92:S94)</f>
        <v>0</v>
      </c>
      <c r="T91" s="512">
        <f>SUM(T92:T94)</f>
        <v>114</v>
      </c>
      <c r="U91" s="512"/>
      <c r="V91" s="512">
        <f>SUM(V92:V94)</f>
        <v>1359</v>
      </c>
      <c r="W91" s="512"/>
      <c r="X91" s="512">
        <f>SUM(X92:X94)</f>
        <v>765</v>
      </c>
      <c r="Y91" s="512"/>
      <c r="Z91" s="512">
        <f>SUM(Z92:Z94)</f>
        <v>594</v>
      </c>
      <c r="AA91" s="529"/>
      <c r="AB91" s="513">
        <f>SUM(AB92:AB94)</f>
        <v>102979</v>
      </c>
      <c r="AC91" s="512"/>
      <c r="AD91" s="512">
        <f>SUM(AD92:AD94)</f>
        <v>0</v>
      </c>
      <c r="AE91" s="512"/>
      <c r="AF91" s="512">
        <f>SUM(AF92:AF94)</f>
        <v>0</v>
      </c>
      <c r="AG91" s="512"/>
      <c r="AH91" s="513">
        <f>SUM(AH92:AH94)</f>
        <v>162539</v>
      </c>
      <c r="AI91" s="512"/>
      <c r="AJ91" s="512">
        <f>SUM(AJ92:AJ94)</f>
        <v>0</v>
      </c>
      <c r="AK91" s="512"/>
      <c r="AL91" s="512">
        <f>SUM(AL92:AL94)</f>
        <v>0</v>
      </c>
      <c r="AM91" s="512"/>
      <c r="AN91" s="512">
        <f>SUM(AN92:AN94)</f>
        <v>0</v>
      </c>
      <c r="AO91" s="512"/>
      <c r="AP91" s="512">
        <f>SUM(AP92:AP94)</f>
        <v>0</v>
      </c>
      <c r="AQ91" s="512"/>
      <c r="AR91" s="515">
        <f>SUM(AR92:AR94)</f>
        <v>0</v>
      </c>
    </row>
    <row r="92" spans="2:44" s="484" customFormat="1" ht="16.5" customHeight="1">
      <c r="B92" s="492">
        <v>25</v>
      </c>
      <c r="C92" s="528"/>
      <c r="D92" s="522" t="s">
        <v>245</v>
      </c>
      <c r="E92" s="523">
        <f>SUM(F92:H92)</f>
        <v>57</v>
      </c>
      <c r="F92" s="530">
        <v>1</v>
      </c>
      <c r="G92" s="530">
        <v>0</v>
      </c>
      <c r="H92" s="530">
        <v>56</v>
      </c>
      <c r="I92" s="530"/>
      <c r="J92" s="503">
        <f>SUM(L92,N92)</f>
        <v>24</v>
      </c>
      <c r="K92" s="503"/>
      <c r="L92" s="503">
        <v>12</v>
      </c>
      <c r="M92" s="503"/>
      <c r="N92" s="503">
        <v>12</v>
      </c>
      <c r="O92" s="503"/>
      <c r="P92" s="503">
        <f>SUM(R92:T92)</f>
        <v>93</v>
      </c>
      <c r="Q92" s="506"/>
      <c r="R92" s="530">
        <v>58</v>
      </c>
      <c r="S92" s="530"/>
      <c r="T92" s="530">
        <v>35</v>
      </c>
      <c r="U92" s="530"/>
      <c r="V92" s="530">
        <f aca="true" t="shared" si="23" ref="V92:V100">SUM(X92:Z92)</f>
        <v>117</v>
      </c>
      <c r="W92" s="530"/>
      <c r="X92" s="530">
        <v>70</v>
      </c>
      <c r="Y92" s="530"/>
      <c r="Z92" s="530">
        <v>47</v>
      </c>
      <c r="AA92" s="531"/>
      <c r="AB92" s="505">
        <v>1484</v>
      </c>
      <c r="AC92" s="530"/>
      <c r="AD92" s="530">
        <v>0</v>
      </c>
      <c r="AE92" s="530"/>
      <c r="AF92" s="530">
        <v>0</v>
      </c>
      <c r="AG92" s="530"/>
      <c r="AH92" s="505">
        <v>10404</v>
      </c>
      <c r="AI92" s="530"/>
      <c r="AJ92" s="530">
        <v>0</v>
      </c>
      <c r="AK92" s="530"/>
      <c r="AL92" s="530">
        <v>0</v>
      </c>
      <c r="AM92" s="530"/>
      <c r="AN92" s="530">
        <v>0</v>
      </c>
      <c r="AO92" s="530"/>
      <c r="AP92" s="530">
        <v>0</v>
      </c>
      <c r="AQ92" s="530"/>
      <c r="AR92" s="532">
        <v>0</v>
      </c>
    </row>
    <row r="93" spans="2:44" s="484" customFormat="1" ht="16.5" customHeight="1">
      <c r="B93" s="492"/>
      <c r="C93" s="528"/>
      <c r="D93" s="522" t="s">
        <v>247</v>
      </c>
      <c r="E93" s="523">
        <f>SUM(F93:H93)</f>
        <v>85</v>
      </c>
      <c r="F93" s="530">
        <v>20</v>
      </c>
      <c r="G93" s="530">
        <v>0</v>
      </c>
      <c r="H93" s="530">
        <v>65</v>
      </c>
      <c r="I93" s="530"/>
      <c r="J93" s="503">
        <f>SUM(L93,N93)</f>
        <v>384</v>
      </c>
      <c r="K93" s="503"/>
      <c r="L93" s="503">
        <v>207</v>
      </c>
      <c r="M93" s="503"/>
      <c r="N93" s="503">
        <v>177</v>
      </c>
      <c r="O93" s="503"/>
      <c r="P93" s="503">
        <f>SUM(R93:T93)</f>
        <v>147</v>
      </c>
      <c r="Q93" s="506"/>
      <c r="R93" s="530">
        <v>83</v>
      </c>
      <c r="S93" s="530"/>
      <c r="T93" s="530">
        <v>64</v>
      </c>
      <c r="U93" s="530"/>
      <c r="V93" s="530">
        <f t="shared" si="23"/>
        <v>531</v>
      </c>
      <c r="W93" s="530"/>
      <c r="X93" s="530">
        <v>290</v>
      </c>
      <c r="Y93" s="530"/>
      <c r="Z93" s="530">
        <v>241</v>
      </c>
      <c r="AA93" s="531"/>
      <c r="AB93" s="505">
        <v>32552</v>
      </c>
      <c r="AC93" s="530"/>
      <c r="AD93" s="530">
        <v>0</v>
      </c>
      <c r="AE93" s="530"/>
      <c r="AF93" s="530">
        <v>0</v>
      </c>
      <c r="AG93" s="530"/>
      <c r="AH93" s="505">
        <v>51195</v>
      </c>
      <c r="AI93" s="530"/>
      <c r="AJ93" s="530">
        <v>0</v>
      </c>
      <c r="AK93" s="530"/>
      <c r="AL93" s="530">
        <v>0</v>
      </c>
      <c r="AM93" s="530"/>
      <c r="AN93" s="530">
        <v>0</v>
      </c>
      <c r="AO93" s="530"/>
      <c r="AP93" s="530">
        <v>0</v>
      </c>
      <c r="AQ93" s="530"/>
      <c r="AR93" s="532">
        <v>0</v>
      </c>
    </row>
    <row r="94" spans="2:44" s="484" customFormat="1" ht="16.5" customHeight="1">
      <c r="B94" s="492" t="s">
        <v>272</v>
      </c>
      <c r="C94" s="528"/>
      <c r="D94" s="522" t="s">
        <v>248</v>
      </c>
      <c r="E94" s="523">
        <f>SUM(F94:H94)</f>
        <v>47</v>
      </c>
      <c r="F94" s="530">
        <v>36</v>
      </c>
      <c r="G94" s="530">
        <v>1</v>
      </c>
      <c r="H94" s="530">
        <v>10</v>
      </c>
      <c r="I94" s="530"/>
      <c r="J94" s="503">
        <f>SUM(L94,N94)</f>
        <v>680</v>
      </c>
      <c r="K94" s="503"/>
      <c r="L94" s="503">
        <v>389</v>
      </c>
      <c r="M94" s="503"/>
      <c r="N94" s="503">
        <v>291</v>
      </c>
      <c r="O94" s="503"/>
      <c r="P94" s="503">
        <f>SUM(R94:T94)</f>
        <v>31</v>
      </c>
      <c r="Q94" s="506"/>
      <c r="R94" s="530">
        <v>16</v>
      </c>
      <c r="S94" s="530"/>
      <c r="T94" s="530">
        <v>15</v>
      </c>
      <c r="U94" s="530"/>
      <c r="V94" s="530">
        <f t="shared" si="23"/>
        <v>711</v>
      </c>
      <c r="W94" s="530"/>
      <c r="X94" s="530">
        <v>405</v>
      </c>
      <c r="Y94" s="530"/>
      <c r="Z94" s="530">
        <v>306</v>
      </c>
      <c r="AA94" s="531"/>
      <c r="AB94" s="505">
        <v>68943</v>
      </c>
      <c r="AC94" s="530"/>
      <c r="AD94" s="530">
        <v>0</v>
      </c>
      <c r="AE94" s="530"/>
      <c r="AF94" s="530">
        <v>0</v>
      </c>
      <c r="AG94" s="530"/>
      <c r="AH94" s="505">
        <v>100940</v>
      </c>
      <c r="AI94" s="530"/>
      <c r="AJ94" s="530">
        <v>0</v>
      </c>
      <c r="AK94" s="530"/>
      <c r="AL94" s="530">
        <v>0</v>
      </c>
      <c r="AM94" s="530"/>
      <c r="AN94" s="530">
        <v>0</v>
      </c>
      <c r="AO94" s="530"/>
      <c r="AP94" s="530">
        <v>0</v>
      </c>
      <c r="AQ94" s="530"/>
      <c r="AR94" s="532">
        <v>0</v>
      </c>
    </row>
    <row r="95" spans="2:44" s="508" customFormat="1" ht="16.5" customHeight="1">
      <c r="B95" s="492"/>
      <c r="C95" s="527"/>
      <c r="D95" s="510" t="s">
        <v>249</v>
      </c>
      <c r="E95" s="516">
        <f>SUM(E96:E100)</f>
        <v>35</v>
      </c>
      <c r="F95" s="512">
        <f>SUM(F96:F100)</f>
        <v>32</v>
      </c>
      <c r="G95" s="512">
        <f>SUM(G96:G100)</f>
        <v>1</v>
      </c>
      <c r="H95" s="512">
        <f>SUM(H96:H100)</f>
        <v>2</v>
      </c>
      <c r="I95" s="512"/>
      <c r="J95" s="518">
        <f>SUM(L95:N95)</f>
        <v>1808</v>
      </c>
      <c r="K95" s="518"/>
      <c r="L95" s="518">
        <v>1318</v>
      </c>
      <c r="M95" s="518"/>
      <c r="N95" s="518">
        <v>490</v>
      </c>
      <c r="O95" s="518"/>
      <c r="P95" s="518">
        <f>SUM(P96:P100)</f>
        <v>5</v>
      </c>
      <c r="Q95" s="512">
        <f>SUM(Q96:Q100)</f>
        <v>0</v>
      </c>
      <c r="R95" s="512">
        <f>SUM(R96:R100)</f>
        <v>3</v>
      </c>
      <c r="S95" s="512"/>
      <c r="T95" s="512">
        <f>SUM(T96:T100)</f>
        <v>2</v>
      </c>
      <c r="U95" s="512"/>
      <c r="V95" s="512">
        <f t="shared" si="23"/>
        <v>1813</v>
      </c>
      <c r="W95" s="512"/>
      <c r="X95" s="512">
        <v>1321</v>
      </c>
      <c r="Y95" s="512"/>
      <c r="Z95" s="512">
        <v>492</v>
      </c>
      <c r="AA95" s="529"/>
      <c r="AB95" s="518">
        <f>SUM(AD95,AF95)</f>
        <v>249542</v>
      </c>
      <c r="AC95" s="512"/>
      <c r="AD95" s="512">
        <v>247352</v>
      </c>
      <c r="AE95" s="512"/>
      <c r="AF95" s="512">
        <v>2190</v>
      </c>
      <c r="AG95" s="512"/>
      <c r="AH95" s="518">
        <f>SUM(AJ95,AL95,AN95,AP95)</f>
        <v>291780</v>
      </c>
      <c r="AI95" s="512"/>
      <c r="AJ95" s="512">
        <v>228112</v>
      </c>
      <c r="AK95" s="512"/>
      <c r="AL95" s="512">
        <v>4833</v>
      </c>
      <c r="AM95" s="512"/>
      <c r="AN95" s="512">
        <v>2931</v>
      </c>
      <c r="AO95" s="512"/>
      <c r="AP95" s="512">
        <v>55904</v>
      </c>
      <c r="AQ95" s="512"/>
      <c r="AR95" s="515">
        <f>SUM(AR96:AR100)</f>
        <v>14</v>
      </c>
    </row>
    <row r="96" spans="2:44" s="484" customFormat="1" ht="16.5" customHeight="1">
      <c r="B96" s="492"/>
      <c r="C96" s="528"/>
      <c r="D96" s="522" t="s">
        <v>250</v>
      </c>
      <c r="E96" s="523">
        <f>SUM(F96:H96)</f>
        <v>15</v>
      </c>
      <c r="F96" s="530">
        <v>13</v>
      </c>
      <c r="G96" s="530">
        <v>1</v>
      </c>
      <c r="H96" s="530">
        <v>1</v>
      </c>
      <c r="I96" s="530"/>
      <c r="J96" s="503">
        <f>SUM(L96,N96)</f>
        <v>373</v>
      </c>
      <c r="K96" s="503"/>
      <c r="L96" s="503">
        <v>222</v>
      </c>
      <c r="M96" s="503"/>
      <c r="N96" s="503">
        <v>151</v>
      </c>
      <c r="O96" s="503"/>
      <c r="P96" s="503">
        <f>SUM(R96:T96)</f>
        <v>2</v>
      </c>
      <c r="Q96" s="506"/>
      <c r="R96" s="530">
        <v>1</v>
      </c>
      <c r="S96" s="530"/>
      <c r="T96" s="530">
        <v>1</v>
      </c>
      <c r="U96" s="530"/>
      <c r="V96" s="530">
        <f t="shared" si="23"/>
        <v>375</v>
      </c>
      <c r="W96" s="530"/>
      <c r="X96" s="530">
        <v>223</v>
      </c>
      <c r="Y96" s="530"/>
      <c r="Z96" s="530">
        <v>152</v>
      </c>
      <c r="AA96" s="531"/>
      <c r="AB96" s="505">
        <f>SUM(AD96,AF96)</f>
        <v>38061</v>
      </c>
      <c r="AC96" s="530"/>
      <c r="AD96" s="530">
        <v>37428</v>
      </c>
      <c r="AE96" s="530"/>
      <c r="AF96" s="530">
        <v>633</v>
      </c>
      <c r="AG96" s="530"/>
      <c r="AH96" s="505">
        <f>SUM(AJ96,AL96,AN96,AP96)</f>
        <v>65407</v>
      </c>
      <c r="AI96" s="530"/>
      <c r="AJ96" s="530">
        <v>47562</v>
      </c>
      <c r="AK96" s="530"/>
      <c r="AL96" s="530">
        <v>1254</v>
      </c>
      <c r="AM96" s="530"/>
      <c r="AN96" s="530">
        <v>639</v>
      </c>
      <c r="AO96" s="530"/>
      <c r="AP96" s="530">
        <v>15952</v>
      </c>
      <c r="AQ96" s="530"/>
      <c r="AR96" s="532">
        <v>0</v>
      </c>
    </row>
    <row r="97" spans="2:44" s="484" customFormat="1" ht="16.5" customHeight="1">
      <c r="B97" s="492" t="s">
        <v>273</v>
      </c>
      <c r="C97" s="528"/>
      <c r="D97" s="522" t="s">
        <v>251</v>
      </c>
      <c r="E97" s="523">
        <f>SUM(F97:H97)</f>
        <v>11</v>
      </c>
      <c r="F97" s="530">
        <v>10</v>
      </c>
      <c r="G97" s="530">
        <v>0</v>
      </c>
      <c r="H97" s="530">
        <v>1</v>
      </c>
      <c r="I97" s="530"/>
      <c r="J97" s="503">
        <f>SUM(L97,N97)</f>
        <v>416</v>
      </c>
      <c r="K97" s="503"/>
      <c r="L97" s="503">
        <v>273</v>
      </c>
      <c r="M97" s="503"/>
      <c r="N97" s="503">
        <v>143</v>
      </c>
      <c r="O97" s="503"/>
      <c r="P97" s="503">
        <f>SUM(R97:T97)</f>
        <v>3</v>
      </c>
      <c r="Q97" s="506"/>
      <c r="R97" s="530">
        <v>2</v>
      </c>
      <c r="S97" s="530"/>
      <c r="T97" s="530">
        <v>1</v>
      </c>
      <c r="U97" s="530"/>
      <c r="V97" s="530">
        <f t="shared" si="23"/>
        <v>419</v>
      </c>
      <c r="W97" s="530"/>
      <c r="X97" s="530">
        <v>275</v>
      </c>
      <c r="Y97" s="530"/>
      <c r="Z97" s="530">
        <v>144</v>
      </c>
      <c r="AA97" s="531"/>
      <c r="AB97" s="505">
        <f>SUM(AD97,AF97)</f>
        <v>47063</v>
      </c>
      <c r="AC97" s="530"/>
      <c r="AD97" s="530">
        <v>46596</v>
      </c>
      <c r="AE97" s="530"/>
      <c r="AF97" s="530">
        <v>467</v>
      </c>
      <c r="AG97" s="530"/>
      <c r="AH97" s="505">
        <f>SUM(AJ97,AL97,AN97,AP97)</f>
        <v>51724</v>
      </c>
      <c r="AI97" s="530"/>
      <c r="AJ97" s="530">
        <v>40625</v>
      </c>
      <c r="AK97" s="530"/>
      <c r="AL97" s="530">
        <v>1526</v>
      </c>
      <c r="AM97" s="530"/>
      <c r="AN97" s="530">
        <v>700</v>
      </c>
      <c r="AO97" s="530"/>
      <c r="AP97" s="530">
        <v>8873</v>
      </c>
      <c r="AQ97" s="530"/>
      <c r="AR97" s="532">
        <v>0</v>
      </c>
    </row>
    <row r="98" spans="2:44" s="484" customFormat="1" ht="16.5" customHeight="1">
      <c r="B98" s="492"/>
      <c r="C98" s="528"/>
      <c r="D98" s="522" t="s">
        <v>252</v>
      </c>
      <c r="E98" s="523">
        <f>SUM(F98:H98)</f>
        <v>6</v>
      </c>
      <c r="F98" s="530">
        <v>6</v>
      </c>
      <c r="G98" s="530">
        <v>0</v>
      </c>
      <c r="H98" s="530">
        <v>0</v>
      </c>
      <c r="I98" s="530"/>
      <c r="J98" s="503">
        <f>SUM(L98,N98)</f>
        <v>419</v>
      </c>
      <c r="K98" s="503"/>
      <c r="L98" s="503">
        <v>298</v>
      </c>
      <c r="M98" s="503"/>
      <c r="N98" s="503">
        <v>121</v>
      </c>
      <c r="O98" s="503"/>
      <c r="P98" s="506">
        <f>SUM(R98:T98)</f>
        <v>0</v>
      </c>
      <c r="Q98" s="506"/>
      <c r="R98" s="530">
        <v>0</v>
      </c>
      <c r="S98" s="530"/>
      <c r="T98" s="530">
        <v>0</v>
      </c>
      <c r="U98" s="530"/>
      <c r="V98" s="530">
        <f t="shared" si="23"/>
        <v>419</v>
      </c>
      <c r="W98" s="530"/>
      <c r="X98" s="530">
        <v>298</v>
      </c>
      <c r="Y98" s="530"/>
      <c r="Z98" s="530">
        <v>121</v>
      </c>
      <c r="AA98" s="531"/>
      <c r="AB98" s="505">
        <f>SUM(AD98,AF98)</f>
        <v>50852</v>
      </c>
      <c r="AC98" s="530"/>
      <c r="AD98" s="530">
        <v>50107</v>
      </c>
      <c r="AE98" s="530"/>
      <c r="AF98" s="530">
        <v>745</v>
      </c>
      <c r="AG98" s="530"/>
      <c r="AH98" s="505">
        <f>SUM(AJ98,AL98,AN98,AP98)</f>
        <v>105512</v>
      </c>
      <c r="AI98" s="530"/>
      <c r="AJ98" s="530">
        <v>83817</v>
      </c>
      <c r="AK98" s="530"/>
      <c r="AL98" s="530">
        <v>1127</v>
      </c>
      <c r="AM98" s="530"/>
      <c r="AN98" s="530">
        <v>749</v>
      </c>
      <c r="AO98" s="530"/>
      <c r="AP98" s="530">
        <v>19819</v>
      </c>
      <c r="AQ98" s="530"/>
      <c r="AR98" s="532">
        <v>14</v>
      </c>
    </row>
    <row r="99" spans="2:44" s="484" customFormat="1" ht="16.5" customHeight="1">
      <c r="B99" s="492"/>
      <c r="C99" s="528"/>
      <c r="D99" s="522" t="s">
        <v>253</v>
      </c>
      <c r="E99" s="523">
        <f>SUM(F99:H99)</f>
        <v>2</v>
      </c>
      <c r="F99" s="530">
        <v>2</v>
      </c>
      <c r="G99" s="530">
        <v>0</v>
      </c>
      <c r="H99" s="530">
        <v>0</v>
      </c>
      <c r="I99" s="531"/>
      <c r="J99" s="503">
        <f>SUM(L99,N99)</f>
        <v>0</v>
      </c>
      <c r="K99" s="531"/>
      <c r="L99" s="503">
        <f>SUM(R99,X99)</f>
        <v>0</v>
      </c>
      <c r="M99" s="503"/>
      <c r="N99" s="503">
        <f>SUM(T99,Z99)</f>
        <v>0</v>
      </c>
      <c r="O99" s="503"/>
      <c r="P99" s="506">
        <f>SUM(R99:T99)</f>
        <v>0</v>
      </c>
      <c r="Q99" s="531"/>
      <c r="R99" s="530">
        <v>0</v>
      </c>
      <c r="S99" s="531"/>
      <c r="T99" s="530">
        <v>0</v>
      </c>
      <c r="U99" s="530"/>
      <c r="V99" s="534">
        <f t="shared" si="23"/>
        <v>0</v>
      </c>
      <c r="W99" s="530"/>
      <c r="X99" s="530" t="s">
        <v>261</v>
      </c>
      <c r="Y99" s="530"/>
      <c r="Z99" s="530" t="s">
        <v>261</v>
      </c>
      <c r="AA99" s="531"/>
      <c r="AB99" s="505" t="s">
        <v>264</v>
      </c>
      <c r="AC99" s="530"/>
      <c r="AD99" s="530" t="s">
        <v>261</v>
      </c>
      <c r="AE99" s="530"/>
      <c r="AF99" s="530" t="s">
        <v>261</v>
      </c>
      <c r="AG99" s="531"/>
      <c r="AH99" s="505" t="s">
        <v>264</v>
      </c>
      <c r="AI99" s="530"/>
      <c r="AJ99" s="530" t="s">
        <v>261</v>
      </c>
      <c r="AK99" s="530"/>
      <c r="AL99" s="530" t="s">
        <v>261</v>
      </c>
      <c r="AM99" s="530"/>
      <c r="AN99" s="530" t="s">
        <v>264</v>
      </c>
      <c r="AO99" s="530"/>
      <c r="AP99" s="530" t="s">
        <v>264</v>
      </c>
      <c r="AQ99" s="530"/>
      <c r="AR99" s="532">
        <v>0</v>
      </c>
    </row>
    <row r="100" spans="2:44" s="484" customFormat="1" ht="16.5" customHeight="1">
      <c r="B100" s="492"/>
      <c r="C100" s="528"/>
      <c r="D100" s="522" t="s">
        <v>255</v>
      </c>
      <c r="E100" s="523">
        <f>SUM(F100:H100)</f>
        <v>1</v>
      </c>
      <c r="F100" s="530">
        <v>1</v>
      </c>
      <c r="G100" s="530">
        <v>0</v>
      </c>
      <c r="H100" s="530">
        <v>0</v>
      </c>
      <c r="I100" s="530"/>
      <c r="J100" s="503">
        <f>SUM(L100,N100)</f>
        <v>0</v>
      </c>
      <c r="K100" s="503"/>
      <c r="L100" s="503">
        <f>SUM(R100,X100)</f>
        <v>0</v>
      </c>
      <c r="M100" s="503"/>
      <c r="N100" s="503">
        <f>SUM(T100,Z100)</f>
        <v>0</v>
      </c>
      <c r="O100" s="503"/>
      <c r="P100" s="506">
        <f>SUM(R100:T100)</f>
        <v>0</v>
      </c>
      <c r="Q100" s="506"/>
      <c r="R100" s="530">
        <v>0</v>
      </c>
      <c r="S100" s="530"/>
      <c r="T100" s="530">
        <v>0</v>
      </c>
      <c r="U100" s="530"/>
      <c r="V100" s="534">
        <f t="shared" si="23"/>
        <v>0</v>
      </c>
      <c r="W100" s="530"/>
      <c r="X100" s="530" t="s">
        <v>261</v>
      </c>
      <c r="Y100" s="530"/>
      <c r="Z100" s="530" t="s">
        <v>261</v>
      </c>
      <c r="AA100" s="531"/>
      <c r="AB100" s="505" t="s">
        <v>264</v>
      </c>
      <c r="AC100" s="530"/>
      <c r="AD100" s="530" t="s">
        <v>264</v>
      </c>
      <c r="AE100" s="530"/>
      <c r="AF100" s="530">
        <v>0</v>
      </c>
      <c r="AG100" s="530"/>
      <c r="AH100" s="505" t="s">
        <v>264</v>
      </c>
      <c r="AI100" s="530"/>
      <c r="AJ100" s="530" t="s">
        <v>264</v>
      </c>
      <c r="AK100" s="530"/>
      <c r="AL100" s="530" t="s">
        <v>264</v>
      </c>
      <c r="AM100" s="530"/>
      <c r="AN100" s="530" t="s">
        <v>264</v>
      </c>
      <c r="AO100" s="530"/>
      <c r="AP100" s="530" t="s">
        <v>264</v>
      </c>
      <c r="AQ100" s="530"/>
      <c r="AR100" s="532">
        <v>0</v>
      </c>
    </row>
    <row r="101" spans="2:44" s="508" customFormat="1" ht="16.5" customHeight="1">
      <c r="B101" s="492"/>
      <c r="C101" s="527"/>
      <c r="D101" s="510" t="s">
        <v>970</v>
      </c>
      <c r="E101" s="516">
        <f>SUM(E102,E106)</f>
        <v>29</v>
      </c>
      <c r="F101" s="512">
        <f>SUM(F106,F102)</f>
        <v>22</v>
      </c>
      <c r="G101" s="512">
        <f>SUM(G106,G102)</f>
        <v>0</v>
      </c>
      <c r="H101" s="512">
        <f>SUM(H106,H102)</f>
        <v>7</v>
      </c>
      <c r="I101" s="529"/>
      <c r="J101" s="512">
        <f>SUM(J102,J106)</f>
        <v>2378</v>
      </c>
      <c r="K101" s="529"/>
      <c r="L101" s="512">
        <f>SUM(L106,L102)</f>
        <v>1475</v>
      </c>
      <c r="M101" s="529"/>
      <c r="N101" s="512">
        <f>SUM(N106,N102)</f>
        <v>903</v>
      </c>
      <c r="O101" s="512"/>
      <c r="P101" s="512">
        <f>SUM(P102,P106)</f>
        <v>16</v>
      </c>
      <c r="Q101" s="529"/>
      <c r="R101" s="512">
        <f>SUM(R106,R102)</f>
        <v>9</v>
      </c>
      <c r="S101" s="529"/>
      <c r="T101" s="512">
        <f>SUM(T106,T102)</f>
        <v>7</v>
      </c>
      <c r="U101" s="512"/>
      <c r="V101" s="512">
        <f>SUM(V102,V106)</f>
        <v>2394</v>
      </c>
      <c r="W101" s="512"/>
      <c r="X101" s="512">
        <f>SUM(X106,X102)</f>
        <v>1484</v>
      </c>
      <c r="Y101" s="512"/>
      <c r="Z101" s="512">
        <f>SUM(Z106,Z102)</f>
        <v>910</v>
      </c>
      <c r="AA101" s="529"/>
      <c r="AB101" s="513">
        <f>SUM(AB106,AB102)</f>
        <v>411553</v>
      </c>
      <c r="AC101" s="529"/>
      <c r="AD101" s="512">
        <f>SUM(AD102:AD105)</f>
        <v>0</v>
      </c>
      <c r="AE101" s="529"/>
      <c r="AF101" s="512">
        <f>SUM(AF102:AF105)</f>
        <v>0</v>
      </c>
      <c r="AG101" s="529"/>
      <c r="AH101" s="513">
        <f>SUM(AH106,AH102)</f>
        <v>1771463</v>
      </c>
      <c r="AI101" s="529"/>
      <c r="AJ101" s="512">
        <v>0</v>
      </c>
      <c r="AK101" s="512"/>
      <c r="AL101" s="512">
        <v>0</v>
      </c>
      <c r="AM101" s="512"/>
      <c r="AN101" s="512">
        <v>0</v>
      </c>
      <c r="AO101" s="512"/>
      <c r="AP101" s="512">
        <v>0</v>
      </c>
      <c r="AQ101" s="512"/>
      <c r="AR101" s="515">
        <f>SUM(AR106,AR102)</f>
        <v>104</v>
      </c>
    </row>
    <row r="102" spans="2:44" s="508" customFormat="1" ht="16.5" customHeight="1">
      <c r="B102" s="492"/>
      <c r="C102" s="527"/>
      <c r="D102" s="510" t="s">
        <v>244</v>
      </c>
      <c r="E102" s="516">
        <f>SUM(E103:E105)</f>
        <v>16</v>
      </c>
      <c r="F102" s="512">
        <f>SUM(F103:F105)</f>
        <v>9</v>
      </c>
      <c r="G102" s="512">
        <f>SUM(G103:G105)</f>
        <v>0</v>
      </c>
      <c r="H102" s="512">
        <f>SUM(H103:H105)</f>
        <v>7</v>
      </c>
      <c r="I102" s="512"/>
      <c r="J102" s="518">
        <f>SUM(J103:J105)</f>
        <v>106</v>
      </c>
      <c r="K102" s="512"/>
      <c r="L102" s="518">
        <f>SUM(L103:L105)</f>
        <v>54</v>
      </c>
      <c r="M102" s="518"/>
      <c r="N102" s="518">
        <f>SUM(N103:N105)</f>
        <v>52</v>
      </c>
      <c r="O102" s="518"/>
      <c r="P102" s="518">
        <f>SUM(P103:P105)</f>
        <v>16</v>
      </c>
      <c r="Q102" s="512"/>
      <c r="R102" s="512">
        <f>SUM(R103:R105)</f>
        <v>9</v>
      </c>
      <c r="S102" s="512"/>
      <c r="T102" s="512">
        <f>SUM(T103:T105)</f>
        <v>7</v>
      </c>
      <c r="U102" s="512"/>
      <c r="V102" s="512">
        <f>SUM(V103:V105)</f>
        <v>122</v>
      </c>
      <c r="W102" s="512"/>
      <c r="X102" s="512">
        <f>SUM(X103:X105)</f>
        <v>63</v>
      </c>
      <c r="Y102" s="512"/>
      <c r="Z102" s="512">
        <f>SUM(Z103:Z105)</f>
        <v>59</v>
      </c>
      <c r="AA102" s="512"/>
      <c r="AB102" s="513">
        <f>SUM(AB103:AB105)</f>
        <v>9045</v>
      </c>
      <c r="AC102" s="512"/>
      <c r="AD102" s="512">
        <f>SUM(AD103:AD105)</f>
        <v>0</v>
      </c>
      <c r="AE102" s="512"/>
      <c r="AF102" s="512">
        <f>SUM(AF103:AF105)</f>
        <v>0</v>
      </c>
      <c r="AG102" s="512"/>
      <c r="AH102" s="513">
        <f>SUM(AH103:AH105)</f>
        <v>20062</v>
      </c>
      <c r="AI102" s="512"/>
      <c r="AJ102" s="512">
        <f>SUM(AJ103:AJ105)</f>
        <v>0</v>
      </c>
      <c r="AK102" s="512"/>
      <c r="AL102" s="512">
        <f>SUM(AL103:AL105)</f>
        <v>0</v>
      </c>
      <c r="AM102" s="512"/>
      <c r="AN102" s="512">
        <f>SUM(AN103:AN105)</f>
        <v>0</v>
      </c>
      <c r="AO102" s="512"/>
      <c r="AP102" s="512">
        <f>SUM(AP103:AP105)</f>
        <v>0</v>
      </c>
      <c r="AQ102" s="512"/>
      <c r="AR102" s="515">
        <f>SUM(AR103:AR105)</f>
        <v>0</v>
      </c>
    </row>
    <row r="103" spans="2:44" s="484" customFormat="1" ht="16.5" customHeight="1">
      <c r="B103" s="492">
        <v>26</v>
      </c>
      <c r="C103" s="528"/>
      <c r="D103" s="522" t="s">
        <v>245</v>
      </c>
      <c r="E103" s="523">
        <f>SUM(F103:H103)</f>
        <v>4</v>
      </c>
      <c r="F103" s="530">
        <v>2</v>
      </c>
      <c r="G103" s="530">
        <v>0</v>
      </c>
      <c r="H103" s="530">
        <v>2</v>
      </c>
      <c r="I103" s="531"/>
      <c r="J103" s="503">
        <f aca="true" t="shared" si="24" ref="J103:J111">SUM(L103:N103)</f>
        <v>5</v>
      </c>
      <c r="K103" s="531"/>
      <c r="L103" s="503">
        <v>3</v>
      </c>
      <c r="M103" s="531"/>
      <c r="N103" s="503">
        <v>2</v>
      </c>
      <c r="O103" s="503"/>
      <c r="P103" s="503">
        <f>SUM(R103:T103)</f>
        <v>4</v>
      </c>
      <c r="Q103" s="531"/>
      <c r="R103" s="530">
        <v>2</v>
      </c>
      <c r="S103" s="531"/>
      <c r="T103" s="530">
        <v>2</v>
      </c>
      <c r="U103" s="530"/>
      <c r="V103" s="530">
        <f>SUM(X103:Z103)</f>
        <v>9</v>
      </c>
      <c r="W103" s="530"/>
      <c r="X103" s="530">
        <v>5</v>
      </c>
      <c r="Y103" s="530"/>
      <c r="Z103" s="530">
        <v>4</v>
      </c>
      <c r="AA103" s="531"/>
      <c r="AB103" s="505">
        <v>380</v>
      </c>
      <c r="AC103" s="531"/>
      <c r="AD103" s="530">
        <v>0</v>
      </c>
      <c r="AE103" s="531"/>
      <c r="AF103" s="530">
        <v>0</v>
      </c>
      <c r="AG103" s="531"/>
      <c r="AH103" s="505">
        <v>3239</v>
      </c>
      <c r="AI103" s="531"/>
      <c r="AJ103" s="530">
        <v>0</v>
      </c>
      <c r="AK103" s="531"/>
      <c r="AL103" s="530">
        <v>0</v>
      </c>
      <c r="AM103" s="531"/>
      <c r="AN103" s="530">
        <v>0</v>
      </c>
      <c r="AO103" s="530"/>
      <c r="AP103" s="530">
        <v>0</v>
      </c>
      <c r="AQ103" s="530"/>
      <c r="AR103" s="532">
        <v>0</v>
      </c>
    </row>
    <row r="104" spans="2:44" s="484" customFormat="1" ht="16.5" customHeight="1">
      <c r="B104" s="492"/>
      <c r="C104" s="528"/>
      <c r="D104" s="522" t="s">
        <v>247</v>
      </c>
      <c r="E104" s="523">
        <f>SUM(F104:H104)</f>
        <v>7</v>
      </c>
      <c r="F104" s="530">
        <v>2</v>
      </c>
      <c r="G104" s="530">
        <v>0</v>
      </c>
      <c r="H104" s="530">
        <v>5</v>
      </c>
      <c r="I104" s="531"/>
      <c r="J104" s="503">
        <f t="shared" si="24"/>
        <v>23</v>
      </c>
      <c r="K104" s="531"/>
      <c r="L104" s="503">
        <v>8</v>
      </c>
      <c r="M104" s="531"/>
      <c r="N104" s="503">
        <v>15</v>
      </c>
      <c r="O104" s="503"/>
      <c r="P104" s="503">
        <f>SUM(R104:T104)</f>
        <v>12</v>
      </c>
      <c r="Q104" s="531"/>
      <c r="R104" s="530">
        <v>7</v>
      </c>
      <c r="S104" s="531"/>
      <c r="T104" s="530">
        <v>5</v>
      </c>
      <c r="U104" s="530"/>
      <c r="V104" s="530">
        <f>SUM(X104:Z104)</f>
        <v>35</v>
      </c>
      <c r="W104" s="530"/>
      <c r="X104" s="530">
        <v>15</v>
      </c>
      <c r="Y104" s="530"/>
      <c r="Z104" s="530">
        <v>20</v>
      </c>
      <c r="AA104" s="531"/>
      <c r="AB104" s="505">
        <v>1734</v>
      </c>
      <c r="AC104" s="531"/>
      <c r="AD104" s="530">
        <v>0</v>
      </c>
      <c r="AE104" s="531"/>
      <c r="AF104" s="530">
        <v>0</v>
      </c>
      <c r="AG104" s="531"/>
      <c r="AH104" s="505">
        <v>2546</v>
      </c>
      <c r="AI104" s="531"/>
      <c r="AJ104" s="530">
        <v>0</v>
      </c>
      <c r="AK104" s="531"/>
      <c r="AL104" s="530">
        <v>0</v>
      </c>
      <c r="AM104" s="531"/>
      <c r="AN104" s="530">
        <v>0</v>
      </c>
      <c r="AO104" s="530"/>
      <c r="AP104" s="530">
        <v>0</v>
      </c>
      <c r="AQ104" s="530"/>
      <c r="AR104" s="532">
        <v>0</v>
      </c>
    </row>
    <row r="105" spans="2:44" s="484" customFormat="1" ht="16.5" customHeight="1">
      <c r="B105" s="492" t="s">
        <v>274</v>
      </c>
      <c r="C105" s="528"/>
      <c r="D105" s="522" t="s">
        <v>248</v>
      </c>
      <c r="E105" s="523">
        <f>SUM(F105:H105)</f>
        <v>5</v>
      </c>
      <c r="F105" s="530">
        <v>5</v>
      </c>
      <c r="G105" s="530">
        <v>0</v>
      </c>
      <c r="H105" s="530">
        <v>0</v>
      </c>
      <c r="I105" s="531"/>
      <c r="J105" s="503">
        <f t="shared" si="24"/>
        <v>78</v>
      </c>
      <c r="K105" s="531"/>
      <c r="L105" s="503">
        <v>43</v>
      </c>
      <c r="M105" s="531"/>
      <c r="N105" s="503">
        <v>35</v>
      </c>
      <c r="O105" s="503"/>
      <c r="P105" s="506">
        <f>SUM(R105:T105)</f>
        <v>0</v>
      </c>
      <c r="Q105" s="531"/>
      <c r="R105" s="530">
        <v>0</v>
      </c>
      <c r="S105" s="531"/>
      <c r="T105" s="530">
        <v>0</v>
      </c>
      <c r="U105" s="530"/>
      <c r="V105" s="530">
        <f>SUM(X105:Z105)</f>
        <v>78</v>
      </c>
      <c r="W105" s="530"/>
      <c r="X105" s="530">
        <v>43</v>
      </c>
      <c r="Y105" s="530"/>
      <c r="Z105" s="530">
        <v>35</v>
      </c>
      <c r="AA105" s="531"/>
      <c r="AB105" s="505">
        <v>6931</v>
      </c>
      <c r="AC105" s="531"/>
      <c r="AD105" s="530">
        <v>0</v>
      </c>
      <c r="AE105" s="531"/>
      <c r="AF105" s="530">
        <v>0</v>
      </c>
      <c r="AG105" s="531"/>
      <c r="AH105" s="505">
        <v>14277</v>
      </c>
      <c r="AI105" s="531"/>
      <c r="AJ105" s="530">
        <v>0</v>
      </c>
      <c r="AK105" s="531"/>
      <c r="AL105" s="530">
        <v>0</v>
      </c>
      <c r="AM105" s="531"/>
      <c r="AN105" s="530">
        <v>0</v>
      </c>
      <c r="AO105" s="530"/>
      <c r="AP105" s="530">
        <v>0</v>
      </c>
      <c r="AQ105" s="530"/>
      <c r="AR105" s="532">
        <v>0</v>
      </c>
    </row>
    <row r="106" spans="2:44" s="508" customFormat="1" ht="16.5" customHeight="1">
      <c r="B106" s="492"/>
      <c r="C106" s="527"/>
      <c r="D106" s="510" t="s">
        <v>249</v>
      </c>
      <c r="E106" s="516">
        <f>SUM(E107:E111)</f>
        <v>13</v>
      </c>
      <c r="F106" s="512">
        <f>SUM(F107:F111)</f>
        <v>13</v>
      </c>
      <c r="G106" s="512">
        <f>SUM(G107:G111)</f>
        <v>0</v>
      </c>
      <c r="H106" s="512">
        <f>SUM(H107:H111)</f>
        <v>0</v>
      </c>
      <c r="I106" s="529"/>
      <c r="J106" s="518">
        <f t="shared" si="24"/>
        <v>2272</v>
      </c>
      <c r="K106" s="529"/>
      <c r="L106" s="518">
        <v>1421</v>
      </c>
      <c r="M106" s="529"/>
      <c r="N106" s="518">
        <v>851</v>
      </c>
      <c r="O106" s="518"/>
      <c r="P106" s="517">
        <f>SUM(P107:P111)</f>
        <v>0</v>
      </c>
      <c r="Q106" s="529"/>
      <c r="R106" s="512">
        <f>SUM(R107:R111)</f>
        <v>0</v>
      </c>
      <c r="S106" s="512"/>
      <c r="T106" s="512">
        <f>SUM(T107:T111)</f>
        <v>0</v>
      </c>
      <c r="U106" s="512"/>
      <c r="V106" s="512">
        <f>SUM(X106:Z106)</f>
        <v>2272</v>
      </c>
      <c r="W106" s="512"/>
      <c r="X106" s="512">
        <v>1421</v>
      </c>
      <c r="Y106" s="512"/>
      <c r="Z106" s="512">
        <v>851</v>
      </c>
      <c r="AA106" s="529"/>
      <c r="AB106" s="518">
        <f>SUM(AD106:AF106)</f>
        <v>402508</v>
      </c>
      <c r="AC106" s="529"/>
      <c r="AD106" s="512">
        <v>377624</v>
      </c>
      <c r="AE106" s="529"/>
      <c r="AF106" s="512">
        <v>24884</v>
      </c>
      <c r="AG106" s="529"/>
      <c r="AH106" s="513">
        <f>SUM(AJ106:AP106)</f>
        <v>1751401</v>
      </c>
      <c r="AI106" s="529"/>
      <c r="AJ106" s="512">
        <v>1549727</v>
      </c>
      <c r="AK106" s="529"/>
      <c r="AL106" s="512">
        <v>56449</v>
      </c>
      <c r="AM106" s="529"/>
      <c r="AN106" s="512">
        <v>101660</v>
      </c>
      <c r="AO106" s="512"/>
      <c r="AP106" s="512">
        <v>43565</v>
      </c>
      <c r="AQ106" s="512"/>
      <c r="AR106" s="515">
        <f>SUM(AR107:AR111)</f>
        <v>104</v>
      </c>
    </row>
    <row r="107" spans="2:44" s="484" customFormat="1" ht="16.5" customHeight="1">
      <c r="B107" s="492"/>
      <c r="C107" s="528"/>
      <c r="D107" s="522" t="s">
        <v>275</v>
      </c>
      <c r="E107" s="523">
        <f>SUM(F107:H107)</f>
        <v>3</v>
      </c>
      <c r="F107" s="530">
        <v>3</v>
      </c>
      <c r="G107" s="530">
        <v>0</v>
      </c>
      <c r="H107" s="530">
        <v>0</v>
      </c>
      <c r="I107" s="530"/>
      <c r="J107" s="503">
        <f t="shared" si="24"/>
        <v>114</v>
      </c>
      <c r="K107" s="530"/>
      <c r="L107" s="503">
        <v>50</v>
      </c>
      <c r="M107" s="530"/>
      <c r="N107" s="503">
        <v>64</v>
      </c>
      <c r="O107" s="503"/>
      <c r="P107" s="506">
        <f>SUM(R107:T107)</f>
        <v>0</v>
      </c>
      <c r="Q107" s="530"/>
      <c r="R107" s="530">
        <v>0</v>
      </c>
      <c r="S107" s="530"/>
      <c r="T107" s="530">
        <v>0</v>
      </c>
      <c r="U107" s="530"/>
      <c r="V107" s="530">
        <f>SUM(X107:Z107)</f>
        <v>114</v>
      </c>
      <c r="W107" s="530"/>
      <c r="X107" s="530">
        <v>50</v>
      </c>
      <c r="Y107" s="530"/>
      <c r="Z107" s="530">
        <v>64</v>
      </c>
      <c r="AA107" s="530"/>
      <c r="AB107" s="505">
        <f>SUM(AD107,AF107)</f>
        <v>9995</v>
      </c>
      <c r="AC107" s="530"/>
      <c r="AD107" s="530">
        <v>9975</v>
      </c>
      <c r="AE107" s="530"/>
      <c r="AF107" s="530">
        <v>20</v>
      </c>
      <c r="AG107" s="530"/>
      <c r="AH107" s="505">
        <f>SUM(AJ107,AL107,AN107,AP107)</f>
        <v>63480</v>
      </c>
      <c r="AI107" s="530"/>
      <c r="AJ107" s="530">
        <v>60808</v>
      </c>
      <c r="AK107" s="530"/>
      <c r="AL107" s="530">
        <v>533</v>
      </c>
      <c r="AM107" s="530"/>
      <c r="AN107" s="530">
        <v>796</v>
      </c>
      <c r="AO107" s="530"/>
      <c r="AP107" s="530">
        <v>1343</v>
      </c>
      <c r="AQ107" s="530"/>
      <c r="AR107" s="532">
        <v>0</v>
      </c>
    </row>
    <row r="108" spans="2:44" s="484" customFormat="1" ht="16.5" customHeight="1">
      <c r="B108" s="492" t="s">
        <v>276</v>
      </c>
      <c r="C108" s="528"/>
      <c r="D108" s="522" t="s">
        <v>277</v>
      </c>
      <c r="E108" s="523">
        <f>SUM(F108:H108)</f>
        <v>1</v>
      </c>
      <c r="F108" s="530">
        <v>1</v>
      </c>
      <c r="G108" s="530">
        <v>0</v>
      </c>
      <c r="H108" s="530">
        <v>0</v>
      </c>
      <c r="I108" s="530"/>
      <c r="J108" s="503">
        <f t="shared" si="24"/>
        <v>0</v>
      </c>
      <c r="K108" s="530"/>
      <c r="L108" s="503">
        <f>SUM(R108,X108)</f>
        <v>0</v>
      </c>
      <c r="M108" s="530"/>
      <c r="N108" s="503">
        <f>SUM(T108,Z108)</f>
        <v>0</v>
      </c>
      <c r="O108" s="503"/>
      <c r="P108" s="506">
        <f>SUM(R108:T108)</f>
        <v>0</v>
      </c>
      <c r="Q108" s="530"/>
      <c r="R108" s="530">
        <v>0</v>
      </c>
      <c r="S108" s="530"/>
      <c r="T108" s="530">
        <v>0</v>
      </c>
      <c r="U108" s="530"/>
      <c r="V108" s="530" t="s">
        <v>261</v>
      </c>
      <c r="W108" s="530"/>
      <c r="X108" s="530" t="s">
        <v>261</v>
      </c>
      <c r="Y108" s="530"/>
      <c r="Z108" s="530" t="s">
        <v>261</v>
      </c>
      <c r="AA108" s="530"/>
      <c r="AB108" s="505">
        <f>SUM(AD108,AF108)</f>
        <v>0</v>
      </c>
      <c r="AC108" s="530"/>
      <c r="AD108" s="530" t="s">
        <v>261</v>
      </c>
      <c r="AE108" s="530"/>
      <c r="AF108" s="530" t="s">
        <v>261</v>
      </c>
      <c r="AG108" s="530"/>
      <c r="AH108" s="505">
        <f>SUM(AJ108,AL108,AN108,AP108)</f>
        <v>0</v>
      </c>
      <c r="AI108" s="530"/>
      <c r="AJ108" s="530" t="s">
        <v>261</v>
      </c>
      <c r="AK108" s="530"/>
      <c r="AL108" s="530" t="s">
        <v>261</v>
      </c>
      <c r="AM108" s="530"/>
      <c r="AN108" s="530" t="s">
        <v>261</v>
      </c>
      <c r="AO108" s="530"/>
      <c r="AP108" s="530" t="s">
        <v>261</v>
      </c>
      <c r="AQ108" s="530"/>
      <c r="AR108" s="532">
        <v>0</v>
      </c>
    </row>
    <row r="109" spans="2:44" s="484" customFormat="1" ht="16.5" customHeight="1">
      <c r="B109" s="492"/>
      <c r="C109" s="528"/>
      <c r="D109" s="522" t="s">
        <v>253</v>
      </c>
      <c r="E109" s="523">
        <f>SUM(F109:H109)</f>
        <v>2</v>
      </c>
      <c r="F109" s="530">
        <v>2</v>
      </c>
      <c r="G109" s="530">
        <v>0</v>
      </c>
      <c r="H109" s="530">
        <v>0</v>
      </c>
      <c r="I109" s="531"/>
      <c r="J109" s="503">
        <f t="shared" si="24"/>
        <v>0</v>
      </c>
      <c r="K109" s="531"/>
      <c r="L109" s="503">
        <f>SUM(R109,X109)</f>
        <v>0</v>
      </c>
      <c r="M109" s="531"/>
      <c r="N109" s="503">
        <f>SUM(T109,Z109)</f>
        <v>0</v>
      </c>
      <c r="O109" s="503"/>
      <c r="P109" s="506">
        <f>SUM(R109:T109)</f>
        <v>0</v>
      </c>
      <c r="Q109" s="531"/>
      <c r="R109" s="530">
        <v>0</v>
      </c>
      <c r="S109" s="531"/>
      <c r="T109" s="530">
        <v>0</v>
      </c>
      <c r="U109" s="530"/>
      <c r="V109" s="530" t="s">
        <v>261</v>
      </c>
      <c r="W109" s="530"/>
      <c r="X109" s="530" t="s">
        <v>261</v>
      </c>
      <c r="Y109" s="530"/>
      <c r="Z109" s="530" t="s">
        <v>261</v>
      </c>
      <c r="AA109" s="531"/>
      <c r="AB109" s="505">
        <f>SUM(AD109,AF109)</f>
        <v>0</v>
      </c>
      <c r="AC109" s="531"/>
      <c r="AD109" s="530" t="s">
        <v>261</v>
      </c>
      <c r="AE109" s="531"/>
      <c r="AF109" s="530" t="s">
        <v>261</v>
      </c>
      <c r="AG109" s="531"/>
      <c r="AH109" s="505">
        <f>SUM(AJ109,AL109,AN109,AP109)</f>
        <v>0</v>
      </c>
      <c r="AI109" s="531"/>
      <c r="AJ109" s="530" t="s">
        <v>261</v>
      </c>
      <c r="AK109" s="531"/>
      <c r="AL109" s="530" t="s">
        <v>261</v>
      </c>
      <c r="AM109" s="531"/>
      <c r="AN109" s="530" t="s">
        <v>261</v>
      </c>
      <c r="AO109" s="530"/>
      <c r="AP109" s="530">
        <v>0</v>
      </c>
      <c r="AQ109" s="530"/>
      <c r="AR109" s="532">
        <v>0</v>
      </c>
    </row>
    <row r="110" spans="2:44" s="484" customFormat="1" ht="16.5" customHeight="1">
      <c r="B110" s="492"/>
      <c r="C110" s="528"/>
      <c r="D110" s="522" t="s">
        <v>254</v>
      </c>
      <c r="E110" s="523">
        <f>SUM(F110:H110)</f>
        <v>5</v>
      </c>
      <c r="F110" s="530">
        <v>5</v>
      </c>
      <c r="G110" s="530">
        <v>0</v>
      </c>
      <c r="H110" s="530">
        <v>0</v>
      </c>
      <c r="I110" s="530"/>
      <c r="J110" s="503">
        <f t="shared" si="24"/>
        <v>1245</v>
      </c>
      <c r="K110" s="530"/>
      <c r="L110" s="503">
        <v>848</v>
      </c>
      <c r="M110" s="530"/>
      <c r="N110" s="503">
        <v>397</v>
      </c>
      <c r="O110" s="503"/>
      <c r="P110" s="506">
        <f>SUM(R110:T110)</f>
        <v>0</v>
      </c>
      <c r="Q110" s="530"/>
      <c r="R110" s="530">
        <v>0</v>
      </c>
      <c r="S110" s="530"/>
      <c r="T110" s="530">
        <v>0</v>
      </c>
      <c r="U110" s="530"/>
      <c r="V110" s="530">
        <f>SUM(X110:Z110)</f>
        <v>1245</v>
      </c>
      <c r="W110" s="530"/>
      <c r="X110" s="530">
        <v>848</v>
      </c>
      <c r="Y110" s="530"/>
      <c r="Z110" s="530">
        <v>397</v>
      </c>
      <c r="AA110" s="530"/>
      <c r="AB110" s="505">
        <v>254248</v>
      </c>
      <c r="AC110" s="530"/>
      <c r="AD110" s="530">
        <v>235911</v>
      </c>
      <c r="AE110" s="530"/>
      <c r="AF110" s="530">
        <v>18986</v>
      </c>
      <c r="AG110" s="530"/>
      <c r="AH110" s="505">
        <f>SUM(AJ110,AL110,AN110,AP110)</f>
        <v>908261</v>
      </c>
      <c r="AI110" s="530"/>
      <c r="AJ110" s="530">
        <v>769267</v>
      </c>
      <c r="AK110" s="530"/>
      <c r="AL110" s="530">
        <v>41112</v>
      </c>
      <c r="AM110" s="530"/>
      <c r="AN110" s="530">
        <v>91569</v>
      </c>
      <c r="AO110" s="530"/>
      <c r="AP110" s="530">
        <v>6313</v>
      </c>
      <c r="AQ110" s="530"/>
      <c r="AR110" s="532">
        <v>104</v>
      </c>
    </row>
    <row r="111" spans="2:44" s="484" customFormat="1" ht="16.5" customHeight="1">
      <c r="B111" s="492"/>
      <c r="C111" s="528"/>
      <c r="D111" s="522" t="s">
        <v>255</v>
      </c>
      <c r="E111" s="523">
        <f>SUM(F111:H111)</f>
        <v>2</v>
      </c>
      <c r="F111" s="530">
        <v>2</v>
      </c>
      <c r="G111" s="530">
        <v>0</v>
      </c>
      <c r="H111" s="530">
        <v>0</v>
      </c>
      <c r="I111" s="546"/>
      <c r="J111" s="503">
        <f t="shared" si="24"/>
        <v>0</v>
      </c>
      <c r="K111" s="546"/>
      <c r="L111" s="503">
        <f>SUM(R111,X111)</f>
        <v>0</v>
      </c>
      <c r="M111" s="546"/>
      <c r="N111" s="503">
        <f>SUM(T111,Z111)</f>
        <v>0</v>
      </c>
      <c r="O111" s="503"/>
      <c r="P111" s="506">
        <f>SUM(R111:T111)</f>
        <v>0</v>
      </c>
      <c r="Q111" s="546"/>
      <c r="R111" s="530">
        <v>0</v>
      </c>
      <c r="S111" s="546"/>
      <c r="T111" s="530">
        <v>0</v>
      </c>
      <c r="U111" s="530"/>
      <c r="V111" s="530" t="s">
        <v>261</v>
      </c>
      <c r="W111" s="530"/>
      <c r="X111" s="530" t="s">
        <v>261</v>
      </c>
      <c r="Y111" s="530"/>
      <c r="Z111" s="530" t="s">
        <v>261</v>
      </c>
      <c r="AA111" s="546"/>
      <c r="AB111" s="505">
        <f>SUM(AD111,AF111)</f>
        <v>0</v>
      </c>
      <c r="AC111" s="546"/>
      <c r="AD111" s="530" t="s">
        <v>261</v>
      </c>
      <c r="AE111" s="546"/>
      <c r="AF111" s="530" t="s">
        <v>261</v>
      </c>
      <c r="AG111" s="546"/>
      <c r="AH111" s="530">
        <f>SUM(AJ111,AL111,AN111,AP111)</f>
        <v>0</v>
      </c>
      <c r="AI111" s="546"/>
      <c r="AJ111" s="530" t="s">
        <v>261</v>
      </c>
      <c r="AK111" s="546"/>
      <c r="AL111" s="530" t="s">
        <v>261</v>
      </c>
      <c r="AM111" s="546"/>
      <c r="AN111" s="530" t="s">
        <v>261</v>
      </c>
      <c r="AO111" s="530"/>
      <c r="AP111" s="530" t="s">
        <v>261</v>
      </c>
      <c r="AQ111" s="530"/>
      <c r="AR111" s="532">
        <v>0</v>
      </c>
    </row>
    <row r="112" spans="2:44" s="508" customFormat="1" ht="16.5" customHeight="1">
      <c r="B112" s="492"/>
      <c r="C112" s="527"/>
      <c r="D112" s="510" t="s">
        <v>970</v>
      </c>
      <c r="E112" s="516">
        <f>SUM(E113,E117)</f>
        <v>11</v>
      </c>
      <c r="F112" s="517">
        <f>SUM(F113,F117)</f>
        <v>10</v>
      </c>
      <c r="G112" s="517">
        <f>SUM(G113,G117)</f>
        <v>0</v>
      </c>
      <c r="H112" s="517">
        <f>SUM(H113,H117)</f>
        <v>1</v>
      </c>
      <c r="I112" s="529"/>
      <c r="J112" s="518">
        <f>SUM(J113,J117)</f>
        <v>162</v>
      </c>
      <c r="K112" s="529"/>
      <c r="L112" s="518">
        <f>SUM(L113,L117)</f>
        <v>124</v>
      </c>
      <c r="M112" s="529"/>
      <c r="N112" s="518">
        <f>SUM(N113,N117)</f>
        <v>38</v>
      </c>
      <c r="O112" s="518"/>
      <c r="P112" s="518">
        <f>SUM(P113,P117)</f>
        <v>0</v>
      </c>
      <c r="Q112" s="513"/>
      <c r="R112" s="518">
        <f>SUM(R113,R117)</f>
        <v>0</v>
      </c>
      <c r="S112" s="513"/>
      <c r="T112" s="517">
        <f>SUM(T113,T117)</f>
        <v>0</v>
      </c>
      <c r="U112" s="518"/>
      <c r="V112" s="518">
        <f>SUM(V113,V117)</f>
        <v>164</v>
      </c>
      <c r="W112" s="518"/>
      <c r="X112" s="518">
        <f>SUM(X113,X117)</f>
        <v>126</v>
      </c>
      <c r="Y112" s="518"/>
      <c r="Z112" s="518">
        <f>SUM(Z113,Z117)</f>
        <v>38</v>
      </c>
      <c r="AA112" s="529"/>
      <c r="AB112" s="513">
        <f>SUM(AB113,AB117)</f>
        <v>25493</v>
      </c>
      <c r="AC112" s="512"/>
      <c r="AD112" s="512">
        <f>SUM(AD113:AD116)</f>
        <v>0</v>
      </c>
      <c r="AE112" s="529"/>
      <c r="AF112" s="512">
        <f>SUM(AF113:AF116)</f>
        <v>0</v>
      </c>
      <c r="AG112" s="512"/>
      <c r="AH112" s="513">
        <f>SUM(AH113,AH117)</f>
        <v>101315</v>
      </c>
      <c r="AI112" s="512"/>
      <c r="AJ112" s="512">
        <v>0</v>
      </c>
      <c r="AK112" s="512"/>
      <c r="AL112" s="512">
        <v>0</v>
      </c>
      <c r="AM112" s="512"/>
      <c r="AN112" s="512">
        <v>0</v>
      </c>
      <c r="AO112" s="512"/>
      <c r="AP112" s="512">
        <v>0</v>
      </c>
      <c r="AQ112" s="512"/>
      <c r="AR112" s="515">
        <f>SUM(AR113)</f>
        <v>0</v>
      </c>
    </row>
    <row r="113" spans="2:44" s="508" customFormat="1" ht="16.5" customHeight="1">
      <c r="B113" s="492"/>
      <c r="C113" s="527"/>
      <c r="D113" s="510" t="s">
        <v>244</v>
      </c>
      <c r="E113" s="516">
        <f>SUM(E114:E116)</f>
        <v>10</v>
      </c>
      <c r="F113" s="512">
        <f>SUM(F114:F116)</f>
        <v>9</v>
      </c>
      <c r="G113" s="512">
        <f>SUM(G114:G116)</f>
        <v>0</v>
      </c>
      <c r="H113" s="512">
        <f>SUM(H114:H116)</f>
        <v>1</v>
      </c>
      <c r="I113" s="535" t="s">
        <v>278</v>
      </c>
      <c r="J113" s="518">
        <f>SUM(L113:N113)</f>
        <v>162</v>
      </c>
      <c r="K113" s="535" t="s">
        <v>278</v>
      </c>
      <c r="L113" s="518">
        <f>SUM(L114:L116)</f>
        <v>124</v>
      </c>
      <c r="M113" s="518" t="s">
        <v>278</v>
      </c>
      <c r="N113" s="518">
        <f>SUM(N114:N116)</f>
        <v>38</v>
      </c>
      <c r="O113" s="518"/>
      <c r="P113" s="518">
        <f>SUM(P114:P116)</f>
        <v>0</v>
      </c>
      <c r="Q113" s="517"/>
      <c r="R113" s="518">
        <f>SUM(R114:R116)</f>
        <v>0</v>
      </c>
      <c r="S113" s="512"/>
      <c r="T113" s="517">
        <f>SUM(T114:T116)</f>
        <v>0</v>
      </c>
      <c r="U113" s="535" t="s">
        <v>278</v>
      </c>
      <c r="V113" s="512">
        <v>164</v>
      </c>
      <c r="W113" s="535" t="s">
        <v>278</v>
      </c>
      <c r="X113" s="512">
        <v>126</v>
      </c>
      <c r="Y113" s="535" t="s">
        <v>278</v>
      </c>
      <c r="Z113" s="512">
        <f>SUM(Z114:Z116)</f>
        <v>38</v>
      </c>
      <c r="AA113" s="535" t="s">
        <v>278</v>
      </c>
      <c r="AB113" s="513">
        <f>SUM(AB114:AB116)</f>
        <v>25493</v>
      </c>
      <c r="AC113" s="512"/>
      <c r="AD113" s="512">
        <f>SUM(AD114:AD116)</f>
        <v>0</v>
      </c>
      <c r="AE113" s="512"/>
      <c r="AF113" s="512">
        <f>SUM(AF114:AF116)</f>
        <v>0</v>
      </c>
      <c r="AG113" s="535" t="s">
        <v>278</v>
      </c>
      <c r="AH113" s="513">
        <f>SUM(AH114:AH116)</f>
        <v>101315</v>
      </c>
      <c r="AI113" s="512"/>
      <c r="AJ113" s="512">
        <f>SUM(AJ114:AJ116)</f>
        <v>0</v>
      </c>
      <c r="AK113" s="512"/>
      <c r="AL113" s="512">
        <f>SUM(AL114:AL116)</f>
        <v>0</v>
      </c>
      <c r="AM113" s="512"/>
      <c r="AN113" s="512">
        <f>SUM(AN114:AN116)</f>
        <v>0</v>
      </c>
      <c r="AO113" s="512"/>
      <c r="AP113" s="512">
        <f>SUM(AP114:AP116)</f>
        <v>0</v>
      </c>
      <c r="AQ113" s="512"/>
      <c r="AR113" s="515">
        <f>SUM(AR114:AR116)</f>
        <v>0</v>
      </c>
    </row>
    <row r="114" spans="2:44" s="484" customFormat="1" ht="16.5" customHeight="1">
      <c r="B114" s="492">
        <v>27</v>
      </c>
      <c r="C114" s="528"/>
      <c r="D114" s="522" t="s">
        <v>245</v>
      </c>
      <c r="E114" s="523">
        <f>SUM(F114:H114)</f>
        <v>1</v>
      </c>
      <c r="F114" s="530">
        <v>0</v>
      </c>
      <c r="G114" s="530">
        <v>0</v>
      </c>
      <c r="H114" s="530">
        <v>1</v>
      </c>
      <c r="I114" s="530"/>
      <c r="J114" s="506">
        <f>SUM(L114,N114)</f>
        <v>0</v>
      </c>
      <c r="K114" s="503"/>
      <c r="L114" s="506">
        <v>0</v>
      </c>
      <c r="M114" s="503"/>
      <c r="N114" s="506">
        <v>0</v>
      </c>
      <c r="O114" s="506"/>
      <c r="P114" s="530" t="s">
        <v>279</v>
      </c>
      <c r="Q114" s="506"/>
      <c r="R114" s="530" t="s">
        <v>279</v>
      </c>
      <c r="S114" s="530"/>
      <c r="T114" s="530">
        <v>0</v>
      </c>
      <c r="U114" s="530"/>
      <c r="V114" s="530" t="s">
        <v>279</v>
      </c>
      <c r="W114" s="530"/>
      <c r="X114" s="530" t="s">
        <v>279</v>
      </c>
      <c r="Y114" s="530"/>
      <c r="Z114" s="530">
        <v>0</v>
      </c>
      <c r="AA114" s="531"/>
      <c r="AB114" s="530">
        <v>0</v>
      </c>
      <c r="AC114" s="530"/>
      <c r="AD114" s="530">
        <v>0</v>
      </c>
      <c r="AE114" s="530"/>
      <c r="AF114" s="530">
        <v>0</v>
      </c>
      <c r="AG114" s="530"/>
      <c r="AH114" s="505">
        <v>58</v>
      </c>
      <c r="AI114" s="530"/>
      <c r="AJ114" s="530">
        <v>0</v>
      </c>
      <c r="AK114" s="530"/>
      <c r="AL114" s="530">
        <v>0</v>
      </c>
      <c r="AM114" s="530"/>
      <c r="AN114" s="530">
        <v>0</v>
      </c>
      <c r="AO114" s="530"/>
      <c r="AP114" s="530">
        <v>0</v>
      </c>
      <c r="AQ114" s="530"/>
      <c r="AR114" s="532">
        <v>0</v>
      </c>
    </row>
    <row r="115" spans="2:44" s="484" customFormat="1" ht="16.5" customHeight="1">
      <c r="B115" s="492" t="s">
        <v>280</v>
      </c>
      <c r="C115" s="528"/>
      <c r="D115" s="522" t="s">
        <v>247</v>
      </c>
      <c r="E115" s="523">
        <f>SUM(F115:H115)</f>
        <v>6</v>
      </c>
      <c r="F115" s="530">
        <v>6</v>
      </c>
      <c r="G115" s="530">
        <v>0</v>
      </c>
      <c r="H115" s="530">
        <v>0</v>
      </c>
      <c r="I115" s="530"/>
      <c r="J115" s="503">
        <f>SUM(L115,N115)</f>
        <v>41</v>
      </c>
      <c r="K115" s="503"/>
      <c r="L115" s="503">
        <v>28</v>
      </c>
      <c r="M115" s="503"/>
      <c r="N115" s="503">
        <v>13</v>
      </c>
      <c r="O115" s="503"/>
      <c r="P115" s="506">
        <f>SUM(R115:T115)</f>
        <v>0</v>
      </c>
      <c r="Q115" s="506"/>
      <c r="R115" s="530">
        <v>0</v>
      </c>
      <c r="S115" s="530"/>
      <c r="T115" s="530">
        <v>0</v>
      </c>
      <c r="U115" s="530"/>
      <c r="V115" s="530">
        <f>SUM(X115:Z115)</f>
        <v>41</v>
      </c>
      <c r="W115" s="530"/>
      <c r="X115" s="530">
        <v>28</v>
      </c>
      <c r="Y115" s="530"/>
      <c r="Z115" s="530">
        <v>13</v>
      </c>
      <c r="AA115" s="531"/>
      <c r="AB115" s="505">
        <v>3512</v>
      </c>
      <c r="AC115" s="530"/>
      <c r="AD115" s="530">
        <v>0</v>
      </c>
      <c r="AE115" s="530"/>
      <c r="AF115" s="530">
        <v>0</v>
      </c>
      <c r="AG115" s="531"/>
      <c r="AH115" s="505">
        <v>35956</v>
      </c>
      <c r="AI115" s="530"/>
      <c r="AJ115" s="530">
        <v>0</v>
      </c>
      <c r="AK115" s="530"/>
      <c r="AL115" s="530">
        <v>0</v>
      </c>
      <c r="AM115" s="530"/>
      <c r="AN115" s="530">
        <v>0</v>
      </c>
      <c r="AO115" s="530"/>
      <c r="AP115" s="530">
        <v>0</v>
      </c>
      <c r="AQ115" s="530"/>
      <c r="AR115" s="532">
        <v>0</v>
      </c>
    </row>
    <row r="116" spans="2:44" s="484" customFormat="1" ht="16.5" customHeight="1">
      <c r="B116" s="492"/>
      <c r="C116" s="528"/>
      <c r="D116" s="522" t="s">
        <v>248</v>
      </c>
      <c r="E116" s="523">
        <f>SUM(F116:H116)</f>
        <v>3</v>
      </c>
      <c r="F116" s="530">
        <v>3</v>
      </c>
      <c r="G116" s="530">
        <v>0</v>
      </c>
      <c r="H116" s="530">
        <v>0</v>
      </c>
      <c r="I116" s="533" t="s">
        <v>257</v>
      </c>
      <c r="J116" s="503">
        <f>SUM(L116:N116)</f>
        <v>121</v>
      </c>
      <c r="K116" s="536" t="s">
        <v>261</v>
      </c>
      <c r="L116" s="503">
        <v>96</v>
      </c>
      <c r="M116" s="545" t="s">
        <v>257</v>
      </c>
      <c r="N116" s="503">
        <v>25</v>
      </c>
      <c r="O116" s="503"/>
      <c r="P116" s="506">
        <f>SUM(R116:T116)</f>
        <v>0</v>
      </c>
      <c r="Q116" s="531"/>
      <c r="R116" s="530">
        <v>0</v>
      </c>
      <c r="S116" s="531"/>
      <c r="T116" s="530">
        <v>0</v>
      </c>
      <c r="U116" s="533" t="s">
        <v>257</v>
      </c>
      <c r="V116" s="530">
        <f>SUM(X116:Z116)</f>
        <v>121</v>
      </c>
      <c r="W116" s="533" t="s">
        <v>257</v>
      </c>
      <c r="X116" s="530">
        <v>96</v>
      </c>
      <c r="Y116" s="533" t="s">
        <v>257</v>
      </c>
      <c r="Z116" s="530">
        <v>25</v>
      </c>
      <c r="AA116" s="533" t="s">
        <v>257</v>
      </c>
      <c r="AB116" s="505">
        <v>21981</v>
      </c>
      <c r="AC116" s="530"/>
      <c r="AD116" s="530">
        <v>0</v>
      </c>
      <c r="AE116" s="530"/>
      <c r="AF116" s="530">
        <v>0</v>
      </c>
      <c r="AG116" s="533" t="s">
        <v>257</v>
      </c>
      <c r="AH116" s="505">
        <v>65301</v>
      </c>
      <c r="AI116" s="530"/>
      <c r="AJ116" s="530">
        <v>0</v>
      </c>
      <c r="AK116" s="530"/>
      <c r="AL116" s="530">
        <v>0</v>
      </c>
      <c r="AM116" s="530"/>
      <c r="AN116" s="530">
        <v>0</v>
      </c>
      <c r="AO116" s="530"/>
      <c r="AP116" s="530">
        <v>0</v>
      </c>
      <c r="AQ116" s="530"/>
      <c r="AR116" s="532">
        <v>0</v>
      </c>
    </row>
    <row r="117" spans="2:44" s="508" customFormat="1" ht="16.5" customHeight="1">
      <c r="B117" s="492" t="s">
        <v>281</v>
      </c>
      <c r="C117" s="527"/>
      <c r="D117" s="510" t="s">
        <v>249</v>
      </c>
      <c r="E117" s="511">
        <f>SUM(E118:E118)</f>
        <v>1</v>
      </c>
      <c r="F117" s="512">
        <f>SUM(F118:F118)</f>
        <v>1</v>
      </c>
      <c r="G117" s="512">
        <f>SUM(G118:G118)</f>
        <v>0</v>
      </c>
      <c r="H117" s="512">
        <f>SUM(H118:H118)</f>
        <v>0</v>
      </c>
      <c r="I117" s="512"/>
      <c r="J117" s="518">
        <f>SUM(L117:N117)</f>
        <v>0</v>
      </c>
      <c r="K117" s="518"/>
      <c r="L117" s="518">
        <f>SUM(L118)</f>
        <v>0</v>
      </c>
      <c r="M117" s="518"/>
      <c r="N117" s="518">
        <f>SUM(N118)</f>
        <v>0</v>
      </c>
      <c r="O117" s="518"/>
      <c r="P117" s="517">
        <f>SUM(P118)</f>
        <v>0</v>
      </c>
      <c r="Q117" s="512">
        <f>SUM(Q119:Q119)</f>
        <v>0</v>
      </c>
      <c r="R117" s="512">
        <v>0</v>
      </c>
      <c r="S117" s="513"/>
      <c r="T117" s="512">
        <f>SUM(T118)</f>
        <v>0</v>
      </c>
      <c r="U117" s="513"/>
      <c r="V117" s="512" t="s">
        <v>282</v>
      </c>
      <c r="W117" s="513"/>
      <c r="X117" s="512" t="s">
        <v>282</v>
      </c>
      <c r="Y117" s="512"/>
      <c r="Z117" s="512" t="s">
        <v>282</v>
      </c>
      <c r="AA117" s="529"/>
      <c r="AB117" s="518">
        <f>SUM(AD117,AF117)</f>
        <v>0</v>
      </c>
      <c r="AC117" s="512"/>
      <c r="AD117" s="505">
        <f>SUM(AD118)</f>
        <v>0</v>
      </c>
      <c r="AE117" s="505"/>
      <c r="AF117" s="505">
        <f>SUM(AF118)</f>
        <v>0</v>
      </c>
      <c r="AG117" s="512"/>
      <c r="AH117" s="513">
        <f>SUM(AH118)</f>
        <v>0</v>
      </c>
      <c r="AI117" s="512"/>
      <c r="AJ117" s="513">
        <f>SUM(AJ118)</f>
        <v>0</v>
      </c>
      <c r="AK117" s="513"/>
      <c r="AL117" s="513">
        <f>SUM(AL118)</f>
        <v>0</v>
      </c>
      <c r="AM117" s="513"/>
      <c r="AN117" s="513">
        <f>SUM(AN118)</f>
        <v>0</v>
      </c>
      <c r="AO117" s="513"/>
      <c r="AP117" s="512">
        <f>SUM(AP118)</f>
        <v>0</v>
      </c>
      <c r="AQ117" s="512"/>
      <c r="AR117" s="515">
        <f>SUM(AR118)</f>
        <v>0</v>
      </c>
    </row>
    <row r="118" spans="2:44" s="484" customFormat="1" ht="16.5" customHeight="1">
      <c r="B118" s="492"/>
      <c r="C118" s="528"/>
      <c r="D118" s="522" t="s">
        <v>277</v>
      </c>
      <c r="E118" s="523">
        <f>SUM(F118:H118)</f>
        <v>1</v>
      </c>
      <c r="F118" s="530">
        <v>1</v>
      </c>
      <c r="G118" s="530">
        <v>0</v>
      </c>
      <c r="H118" s="530">
        <v>0</v>
      </c>
      <c r="I118" s="530"/>
      <c r="J118" s="503">
        <f>SUM(L118,N118)</f>
        <v>0</v>
      </c>
      <c r="K118" s="503"/>
      <c r="L118" s="503">
        <f>SUM(R118,X118)</f>
        <v>0</v>
      </c>
      <c r="M118" s="503"/>
      <c r="N118" s="503">
        <f>SUM(T118,Z118)</f>
        <v>0</v>
      </c>
      <c r="O118" s="503"/>
      <c r="P118" s="506">
        <f>SUM(R118:T118)</f>
        <v>0</v>
      </c>
      <c r="Q118" s="506"/>
      <c r="R118" s="530">
        <v>0</v>
      </c>
      <c r="S118" s="530"/>
      <c r="T118" s="530">
        <v>0</v>
      </c>
      <c r="U118" s="530"/>
      <c r="V118" s="530" t="s">
        <v>261</v>
      </c>
      <c r="W118" s="530"/>
      <c r="X118" s="530" t="s">
        <v>261</v>
      </c>
      <c r="Y118" s="530"/>
      <c r="Z118" s="530" t="s">
        <v>261</v>
      </c>
      <c r="AA118" s="531"/>
      <c r="AB118" s="505">
        <f>SUM(AD118,AF118)</f>
        <v>0</v>
      </c>
      <c r="AC118" s="530"/>
      <c r="AD118" s="530" t="s">
        <v>261</v>
      </c>
      <c r="AE118" s="530"/>
      <c r="AF118" s="530" t="s">
        <v>261</v>
      </c>
      <c r="AG118" s="530"/>
      <c r="AH118" s="505">
        <f>SUM(AJ118,AL118,AN118,AP118)</f>
        <v>0</v>
      </c>
      <c r="AI118" s="530"/>
      <c r="AJ118" s="530" t="s">
        <v>261</v>
      </c>
      <c r="AK118" s="530"/>
      <c r="AL118" s="530" t="s">
        <v>261</v>
      </c>
      <c r="AM118" s="530"/>
      <c r="AN118" s="530" t="s">
        <v>261</v>
      </c>
      <c r="AO118" s="530"/>
      <c r="AP118" s="530">
        <v>0</v>
      </c>
      <c r="AQ118" s="530"/>
      <c r="AR118" s="532">
        <v>0</v>
      </c>
    </row>
    <row r="119" spans="2:44" s="547" customFormat="1" ht="16.5" customHeight="1">
      <c r="B119" s="548"/>
      <c r="C119" s="549"/>
      <c r="D119" s="510" t="s">
        <v>970</v>
      </c>
      <c r="E119" s="550">
        <f>SUM(E120,E123)</f>
        <v>35</v>
      </c>
      <c r="F119" s="451">
        <f>SUM(F120,F123)</f>
        <v>15</v>
      </c>
      <c r="G119" s="451">
        <f>SUM(G120,G123)</f>
        <v>0</v>
      </c>
      <c r="H119" s="451">
        <f>SUM(H120,H123)</f>
        <v>20</v>
      </c>
      <c r="I119" s="451"/>
      <c r="J119" s="513">
        <f>SUM(J120,J123)</f>
        <v>853</v>
      </c>
      <c r="K119" s="518"/>
      <c r="L119" s="513">
        <v>239</v>
      </c>
      <c r="M119" s="518"/>
      <c r="N119" s="513">
        <v>614</v>
      </c>
      <c r="O119" s="513"/>
      <c r="P119" s="513">
        <f>SUM(P120,P123)</f>
        <v>40</v>
      </c>
      <c r="Q119" s="517"/>
      <c r="R119" s="451">
        <f>SUM(R120,R123)</f>
        <v>24</v>
      </c>
      <c r="S119" s="517"/>
      <c r="T119" s="451">
        <f>SUM(T120,T123)</f>
        <v>16</v>
      </c>
      <c r="U119" s="451"/>
      <c r="V119" s="451">
        <f>SUM(V120,V123)</f>
        <v>893</v>
      </c>
      <c r="W119" s="451"/>
      <c r="X119" s="451">
        <f>SUM(X120,X123)</f>
        <v>263</v>
      </c>
      <c r="Y119" s="451"/>
      <c r="Z119" s="451">
        <f>SUM(Z120,Z123)</f>
        <v>630</v>
      </c>
      <c r="AA119" s="551"/>
      <c r="AB119" s="552">
        <f>SUM(AB120,AB123)</f>
        <v>59960</v>
      </c>
      <c r="AC119" s="512"/>
      <c r="AD119" s="512">
        <v>0</v>
      </c>
      <c r="AE119" s="529"/>
      <c r="AF119" s="512">
        <v>0</v>
      </c>
      <c r="AG119" s="451"/>
      <c r="AH119" s="553">
        <f>SUM(AH120,AH123)</f>
        <v>166699</v>
      </c>
      <c r="AI119" s="512"/>
      <c r="AJ119" s="512">
        <v>0</v>
      </c>
      <c r="AK119" s="512"/>
      <c r="AL119" s="512">
        <v>0</v>
      </c>
      <c r="AM119" s="512"/>
      <c r="AN119" s="512">
        <v>0</v>
      </c>
      <c r="AO119" s="512"/>
      <c r="AP119" s="512">
        <v>0</v>
      </c>
      <c r="AQ119" s="451"/>
      <c r="AR119" s="452">
        <f>SUM(AR120,AR123)</f>
        <v>0</v>
      </c>
    </row>
    <row r="120" spans="2:44" s="554" customFormat="1" ht="16.5" customHeight="1">
      <c r="B120" s="555"/>
      <c r="C120" s="527"/>
      <c r="D120" s="510" t="s">
        <v>244</v>
      </c>
      <c r="E120" s="516">
        <f>SUM(E121:E122)</f>
        <v>25</v>
      </c>
      <c r="F120" s="517">
        <f>SUM(F121:F122)</f>
        <v>5</v>
      </c>
      <c r="G120" s="517">
        <f>SUM(G121:G122)</f>
        <v>0</v>
      </c>
      <c r="H120" s="517">
        <f>SUM(H121:H122)</f>
        <v>20</v>
      </c>
      <c r="I120" s="517"/>
      <c r="J120" s="513">
        <f>SUM(J121:J122)</f>
        <v>241</v>
      </c>
      <c r="K120" s="518"/>
      <c r="L120" s="513">
        <v>42</v>
      </c>
      <c r="M120" s="513"/>
      <c r="N120" s="513">
        <f>SUM(N121:N122)</f>
        <v>198</v>
      </c>
      <c r="O120" s="513"/>
      <c r="P120" s="513">
        <f>SUM(P121:P122)</f>
        <v>40</v>
      </c>
      <c r="Q120" s="517"/>
      <c r="R120" s="514">
        <f>SUM(R121:R122)</f>
        <v>24</v>
      </c>
      <c r="S120" s="514">
        <f>SUM(S121:S122)</f>
        <v>0</v>
      </c>
      <c r="T120" s="514">
        <f>SUM(T121:T122)</f>
        <v>16</v>
      </c>
      <c r="U120" s="514"/>
      <c r="V120" s="514">
        <f>SUM(V121:V122)</f>
        <v>281</v>
      </c>
      <c r="W120" s="514"/>
      <c r="X120" s="514">
        <f>SUM(X121:X122)</f>
        <v>67</v>
      </c>
      <c r="Y120" s="514"/>
      <c r="Z120" s="514">
        <f>SUM(Z121:Z122)</f>
        <v>214</v>
      </c>
      <c r="AA120" s="519"/>
      <c r="AB120" s="556">
        <f>SUM(AB121:AB122)</f>
        <v>10987</v>
      </c>
      <c r="AC120" s="517"/>
      <c r="AD120" s="514">
        <f>SUM(AD122:AD122)</f>
        <v>0</v>
      </c>
      <c r="AE120" s="512"/>
      <c r="AF120" s="514">
        <f>SUM(AF122:AF122)</f>
        <v>0</v>
      </c>
      <c r="AG120" s="517"/>
      <c r="AH120" s="556">
        <f>SUM(AH121:AH122)</f>
        <v>31865</v>
      </c>
      <c r="AI120" s="517"/>
      <c r="AJ120" s="514">
        <f>SUM(AJ122:AJ122)</f>
        <v>0</v>
      </c>
      <c r="AK120" s="517"/>
      <c r="AL120" s="514">
        <f>SUM(AL122:AL122)</f>
        <v>0</v>
      </c>
      <c r="AM120" s="517"/>
      <c r="AN120" s="514">
        <f>SUM(AN122:AN122)</f>
        <v>0</v>
      </c>
      <c r="AO120" s="517"/>
      <c r="AP120" s="514">
        <f>SUM(AP122:AP122)</f>
        <v>0</v>
      </c>
      <c r="AQ120" s="517"/>
      <c r="AR120" s="520">
        <f>SUM(AR121:AR122)</f>
        <v>0</v>
      </c>
    </row>
    <row r="121" spans="2:44" s="557" customFormat="1" ht="16.5" customHeight="1">
      <c r="B121" s="555">
        <v>28</v>
      </c>
      <c r="C121" s="528"/>
      <c r="D121" s="522" t="s">
        <v>247</v>
      </c>
      <c r="E121" s="523">
        <f>SUM(F121:H121)</f>
        <v>11</v>
      </c>
      <c r="F121" s="506">
        <v>0</v>
      </c>
      <c r="G121" s="506">
        <v>0</v>
      </c>
      <c r="H121" s="506">
        <v>11</v>
      </c>
      <c r="I121" s="506"/>
      <c r="J121" s="505">
        <f>SUM(L121,N121)</f>
        <v>53</v>
      </c>
      <c r="K121" s="503"/>
      <c r="L121" s="505">
        <v>11</v>
      </c>
      <c r="M121" s="503"/>
      <c r="N121" s="505">
        <v>42</v>
      </c>
      <c r="O121" s="505"/>
      <c r="P121" s="505">
        <f>SUM(R121:T121)</f>
        <v>21</v>
      </c>
      <c r="Q121" s="506"/>
      <c r="R121" s="530">
        <v>12</v>
      </c>
      <c r="S121" s="530"/>
      <c r="T121" s="530">
        <v>9</v>
      </c>
      <c r="U121" s="530"/>
      <c r="V121" s="530">
        <f>SUM(X121:Z121)</f>
        <v>74</v>
      </c>
      <c r="W121" s="530"/>
      <c r="X121" s="530">
        <v>23</v>
      </c>
      <c r="Y121" s="530"/>
      <c r="Z121" s="530">
        <v>51</v>
      </c>
      <c r="AA121" s="524"/>
      <c r="AB121" s="505">
        <v>1846</v>
      </c>
      <c r="AC121" s="506"/>
      <c r="AD121" s="530">
        <v>0</v>
      </c>
      <c r="AE121" s="506"/>
      <c r="AF121" s="530">
        <v>0</v>
      </c>
      <c r="AG121" s="506"/>
      <c r="AH121" s="505">
        <v>7239</v>
      </c>
      <c r="AI121" s="506"/>
      <c r="AJ121" s="530">
        <v>0</v>
      </c>
      <c r="AK121" s="506"/>
      <c r="AL121" s="530">
        <v>0</v>
      </c>
      <c r="AM121" s="506"/>
      <c r="AN121" s="530">
        <v>0</v>
      </c>
      <c r="AO121" s="506"/>
      <c r="AP121" s="530">
        <v>0</v>
      </c>
      <c r="AQ121" s="506"/>
      <c r="AR121" s="526">
        <v>0</v>
      </c>
    </row>
    <row r="122" spans="2:44" s="557" customFormat="1" ht="16.5" customHeight="1">
      <c r="B122" s="555" t="s">
        <v>283</v>
      </c>
      <c r="C122" s="528"/>
      <c r="D122" s="522" t="s">
        <v>248</v>
      </c>
      <c r="E122" s="523">
        <f>SUM(F122:H122)</f>
        <v>14</v>
      </c>
      <c r="F122" s="506">
        <v>5</v>
      </c>
      <c r="G122" s="506">
        <v>0</v>
      </c>
      <c r="H122" s="506">
        <v>9</v>
      </c>
      <c r="I122" s="524"/>
      <c r="J122" s="505">
        <f>SUM(L122,N122)</f>
        <v>188</v>
      </c>
      <c r="K122" s="524"/>
      <c r="L122" s="505">
        <v>32</v>
      </c>
      <c r="M122" s="524"/>
      <c r="N122" s="505">
        <v>156</v>
      </c>
      <c r="O122" s="505"/>
      <c r="P122" s="505">
        <f>SUM(R122:T122)</f>
        <v>19</v>
      </c>
      <c r="Q122" s="506"/>
      <c r="R122" s="530">
        <v>12</v>
      </c>
      <c r="S122" s="524"/>
      <c r="T122" s="530">
        <v>7</v>
      </c>
      <c r="U122" s="530"/>
      <c r="V122" s="530">
        <f>SUM(X122:Z122)</f>
        <v>207</v>
      </c>
      <c r="W122" s="524"/>
      <c r="X122" s="530">
        <v>44</v>
      </c>
      <c r="Y122" s="524"/>
      <c r="Z122" s="530">
        <v>163</v>
      </c>
      <c r="AA122" s="524"/>
      <c r="AB122" s="505">
        <v>9141</v>
      </c>
      <c r="AC122" s="506"/>
      <c r="AD122" s="530">
        <v>0</v>
      </c>
      <c r="AE122" s="506"/>
      <c r="AF122" s="530">
        <v>0</v>
      </c>
      <c r="AG122" s="524"/>
      <c r="AH122" s="534">
        <v>24626</v>
      </c>
      <c r="AI122" s="506"/>
      <c r="AJ122" s="530">
        <v>0</v>
      </c>
      <c r="AK122" s="506"/>
      <c r="AL122" s="530">
        <v>0</v>
      </c>
      <c r="AM122" s="506"/>
      <c r="AN122" s="530">
        <v>0</v>
      </c>
      <c r="AO122" s="506"/>
      <c r="AP122" s="530">
        <v>0</v>
      </c>
      <c r="AQ122" s="506"/>
      <c r="AR122" s="526">
        <v>0</v>
      </c>
    </row>
    <row r="123" spans="2:44" s="558" customFormat="1" ht="16.5" customHeight="1">
      <c r="B123" s="555"/>
      <c r="C123" s="527"/>
      <c r="D123" s="510" t="s">
        <v>249</v>
      </c>
      <c r="E123" s="516">
        <f>SUM(E124:E126)</f>
        <v>10</v>
      </c>
      <c r="F123" s="517">
        <f>SUM(F124:F126)</f>
        <v>10</v>
      </c>
      <c r="G123" s="517">
        <f>SUM(G124:G126)</f>
        <v>0</v>
      </c>
      <c r="H123" s="517">
        <f>SUM(H124:H126)</f>
        <v>0</v>
      </c>
      <c r="I123" s="517"/>
      <c r="J123" s="556">
        <f>SUM(J124:J126)</f>
        <v>612</v>
      </c>
      <c r="K123" s="556"/>
      <c r="L123" s="556">
        <f>SUM(L124:L126)</f>
        <v>196</v>
      </c>
      <c r="M123" s="556"/>
      <c r="N123" s="556">
        <f>SUM(N124:N126)</f>
        <v>416</v>
      </c>
      <c r="O123" s="556"/>
      <c r="P123" s="512">
        <f>SUM(P124:P126)</f>
        <v>0</v>
      </c>
      <c r="Q123" s="514"/>
      <c r="R123" s="514">
        <f>SUM(R124:R126)</f>
        <v>0</v>
      </c>
      <c r="S123" s="514"/>
      <c r="T123" s="514">
        <f>SUM(T124:T126)</f>
        <v>0</v>
      </c>
      <c r="U123" s="556"/>
      <c r="V123" s="512">
        <f>SUM(V124:V126)</f>
        <v>612</v>
      </c>
      <c r="W123" s="556"/>
      <c r="X123" s="556">
        <f>SUM(X124:X126)</f>
        <v>196</v>
      </c>
      <c r="Y123" s="556"/>
      <c r="Z123" s="556">
        <f>SUM(Z124:Z126)</f>
        <v>416</v>
      </c>
      <c r="AA123" s="519"/>
      <c r="AB123" s="556">
        <f>SUM(AD123,AF123)</f>
        <v>48973</v>
      </c>
      <c r="AC123" s="517"/>
      <c r="AD123" s="514">
        <f>SUM(AD124:AD126)</f>
        <v>48374</v>
      </c>
      <c r="AE123" s="514"/>
      <c r="AF123" s="514">
        <f>SUM(AF124:AF126)</f>
        <v>599</v>
      </c>
      <c r="AG123" s="517"/>
      <c r="AH123" s="514">
        <f>SUM(AH124:AH126)</f>
        <v>134834</v>
      </c>
      <c r="AI123" s="517"/>
      <c r="AJ123" s="514">
        <f>SUM(AJ124:AJ126)</f>
        <v>115155</v>
      </c>
      <c r="AK123" s="517"/>
      <c r="AL123" s="514">
        <f>SUM(AL124:AL126)</f>
        <v>2059</v>
      </c>
      <c r="AM123" s="517"/>
      <c r="AN123" s="514">
        <f>SUM(AN124:AN126)</f>
        <v>1541</v>
      </c>
      <c r="AO123" s="517"/>
      <c r="AP123" s="514">
        <f>SUM(AP124:AP126)</f>
        <v>16079</v>
      </c>
      <c r="AQ123" s="517"/>
      <c r="AR123" s="520">
        <v>0</v>
      </c>
    </row>
    <row r="124" spans="2:44" ht="16.5" customHeight="1">
      <c r="B124" s="555" t="s">
        <v>284</v>
      </c>
      <c r="C124" s="528"/>
      <c r="D124" s="522" t="s">
        <v>275</v>
      </c>
      <c r="E124" s="523">
        <f>SUM(F124:H124)</f>
        <v>5</v>
      </c>
      <c r="F124" s="506">
        <v>5</v>
      </c>
      <c r="G124" s="506">
        <v>0</v>
      </c>
      <c r="H124" s="506">
        <v>0</v>
      </c>
      <c r="I124" s="506"/>
      <c r="J124" s="503">
        <f>SUM(L124:N124)</f>
        <v>203</v>
      </c>
      <c r="K124" s="503"/>
      <c r="L124" s="503">
        <v>66</v>
      </c>
      <c r="M124" s="503"/>
      <c r="N124" s="503">
        <v>137</v>
      </c>
      <c r="O124" s="503"/>
      <c r="P124" s="530">
        <f>SUM(R124:T124)</f>
        <v>0</v>
      </c>
      <c r="Q124" s="525"/>
      <c r="R124" s="525">
        <v>0</v>
      </c>
      <c r="S124" s="525"/>
      <c r="T124" s="525">
        <v>0</v>
      </c>
      <c r="U124" s="525"/>
      <c r="V124" s="530">
        <f>SUM(X124:Z124)</f>
        <v>203</v>
      </c>
      <c r="W124" s="525"/>
      <c r="X124" s="506">
        <v>66</v>
      </c>
      <c r="Y124" s="506"/>
      <c r="Z124" s="506">
        <v>137</v>
      </c>
      <c r="AA124" s="524"/>
      <c r="AB124" s="505">
        <f>SUM(AD124,AF124)</f>
        <v>15792</v>
      </c>
      <c r="AC124" s="506"/>
      <c r="AD124" s="525">
        <v>15593</v>
      </c>
      <c r="AE124" s="506"/>
      <c r="AF124" s="525">
        <v>199</v>
      </c>
      <c r="AG124" s="506"/>
      <c r="AH124" s="505">
        <f>SUM(AJ124,AL124,AN124,AP124)</f>
        <v>48279</v>
      </c>
      <c r="AI124" s="506"/>
      <c r="AJ124" s="525">
        <v>32848</v>
      </c>
      <c r="AK124" s="506"/>
      <c r="AL124" s="525">
        <v>683</v>
      </c>
      <c r="AM124" s="506"/>
      <c r="AN124" s="525">
        <v>465</v>
      </c>
      <c r="AO124" s="506"/>
      <c r="AP124" s="525">
        <v>14283</v>
      </c>
      <c r="AQ124" s="506"/>
      <c r="AR124" s="526">
        <v>0</v>
      </c>
    </row>
    <row r="125" spans="2:44" ht="16.5" customHeight="1">
      <c r="B125" s="555"/>
      <c r="C125" s="528"/>
      <c r="D125" s="522" t="s">
        <v>277</v>
      </c>
      <c r="E125" s="523">
        <f>SUM(F125:H125)</f>
        <v>4</v>
      </c>
      <c r="F125" s="506">
        <v>4</v>
      </c>
      <c r="G125" s="506">
        <v>0</v>
      </c>
      <c r="H125" s="506">
        <v>0</v>
      </c>
      <c r="I125" s="506" t="s">
        <v>257</v>
      </c>
      <c r="J125" s="503">
        <f>SUM(L125:N125)</f>
        <v>409</v>
      </c>
      <c r="K125" s="506" t="s">
        <v>257</v>
      </c>
      <c r="L125" s="503">
        <v>130</v>
      </c>
      <c r="M125" s="506" t="s">
        <v>257</v>
      </c>
      <c r="N125" s="503">
        <v>279</v>
      </c>
      <c r="O125" s="503"/>
      <c r="P125" s="530">
        <f>SUM(R125:T125)</f>
        <v>0</v>
      </c>
      <c r="Q125" s="524"/>
      <c r="R125" s="525">
        <v>0</v>
      </c>
      <c r="S125" s="524"/>
      <c r="T125" s="525">
        <v>0</v>
      </c>
      <c r="U125" s="506" t="s">
        <v>257</v>
      </c>
      <c r="V125" s="530">
        <f>SUM(X125:Z125)</f>
        <v>409</v>
      </c>
      <c r="W125" s="506" t="s">
        <v>257</v>
      </c>
      <c r="X125" s="506">
        <v>130</v>
      </c>
      <c r="Y125" s="506" t="s">
        <v>257</v>
      </c>
      <c r="Z125" s="506">
        <v>279</v>
      </c>
      <c r="AA125" s="506" t="s">
        <v>257</v>
      </c>
      <c r="AB125" s="505">
        <f>SUM(AD125,AF125)</f>
        <v>33181</v>
      </c>
      <c r="AC125" s="506" t="s">
        <v>257</v>
      </c>
      <c r="AD125" s="525">
        <v>32781</v>
      </c>
      <c r="AE125" s="524"/>
      <c r="AF125" s="525">
        <v>400</v>
      </c>
      <c r="AG125" s="506" t="s">
        <v>257</v>
      </c>
      <c r="AH125" s="505">
        <f>SUM(AJ125,AL125,AN125,AP125)</f>
        <v>86555</v>
      </c>
      <c r="AI125" s="506" t="s">
        <v>257</v>
      </c>
      <c r="AJ125" s="525">
        <v>82307</v>
      </c>
      <c r="AK125" s="506" t="s">
        <v>257</v>
      </c>
      <c r="AL125" s="525">
        <v>1376</v>
      </c>
      <c r="AM125" s="506" t="s">
        <v>257</v>
      </c>
      <c r="AN125" s="525">
        <v>1076</v>
      </c>
      <c r="AO125" s="524"/>
      <c r="AP125" s="525">
        <v>1796</v>
      </c>
      <c r="AQ125" s="506"/>
      <c r="AR125" s="526">
        <v>0</v>
      </c>
    </row>
    <row r="126" spans="2:44" s="484" customFormat="1" ht="16.5" customHeight="1">
      <c r="B126" s="492"/>
      <c r="C126" s="528"/>
      <c r="D126" s="522" t="s">
        <v>253</v>
      </c>
      <c r="E126" s="523">
        <f>SUM(F126:H126)</f>
        <v>1</v>
      </c>
      <c r="F126" s="530">
        <v>1</v>
      </c>
      <c r="G126" s="530">
        <v>0</v>
      </c>
      <c r="H126" s="530">
        <v>0</v>
      </c>
      <c r="I126" s="524"/>
      <c r="J126" s="503">
        <f>SUM(L126,N126)</f>
        <v>0</v>
      </c>
      <c r="K126" s="524"/>
      <c r="L126" s="534" t="s">
        <v>261</v>
      </c>
      <c r="M126" s="525"/>
      <c r="N126" s="534" t="s">
        <v>261</v>
      </c>
      <c r="O126" s="503"/>
      <c r="P126" s="530">
        <f>SUM(R126:T126)</f>
        <v>0</v>
      </c>
      <c r="Q126" s="524"/>
      <c r="R126" s="530">
        <v>0</v>
      </c>
      <c r="S126" s="524"/>
      <c r="T126" s="530">
        <v>0</v>
      </c>
      <c r="U126" s="530"/>
      <c r="V126" s="530" t="s">
        <v>261</v>
      </c>
      <c r="W126" s="530"/>
      <c r="X126" s="530" t="s">
        <v>261</v>
      </c>
      <c r="Y126" s="530"/>
      <c r="Z126" s="530" t="s">
        <v>261</v>
      </c>
      <c r="AA126" s="524"/>
      <c r="AB126" s="505">
        <f>SUM(AD126,AF126)</f>
        <v>0</v>
      </c>
      <c r="AC126" s="524"/>
      <c r="AD126" s="530" t="s">
        <v>261</v>
      </c>
      <c r="AE126" s="524"/>
      <c r="AF126" s="530">
        <v>0</v>
      </c>
      <c r="AG126" s="524"/>
      <c r="AH126" s="505">
        <f>SUM(AJ126,AL126,AN126,AP126)</f>
        <v>0</v>
      </c>
      <c r="AI126" s="524"/>
      <c r="AJ126" s="530" t="s">
        <v>261</v>
      </c>
      <c r="AK126" s="524"/>
      <c r="AL126" s="530" t="s">
        <v>261</v>
      </c>
      <c r="AM126" s="524"/>
      <c r="AN126" s="530" t="s">
        <v>261</v>
      </c>
      <c r="AO126" s="524"/>
      <c r="AP126" s="530">
        <v>0</v>
      </c>
      <c r="AQ126" s="530"/>
      <c r="AR126" s="532">
        <v>0</v>
      </c>
    </row>
    <row r="127" spans="2:44" s="558" customFormat="1" ht="16.5" customHeight="1">
      <c r="B127" s="555"/>
      <c r="C127" s="509"/>
      <c r="D127" s="510" t="s">
        <v>970</v>
      </c>
      <c r="E127" s="516">
        <f>SUM(E128,E132)</f>
        <v>53</v>
      </c>
      <c r="F127" s="517">
        <f>SUM(F128,F132)</f>
        <v>18</v>
      </c>
      <c r="G127" s="517">
        <f>SUM(G128,G132)</f>
        <v>0</v>
      </c>
      <c r="H127" s="517">
        <f>SUM(H128,H132)</f>
        <v>35</v>
      </c>
      <c r="I127" s="517"/>
      <c r="J127" s="518">
        <f>SUM(J128,J132)</f>
        <v>1124</v>
      </c>
      <c r="K127" s="518"/>
      <c r="L127" s="518">
        <f>SUM(L128,L132)</f>
        <v>387</v>
      </c>
      <c r="M127" s="518"/>
      <c r="N127" s="518">
        <f>SUM(N128,N132)</f>
        <v>737</v>
      </c>
      <c r="O127" s="518"/>
      <c r="P127" s="518">
        <f>SUM(P128,P132)</f>
        <v>57</v>
      </c>
      <c r="Q127" s="517"/>
      <c r="R127" s="517">
        <f>SUM(R128,R132)</f>
        <v>32</v>
      </c>
      <c r="S127" s="517"/>
      <c r="T127" s="517">
        <f>SUM(T128,T132)</f>
        <v>25</v>
      </c>
      <c r="U127" s="517"/>
      <c r="V127" s="517">
        <f>SUM(V128,V132)</f>
        <v>1181</v>
      </c>
      <c r="W127" s="517"/>
      <c r="X127" s="517">
        <f>SUM(X128,X132)</f>
        <v>419</v>
      </c>
      <c r="Y127" s="517"/>
      <c r="Z127" s="517">
        <f>SUM(Z128,Z132)</f>
        <v>762</v>
      </c>
      <c r="AA127" s="519"/>
      <c r="AB127" s="518">
        <f>SUM(AB128,AB132)</f>
        <v>90926</v>
      </c>
      <c r="AC127" s="517"/>
      <c r="AD127" s="518">
        <f>SUM(AD128,AD132)</f>
        <v>80556</v>
      </c>
      <c r="AE127" s="529"/>
      <c r="AF127" s="518">
        <f>SUM(AF128,AF132)</f>
        <v>2391</v>
      </c>
      <c r="AG127" s="517"/>
      <c r="AH127" s="518">
        <f>SUM(AH128,AH132)</f>
        <v>402668</v>
      </c>
      <c r="AI127" s="517"/>
      <c r="AJ127" s="518">
        <f>SUM(AJ128,AJ132)</f>
        <v>366250</v>
      </c>
      <c r="AK127" s="514"/>
      <c r="AL127" s="518">
        <f>SUM(AL128,AL132)</f>
        <v>4898</v>
      </c>
      <c r="AM127" s="514"/>
      <c r="AN127" s="518">
        <f>SUM(AN128,AN132)</f>
        <v>2896</v>
      </c>
      <c r="AO127" s="514"/>
      <c r="AP127" s="518">
        <f>SUM(AP128,AP132)</f>
        <v>23970</v>
      </c>
      <c r="AQ127" s="517"/>
      <c r="AR127" s="520">
        <f>SUM(AR128,AR132)</f>
        <v>0</v>
      </c>
    </row>
    <row r="128" spans="2:44" s="558" customFormat="1" ht="16.5" customHeight="1">
      <c r="B128" s="555"/>
      <c r="C128" s="509"/>
      <c r="D128" s="510" t="s">
        <v>244</v>
      </c>
      <c r="E128" s="516">
        <f>SUM(E129:E131)</f>
        <v>40</v>
      </c>
      <c r="F128" s="517">
        <f>SUM(F129:F131)</f>
        <v>5</v>
      </c>
      <c r="G128" s="517">
        <f>SUM(G129:G131)</f>
        <v>0</v>
      </c>
      <c r="H128" s="517">
        <f>SUM(H129:H131)</f>
        <v>35</v>
      </c>
      <c r="I128" s="517"/>
      <c r="J128" s="518">
        <f>SUM(J129:J131)</f>
        <v>176</v>
      </c>
      <c r="K128" s="518"/>
      <c r="L128" s="518">
        <f>SUM(L129:L131)</f>
        <v>21</v>
      </c>
      <c r="M128" s="518"/>
      <c r="N128" s="518">
        <f>SUM(N129:N131)</f>
        <v>155</v>
      </c>
      <c r="O128" s="518"/>
      <c r="P128" s="518">
        <f>SUM(P129:P131)</f>
        <v>57</v>
      </c>
      <c r="Q128" s="517"/>
      <c r="R128" s="517">
        <f>SUM(R129:R131)</f>
        <v>32</v>
      </c>
      <c r="S128" s="517"/>
      <c r="T128" s="517">
        <f>SUM(T129:T131)</f>
        <v>25</v>
      </c>
      <c r="U128" s="517"/>
      <c r="V128" s="517">
        <f>SUM(V129:V131)</f>
        <v>233</v>
      </c>
      <c r="W128" s="517"/>
      <c r="X128" s="517">
        <f>SUM(X129:X131)</f>
        <v>53</v>
      </c>
      <c r="Y128" s="517"/>
      <c r="Z128" s="517">
        <f>SUM(Z129:Z131)</f>
        <v>180</v>
      </c>
      <c r="AA128" s="519"/>
      <c r="AB128" s="518">
        <f>SUM(AB129:AB131)</f>
        <v>7979</v>
      </c>
      <c r="AC128" s="517"/>
      <c r="AD128" s="517">
        <f>SUM(AD129:AD131)</f>
        <v>0</v>
      </c>
      <c r="AE128" s="517"/>
      <c r="AF128" s="517">
        <f>SUM(AF129:AF131)</f>
        <v>0</v>
      </c>
      <c r="AG128" s="517"/>
      <c r="AH128" s="518">
        <f>SUM(AH129:AH131)</f>
        <v>4654</v>
      </c>
      <c r="AI128" s="517"/>
      <c r="AJ128" s="517">
        <f>SUM(AJ129:AJ131)</f>
        <v>0</v>
      </c>
      <c r="AK128" s="517"/>
      <c r="AL128" s="517">
        <f>SUM(AL129:AL131)</f>
        <v>0</v>
      </c>
      <c r="AM128" s="517"/>
      <c r="AN128" s="517">
        <f>SUM(AN129:AN131)</f>
        <v>0</v>
      </c>
      <c r="AO128" s="517"/>
      <c r="AP128" s="517">
        <f>SUM(AP129:AP131)</f>
        <v>0</v>
      </c>
      <c r="AQ128" s="517"/>
      <c r="AR128" s="520">
        <f>SUM(AR129:AR131)</f>
        <v>0</v>
      </c>
    </row>
    <row r="129" spans="2:44" ht="16.5" customHeight="1">
      <c r="B129" s="555">
        <v>29</v>
      </c>
      <c r="C129" s="521"/>
      <c r="D129" s="522" t="s">
        <v>245</v>
      </c>
      <c r="E129" s="523">
        <f>SUM(F129:H129)</f>
        <v>16</v>
      </c>
      <c r="F129" s="506">
        <v>0</v>
      </c>
      <c r="G129" s="506">
        <v>0</v>
      </c>
      <c r="H129" s="506">
        <v>16</v>
      </c>
      <c r="I129" s="506"/>
      <c r="J129" s="503">
        <f aca="true" t="shared" si="25" ref="J129:J135">SUM(L129:N129)</f>
        <v>6</v>
      </c>
      <c r="K129" s="503"/>
      <c r="L129" s="503">
        <v>2</v>
      </c>
      <c r="M129" s="503"/>
      <c r="N129" s="503">
        <v>4</v>
      </c>
      <c r="O129" s="503"/>
      <c r="P129" s="503">
        <f>SUM(R129:T129)</f>
        <v>25</v>
      </c>
      <c r="Q129" s="506"/>
      <c r="R129" s="506">
        <v>16</v>
      </c>
      <c r="S129" s="506"/>
      <c r="T129" s="506">
        <v>9</v>
      </c>
      <c r="U129" s="506"/>
      <c r="V129" s="506">
        <f>SUM(X129:Z129)</f>
        <v>31</v>
      </c>
      <c r="W129" s="506"/>
      <c r="X129" s="506">
        <v>18</v>
      </c>
      <c r="Y129" s="506"/>
      <c r="Z129" s="506">
        <v>13</v>
      </c>
      <c r="AA129" s="524"/>
      <c r="AB129" s="503">
        <v>241</v>
      </c>
      <c r="AC129" s="506"/>
      <c r="AD129" s="530">
        <v>0</v>
      </c>
      <c r="AE129" s="506"/>
      <c r="AF129" s="530">
        <v>0</v>
      </c>
      <c r="AG129" s="506"/>
      <c r="AH129" s="503">
        <v>788</v>
      </c>
      <c r="AI129" s="506"/>
      <c r="AJ129" s="530">
        <v>0</v>
      </c>
      <c r="AK129" s="506"/>
      <c r="AL129" s="530">
        <v>0</v>
      </c>
      <c r="AM129" s="506"/>
      <c r="AN129" s="530">
        <v>0</v>
      </c>
      <c r="AO129" s="506"/>
      <c r="AP129" s="530">
        <v>0</v>
      </c>
      <c r="AQ129" s="506"/>
      <c r="AR129" s="526">
        <v>0</v>
      </c>
    </row>
    <row r="130" spans="2:44" ht="16.5" customHeight="1">
      <c r="B130" s="555"/>
      <c r="C130" s="521"/>
      <c r="D130" s="522" t="s">
        <v>247</v>
      </c>
      <c r="E130" s="523">
        <f>SUM(F130:H130)</f>
        <v>20</v>
      </c>
      <c r="F130" s="506">
        <v>2</v>
      </c>
      <c r="G130" s="506">
        <v>0</v>
      </c>
      <c r="H130" s="506">
        <v>18</v>
      </c>
      <c r="I130" s="506"/>
      <c r="J130" s="503">
        <f t="shared" si="25"/>
        <v>105</v>
      </c>
      <c r="K130" s="503"/>
      <c r="L130" s="503">
        <v>7</v>
      </c>
      <c r="M130" s="503"/>
      <c r="N130" s="503">
        <v>98</v>
      </c>
      <c r="O130" s="503"/>
      <c r="P130" s="503">
        <f>SUM(R130:T130)</f>
        <v>30</v>
      </c>
      <c r="Q130" s="506"/>
      <c r="R130" s="506">
        <v>15</v>
      </c>
      <c r="S130" s="506"/>
      <c r="T130" s="506">
        <v>15</v>
      </c>
      <c r="U130" s="506"/>
      <c r="V130" s="506">
        <f>SUM(X130:Z130)</f>
        <v>135</v>
      </c>
      <c r="W130" s="506"/>
      <c r="X130" s="506">
        <v>22</v>
      </c>
      <c r="Y130" s="506"/>
      <c r="Z130" s="506">
        <v>113</v>
      </c>
      <c r="AA130" s="524"/>
      <c r="AB130" s="503">
        <v>4816</v>
      </c>
      <c r="AC130" s="506"/>
      <c r="AD130" s="530">
        <v>0</v>
      </c>
      <c r="AE130" s="506"/>
      <c r="AF130" s="530">
        <v>0</v>
      </c>
      <c r="AG130" s="506"/>
      <c r="AH130" s="503">
        <v>3556</v>
      </c>
      <c r="AI130" s="506"/>
      <c r="AJ130" s="530">
        <v>0</v>
      </c>
      <c r="AK130" s="506"/>
      <c r="AL130" s="530">
        <v>0</v>
      </c>
      <c r="AM130" s="506"/>
      <c r="AN130" s="530">
        <v>0</v>
      </c>
      <c r="AO130" s="506"/>
      <c r="AP130" s="530">
        <v>0</v>
      </c>
      <c r="AQ130" s="506"/>
      <c r="AR130" s="526">
        <v>0</v>
      </c>
    </row>
    <row r="131" spans="2:44" ht="16.5" customHeight="1">
      <c r="B131" s="555" t="s">
        <v>285</v>
      </c>
      <c r="C131" s="521"/>
      <c r="D131" s="522" t="s">
        <v>248</v>
      </c>
      <c r="E131" s="523">
        <f>SUM(F131:H131)</f>
        <v>4</v>
      </c>
      <c r="F131" s="506">
        <v>3</v>
      </c>
      <c r="G131" s="506">
        <v>0</v>
      </c>
      <c r="H131" s="506">
        <v>1</v>
      </c>
      <c r="I131" s="524"/>
      <c r="J131" s="503">
        <f t="shared" si="25"/>
        <v>65</v>
      </c>
      <c r="K131" s="524"/>
      <c r="L131" s="503">
        <v>12</v>
      </c>
      <c r="M131" s="524"/>
      <c r="N131" s="503">
        <v>53</v>
      </c>
      <c r="O131" s="503"/>
      <c r="P131" s="503">
        <f>SUM(R131:T131)</f>
        <v>2</v>
      </c>
      <c r="Q131" s="524"/>
      <c r="R131" s="506">
        <v>1</v>
      </c>
      <c r="S131" s="524"/>
      <c r="T131" s="506">
        <v>1</v>
      </c>
      <c r="U131" s="506"/>
      <c r="V131" s="506">
        <f>SUM(X131:Z131)</f>
        <v>67</v>
      </c>
      <c r="W131" s="506"/>
      <c r="X131" s="506">
        <v>13</v>
      </c>
      <c r="Y131" s="506"/>
      <c r="Z131" s="506">
        <v>54</v>
      </c>
      <c r="AA131" s="524"/>
      <c r="AB131" s="503">
        <v>2922</v>
      </c>
      <c r="AC131" s="506"/>
      <c r="AD131" s="530">
        <v>0</v>
      </c>
      <c r="AE131" s="506"/>
      <c r="AF131" s="530">
        <v>0</v>
      </c>
      <c r="AG131" s="506"/>
      <c r="AH131" s="503">
        <v>310</v>
      </c>
      <c r="AI131" s="506"/>
      <c r="AJ131" s="530">
        <v>0</v>
      </c>
      <c r="AK131" s="506"/>
      <c r="AL131" s="530">
        <v>0</v>
      </c>
      <c r="AM131" s="506"/>
      <c r="AN131" s="530">
        <v>0</v>
      </c>
      <c r="AO131" s="506"/>
      <c r="AP131" s="530">
        <v>0</v>
      </c>
      <c r="AQ131" s="506"/>
      <c r="AR131" s="526">
        <v>0</v>
      </c>
    </row>
    <row r="132" spans="2:44" s="558" customFormat="1" ht="16.5" customHeight="1">
      <c r="B132" s="555"/>
      <c r="C132" s="509"/>
      <c r="D132" s="510" t="s">
        <v>249</v>
      </c>
      <c r="E132" s="516">
        <f>SUM(E133:E135)</f>
        <v>13</v>
      </c>
      <c r="F132" s="517">
        <f>SUM(F133:F135)</f>
        <v>13</v>
      </c>
      <c r="G132" s="517">
        <f>SUM(G133:G135)</f>
        <v>0</v>
      </c>
      <c r="H132" s="517">
        <f>SUM(H133:H135)</f>
        <v>0</v>
      </c>
      <c r="I132" s="517"/>
      <c r="J132" s="518">
        <f t="shared" si="25"/>
        <v>948</v>
      </c>
      <c r="K132" s="518"/>
      <c r="L132" s="518">
        <f>SUM(L133:L135)</f>
        <v>366</v>
      </c>
      <c r="M132" s="518"/>
      <c r="N132" s="518">
        <f>SUM(N133:N135)</f>
        <v>582</v>
      </c>
      <c r="O132" s="518"/>
      <c r="P132" s="517">
        <f>SUM(P133:P135)</f>
        <v>0</v>
      </c>
      <c r="Q132" s="517"/>
      <c r="R132" s="517">
        <f>SUM(R133:R135)</f>
        <v>0</v>
      </c>
      <c r="S132" s="517">
        <f>SUM(S133:S135)</f>
        <v>0</v>
      </c>
      <c r="T132" s="517">
        <f>SUM(T133:T135)</f>
        <v>0</v>
      </c>
      <c r="U132" s="517"/>
      <c r="V132" s="517">
        <f>SUM(V133:V135)</f>
        <v>948</v>
      </c>
      <c r="W132" s="517"/>
      <c r="X132" s="517">
        <f>SUM(X133:X135)</f>
        <v>366</v>
      </c>
      <c r="Y132" s="517"/>
      <c r="Z132" s="517">
        <f>SUM(Z133:Z135)</f>
        <v>582</v>
      </c>
      <c r="AA132" s="519"/>
      <c r="AB132" s="518">
        <f>SUM(AD132,AF132)</f>
        <v>82947</v>
      </c>
      <c r="AC132" s="517"/>
      <c r="AD132" s="517">
        <f>SUM(AD133:AD135)</f>
        <v>80556</v>
      </c>
      <c r="AE132" s="517"/>
      <c r="AF132" s="517">
        <f>SUM(AF133:AF135)</f>
        <v>2391</v>
      </c>
      <c r="AG132" s="517"/>
      <c r="AH132" s="518">
        <f>SUM(AJ132,AL132,AN132,AP132)</f>
        <v>398014</v>
      </c>
      <c r="AI132" s="517"/>
      <c r="AJ132" s="517">
        <f>SUM(AJ133:AJ135)</f>
        <v>366250</v>
      </c>
      <c r="AK132" s="517"/>
      <c r="AL132" s="517">
        <f>SUM(AL133:AL135)</f>
        <v>4898</v>
      </c>
      <c r="AM132" s="517"/>
      <c r="AN132" s="517">
        <f>SUM(AN133:AN135)</f>
        <v>2896</v>
      </c>
      <c r="AO132" s="517"/>
      <c r="AP132" s="517">
        <f>SUM(AP133:AP135)</f>
        <v>23970</v>
      </c>
      <c r="AQ132" s="517"/>
      <c r="AR132" s="520">
        <v>0</v>
      </c>
    </row>
    <row r="133" spans="2:44" ht="16.5" customHeight="1">
      <c r="B133" s="555" t="s">
        <v>286</v>
      </c>
      <c r="C133" s="521"/>
      <c r="D133" s="522" t="s">
        <v>275</v>
      </c>
      <c r="E133" s="523">
        <f>SUM(F133:H133)</f>
        <v>6</v>
      </c>
      <c r="F133" s="506">
        <v>6</v>
      </c>
      <c r="G133" s="506">
        <v>0</v>
      </c>
      <c r="H133" s="506">
        <v>0</v>
      </c>
      <c r="I133" s="506"/>
      <c r="J133" s="503">
        <f t="shared" si="25"/>
        <v>237</v>
      </c>
      <c r="K133" s="503"/>
      <c r="L133" s="503">
        <v>67</v>
      </c>
      <c r="M133" s="503"/>
      <c r="N133" s="503">
        <v>170</v>
      </c>
      <c r="O133" s="503"/>
      <c r="P133" s="506">
        <f>SUM(R133:T133)</f>
        <v>0</v>
      </c>
      <c r="Q133" s="506"/>
      <c r="R133" s="525">
        <v>0</v>
      </c>
      <c r="S133" s="506"/>
      <c r="T133" s="525">
        <v>0</v>
      </c>
      <c r="U133" s="525"/>
      <c r="V133" s="506">
        <f>SUM(X133:Z133)</f>
        <v>237</v>
      </c>
      <c r="W133" s="525"/>
      <c r="X133" s="506">
        <v>67</v>
      </c>
      <c r="Y133" s="506"/>
      <c r="Z133" s="506">
        <v>170</v>
      </c>
      <c r="AA133" s="524"/>
      <c r="AB133" s="503">
        <f>SUM(AD133,AF133)</f>
        <v>15029</v>
      </c>
      <c r="AC133" s="506"/>
      <c r="AD133" s="525">
        <v>14524</v>
      </c>
      <c r="AE133" s="506"/>
      <c r="AF133" s="525">
        <v>505</v>
      </c>
      <c r="AG133" s="506"/>
      <c r="AH133" s="503">
        <f>SUM(AJ133,AL133,AN133,AP133)</f>
        <v>56765</v>
      </c>
      <c r="AI133" s="506"/>
      <c r="AJ133" s="525">
        <v>51340</v>
      </c>
      <c r="AK133" s="506"/>
      <c r="AL133" s="525">
        <v>292</v>
      </c>
      <c r="AM133" s="506"/>
      <c r="AN133" s="525">
        <v>244</v>
      </c>
      <c r="AO133" s="506"/>
      <c r="AP133" s="525">
        <v>4889</v>
      </c>
      <c r="AQ133" s="506"/>
      <c r="AR133" s="526">
        <v>0</v>
      </c>
    </row>
    <row r="134" spans="2:44" ht="16.5" customHeight="1">
      <c r="B134" s="555"/>
      <c r="C134" s="521"/>
      <c r="D134" s="522" t="s">
        <v>277</v>
      </c>
      <c r="E134" s="523">
        <f>SUM(F134:H134)</f>
        <v>5</v>
      </c>
      <c r="F134" s="506">
        <v>5</v>
      </c>
      <c r="G134" s="506">
        <v>0</v>
      </c>
      <c r="H134" s="506">
        <v>0</v>
      </c>
      <c r="I134" s="506" t="s">
        <v>257</v>
      </c>
      <c r="J134" s="503">
        <f t="shared" si="25"/>
        <v>711</v>
      </c>
      <c r="K134" s="506" t="s">
        <v>257</v>
      </c>
      <c r="L134" s="503">
        <v>299</v>
      </c>
      <c r="M134" s="506" t="s">
        <v>257</v>
      </c>
      <c r="N134" s="503">
        <v>412</v>
      </c>
      <c r="O134" s="503"/>
      <c r="P134" s="506">
        <f>SUM(R134:T134)</f>
        <v>0</v>
      </c>
      <c r="Q134" s="524"/>
      <c r="R134" s="525">
        <v>0</v>
      </c>
      <c r="S134" s="524"/>
      <c r="T134" s="525">
        <v>0</v>
      </c>
      <c r="U134" s="506" t="s">
        <v>257</v>
      </c>
      <c r="V134" s="506">
        <f>SUM(X134:Z134)</f>
        <v>711</v>
      </c>
      <c r="W134" s="506" t="s">
        <v>257</v>
      </c>
      <c r="X134" s="506">
        <v>299</v>
      </c>
      <c r="Y134" s="506" t="s">
        <v>257</v>
      </c>
      <c r="Z134" s="506">
        <v>412</v>
      </c>
      <c r="AA134" s="506" t="s">
        <v>257</v>
      </c>
      <c r="AB134" s="503">
        <f>SUM(AD134,AF134)</f>
        <v>67918</v>
      </c>
      <c r="AC134" s="506" t="s">
        <v>257</v>
      </c>
      <c r="AD134" s="525">
        <v>66032</v>
      </c>
      <c r="AE134" s="506" t="s">
        <v>257</v>
      </c>
      <c r="AF134" s="525">
        <v>1886</v>
      </c>
      <c r="AG134" s="506" t="s">
        <v>257</v>
      </c>
      <c r="AH134" s="503">
        <f>SUM(AJ134,AL134,AN134,AP134)</f>
        <v>341249</v>
      </c>
      <c r="AI134" s="524"/>
      <c r="AJ134" s="525">
        <v>314910</v>
      </c>
      <c r="AK134" s="506" t="s">
        <v>257</v>
      </c>
      <c r="AL134" s="525">
        <v>4606</v>
      </c>
      <c r="AM134" s="506" t="s">
        <v>257</v>
      </c>
      <c r="AN134" s="525">
        <v>2652</v>
      </c>
      <c r="AO134" s="506" t="s">
        <v>257</v>
      </c>
      <c r="AP134" s="525">
        <v>19081</v>
      </c>
      <c r="AQ134" s="506"/>
      <c r="AR134" s="526">
        <v>0</v>
      </c>
    </row>
    <row r="135" spans="2:44" ht="16.5" customHeight="1">
      <c r="B135" s="555"/>
      <c r="C135" s="521"/>
      <c r="D135" s="522" t="s">
        <v>253</v>
      </c>
      <c r="E135" s="523">
        <f>SUM(F135:H135)</f>
        <v>2</v>
      </c>
      <c r="F135" s="506">
        <v>2</v>
      </c>
      <c r="G135" s="506">
        <v>0</v>
      </c>
      <c r="H135" s="506">
        <v>0</v>
      </c>
      <c r="I135" s="524"/>
      <c r="J135" s="503">
        <f t="shared" si="25"/>
        <v>0</v>
      </c>
      <c r="K135" s="524"/>
      <c r="L135" s="534" t="s">
        <v>261</v>
      </c>
      <c r="M135" s="525"/>
      <c r="N135" s="534" t="s">
        <v>261</v>
      </c>
      <c r="O135" s="503"/>
      <c r="P135" s="506">
        <f>SUM(R135:T135)</f>
        <v>0</v>
      </c>
      <c r="Q135" s="524"/>
      <c r="R135" s="506">
        <v>0</v>
      </c>
      <c r="S135" s="524"/>
      <c r="T135" s="506">
        <v>0</v>
      </c>
      <c r="U135" s="506"/>
      <c r="V135" s="530" t="s">
        <v>261</v>
      </c>
      <c r="W135" s="506"/>
      <c r="X135" s="525" t="s">
        <v>261</v>
      </c>
      <c r="Y135" s="506"/>
      <c r="Z135" s="525" t="s">
        <v>261</v>
      </c>
      <c r="AA135" s="524"/>
      <c r="AB135" s="503">
        <f>SUM(AD135,AF135)</f>
        <v>0</v>
      </c>
      <c r="AC135" s="524"/>
      <c r="AD135" s="530" t="s">
        <v>261</v>
      </c>
      <c r="AE135" s="524"/>
      <c r="AF135" s="530" t="s">
        <v>261</v>
      </c>
      <c r="AG135" s="524"/>
      <c r="AH135" s="503">
        <f>SUM(AJ135,AL135,AN135,AP135)</f>
        <v>0</v>
      </c>
      <c r="AI135" s="524"/>
      <c r="AJ135" s="525" t="s">
        <v>261</v>
      </c>
      <c r="AK135" s="525"/>
      <c r="AL135" s="525" t="s">
        <v>261</v>
      </c>
      <c r="AM135" s="525"/>
      <c r="AN135" s="525" t="s">
        <v>261</v>
      </c>
      <c r="AO135" s="525"/>
      <c r="AP135" s="525" t="s">
        <v>261</v>
      </c>
      <c r="AQ135" s="506"/>
      <c r="AR135" s="526">
        <v>0</v>
      </c>
    </row>
    <row r="136" spans="2:44" s="558" customFormat="1" ht="16.5" customHeight="1">
      <c r="B136" s="555"/>
      <c r="C136" s="509"/>
      <c r="D136" s="510" t="s">
        <v>970</v>
      </c>
      <c r="E136" s="516">
        <f>SUM(E137,E141)</f>
        <v>223</v>
      </c>
      <c r="F136" s="517">
        <f>SUM(F137,F141)</f>
        <v>132</v>
      </c>
      <c r="G136" s="517">
        <f>SUM(G137,G141)</f>
        <v>2</v>
      </c>
      <c r="H136" s="517">
        <f>SUM(H137,H141)</f>
        <v>89</v>
      </c>
      <c r="I136" s="517"/>
      <c r="J136" s="518">
        <f>SUM(J137,J141)</f>
        <v>5439</v>
      </c>
      <c r="K136" s="518"/>
      <c r="L136" s="518">
        <f>SUM(L137,L141)</f>
        <v>4205</v>
      </c>
      <c r="M136" s="518"/>
      <c r="N136" s="518">
        <f>SUM(N137,N141)</f>
        <v>1234</v>
      </c>
      <c r="O136" s="518"/>
      <c r="P136" s="518">
        <f>SUM(P137,P141)</f>
        <v>166</v>
      </c>
      <c r="Q136" s="517"/>
      <c r="R136" s="517">
        <f>SUM(R137,R141)</f>
        <v>106</v>
      </c>
      <c r="S136" s="517"/>
      <c r="T136" s="517">
        <f>SUM(T137,T141)</f>
        <v>60</v>
      </c>
      <c r="U136" s="517"/>
      <c r="V136" s="517">
        <f>SUM(V137,V141)</f>
        <v>5605</v>
      </c>
      <c r="W136" s="517"/>
      <c r="X136" s="517">
        <f>SUM(X137,X141)</f>
        <v>4311</v>
      </c>
      <c r="Y136" s="517"/>
      <c r="Z136" s="517">
        <f>SUM(Z137,Z141)</f>
        <v>1294</v>
      </c>
      <c r="AA136" s="519"/>
      <c r="AB136" s="518">
        <f>SUM(AB137,AB141)</f>
        <v>769732</v>
      </c>
      <c r="AC136" s="517"/>
      <c r="AD136" s="512">
        <v>0</v>
      </c>
      <c r="AE136" s="529"/>
      <c r="AF136" s="512">
        <v>0</v>
      </c>
      <c r="AG136" s="517"/>
      <c r="AH136" s="518">
        <f>SUM(AH137,AH141)</f>
        <v>1815866</v>
      </c>
      <c r="AI136" s="517"/>
      <c r="AJ136" s="512">
        <v>0</v>
      </c>
      <c r="AK136" s="512"/>
      <c r="AL136" s="512">
        <v>0</v>
      </c>
      <c r="AM136" s="512"/>
      <c r="AN136" s="512">
        <v>0</v>
      </c>
      <c r="AO136" s="512"/>
      <c r="AP136" s="512">
        <v>0</v>
      </c>
      <c r="AQ136" s="517"/>
      <c r="AR136" s="520">
        <f>SUM(AR137,AR141)</f>
        <v>423</v>
      </c>
    </row>
    <row r="137" spans="2:44" s="558" customFormat="1" ht="16.5" customHeight="1">
      <c r="B137" s="555"/>
      <c r="C137" s="509"/>
      <c r="D137" s="510" t="s">
        <v>244</v>
      </c>
      <c r="E137" s="516">
        <f>SUM(E138:E140)</f>
        <v>164</v>
      </c>
      <c r="F137" s="517">
        <f>SUM(F138:F140)</f>
        <v>73</v>
      </c>
      <c r="G137" s="517">
        <f>SUM(G138:G140)</f>
        <v>2</v>
      </c>
      <c r="H137" s="517">
        <f>SUM(H138:H140)</f>
        <v>89</v>
      </c>
      <c r="I137" s="517"/>
      <c r="J137" s="518">
        <f>SUM(J138:J140)</f>
        <v>1246</v>
      </c>
      <c r="K137" s="518"/>
      <c r="L137" s="518">
        <f>SUM(L138:L140)</f>
        <v>851</v>
      </c>
      <c r="M137" s="518"/>
      <c r="N137" s="518">
        <f>SUM(N138:N140)</f>
        <v>395</v>
      </c>
      <c r="O137" s="518"/>
      <c r="P137" s="518">
        <f>SUM(P138:P140)</f>
        <v>166</v>
      </c>
      <c r="Q137" s="517">
        <f>SUM(Q138:Q140)</f>
        <v>0</v>
      </c>
      <c r="R137" s="517">
        <f>SUM(R138:R140)</f>
        <v>106</v>
      </c>
      <c r="S137" s="517">
        <f>SUM(S138:S140)</f>
        <v>0</v>
      </c>
      <c r="T137" s="517">
        <f>SUM(T138:T140)</f>
        <v>60</v>
      </c>
      <c r="U137" s="517"/>
      <c r="V137" s="517">
        <f>SUM(V138:V140)</f>
        <v>1412</v>
      </c>
      <c r="W137" s="517"/>
      <c r="X137" s="517">
        <f>SUM(X138:X140)</f>
        <v>957</v>
      </c>
      <c r="Y137" s="517"/>
      <c r="Z137" s="517">
        <f>SUM(Z138:Z140)</f>
        <v>455</v>
      </c>
      <c r="AA137" s="519"/>
      <c r="AB137" s="518">
        <f>SUM(AB138:AB140)</f>
        <v>118448</v>
      </c>
      <c r="AC137" s="517"/>
      <c r="AD137" s="517">
        <f>SUM(AD138:AD140)</f>
        <v>0</v>
      </c>
      <c r="AE137" s="517"/>
      <c r="AF137" s="517">
        <f>SUM(AF138:AF140)</f>
        <v>0</v>
      </c>
      <c r="AG137" s="517"/>
      <c r="AH137" s="518">
        <f>SUM(AH138:AH140)</f>
        <v>546808</v>
      </c>
      <c r="AI137" s="517"/>
      <c r="AJ137" s="517">
        <f>SUM(AJ138:AJ140)</f>
        <v>0</v>
      </c>
      <c r="AK137" s="517"/>
      <c r="AL137" s="517">
        <f>SUM(AL138:AL140)</f>
        <v>0</v>
      </c>
      <c r="AM137" s="517"/>
      <c r="AN137" s="517">
        <f>SUM(AN138:AN140)</f>
        <v>0</v>
      </c>
      <c r="AO137" s="517"/>
      <c r="AP137" s="517">
        <f>SUM(AP138:AP140)</f>
        <v>0</v>
      </c>
      <c r="AQ137" s="517"/>
      <c r="AR137" s="520">
        <f>SUM(AR138:AR140)</f>
        <v>0</v>
      </c>
    </row>
    <row r="138" spans="2:44" ht="16.5" customHeight="1">
      <c r="B138" s="555"/>
      <c r="C138" s="521"/>
      <c r="D138" s="522" t="s">
        <v>245</v>
      </c>
      <c r="E138" s="523">
        <f>SUM(F138:H138)</f>
        <v>28</v>
      </c>
      <c r="F138" s="506">
        <v>1</v>
      </c>
      <c r="G138" s="506">
        <v>0</v>
      </c>
      <c r="H138" s="506">
        <v>27</v>
      </c>
      <c r="I138" s="506"/>
      <c r="J138" s="503">
        <f>SUM(L138+N138)</f>
        <v>23</v>
      </c>
      <c r="K138" s="503"/>
      <c r="L138" s="503">
        <v>18</v>
      </c>
      <c r="M138" s="503"/>
      <c r="N138" s="503">
        <v>5</v>
      </c>
      <c r="O138" s="503"/>
      <c r="P138" s="503">
        <f>SUM(R138:T138)</f>
        <v>40</v>
      </c>
      <c r="Q138" s="506"/>
      <c r="R138" s="506">
        <v>29</v>
      </c>
      <c r="S138" s="506"/>
      <c r="T138" s="506">
        <v>11</v>
      </c>
      <c r="U138" s="506"/>
      <c r="V138" s="506">
        <f aca="true" t="shared" si="26" ref="V138:V145">SUM(X138:Z138)</f>
        <v>63</v>
      </c>
      <c r="W138" s="506"/>
      <c r="X138" s="506">
        <v>47</v>
      </c>
      <c r="Y138" s="506"/>
      <c r="Z138" s="506">
        <v>16</v>
      </c>
      <c r="AA138" s="524"/>
      <c r="AB138" s="503">
        <v>1322</v>
      </c>
      <c r="AC138" s="506"/>
      <c r="AD138" s="530">
        <v>0</v>
      </c>
      <c r="AE138" s="506"/>
      <c r="AF138" s="530">
        <v>0</v>
      </c>
      <c r="AG138" s="506"/>
      <c r="AH138" s="503">
        <v>2802</v>
      </c>
      <c r="AI138" s="506"/>
      <c r="AJ138" s="530">
        <v>0</v>
      </c>
      <c r="AK138" s="506"/>
      <c r="AL138" s="530">
        <v>0</v>
      </c>
      <c r="AM138" s="506"/>
      <c r="AN138" s="530">
        <v>0</v>
      </c>
      <c r="AO138" s="506"/>
      <c r="AP138" s="530">
        <v>0</v>
      </c>
      <c r="AQ138" s="506"/>
      <c r="AR138" s="526">
        <v>0</v>
      </c>
    </row>
    <row r="139" spans="2:44" ht="16.5" customHeight="1">
      <c r="B139" s="555">
        <v>30</v>
      </c>
      <c r="C139" s="521"/>
      <c r="D139" s="522" t="s">
        <v>247</v>
      </c>
      <c r="E139" s="523">
        <f>SUM(F139:H139)</f>
        <v>87</v>
      </c>
      <c r="F139" s="506">
        <v>34</v>
      </c>
      <c r="G139" s="506">
        <v>0</v>
      </c>
      <c r="H139" s="506">
        <v>53</v>
      </c>
      <c r="I139" s="506"/>
      <c r="J139" s="503">
        <f>SUM(L139+N139)</f>
        <v>508</v>
      </c>
      <c r="K139" s="503"/>
      <c r="L139" s="503">
        <v>306</v>
      </c>
      <c r="M139" s="503"/>
      <c r="N139" s="503">
        <v>202</v>
      </c>
      <c r="O139" s="503"/>
      <c r="P139" s="503">
        <f>SUM(R139:T139)</f>
        <v>94</v>
      </c>
      <c r="Q139" s="506"/>
      <c r="R139" s="506">
        <v>59</v>
      </c>
      <c r="S139" s="506"/>
      <c r="T139" s="506">
        <v>35</v>
      </c>
      <c r="U139" s="506"/>
      <c r="V139" s="506">
        <f t="shared" si="26"/>
        <v>602</v>
      </c>
      <c r="W139" s="506"/>
      <c r="X139" s="506">
        <v>365</v>
      </c>
      <c r="Y139" s="506"/>
      <c r="Z139" s="506">
        <v>237</v>
      </c>
      <c r="AA139" s="524"/>
      <c r="AB139" s="503">
        <v>39113</v>
      </c>
      <c r="AC139" s="506"/>
      <c r="AD139" s="530">
        <v>0</v>
      </c>
      <c r="AE139" s="506"/>
      <c r="AF139" s="530">
        <v>0</v>
      </c>
      <c r="AG139" s="506"/>
      <c r="AH139" s="503">
        <v>134954</v>
      </c>
      <c r="AI139" s="506"/>
      <c r="AJ139" s="530">
        <v>0</v>
      </c>
      <c r="AK139" s="506"/>
      <c r="AL139" s="530">
        <v>0</v>
      </c>
      <c r="AM139" s="506"/>
      <c r="AN139" s="530">
        <v>0</v>
      </c>
      <c r="AO139" s="506"/>
      <c r="AP139" s="530">
        <v>0</v>
      </c>
      <c r="AQ139" s="506"/>
      <c r="AR139" s="526">
        <v>0</v>
      </c>
    </row>
    <row r="140" spans="2:44" ht="16.5" customHeight="1">
      <c r="B140" s="555"/>
      <c r="C140" s="521"/>
      <c r="D140" s="522" t="s">
        <v>248</v>
      </c>
      <c r="E140" s="523">
        <f>SUM(F140:H140)</f>
        <v>49</v>
      </c>
      <c r="F140" s="506">
        <v>38</v>
      </c>
      <c r="G140" s="506">
        <v>2</v>
      </c>
      <c r="H140" s="506">
        <v>9</v>
      </c>
      <c r="I140" s="506"/>
      <c r="J140" s="503">
        <f>SUM(L140+N140)</f>
        <v>715</v>
      </c>
      <c r="K140" s="503"/>
      <c r="L140" s="503">
        <v>527</v>
      </c>
      <c r="M140" s="503"/>
      <c r="N140" s="503">
        <v>188</v>
      </c>
      <c r="O140" s="503"/>
      <c r="P140" s="503">
        <f>SUM(R140:T140)</f>
        <v>32</v>
      </c>
      <c r="Q140" s="506"/>
      <c r="R140" s="506">
        <v>18</v>
      </c>
      <c r="S140" s="506"/>
      <c r="T140" s="506">
        <v>14</v>
      </c>
      <c r="U140" s="506"/>
      <c r="V140" s="506">
        <f t="shared" si="26"/>
        <v>747</v>
      </c>
      <c r="W140" s="506"/>
      <c r="X140" s="506">
        <v>545</v>
      </c>
      <c r="Y140" s="506"/>
      <c r="Z140" s="506">
        <v>202</v>
      </c>
      <c r="AA140" s="524"/>
      <c r="AB140" s="503">
        <v>78013</v>
      </c>
      <c r="AC140" s="506"/>
      <c r="AD140" s="530">
        <v>0</v>
      </c>
      <c r="AE140" s="506"/>
      <c r="AF140" s="530">
        <v>0</v>
      </c>
      <c r="AG140" s="506"/>
      <c r="AH140" s="503">
        <v>409052</v>
      </c>
      <c r="AI140" s="506"/>
      <c r="AJ140" s="530">
        <v>0</v>
      </c>
      <c r="AK140" s="506"/>
      <c r="AL140" s="530">
        <v>0</v>
      </c>
      <c r="AM140" s="506"/>
      <c r="AN140" s="530">
        <v>0</v>
      </c>
      <c r="AO140" s="506"/>
      <c r="AP140" s="530">
        <v>0</v>
      </c>
      <c r="AQ140" s="506"/>
      <c r="AR140" s="526">
        <v>0</v>
      </c>
    </row>
    <row r="141" spans="2:44" s="558" customFormat="1" ht="16.5" customHeight="1">
      <c r="B141" s="555" t="s">
        <v>287</v>
      </c>
      <c r="C141" s="509"/>
      <c r="D141" s="510" t="s">
        <v>249</v>
      </c>
      <c r="E141" s="516">
        <f>SUM(E142:E148)</f>
        <v>59</v>
      </c>
      <c r="F141" s="517">
        <f>SUM(F142:F148)</f>
        <v>59</v>
      </c>
      <c r="G141" s="517">
        <f>SUM(G142:G148)</f>
        <v>0</v>
      </c>
      <c r="H141" s="517">
        <f>SUM(H142:H148)</f>
        <v>0</v>
      </c>
      <c r="I141" s="517"/>
      <c r="J141" s="518">
        <f>SUM(L141:N141)</f>
        <v>4193</v>
      </c>
      <c r="K141" s="518"/>
      <c r="L141" s="518">
        <v>3354</v>
      </c>
      <c r="M141" s="518"/>
      <c r="N141" s="518">
        <v>839</v>
      </c>
      <c r="O141" s="518"/>
      <c r="P141" s="517">
        <f>SUM(P142:P148)</f>
        <v>0</v>
      </c>
      <c r="Q141" s="517">
        <f>SUM(Q142:Q148)</f>
        <v>0</v>
      </c>
      <c r="R141" s="517">
        <f>SUM(R142:R148)</f>
        <v>0</v>
      </c>
      <c r="S141" s="517"/>
      <c r="T141" s="517">
        <f>SUM(T142:T148)</f>
        <v>0</v>
      </c>
      <c r="U141" s="517"/>
      <c r="V141" s="517">
        <f t="shared" si="26"/>
        <v>4193</v>
      </c>
      <c r="W141" s="517"/>
      <c r="X141" s="517">
        <v>3354</v>
      </c>
      <c r="Y141" s="517"/>
      <c r="Z141" s="517">
        <v>839</v>
      </c>
      <c r="AA141" s="519"/>
      <c r="AB141" s="518">
        <f>SUM(AD141:AF141)</f>
        <v>651284</v>
      </c>
      <c r="AC141" s="517"/>
      <c r="AD141" s="517">
        <v>629534</v>
      </c>
      <c r="AE141" s="517"/>
      <c r="AF141" s="517">
        <v>21750</v>
      </c>
      <c r="AG141" s="517"/>
      <c r="AH141" s="518">
        <f>SUM(AJ141,AL141,AN141,AP141)</f>
        <v>1269058</v>
      </c>
      <c r="AI141" s="517"/>
      <c r="AJ141" s="517">
        <v>1043680</v>
      </c>
      <c r="AK141" s="517"/>
      <c r="AL141" s="517">
        <v>109781</v>
      </c>
      <c r="AM141" s="517"/>
      <c r="AN141" s="517">
        <v>62259</v>
      </c>
      <c r="AO141" s="517"/>
      <c r="AP141" s="517">
        <v>53338</v>
      </c>
      <c r="AQ141" s="517"/>
      <c r="AR141" s="520">
        <f>SUM(AR142:AR148)</f>
        <v>423</v>
      </c>
    </row>
    <row r="142" spans="2:44" ht="16.5" customHeight="1">
      <c r="B142" s="555"/>
      <c r="C142" s="521"/>
      <c r="D142" s="522" t="s">
        <v>250</v>
      </c>
      <c r="E142" s="523">
        <f aca="true" t="shared" si="27" ref="E142:E148">SUM(F142:H142)</f>
        <v>20</v>
      </c>
      <c r="F142" s="506">
        <v>20</v>
      </c>
      <c r="G142" s="506">
        <v>0</v>
      </c>
      <c r="H142" s="506">
        <v>0</v>
      </c>
      <c r="I142" s="506"/>
      <c r="J142" s="503">
        <f>SUM(L142+N142)</f>
        <v>476</v>
      </c>
      <c r="K142" s="503"/>
      <c r="L142" s="503">
        <v>361</v>
      </c>
      <c r="M142" s="503"/>
      <c r="N142" s="503">
        <v>115</v>
      </c>
      <c r="O142" s="503"/>
      <c r="P142" s="506">
        <f aca="true" t="shared" si="28" ref="P142:P148">SUM(R142:T142)</f>
        <v>0</v>
      </c>
      <c r="Q142" s="506"/>
      <c r="R142" s="506">
        <v>0</v>
      </c>
      <c r="S142" s="506"/>
      <c r="T142" s="506">
        <v>0</v>
      </c>
      <c r="U142" s="506"/>
      <c r="V142" s="506">
        <f t="shared" si="26"/>
        <v>476</v>
      </c>
      <c r="W142" s="506"/>
      <c r="X142" s="506">
        <v>361</v>
      </c>
      <c r="Y142" s="506"/>
      <c r="Z142" s="506">
        <v>115</v>
      </c>
      <c r="AA142" s="524"/>
      <c r="AB142" s="503">
        <f aca="true" t="shared" si="29" ref="AB142:AB148">SUM(AD142,AF142)</f>
        <v>58842</v>
      </c>
      <c r="AC142" s="506"/>
      <c r="AD142" s="506">
        <v>54206</v>
      </c>
      <c r="AE142" s="506"/>
      <c r="AF142" s="506">
        <v>4636</v>
      </c>
      <c r="AG142" s="506"/>
      <c r="AH142" s="503">
        <f>SUM(AJ142,AL142,AN142,AP142)</f>
        <v>170566</v>
      </c>
      <c r="AI142" s="506"/>
      <c r="AJ142" s="506">
        <v>143139</v>
      </c>
      <c r="AK142" s="506"/>
      <c r="AL142" s="506">
        <v>14038</v>
      </c>
      <c r="AM142" s="506"/>
      <c r="AN142" s="506">
        <v>3714</v>
      </c>
      <c r="AO142" s="506"/>
      <c r="AP142" s="506">
        <v>9675</v>
      </c>
      <c r="AQ142" s="506"/>
      <c r="AR142" s="526">
        <v>0</v>
      </c>
    </row>
    <row r="143" spans="2:44" ht="16.5" customHeight="1">
      <c r="B143" s="555"/>
      <c r="C143" s="521"/>
      <c r="D143" s="522" t="s">
        <v>251</v>
      </c>
      <c r="E143" s="523">
        <f t="shared" si="27"/>
        <v>22</v>
      </c>
      <c r="F143" s="506">
        <v>22</v>
      </c>
      <c r="G143" s="506">
        <v>0</v>
      </c>
      <c r="H143" s="506">
        <v>0</v>
      </c>
      <c r="I143" s="506"/>
      <c r="J143" s="503">
        <f>SUM(L143+N143)</f>
        <v>836</v>
      </c>
      <c r="K143" s="503"/>
      <c r="L143" s="503">
        <v>592</v>
      </c>
      <c r="M143" s="503"/>
      <c r="N143" s="503">
        <v>244</v>
      </c>
      <c r="O143" s="503"/>
      <c r="P143" s="506">
        <f t="shared" si="28"/>
        <v>0</v>
      </c>
      <c r="Q143" s="506"/>
      <c r="R143" s="506">
        <v>0</v>
      </c>
      <c r="S143" s="506"/>
      <c r="T143" s="506">
        <v>0</v>
      </c>
      <c r="U143" s="506"/>
      <c r="V143" s="506">
        <f t="shared" si="26"/>
        <v>836</v>
      </c>
      <c r="W143" s="506"/>
      <c r="X143" s="506">
        <v>592</v>
      </c>
      <c r="Y143" s="506"/>
      <c r="Z143" s="506">
        <v>244</v>
      </c>
      <c r="AA143" s="524"/>
      <c r="AB143" s="503">
        <f t="shared" si="29"/>
        <v>90125</v>
      </c>
      <c r="AC143" s="506"/>
      <c r="AD143" s="506">
        <v>88034</v>
      </c>
      <c r="AE143" s="506"/>
      <c r="AF143" s="506">
        <v>2091</v>
      </c>
      <c r="AG143" s="506"/>
      <c r="AH143" s="503">
        <f>SUM(AJ143,AL143,AN143,AP143)</f>
        <v>300664</v>
      </c>
      <c r="AI143" s="506"/>
      <c r="AJ143" s="506">
        <v>265904</v>
      </c>
      <c r="AK143" s="506"/>
      <c r="AL143" s="506">
        <v>24614</v>
      </c>
      <c r="AM143" s="506"/>
      <c r="AN143" s="506">
        <v>6218</v>
      </c>
      <c r="AO143" s="506"/>
      <c r="AP143" s="506">
        <v>3928</v>
      </c>
      <c r="AQ143" s="506"/>
      <c r="AR143" s="526">
        <v>0</v>
      </c>
    </row>
    <row r="144" spans="2:44" ht="16.5" customHeight="1">
      <c r="B144" s="555" t="s">
        <v>288</v>
      </c>
      <c r="C144" s="521"/>
      <c r="D144" s="522" t="s">
        <v>252</v>
      </c>
      <c r="E144" s="523">
        <f t="shared" si="27"/>
        <v>10</v>
      </c>
      <c r="F144" s="506">
        <v>10</v>
      </c>
      <c r="G144" s="506">
        <v>0</v>
      </c>
      <c r="H144" s="506">
        <v>0</v>
      </c>
      <c r="I144" s="506"/>
      <c r="J144" s="503">
        <f>SUM(L144+N144)</f>
        <v>725</v>
      </c>
      <c r="K144" s="503"/>
      <c r="L144" s="503">
        <v>538</v>
      </c>
      <c r="M144" s="503"/>
      <c r="N144" s="503">
        <v>187</v>
      </c>
      <c r="O144" s="503"/>
      <c r="P144" s="506">
        <f t="shared" si="28"/>
        <v>0</v>
      </c>
      <c r="Q144" s="506"/>
      <c r="R144" s="506">
        <v>0</v>
      </c>
      <c r="S144" s="506"/>
      <c r="T144" s="506">
        <v>0</v>
      </c>
      <c r="U144" s="506"/>
      <c r="V144" s="506">
        <f t="shared" si="26"/>
        <v>725</v>
      </c>
      <c r="W144" s="506"/>
      <c r="X144" s="506">
        <v>538</v>
      </c>
      <c r="Y144" s="506"/>
      <c r="Z144" s="506">
        <v>187</v>
      </c>
      <c r="AA144" s="524"/>
      <c r="AB144" s="503">
        <f t="shared" si="29"/>
        <v>113870</v>
      </c>
      <c r="AC144" s="506"/>
      <c r="AD144" s="506">
        <v>108974</v>
      </c>
      <c r="AE144" s="506"/>
      <c r="AF144" s="506">
        <v>4896</v>
      </c>
      <c r="AG144" s="506"/>
      <c r="AH144" s="503">
        <f>SUM(AJ144,AL144,AN144,AP144)</f>
        <v>204578</v>
      </c>
      <c r="AI144" s="506"/>
      <c r="AJ144" s="506">
        <v>177503</v>
      </c>
      <c r="AK144" s="506"/>
      <c r="AL144" s="506">
        <v>15012</v>
      </c>
      <c r="AM144" s="506"/>
      <c r="AN144" s="506">
        <v>3494</v>
      </c>
      <c r="AO144" s="506"/>
      <c r="AP144" s="506">
        <v>8569</v>
      </c>
      <c r="AQ144" s="506"/>
      <c r="AR144" s="526">
        <v>423</v>
      </c>
    </row>
    <row r="145" spans="2:44" ht="16.5" customHeight="1">
      <c r="B145" s="555"/>
      <c r="C145" s="521"/>
      <c r="D145" s="522" t="s">
        <v>253</v>
      </c>
      <c r="E145" s="523">
        <f t="shared" si="27"/>
        <v>3</v>
      </c>
      <c r="F145" s="506">
        <v>3</v>
      </c>
      <c r="G145" s="506">
        <v>0</v>
      </c>
      <c r="H145" s="506">
        <v>0</v>
      </c>
      <c r="I145" s="506"/>
      <c r="J145" s="503">
        <f>SUM(L145+N145)</f>
        <v>394</v>
      </c>
      <c r="K145" s="503"/>
      <c r="L145" s="503">
        <v>357</v>
      </c>
      <c r="M145" s="503"/>
      <c r="N145" s="503">
        <v>37</v>
      </c>
      <c r="O145" s="503"/>
      <c r="P145" s="506">
        <f t="shared" si="28"/>
        <v>0</v>
      </c>
      <c r="Q145" s="506"/>
      <c r="R145" s="506">
        <v>0</v>
      </c>
      <c r="S145" s="506"/>
      <c r="T145" s="506">
        <v>0</v>
      </c>
      <c r="U145" s="506"/>
      <c r="V145" s="506">
        <f t="shared" si="26"/>
        <v>394</v>
      </c>
      <c r="W145" s="506"/>
      <c r="X145" s="506">
        <v>357</v>
      </c>
      <c r="Y145" s="506"/>
      <c r="Z145" s="506">
        <v>37</v>
      </c>
      <c r="AA145" s="524"/>
      <c r="AB145" s="503">
        <f t="shared" si="29"/>
        <v>60501</v>
      </c>
      <c r="AC145" s="506"/>
      <c r="AD145" s="506">
        <v>59953</v>
      </c>
      <c r="AE145" s="506"/>
      <c r="AF145" s="506">
        <v>548</v>
      </c>
      <c r="AG145" s="506"/>
      <c r="AH145" s="503">
        <f>SUM(AJ145,AL145,AN145,AP145)</f>
        <v>150498</v>
      </c>
      <c r="AI145" s="506"/>
      <c r="AJ145" s="506">
        <v>123956</v>
      </c>
      <c r="AK145" s="506"/>
      <c r="AL145" s="506">
        <v>7670</v>
      </c>
      <c r="AM145" s="506"/>
      <c r="AN145" s="506">
        <v>10794</v>
      </c>
      <c r="AO145" s="506"/>
      <c r="AP145" s="506">
        <v>8078</v>
      </c>
      <c r="AQ145" s="506"/>
      <c r="AR145" s="526">
        <v>0</v>
      </c>
    </row>
    <row r="146" spans="2:44" ht="16.5" customHeight="1">
      <c r="B146" s="555"/>
      <c r="C146" s="521"/>
      <c r="D146" s="522" t="s">
        <v>254</v>
      </c>
      <c r="E146" s="523">
        <f t="shared" si="27"/>
        <v>2</v>
      </c>
      <c r="F146" s="506">
        <v>2</v>
      </c>
      <c r="G146" s="506">
        <v>0</v>
      </c>
      <c r="H146" s="506">
        <v>0</v>
      </c>
      <c r="I146" s="506"/>
      <c r="J146" s="503">
        <f>SUM(L146+N146)</f>
        <v>0</v>
      </c>
      <c r="K146" s="503"/>
      <c r="L146" s="503">
        <f>SUM(R146,X146)</f>
        <v>0</v>
      </c>
      <c r="M146" s="503"/>
      <c r="N146" s="503">
        <f>SUM(T146,Z146)</f>
        <v>0</v>
      </c>
      <c r="O146" s="503"/>
      <c r="P146" s="506">
        <f t="shared" si="28"/>
        <v>0</v>
      </c>
      <c r="Q146" s="506"/>
      <c r="R146" s="525">
        <v>0</v>
      </c>
      <c r="S146" s="506"/>
      <c r="T146" s="525">
        <v>0</v>
      </c>
      <c r="U146" s="525"/>
      <c r="V146" s="530" t="s">
        <v>261</v>
      </c>
      <c r="W146" s="525"/>
      <c r="X146" s="525" t="s">
        <v>261</v>
      </c>
      <c r="Y146" s="506"/>
      <c r="Z146" s="525" t="s">
        <v>261</v>
      </c>
      <c r="AA146" s="524"/>
      <c r="AB146" s="503">
        <f t="shared" si="29"/>
        <v>0</v>
      </c>
      <c r="AC146" s="525"/>
      <c r="AD146" s="525" t="s">
        <v>264</v>
      </c>
      <c r="AE146" s="525"/>
      <c r="AF146" s="525" t="s">
        <v>264</v>
      </c>
      <c r="AG146" s="506"/>
      <c r="AH146" s="534" t="s">
        <v>264</v>
      </c>
      <c r="AI146" s="506"/>
      <c r="AJ146" s="525" t="s">
        <v>264</v>
      </c>
      <c r="AK146" s="506"/>
      <c r="AL146" s="525" t="s">
        <v>264</v>
      </c>
      <c r="AM146" s="506"/>
      <c r="AN146" s="525" t="s">
        <v>264</v>
      </c>
      <c r="AO146" s="506"/>
      <c r="AP146" s="525" t="s">
        <v>264</v>
      </c>
      <c r="AQ146" s="506"/>
      <c r="AR146" s="526">
        <v>0</v>
      </c>
    </row>
    <row r="147" spans="2:44" s="484" customFormat="1" ht="16.5" customHeight="1">
      <c r="B147" s="492"/>
      <c r="C147" s="528"/>
      <c r="D147" s="522" t="s">
        <v>255</v>
      </c>
      <c r="E147" s="523">
        <f t="shared" si="27"/>
        <v>1</v>
      </c>
      <c r="F147" s="530">
        <v>1</v>
      </c>
      <c r="G147" s="530">
        <v>0</v>
      </c>
      <c r="H147" s="530">
        <v>0</v>
      </c>
      <c r="I147" s="531"/>
      <c r="J147" s="503">
        <f>SUM(L147,N147)</f>
        <v>0</v>
      </c>
      <c r="K147" s="503"/>
      <c r="L147" s="503">
        <f>SUM(R147,X147)</f>
        <v>0</v>
      </c>
      <c r="M147" s="503"/>
      <c r="N147" s="503">
        <f>SUM(T147,Z147)</f>
        <v>0</v>
      </c>
      <c r="O147" s="503"/>
      <c r="P147" s="506">
        <f t="shared" si="28"/>
        <v>0</v>
      </c>
      <c r="Q147" s="506"/>
      <c r="R147" s="530">
        <v>0</v>
      </c>
      <c r="S147" s="530"/>
      <c r="T147" s="530">
        <v>0</v>
      </c>
      <c r="U147" s="530"/>
      <c r="V147" s="530" t="s">
        <v>261</v>
      </c>
      <c r="W147" s="530"/>
      <c r="X147" s="525" t="s">
        <v>261</v>
      </c>
      <c r="Y147" s="530"/>
      <c r="Z147" s="525" t="s">
        <v>261</v>
      </c>
      <c r="AA147" s="531"/>
      <c r="AB147" s="505">
        <f t="shared" si="29"/>
        <v>0</v>
      </c>
      <c r="AC147" s="530"/>
      <c r="AD147" s="530" t="s">
        <v>264</v>
      </c>
      <c r="AE147" s="530"/>
      <c r="AF147" s="530" t="s">
        <v>264</v>
      </c>
      <c r="AG147" s="531"/>
      <c r="AH147" s="505" t="s">
        <v>264</v>
      </c>
      <c r="AI147" s="531"/>
      <c r="AJ147" s="530" t="s">
        <v>264</v>
      </c>
      <c r="AK147" s="531"/>
      <c r="AL147" s="530" t="s">
        <v>264</v>
      </c>
      <c r="AM147" s="531"/>
      <c r="AN147" s="530" t="s">
        <v>264</v>
      </c>
      <c r="AO147" s="530"/>
      <c r="AP147" s="530">
        <v>0</v>
      </c>
      <c r="AQ147" s="530"/>
      <c r="AR147" s="532">
        <v>0</v>
      </c>
    </row>
    <row r="148" spans="2:44" ht="16.5" customHeight="1">
      <c r="B148" s="555"/>
      <c r="C148" s="521"/>
      <c r="D148" s="522" t="s">
        <v>256</v>
      </c>
      <c r="E148" s="523">
        <f t="shared" si="27"/>
        <v>1</v>
      </c>
      <c r="F148" s="506">
        <v>1</v>
      </c>
      <c r="G148" s="506">
        <v>0</v>
      </c>
      <c r="H148" s="506">
        <v>0</v>
      </c>
      <c r="I148" s="506"/>
      <c r="J148" s="503">
        <f>SUM(L148+N148)</f>
        <v>0</v>
      </c>
      <c r="K148" s="503"/>
      <c r="L148" s="503">
        <f>SUM(R148,X148)</f>
        <v>0</v>
      </c>
      <c r="M148" s="503"/>
      <c r="N148" s="503">
        <f>SUM(T148,Z148)</f>
        <v>0</v>
      </c>
      <c r="O148" s="503"/>
      <c r="P148" s="506">
        <f t="shared" si="28"/>
        <v>0</v>
      </c>
      <c r="Q148" s="506"/>
      <c r="R148" s="525">
        <v>0</v>
      </c>
      <c r="S148" s="506"/>
      <c r="T148" s="525">
        <v>0</v>
      </c>
      <c r="U148" s="525"/>
      <c r="V148" s="530" t="s">
        <v>261</v>
      </c>
      <c r="W148" s="525"/>
      <c r="X148" s="525" t="s">
        <v>261</v>
      </c>
      <c r="Y148" s="506"/>
      <c r="Z148" s="525" t="s">
        <v>261</v>
      </c>
      <c r="AA148" s="524"/>
      <c r="AB148" s="503">
        <f t="shared" si="29"/>
        <v>0</v>
      </c>
      <c r="AC148" s="525"/>
      <c r="AD148" s="525" t="s">
        <v>264</v>
      </c>
      <c r="AE148" s="525"/>
      <c r="AF148" s="525" t="s">
        <v>264</v>
      </c>
      <c r="AG148" s="506"/>
      <c r="AH148" s="534" t="s">
        <v>264</v>
      </c>
      <c r="AI148" s="506"/>
      <c r="AJ148" s="525" t="s">
        <v>264</v>
      </c>
      <c r="AK148" s="506"/>
      <c r="AL148" s="525" t="s">
        <v>264</v>
      </c>
      <c r="AM148" s="506"/>
      <c r="AN148" s="525" t="s">
        <v>264</v>
      </c>
      <c r="AO148" s="506"/>
      <c r="AP148" s="525" t="s">
        <v>264</v>
      </c>
      <c r="AQ148" s="506"/>
      <c r="AR148" s="526">
        <v>0</v>
      </c>
    </row>
    <row r="149" spans="2:44" s="558" customFormat="1" ht="16.5" customHeight="1">
      <c r="B149" s="555"/>
      <c r="C149" s="509"/>
      <c r="D149" s="510" t="s">
        <v>970</v>
      </c>
      <c r="E149" s="516">
        <f>SUM(E150,E154)</f>
        <v>83</v>
      </c>
      <c r="F149" s="517">
        <f>SUM(F150,F154)</f>
        <v>42</v>
      </c>
      <c r="G149" s="517">
        <f>SUM(G150,G154)</f>
        <v>1</v>
      </c>
      <c r="H149" s="517">
        <f>SUM(H150,H154)</f>
        <v>40</v>
      </c>
      <c r="I149" s="517"/>
      <c r="J149" s="518">
        <f>SUM(J150,J154)</f>
        <v>2952</v>
      </c>
      <c r="K149" s="518"/>
      <c r="L149" s="518">
        <f>SUM(L150,L154)</f>
        <v>2390</v>
      </c>
      <c r="M149" s="518"/>
      <c r="N149" s="518">
        <f>SUM(N150,N154)</f>
        <v>562</v>
      </c>
      <c r="O149" s="518"/>
      <c r="P149" s="518">
        <f>SUM(P150,P154)</f>
        <v>75</v>
      </c>
      <c r="Q149" s="517"/>
      <c r="R149" s="517">
        <f>SUM(R150,R154)</f>
        <v>50</v>
      </c>
      <c r="S149" s="517"/>
      <c r="T149" s="517">
        <f>SUM(T150,T154)</f>
        <v>25</v>
      </c>
      <c r="U149" s="517"/>
      <c r="V149" s="517">
        <f>SUM(V150,V154)</f>
        <v>3027</v>
      </c>
      <c r="W149" s="517"/>
      <c r="X149" s="517">
        <f>SUM(X150,X154)</f>
        <v>2440</v>
      </c>
      <c r="Y149" s="517"/>
      <c r="Z149" s="517">
        <f>SUM(Z150,Z154)</f>
        <v>587</v>
      </c>
      <c r="AA149" s="519"/>
      <c r="AB149" s="518">
        <f>SUM(AB150,AB154)</f>
        <v>520324</v>
      </c>
      <c r="AC149" s="517"/>
      <c r="AD149" s="517">
        <v>0</v>
      </c>
      <c r="AE149" s="517"/>
      <c r="AF149" s="517">
        <v>0</v>
      </c>
      <c r="AG149" s="517"/>
      <c r="AH149" s="518">
        <f>SUM(AH150,AH154)</f>
        <v>1998938</v>
      </c>
      <c r="AI149" s="517"/>
      <c r="AJ149" s="517">
        <v>0</v>
      </c>
      <c r="AK149" s="514"/>
      <c r="AL149" s="517">
        <v>0</v>
      </c>
      <c r="AM149" s="514"/>
      <c r="AN149" s="517">
        <v>0</v>
      </c>
      <c r="AO149" s="514"/>
      <c r="AP149" s="517">
        <v>0</v>
      </c>
      <c r="AQ149" s="517"/>
      <c r="AR149" s="520">
        <f>SUM(AR150,AR154)</f>
        <v>6</v>
      </c>
    </row>
    <row r="150" spans="2:44" s="558" customFormat="1" ht="16.5" customHeight="1">
      <c r="B150" s="555"/>
      <c r="C150" s="509"/>
      <c r="D150" s="510" t="s">
        <v>244</v>
      </c>
      <c r="E150" s="516">
        <f>SUM(E151:E153)</f>
        <v>56</v>
      </c>
      <c r="F150" s="517">
        <f>SUM(F151:F153)</f>
        <v>15</v>
      </c>
      <c r="G150" s="517">
        <f>SUM(G151:G153)</f>
        <v>1</v>
      </c>
      <c r="H150" s="517">
        <f>SUM(H151:H153)</f>
        <v>40</v>
      </c>
      <c r="I150" s="517"/>
      <c r="J150" s="518">
        <f>SUM(L150+N150)</f>
        <v>347</v>
      </c>
      <c r="K150" s="518"/>
      <c r="L150" s="518">
        <f>SUM(L151:L153)</f>
        <v>266</v>
      </c>
      <c r="M150" s="518"/>
      <c r="N150" s="518">
        <f>SUM(N151:N153)</f>
        <v>81</v>
      </c>
      <c r="O150" s="518"/>
      <c r="P150" s="518">
        <f>SUM(P151:P153)</f>
        <v>75</v>
      </c>
      <c r="Q150" s="517">
        <f>SUM(Q151:Q153)</f>
        <v>0</v>
      </c>
      <c r="R150" s="517">
        <f>SUM(R151:R153)</f>
        <v>50</v>
      </c>
      <c r="S150" s="517">
        <f>SUM(S151:S153)</f>
        <v>0</v>
      </c>
      <c r="T150" s="517">
        <f>SUM(T151:T153)</f>
        <v>25</v>
      </c>
      <c r="U150" s="517"/>
      <c r="V150" s="517">
        <f>SUM(V151:V153)</f>
        <v>422</v>
      </c>
      <c r="W150" s="517"/>
      <c r="X150" s="517">
        <f>SUM(X151:X153)</f>
        <v>316</v>
      </c>
      <c r="Y150" s="517"/>
      <c r="Z150" s="517">
        <f>SUM(Z151:Z153)</f>
        <v>106</v>
      </c>
      <c r="AA150" s="519"/>
      <c r="AB150" s="518">
        <f>SUM(AB151:AB153)</f>
        <v>36979</v>
      </c>
      <c r="AC150" s="517"/>
      <c r="AD150" s="517">
        <f>SUM(AD151:AD153)</f>
        <v>0</v>
      </c>
      <c r="AE150" s="517"/>
      <c r="AF150" s="517">
        <f>SUM(AF151:AF153)</f>
        <v>0</v>
      </c>
      <c r="AG150" s="517"/>
      <c r="AH150" s="518">
        <f>SUM(AH151:AH153)</f>
        <v>81897</v>
      </c>
      <c r="AI150" s="517"/>
      <c r="AJ150" s="517">
        <f>SUM(AJ151:AJ153)</f>
        <v>0</v>
      </c>
      <c r="AK150" s="517"/>
      <c r="AL150" s="517">
        <f>SUM(AL151:AL153)</f>
        <v>0</v>
      </c>
      <c r="AM150" s="517"/>
      <c r="AN150" s="517">
        <f>SUM(AN151:AN153)</f>
        <v>0</v>
      </c>
      <c r="AO150" s="517"/>
      <c r="AP150" s="517">
        <f>SUM(AP151:AP153)</f>
        <v>0</v>
      </c>
      <c r="AQ150" s="517"/>
      <c r="AR150" s="520">
        <f>SUM(AR151:AR153)</f>
        <v>0</v>
      </c>
    </row>
    <row r="151" spans="2:44" ht="16.5" customHeight="1">
      <c r="B151" s="555">
        <v>31</v>
      </c>
      <c r="C151" s="521"/>
      <c r="D151" s="522" t="s">
        <v>245</v>
      </c>
      <c r="E151" s="523">
        <f>SUM(F151:H151)</f>
        <v>19</v>
      </c>
      <c r="F151" s="506">
        <v>0</v>
      </c>
      <c r="G151" s="506">
        <v>0</v>
      </c>
      <c r="H151" s="506">
        <v>19</v>
      </c>
      <c r="I151" s="506"/>
      <c r="J151" s="503">
        <f aca="true" t="shared" si="30" ref="J151:J160">SUM(L151:N151)</f>
        <v>10</v>
      </c>
      <c r="K151" s="503"/>
      <c r="L151" s="503">
        <v>10</v>
      </c>
      <c r="M151" s="503"/>
      <c r="N151" s="506">
        <v>0</v>
      </c>
      <c r="O151" s="503"/>
      <c r="P151" s="503">
        <f>SUM(R151:T151)</f>
        <v>29</v>
      </c>
      <c r="Q151" s="506"/>
      <c r="R151" s="506">
        <v>21</v>
      </c>
      <c r="S151" s="506"/>
      <c r="T151" s="506">
        <v>8</v>
      </c>
      <c r="U151" s="506"/>
      <c r="V151" s="506">
        <f>SUM(X151:Z151)</f>
        <v>39</v>
      </c>
      <c r="W151" s="506"/>
      <c r="X151" s="506">
        <v>31</v>
      </c>
      <c r="Y151" s="506"/>
      <c r="Z151" s="506">
        <v>8</v>
      </c>
      <c r="AA151" s="524"/>
      <c r="AB151" s="503">
        <v>797</v>
      </c>
      <c r="AC151" s="506"/>
      <c r="AD151" s="530">
        <v>0</v>
      </c>
      <c r="AE151" s="506"/>
      <c r="AF151" s="530">
        <v>0</v>
      </c>
      <c r="AG151" s="506"/>
      <c r="AH151" s="503">
        <v>2269</v>
      </c>
      <c r="AI151" s="506"/>
      <c r="AJ151" s="530">
        <v>0</v>
      </c>
      <c r="AK151" s="506"/>
      <c r="AL151" s="530">
        <v>0</v>
      </c>
      <c r="AM151" s="506"/>
      <c r="AN151" s="530">
        <v>0</v>
      </c>
      <c r="AO151" s="506"/>
      <c r="AP151" s="530">
        <v>0</v>
      </c>
      <c r="AQ151" s="506"/>
      <c r="AR151" s="526">
        <v>0</v>
      </c>
    </row>
    <row r="152" spans="2:44" ht="16.5" customHeight="1">
      <c r="B152" s="555"/>
      <c r="C152" s="521"/>
      <c r="D152" s="522" t="s">
        <v>247</v>
      </c>
      <c r="E152" s="523">
        <f>SUM(F152:H152)</f>
        <v>19</v>
      </c>
      <c r="F152" s="506">
        <v>6</v>
      </c>
      <c r="G152" s="506">
        <v>0</v>
      </c>
      <c r="H152" s="506">
        <v>13</v>
      </c>
      <c r="I152" s="506"/>
      <c r="J152" s="503">
        <f t="shared" si="30"/>
        <v>94</v>
      </c>
      <c r="K152" s="503"/>
      <c r="L152" s="503">
        <v>72</v>
      </c>
      <c r="M152" s="503"/>
      <c r="N152" s="503">
        <v>22</v>
      </c>
      <c r="O152" s="503"/>
      <c r="P152" s="503">
        <f>SUM(R152:T152)</f>
        <v>28</v>
      </c>
      <c r="Q152" s="506"/>
      <c r="R152" s="506">
        <v>19</v>
      </c>
      <c r="S152" s="506"/>
      <c r="T152" s="506">
        <v>9</v>
      </c>
      <c r="U152" s="506"/>
      <c r="V152" s="506">
        <f>SUM(X152:Z152)</f>
        <v>122</v>
      </c>
      <c r="W152" s="506"/>
      <c r="X152" s="506">
        <v>91</v>
      </c>
      <c r="Y152" s="506"/>
      <c r="Z152" s="506">
        <v>31</v>
      </c>
      <c r="AA152" s="524"/>
      <c r="AB152" s="503">
        <v>12309</v>
      </c>
      <c r="AC152" s="506"/>
      <c r="AD152" s="530">
        <v>0</v>
      </c>
      <c r="AE152" s="506"/>
      <c r="AF152" s="530">
        <v>0</v>
      </c>
      <c r="AG152" s="506"/>
      <c r="AH152" s="503">
        <v>30827</v>
      </c>
      <c r="AI152" s="506"/>
      <c r="AJ152" s="530">
        <v>0</v>
      </c>
      <c r="AK152" s="506"/>
      <c r="AL152" s="530">
        <v>0</v>
      </c>
      <c r="AM152" s="506"/>
      <c r="AN152" s="530">
        <v>0</v>
      </c>
      <c r="AO152" s="506"/>
      <c r="AP152" s="530">
        <v>0</v>
      </c>
      <c r="AQ152" s="506"/>
      <c r="AR152" s="526">
        <v>0</v>
      </c>
    </row>
    <row r="153" spans="2:44" ht="16.5" customHeight="1">
      <c r="B153" s="555" t="s">
        <v>289</v>
      </c>
      <c r="C153" s="521"/>
      <c r="D153" s="522" t="s">
        <v>248</v>
      </c>
      <c r="E153" s="523">
        <f>SUM(F153:H153)</f>
        <v>18</v>
      </c>
      <c r="F153" s="506">
        <v>9</v>
      </c>
      <c r="G153" s="506">
        <v>1</v>
      </c>
      <c r="H153" s="506">
        <v>8</v>
      </c>
      <c r="I153" s="506"/>
      <c r="J153" s="503">
        <f t="shared" si="30"/>
        <v>243</v>
      </c>
      <c r="K153" s="503"/>
      <c r="L153" s="503">
        <v>184</v>
      </c>
      <c r="M153" s="503"/>
      <c r="N153" s="503">
        <v>59</v>
      </c>
      <c r="O153" s="503"/>
      <c r="P153" s="503">
        <f>SUM(R153:T153)</f>
        <v>18</v>
      </c>
      <c r="Q153" s="506"/>
      <c r="R153" s="506">
        <v>10</v>
      </c>
      <c r="S153" s="506"/>
      <c r="T153" s="506">
        <v>8</v>
      </c>
      <c r="U153" s="506"/>
      <c r="V153" s="506">
        <f>SUM(X153:Z153)</f>
        <v>261</v>
      </c>
      <c r="W153" s="506"/>
      <c r="X153" s="506">
        <v>194</v>
      </c>
      <c r="Y153" s="506"/>
      <c r="Z153" s="506">
        <v>67</v>
      </c>
      <c r="AA153" s="524"/>
      <c r="AB153" s="503">
        <v>23873</v>
      </c>
      <c r="AC153" s="506"/>
      <c r="AD153" s="530">
        <v>0</v>
      </c>
      <c r="AE153" s="506"/>
      <c r="AF153" s="530">
        <v>0</v>
      </c>
      <c r="AG153" s="506"/>
      <c r="AH153" s="503">
        <v>48801</v>
      </c>
      <c r="AI153" s="506"/>
      <c r="AJ153" s="530">
        <v>0</v>
      </c>
      <c r="AK153" s="506"/>
      <c r="AL153" s="530">
        <v>0</v>
      </c>
      <c r="AM153" s="506"/>
      <c r="AN153" s="530">
        <v>0</v>
      </c>
      <c r="AO153" s="506"/>
      <c r="AP153" s="530">
        <v>0</v>
      </c>
      <c r="AQ153" s="506"/>
      <c r="AR153" s="526">
        <v>0</v>
      </c>
    </row>
    <row r="154" spans="2:44" s="558" customFormat="1" ht="16.5" customHeight="1">
      <c r="B154" s="555"/>
      <c r="C154" s="509"/>
      <c r="D154" s="510" t="s">
        <v>249</v>
      </c>
      <c r="E154" s="516">
        <f>SUM(E155:E160)</f>
        <v>27</v>
      </c>
      <c r="F154" s="517">
        <f>SUM(F155:F160)</f>
        <v>27</v>
      </c>
      <c r="G154" s="517">
        <f>SUM(G155:G160)</f>
        <v>0</v>
      </c>
      <c r="H154" s="517">
        <f>SUM(H155:H160)</f>
        <v>0</v>
      </c>
      <c r="I154" s="517"/>
      <c r="J154" s="518">
        <f t="shared" si="30"/>
        <v>2605</v>
      </c>
      <c r="K154" s="518"/>
      <c r="L154" s="518">
        <v>2124</v>
      </c>
      <c r="M154" s="518"/>
      <c r="N154" s="518">
        <v>481</v>
      </c>
      <c r="O154" s="518"/>
      <c r="P154" s="517">
        <f>SUM(P155:P160)</f>
        <v>0</v>
      </c>
      <c r="Q154" s="517">
        <f>SUM(Q155:Q160)</f>
        <v>0</v>
      </c>
      <c r="R154" s="517">
        <f>SUM(R155:R160)</f>
        <v>0</v>
      </c>
      <c r="S154" s="517"/>
      <c r="T154" s="517">
        <f>SUM(T155:T160)</f>
        <v>0</v>
      </c>
      <c r="U154" s="517"/>
      <c r="V154" s="517">
        <v>2605</v>
      </c>
      <c r="W154" s="517"/>
      <c r="X154" s="517">
        <v>2124</v>
      </c>
      <c r="Y154" s="517"/>
      <c r="Z154" s="517">
        <v>481</v>
      </c>
      <c r="AA154" s="519"/>
      <c r="AB154" s="518">
        <f aca="true" t="shared" si="31" ref="AB154:AB160">SUM(AD154,AF154)</f>
        <v>483345</v>
      </c>
      <c r="AC154" s="517"/>
      <c r="AD154" s="517">
        <v>463742</v>
      </c>
      <c r="AE154" s="514"/>
      <c r="AF154" s="517">
        <v>19603</v>
      </c>
      <c r="AG154" s="517"/>
      <c r="AH154" s="518">
        <f aca="true" t="shared" si="32" ref="AH154:AH160">SUM(AJ154,AL154,AN154,AP154)</f>
        <v>1917041</v>
      </c>
      <c r="AI154" s="517"/>
      <c r="AJ154" s="517">
        <v>1486330</v>
      </c>
      <c r="AK154" s="514"/>
      <c r="AL154" s="517">
        <v>37662</v>
      </c>
      <c r="AM154" s="514"/>
      <c r="AN154" s="517">
        <v>296590</v>
      </c>
      <c r="AO154" s="514"/>
      <c r="AP154" s="517">
        <v>96459</v>
      </c>
      <c r="AQ154" s="517"/>
      <c r="AR154" s="520">
        <f>SUM(AR155:AR160)</f>
        <v>6</v>
      </c>
    </row>
    <row r="155" spans="2:44" ht="16.5" customHeight="1">
      <c r="B155" s="555"/>
      <c r="C155" s="521"/>
      <c r="D155" s="522" t="s">
        <v>250</v>
      </c>
      <c r="E155" s="523">
        <f aca="true" t="shared" si="33" ref="E155:E160">SUM(F155:H155)</f>
        <v>5</v>
      </c>
      <c r="F155" s="525">
        <v>5</v>
      </c>
      <c r="G155" s="525">
        <v>0</v>
      </c>
      <c r="H155" s="525" t="s">
        <v>108</v>
      </c>
      <c r="I155" s="506"/>
      <c r="J155" s="503">
        <f t="shared" si="30"/>
        <v>133</v>
      </c>
      <c r="K155" s="503"/>
      <c r="L155" s="503">
        <v>105</v>
      </c>
      <c r="M155" s="503"/>
      <c r="N155" s="503">
        <v>28</v>
      </c>
      <c r="O155" s="503"/>
      <c r="P155" s="506">
        <f aca="true" t="shared" si="34" ref="P155:P160">SUM(R155:T155)</f>
        <v>0</v>
      </c>
      <c r="Q155" s="506"/>
      <c r="R155" s="506">
        <v>0</v>
      </c>
      <c r="S155" s="506"/>
      <c r="T155" s="506">
        <v>0</v>
      </c>
      <c r="U155" s="506"/>
      <c r="V155" s="506">
        <f aca="true" t="shared" si="35" ref="V155:V160">SUM(X155:Z155)</f>
        <v>133</v>
      </c>
      <c r="W155" s="506"/>
      <c r="X155" s="506">
        <v>105</v>
      </c>
      <c r="Y155" s="506"/>
      <c r="Z155" s="506">
        <v>28</v>
      </c>
      <c r="AA155" s="524"/>
      <c r="AB155" s="503">
        <f t="shared" si="31"/>
        <v>14793</v>
      </c>
      <c r="AC155" s="506"/>
      <c r="AD155" s="506">
        <v>14643</v>
      </c>
      <c r="AE155" s="506"/>
      <c r="AF155" s="506">
        <v>150</v>
      </c>
      <c r="AG155" s="506"/>
      <c r="AH155" s="503">
        <f t="shared" si="32"/>
        <v>20851</v>
      </c>
      <c r="AI155" s="506"/>
      <c r="AJ155" s="506">
        <v>17305</v>
      </c>
      <c r="AK155" s="506"/>
      <c r="AL155" s="506">
        <v>2146</v>
      </c>
      <c r="AM155" s="506"/>
      <c r="AN155" s="506">
        <v>434</v>
      </c>
      <c r="AO155" s="506"/>
      <c r="AP155" s="506">
        <v>966</v>
      </c>
      <c r="AQ155" s="506"/>
      <c r="AR155" s="526">
        <v>0</v>
      </c>
    </row>
    <row r="156" spans="2:44" ht="16.5" customHeight="1">
      <c r="B156" s="555" t="s">
        <v>290</v>
      </c>
      <c r="C156" s="521"/>
      <c r="D156" s="522" t="s">
        <v>251</v>
      </c>
      <c r="E156" s="523">
        <f t="shared" si="33"/>
        <v>9</v>
      </c>
      <c r="F156" s="525">
        <v>9</v>
      </c>
      <c r="G156" s="525">
        <v>0</v>
      </c>
      <c r="H156" s="525" t="s">
        <v>108</v>
      </c>
      <c r="I156" s="506"/>
      <c r="J156" s="503">
        <f t="shared" si="30"/>
        <v>356</v>
      </c>
      <c r="K156" s="503"/>
      <c r="L156" s="503">
        <v>276</v>
      </c>
      <c r="M156" s="503"/>
      <c r="N156" s="503">
        <v>80</v>
      </c>
      <c r="O156" s="503"/>
      <c r="P156" s="506">
        <f t="shared" si="34"/>
        <v>0</v>
      </c>
      <c r="Q156" s="506"/>
      <c r="R156" s="506">
        <v>0</v>
      </c>
      <c r="S156" s="506"/>
      <c r="T156" s="506">
        <v>0</v>
      </c>
      <c r="U156" s="506"/>
      <c r="V156" s="506">
        <f t="shared" si="35"/>
        <v>356</v>
      </c>
      <c r="W156" s="506"/>
      <c r="X156" s="506">
        <v>276</v>
      </c>
      <c r="Y156" s="506"/>
      <c r="Z156" s="506">
        <v>80</v>
      </c>
      <c r="AA156" s="524"/>
      <c r="AB156" s="503">
        <f t="shared" si="31"/>
        <v>51717</v>
      </c>
      <c r="AC156" s="506"/>
      <c r="AD156" s="506">
        <v>51361</v>
      </c>
      <c r="AE156" s="506"/>
      <c r="AF156" s="506">
        <v>356</v>
      </c>
      <c r="AG156" s="506"/>
      <c r="AH156" s="503">
        <f t="shared" si="32"/>
        <v>131432</v>
      </c>
      <c r="AI156" s="506"/>
      <c r="AJ156" s="506">
        <v>106640</v>
      </c>
      <c r="AK156" s="506"/>
      <c r="AL156" s="506">
        <v>9154</v>
      </c>
      <c r="AM156" s="506"/>
      <c r="AN156" s="506">
        <v>8996</v>
      </c>
      <c r="AO156" s="506"/>
      <c r="AP156" s="506">
        <v>6642</v>
      </c>
      <c r="AQ156" s="506"/>
      <c r="AR156" s="526">
        <v>6</v>
      </c>
    </row>
    <row r="157" spans="2:44" ht="16.5" customHeight="1">
      <c r="B157" s="555"/>
      <c r="C157" s="521"/>
      <c r="D157" s="522" t="s">
        <v>252</v>
      </c>
      <c r="E157" s="523">
        <f t="shared" si="33"/>
        <v>8</v>
      </c>
      <c r="F157" s="525">
        <v>8</v>
      </c>
      <c r="G157" s="525">
        <v>0</v>
      </c>
      <c r="H157" s="525" t="s">
        <v>108</v>
      </c>
      <c r="I157" s="524"/>
      <c r="J157" s="503">
        <f t="shared" si="30"/>
        <v>537</v>
      </c>
      <c r="K157" s="524"/>
      <c r="L157" s="503">
        <v>428</v>
      </c>
      <c r="M157" s="524"/>
      <c r="N157" s="503">
        <v>109</v>
      </c>
      <c r="O157" s="503"/>
      <c r="P157" s="506">
        <f t="shared" si="34"/>
        <v>0</v>
      </c>
      <c r="Q157" s="524"/>
      <c r="R157" s="506">
        <v>0</v>
      </c>
      <c r="S157" s="524"/>
      <c r="T157" s="506">
        <v>0</v>
      </c>
      <c r="U157" s="506"/>
      <c r="V157" s="506">
        <f t="shared" si="35"/>
        <v>537</v>
      </c>
      <c r="W157" s="506"/>
      <c r="X157" s="506">
        <v>428</v>
      </c>
      <c r="Y157" s="506"/>
      <c r="Z157" s="506">
        <v>109</v>
      </c>
      <c r="AA157" s="524"/>
      <c r="AB157" s="503">
        <f t="shared" si="31"/>
        <v>81073</v>
      </c>
      <c r="AC157" s="524"/>
      <c r="AD157" s="506">
        <v>78164</v>
      </c>
      <c r="AE157" s="524"/>
      <c r="AF157" s="506">
        <v>2909</v>
      </c>
      <c r="AG157" s="524"/>
      <c r="AH157" s="503">
        <f t="shared" si="32"/>
        <v>174280</v>
      </c>
      <c r="AI157" s="524"/>
      <c r="AJ157" s="506">
        <v>141218</v>
      </c>
      <c r="AK157" s="524"/>
      <c r="AL157" s="506">
        <v>7128</v>
      </c>
      <c r="AM157" s="524"/>
      <c r="AN157" s="506">
        <v>5557</v>
      </c>
      <c r="AO157" s="524"/>
      <c r="AP157" s="506">
        <v>20377</v>
      </c>
      <c r="AQ157" s="506"/>
      <c r="AR157" s="526">
        <v>0</v>
      </c>
    </row>
    <row r="158" spans="2:44" ht="16.5" customHeight="1">
      <c r="B158" s="555"/>
      <c r="C158" s="521"/>
      <c r="D158" s="522" t="s">
        <v>253</v>
      </c>
      <c r="E158" s="523">
        <f t="shared" si="33"/>
        <v>2</v>
      </c>
      <c r="F158" s="525">
        <v>2</v>
      </c>
      <c r="G158" s="525">
        <v>0</v>
      </c>
      <c r="H158" s="525" t="s">
        <v>108</v>
      </c>
      <c r="I158" s="506"/>
      <c r="J158" s="503">
        <f t="shared" si="30"/>
        <v>0</v>
      </c>
      <c r="K158" s="503"/>
      <c r="L158" s="503">
        <f>SUM(R158,X158)</f>
        <v>0</v>
      </c>
      <c r="M158" s="503"/>
      <c r="N158" s="503">
        <f>SUM(T158,Z158)</f>
        <v>0</v>
      </c>
      <c r="O158" s="503"/>
      <c r="P158" s="506">
        <f t="shared" si="34"/>
        <v>0</v>
      </c>
      <c r="Q158" s="506"/>
      <c r="R158" s="525">
        <v>0</v>
      </c>
      <c r="S158" s="506"/>
      <c r="T158" s="525">
        <v>0</v>
      </c>
      <c r="U158" s="525"/>
      <c r="V158" s="503">
        <f t="shared" si="35"/>
        <v>0</v>
      </c>
      <c r="W158" s="525"/>
      <c r="X158" s="525" t="s">
        <v>261</v>
      </c>
      <c r="Y158" s="506"/>
      <c r="Z158" s="525" t="s">
        <v>261</v>
      </c>
      <c r="AA158" s="524"/>
      <c r="AB158" s="503">
        <f t="shared" si="31"/>
        <v>0</v>
      </c>
      <c r="AC158" s="506"/>
      <c r="AD158" s="525" t="s">
        <v>264</v>
      </c>
      <c r="AE158" s="525"/>
      <c r="AF158" s="525" t="s">
        <v>261</v>
      </c>
      <c r="AG158" s="506"/>
      <c r="AH158" s="503">
        <f t="shared" si="32"/>
        <v>0</v>
      </c>
      <c r="AI158" s="506"/>
      <c r="AJ158" s="525" t="s">
        <v>264</v>
      </c>
      <c r="AK158" s="506"/>
      <c r="AL158" s="525" t="s">
        <v>264</v>
      </c>
      <c r="AM158" s="506"/>
      <c r="AN158" s="525" t="s">
        <v>264</v>
      </c>
      <c r="AO158" s="525"/>
      <c r="AP158" s="525" t="s">
        <v>264</v>
      </c>
      <c r="AQ158" s="506"/>
      <c r="AR158" s="526">
        <v>0</v>
      </c>
    </row>
    <row r="159" spans="2:44" ht="16.5" customHeight="1">
      <c r="B159" s="555"/>
      <c r="C159" s="521"/>
      <c r="D159" s="522" t="s">
        <v>255</v>
      </c>
      <c r="E159" s="523">
        <f t="shared" si="33"/>
        <v>2</v>
      </c>
      <c r="F159" s="525">
        <v>2</v>
      </c>
      <c r="G159" s="525">
        <v>0</v>
      </c>
      <c r="H159" s="525">
        <v>0</v>
      </c>
      <c r="I159" s="506"/>
      <c r="J159" s="503">
        <f t="shared" si="30"/>
        <v>0</v>
      </c>
      <c r="K159" s="503"/>
      <c r="L159" s="534" t="s">
        <v>261</v>
      </c>
      <c r="M159" s="534"/>
      <c r="N159" s="534" t="s">
        <v>261</v>
      </c>
      <c r="O159" s="503"/>
      <c r="P159" s="506">
        <f t="shared" si="34"/>
        <v>0</v>
      </c>
      <c r="Q159" s="506"/>
      <c r="R159" s="525">
        <v>0</v>
      </c>
      <c r="S159" s="506"/>
      <c r="T159" s="525">
        <v>0</v>
      </c>
      <c r="U159" s="525"/>
      <c r="V159" s="503">
        <f t="shared" si="35"/>
        <v>0</v>
      </c>
      <c r="W159" s="525"/>
      <c r="X159" s="525" t="s">
        <v>261</v>
      </c>
      <c r="Y159" s="506"/>
      <c r="Z159" s="525" t="s">
        <v>261</v>
      </c>
      <c r="AA159" s="524"/>
      <c r="AB159" s="503">
        <f t="shared" si="31"/>
        <v>0</v>
      </c>
      <c r="AC159" s="506"/>
      <c r="AD159" s="525" t="s">
        <v>261</v>
      </c>
      <c r="AE159" s="525"/>
      <c r="AF159" s="525" t="s">
        <v>261</v>
      </c>
      <c r="AG159" s="506"/>
      <c r="AH159" s="503">
        <f t="shared" si="32"/>
        <v>0</v>
      </c>
      <c r="AI159" s="506"/>
      <c r="AJ159" s="525" t="s">
        <v>264</v>
      </c>
      <c r="AK159" s="506"/>
      <c r="AL159" s="525" t="s">
        <v>264</v>
      </c>
      <c r="AM159" s="506"/>
      <c r="AN159" s="525" t="s">
        <v>264</v>
      </c>
      <c r="AO159" s="525"/>
      <c r="AP159" s="525" t="s">
        <v>264</v>
      </c>
      <c r="AQ159" s="506"/>
      <c r="AR159" s="526">
        <v>0</v>
      </c>
    </row>
    <row r="160" spans="2:44" ht="16.5" customHeight="1">
      <c r="B160" s="555"/>
      <c r="C160" s="521"/>
      <c r="D160" s="522" t="s">
        <v>256</v>
      </c>
      <c r="E160" s="523">
        <f t="shared" si="33"/>
        <v>1</v>
      </c>
      <c r="F160" s="525">
        <v>1</v>
      </c>
      <c r="G160" s="525">
        <v>0</v>
      </c>
      <c r="H160" s="525" t="s">
        <v>108</v>
      </c>
      <c r="I160" s="524"/>
      <c r="J160" s="503">
        <f t="shared" si="30"/>
        <v>0</v>
      </c>
      <c r="K160" s="524"/>
      <c r="L160" s="503">
        <f>SUM(R160,X160)</f>
        <v>0</v>
      </c>
      <c r="M160" s="524"/>
      <c r="N160" s="503">
        <f>SUM(T160,Z160)</f>
        <v>0</v>
      </c>
      <c r="O160" s="503"/>
      <c r="P160" s="506">
        <f t="shared" si="34"/>
        <v>0</v>
      </c>
      <c r="Q160" s="524"/>
      <c r="R160" s="525">
        <v>0</v>
      </c>
      <c r="S160" s="524"/>
      <c r="T160" s="525">
        <v>0</v>
      </c>
      <c r="U160" s="525"/>
      <c r="V160" s="503">
        <f t="shared" si="35"/>
        <v>0</v>
      </c>
      <c r="W160" s="525"/>
      <c r="X160" s="525" t="s">
        <v>261</v>
      </c>
      <c r="Y160" s="506"/>
      <c r="Z160" s="525" t="s">
        <v>261</v>
      </c>
      <c r="AA160" s="524"/>
      <c r="AB160" s="503">
        <f t="shared" si="31"/>
        <v>0</v>
      </c>
      <c r="AC160" s="524"/>
      <c r="AD160" s="525" t="s">
        <v>261</v>
      </c>
      <c r="AE160" s="524"/>
      <c r="AF160" s="525" t="s">
        <v>261</v>
      </c>
      <c r="AG160" s="524"/>
      <c r="AH160" s="503">
        <f t="shared" si="32"/>
        <v>0</v>
      </c>
      <c r="AI160" s="524"/>
      <c r="AJ160" s="525" t="s">
        <v>264</v>
      </c>
      <c r="AK160" s="524"/>
      <c r="AL160" s="525" t="s">
        <v>264</v>
      </c>
      <c r="AM160" s="524"/>
      <c r="AN160" s="525" t="s">
        <v>264</v>
      </c>
      <c r="AO160" s="524"/>
      <c r="AP160" s="525">
        <v>0</v>
      </c>
      <c r="AQ160" s="506"/>
      <c r="AR160" s="526">
        <v>0</v>
      </c>
    </row>
    <row r="161" spans="2:44" s="558" customFormat="1" ht="16.5" customHeight="1">
      <c r="B161" s="555"/>
      <c r="C161" s="509"/>
      <c r="D161" s="510" t="s">
        <v>970</v>
      </c>
      <c r="E161" s="516">
        <f>SUM(E162,E166)</f>
        <v>51</v>
      </c>
      <c r="F161" s="517">
        <f>SUM(F162,F166)</f>
        <v>22</v>
      </c>
      <c r="G161" s="517">
        <f>SUM(G162,G166)</f>
        <v>0</v>
      </c>
      <c r="H161" s="517">
        <f>SUM(H162,H166)</f>
        <v>29</v>
      </c>
      <c r="I161" s="517"/>
      <c r="J161" s="518">
        <f>SUM(J162,J166)</f>
        <v>1514</v>
      </c>
      <c r="K161" s="518"/>
      <c r="L161" s="518">
        <f>SUM(L162,L166)</f>
        <v>1094</v>
      </c>
      <c r="M161" s="518"/>
      <c r="N161" s="518">
        <f>SUM(N162,N166)</f>
        <v>420</v>
      </c>
      <c r="O161" s="518"/>
      <c r="P161" s="518">
        <f>SUM(P162,P166)</f>
        <v>59</v>
      </c>
      <c r="Q161" s="517"/>
      <c r="R161" s="517">
        <f>SUM(R162,R166)</f>
        <v>33</v>
      </c>
      <c r="S161" s="517"/>
      <c r="T161" s="517">
        <f>SUM(T162,T166)</f>
        <v>26</v>
      </c>
      <c r="U161" s="517"/>
      <c r="V161" s="517">
        <f>SUM(V162,V166)</f>
        <v>1573</v>
      </c>
      <c r="W161" s="517"/>
      <c r="X161" s="517">
        <f>SUM(X162,X166)</f>
        <v>1127</v>
      </c>
      <c r="Y161" s="517"/>
      <c r="Z161" s="517">
        <f>SUM(Z162,Z166)</f>
        <v>446</v>
      </c>
      <c r="AA161" s="519"/>
      <c r="AB161" s="518">
        <f>SUM(AB162,AB166)</f>
        <v>243252</v>
      </c>
      <c r="AC161" s="517"/>
      <c r="AD161" s="517">
        <v>0</v>
      </c>
      <c r="AE161" s="517"/>
      <c r="AF161" s="517">
        <v>0</v>
      </c>
      <c r="AG161" s="517"/>
      <c r="AH161" s="518">
        <f>SUM(AH162,AH166)</f>
        <v>779894</v>
      </c>
      <c r="AI161" s="517"/>
      <c r="AJ161" s="517">
        <v>0</v>
      </c>
      <c r="AK161" s="514"/>
      <c r="AL161" s="517">
        <v>0</v>
      </c>
      <c r="AM161" s="514"/>
      <c r="AN161" s="517">
        <v>0</v>
      </c>
      <c r="AO161" s="514"/>
      <c r="AP161" s="517">
        <v>0</v>
      </c>
      <c r="AQ161" s="517"/>
      <c r="AR161" s="520">
        <f>SUM(AR162,AR166)</f>
        <v>0</v>
      </c>
    </row>
    <row r="162" spans="2:44" s="558" customFormat="1" ht="16.5" customHeight="1">
      <c r="B162" s="555"/>
      <c r="C162" s="509"/>
      <c r="D162" s="510" t="s">
        <v>244</v>
      </c>
      <c r="E162" s="516">
        <f>SUM(E163:E165)</f>
        <v>41</v>
      </c>
      <c r="F162" s="517">
        <f>SUM(F163:F165)</f>
        <v>13</v>
      </c>
      <c r="G162" s="517">
        <f>SUM(G163:G165)</f>
        <v>0</v>
      </c>
      <c r="H162" s="517">
        <f>SUM(H163:H165)</f>
        <v>28</v>
      </c>
      <c r="I162" s="517"/>
      <c r="J162" s="518">
        <f>SUM(J163:J165)</f>
        <v>198</v>
      </c>
      <c r="K162" s="518"/>
      <c r="L162" s="518">
        <f>SUM(L163:L165)</f>
        <v>135</v>
      </c>
      <c r="M162" s="518"/>
      <c r="N162" s="518">
        <f>SUM(N163:N165)</f>
        <v>63</v>
      </c>
      <c r="O162" s="518"/>
      <c r="P162" s="518">
        <f>SUM(P163:P165)</f>
        <v>58</v>
      </c>
      <c r="Q162" s="517">
        <f>SUM(Q163:Q165)</f>
        <v>0</v>
      </c>
      <c r="R162" s="517">
        <f>SUM(R163:R165)</f>
        <v>32</v>
      </c>
      <c r="S162" s="517">
        <f>SUM(S163:S165)</f>
        <v>0</v>
      </c>
      <c r="T162" s="517">
        <f>SUM(T163:T165)</f>
        <v>26</v>
      </c>
      <c r="U162" s="517"/>
      <c r="V162" s="517">
        <f>SUM(V163:V165)</f>
        <v>256</v>
      </c>
      <c r="W162" s="517"/>
      <c r="X162" s="517">
        <f>SUM(X163:X165)</f>
        <v>167</v>
      </c>
      <c r="Y162" s="517"/>
      <c r="Z162" s="517">
        <f>SUM(Z163:Z165)</f>
        <v>89</v>
      </c>
      <c r="AA162" s="519"/>
      <c r="AB162" s="518">
        <f>SUM(AB163:AB165)</f>
        <v>23168</v>
      </c>
      <c r="AC162" s="517"/>
      <c r="AD162" s="517">
        <f>SUM(AD163:AD165)</f>
        <v>0</v>
      </c>
      <c r="AE162" s="517"/>
      <c r="AF162" s="517">
        <f>SUM(AF163:AF165)</f>
        <v>0</v>
      </c>
      <c r="AG162" s="517"/>
      <c r="AH162" s="518">
        <f>SUM(AH163:AH165)</f>
        <v>70984</v>
      </c>
      <c r="AI162" s="517"/>
      <c r="AJ162" s="517">
        <f>SUM(AJ163:AJ165)</f>
        <v>0</v>
      </c>
      <c r="AK162" s="517"/>
      <c r="AL162" s="517">
        <f>SUM(AL163:AL165)</f>
        <v>0</v>
      </c>
      <c r="AM162" s="517"/>
      <c r="AN162" s="517">
        <f>SUM(AN163:AN165)</f>
        <v>0</v>
      </c>
      <c r="AO162" s="517"/>
      <c r="AP162" s="517">
        <f>SUM(AP163:AP165)</f>
        <v>0</v>
      </c>
      <c r="AQ162" s="517"/>
      <c r="AR162" s="520">
        <f>SUM(AR163:AR165)</f>
        <v>0</v>
      </c>
    </row>
    <row r="163" spans="2:44" ht="16.5" customHeight="1">
      <c r="B163" s="555">
        <v>32</v>
      </c>
      <c r="C163" s="521"/>
      <c r="D163" s="522" t="s">
        <v>245</v>
      </c>
      <c r="E163" s="523">
        <f>SUM(F163:H163)</f>
        <v>13</v>
      </c>
      <c r="F163" s="506">
        <v>2</v>
      </c>
      <c r="G163" s="506">
        <v>0</v>
      </c>
      <c r="H163" s="506">
        <v>11</v>
      </c>
      <c r="I163" s="506"/>
      <c r="J163" s="503">
        <f>SUM(L163+N163)</f>
        <v>6</v>
      </c>
      <c r="K163" s="503"/>
      <c r="L163" s="503">
        <v>5</v>
      </c>
      <c r="M163" s="503"/>
      <c r="N163" s="503">
        <v>1</v>
      </c>
      <c r="O163" s="503"/>
      <c r="P163" s="503">
        <f>SUM(R163:T163)</f>
        <v>19</v>
      </c>
      <c r="Q163" s="506"/>
      <c r="R163" s="506">
        <v>11</v>
      </c>
      <c r="S163" s="506"/>
      <c r="T163" s="525">
        <v>8</v>
      </c>
      <c r="U163" s="525"/>
      <c r="V163" s="525">
        <f aca="true" t="shared" si="36" ref="V163:V172">SUM(X163:Z163)</f>
        <v>25</v>
      </c>
      <c r="W163" s="525"/>
      <c r="X163" s="525">
        <v>16</v>
      </c>
      <c r="Y163" s="525"/>
      <c r="Z163" s="525">
        <v>9</v>
      </c>
      <c r="AA163" s="524"/>
      <c r="AB163" s="503">
        <v>538</v>
      </c>
      <c r="AC163" s="506"/>
      <c r="AD163" s="530">
        <v>0</v>
      </c>
      <c r="AE163" s="506"/>
      <c r="AF163" s="530">
        <v>0</v>
      </c>
      <c r="AG163" s="506"/>
      <c r="AH163" s="503">
        <v>4823</v>
      </c>
      <c r="AI163" s="506"/>
      <c r="AJ163" s="530">
        <v>0</v>
      </c>
      <c r="AK163" s="506"/>
      <c r="AL163" s="530">
        <v>0</v>
      </c>
      <c r="AM163" s="506"/>
      <c r="AN163" s="530">
        <v>0</v>
      </c>
      <c r="AO163" s="506"/>
      <c r="AP163" s="530">
        <v>0</v>
      </c>
      <c r="AQ163" s="506"/>
      <c r="AR163" s="526">
        <v>0</v>
      </c>
    </row>
    <row r="164" spans="2:44" ht="16.5" customHeight="1">
      <c r="B164" s="555"/>
      <c r="C164" s="521"/>
      <c r="D164" s="522" t="s">
        <v>247</v>
      </c>
      <c r="E164" s="523">
        <f>SUM(F164:H164)</f>
        <v>22</v>
      </c>
      <c r="F164" s="506">
        <v>8</v>
      </c>
      <c r="G164" s="506">
        <v>0</v>
      </c>
      <c r="H164" s="506">
        <v>14</v>
      </c>
      <c r="I164" s="506"/>
      <c r="J164" s="503">
        <f>SUM(L164+N164)</f>
        <v>104</v>
      </c>
      <c r="K164" s="503"/>
      <c r="L164" s="503">
        <v>70</v>
      </c>
      <c r="M164" s="503"/>
      <c r="N164" s="503">
        <v>34</v>
      </c>
      <c r="O164" s="503"/>
      <c r="P164" s="503">
        <f>SUM(R164:T164)</f>
        <v>32</v>
      </c>
      <c r="Q164" s="506"/>
      <c r="R164" s="506">
        <v>18</v>
      </c>
      <c r="S164" s="506"/>
      <c r="T164" s="525">
        <v>14</v>
      </c>
      <c r="U164" s="525"/>
      <c r="V164" s="525">
        <f t="shared" si="36"/>
        <v>136</v>
      </c>
      <c r="W164" s="525"/>
      <c r="X164" s="525">
        <v>88</v>
      </c>
      <c r="Y164" s="525"/>
      <c r="Z164" s="525">
        <v>48</v>
      </c>
      <c r="AA164" s="524"/>
      <c r="AB164" s="503">
        <v>11971</v>
      </c>
      <c r="AC164" s="506"/>
      <c r="AD164" s="530">
        <v>0</v>
      </c>
      <c r="AE164" s="506"/>
      <c r="AF164" s="530">
        <v>0</v>
      </c>
      <c r="AG164" s="506"/>
      <c r="AH164" s="503">
        <v>43004</v>
      </c>
      <c r="AI164" s="506"/>
      <c r="AJ164" s="530">
        <v>0</v>
      </c>
      <c r="AK164" s="506"/>
      <c r="AL164" s="530">
        <v>0</v>
      </c>
      <c r="AM164" s="506"/>
      <c r="AN164" s="530">
        <v>0</v>
      </c>
      <c r="AO164" s="506"/>
      <c r="AP164" s="530">
        <v>0</v>
      </c>
      <c r="AQ164" s="506"/>
      <c r="AR164" s="526">
        <v>0</v>
      </c>
    </row>
    <row r="165" spans="2:44" ht="16.5" customHeight="1">
      <c r="B165" s="555" t="s">
        <v>291</v>
      </c>
      <c r="C165" s="521"/>
      <c r="D165" s="522" t="s">
        <v>248</v>
      </c>
      <c r="E165" s="523">
        <f>SUM(F165:H165)</f>
        <v>6</v>
      </c>
      <c r="F165" s="506">
        <v>3</v>
      </c>
      <c r="G165" s="506">
        <v>0</v>
      </c>
      <c r="H165" s="506">
        <v>3</v>
      </c>
      <c r="I165" s="506"/>
      <c r="J165" s="503">
        <f>SUM(L165+N165)</f>
        <v>88</v>
      </c>
      <c r="K165" s="503"/>
      <c r="L165" s="503">
        <v>60</v>
      </c>
      <c r="M165" s="503"/>
      <c r="N165" s="503">
        <v>28</v>
      </c>
      <c r="O165" s="503"/>
      <c r="P165" s="503">
        <f>SUM(R165:T165)</f>
        <v>7</v>
      </c>
      <c r="Q165" s="506"/>
      <c r="R165" s="506">
        <v>3</v>
      </c>
      <c r="S165" s="506"/>
      <c r="T165" s="525">
        <v>4</v>
      </c>
      <c r="U165" s="525"/>
      <c r="V165" s="525">
        <f t="shared" si="36"/>
        <v>95</v>
      </c>
      <c r="W165" s="525"/>
      <c r="X165" s="525">
        <v>63</v>
      </c>
      <c r="Y165" s="525"/>
      <c r="Z165" s="525">
        <v>32</v>
      </c>
      <c r="AA165" s="524"/>
      <c r="AB165" s="503">
        <v>10659</v>
      </c>
      <c r="AC165" s="506"/>
      <c r="AD165" s="530">
        <v>0</v>
      </c>
      <c r="AE165" s="506"/>
      <c r="AF165" s="530">
        <v>0</v>
      </c>
      <c r="AG165" s="506"/>
      <c r="AH165" s="503">
        <v>23157</v>
      </c>
      <c r="AI165" s="506"/>
      <c r="AJ165" s="530">
        <v>0</v>
      </c>
      <c r="AK165" s="506"/>
      <c r="AL165" s="530">
        <v>0</v>
      </c>
      <c r="AM165" s="506"/>
      <c r="AN165" s="530">
        <v>0</v>
      </c>
      <c r="AO165" s="506"/>
      <c r="AP165" s="530">
        <v>0</v>
      </c>
      <c r="AQ165" s="506"/>
      <c r="AR165" s="526">
        <v>0</v>
      </c>
    </row>
    <row r="166" spans="2:44" s="558" customFormat="1" ht="16.5" customHeight="1">
      <c r="B166" s="555"/>
      <c r="C166" s="509"/>
      <c r="D166" s="510" t="s">
        <v>249</v>
      </c>
      <c r="E166" s="516">
        <f>SUM(E167:E172)</f>
        <v>10</v>
      </c>
      <c r="F166" s="517">
        <f>SUM(F167:F172)</f>
        <v>9</v>
      </c>
      <c r="G166" s="517">
        <f>SUM(G167:G172)</f>
        <v>0</v>
      </c>
      <c r="H166" s="517">
        <f>SUM(H167:H172)</f>
        <v>1</v>
      </c>
      <c r="I166" s="517"/>
      <c r="J166" s="518">
        <f>SUM(L166:N166)</f>
        <v>1316</v>
      </c>
      <c r="K166" s="518"/>
      <c r="L166" s="518">
        <v>959</v>
      </c>
      <c r="M166" s="518"/>
      <c r="N166" s="518">
        <v>357</v>
      </c>
      <c r="O166" s="518"/>
      <c r="P166" s="518">
        <f>SUM(P167:P172)</f>
        <v>1</v>
      </c>
      <c r="Q166" s="517"/>
      <c r="R166" s="517">
        <f>SUM(R167:R172)</f>
        <v>1</v>
      </c>
      <c r="S166" s="517"/>
      <c r="T166" s="517">
        <f>SUM(T167:T172)</f>
        <v>0</v>
      </c>
      <c r="U166" s="517"/>
      <c r="V166" s="514">
        <f t="shared" si="36"/>
        <v>1317</v>
      </c>
      <c r="W166" s="517"/>
      <c r="X166" s="517">
        <v>960</v>
      </c>
      <c r="Y166" s="517"/>
      <c r="Z166" s="517">
        <v>357</v>
      </c>
      <c r="AA166" s="519"/>
      <c r="AB166" s="518">
        <f>SUM(AD166:AF166)</f>
        <v>220084</v>
      </c>
      <c r="AC166" s="517"/>
      <c r="AD166" s="517">
        <v>215027</v>
      </c>
      <c r="AE166" s="517"/>
      <c r="AF166" s="517">
        <v>5057</v>
      </c>
      <c r="AG166" s="517"/>
      <c r="AH166" s="518">
        <f>SUM(AJ166,AL166,AN166,AP166)</f>
        <v>708910</v>
      </c>
      <c r="AI166" s="517"/>
      <c r="AJ166" s="517">
        <v>574785</v>
      </c>
      <c r="AK166" s="517"/>
      <c r="AL166" s="517">
        <v>29586</v>
      </c>
      <c r="AM166" s="517"/>
      <c r="AN166" s="517">
        <v>67671</v>
      </c>
      <c r="AO166" s="517"/>
      <c r="AP166" s="517">
        <v>36868</v>
      </c>
      <c r="AQ166" s="517"/>
      <c r="AR166" s="520">
        <v>0</v>
      </c>
    </row>
    <row r="167" spans="2:44" ht="16.5" customHeight="1">
      <c r="B167" s="555"/>
      <c r="C167" s="521"/>
      <c r="D167" s="522" t="s">
        <v>250</v>
      </c>
      <c r="E167" s="523">
        <f aca="true" t="shared" si="37" ref="E167:E172">SUM(F167:H167)</f>
        <v>1</v>
      </c>
      <c r="F167" s="506">
        <v>1</v>
      </c>
      <c r="G167" s="506">
        <v>0</v>
      </c>
      <c r="H167" s="506">
        <v>0</v>
      </c>
      <c r="I167" s="506"/>
      <c r="J167" s="503">
        <f>SUM(L167:N167)</f>
        <v>0</v>
      </c>
      <c r="K167" s="503"/>
      <c r="L167" s="503">
        <f>SUM(R167,X167)</f>
        <v>0</v>
      </c>
      <c r="M167" s="503"/>
      <c r="N167" s="503">
        <f>SUM(T167,Z167)</f>
        <v>0</v>
      </c>
      <c r="O167" s="503"/>
      <c r="P167" s="506">
        <f aca="true" t="shared" si="38" ref="P167:P172">SUM(R167:T167)</f>
        <v>0</v>
      </c>
      <c r="Q167" s="506"/>
      <c r="R167" s="525">
        <v>0</v>
      </c>
      <c r="S167" s="525"/>
      <c r="T167" s="525">
        <v>0</v>
      </c>
      <c r="U167" s="525"/>
      <c r="V167" s="503">
        <f t="shared" si="36"/>
        <v>0</v>
      </c>
      <c r="W167" s="525"/>
      <c r="X167" s="525" t="s">
        <v>261</v>
      </c>
      <c r="Y167" s="506"/>
      <c r="Z167" s="525" t="s">
        <v>261</v>
      </c>
      <c r="AA167" s="524"/>
      <c r="AB167" s="503">
        <f>SUM(AD167,AF167)</f>
        <v>0</v>
      </c>
      <c r="AC167" s="506"/>
      <c r="AD167" s="525" t="s">
        <v>261</v>
      </c>
      <c r="AE167" s="525"/>
      <c r="AF167" s="525" t="s">
        <v>261</v>
      </c>
      <c r="AG167" s="506"/>
      <c r="AH167" s="503">
        <f>SUM(AJ167,AL167,AN167,AP167)</f>
        <v>0</v>
      </c>
      <c r="AI167" s="506"/>
      <c r="AJ167" s="525" t="s">
        <v>261</v>
      </c>
      <c r="AK167" s="506"/>
      <c r="AL167" s="525" t="s">
        <v>261</v>
      </c>
      <c r="AM167" s="525"/>
      <c r="AN167" s="525" t="s">
        <v>261</v>
      </c>
      <c r="AO167" s="525"/>
      <c r="AP167" s="525" t="s">
        <v>261</v>
      </c>
      <c r="AQ167" s="506"/>
      <c r="AR167" s="559">
        <v>0</v>
      </c>
    </row>
    <row r="168" spans="2:44" ht="16.5" customHeight="1">
      <c r="B168" s="555" t="s">
        <v>289</v>
      </c>
      <c r="C168" s="521"/>
      <c r="D168" s="522" t="s">
        <v>251</v>
      </c>
      <c r="E168" s="523">
        <f t="shared" si="37"/>
        <v>5</v>
      </c>
      <c r="F168" s="506">
        <v>4</v>
      </c>
      <c r="G168" s="506">
        <v>0</v>
      </c>
      <c r="H168" s="506">
        <v>1</v>
      </c>
      <c r="I168" s="506"/>
      <c r="J168" s="503">
        <f>SUM(L168:N168)</f>
        <v>204</v>
      </c>
      <c r="K168" s="503"/>
      <c r="L168" s="503">
        <v>128</v>
      </c>
      <c r="M168" s="503"/>
      <c r="N168" s="503">
        <v>76</v>
      </c>
      <c r="O168" s="503"/>
      <c r="P168" s="506">
        <f t="shared" si="38"/>
        <v>1</v>
      </c>
      <c r="Q168" s="506"/>
      <c r="R168" s="525">
        <v>1</v>
      </c>
      <c r="S168" s="525"/>
      <c r="T168" s="525">
        <v>0</v>
      </c>
      <c r="U168" s="525"/>
      <c r="V168" s="503">
        <f t="shared" si="36"/>
        <v>205</v>
      </c>
      <c r="W168" s="525"/>
      <c r="X168" s="525">
        <v>129</v>
      </c>
      <c r="Y168" s="506"/>
      <c r="Z168" s="525">
        <v>76</v>
      </c>
      <c r="AA168" s="524"/>
      <c r="AB168" s="503">
        <f>SUM(AD168,AF168)</f>
        <v>26774</v>
      </c>
      <c r="AC168" s="506"/>
      <c r="AD168" s="525">
        <v>26641</v>
      </c>
      <c r="AE168" s="525"/>
      <c r="AF168" s="525">
        <v>133</v>
      </c>
      <c r="AG168" s="506"/>
      <c r="AH168" s="503">
        <f>SUM(AJ168,AL168,AN168,AP168)</f>
        <v>78854</v>
      </c>
      <c r="AI168" s="506"/>
      <c r="AJ168" s="525">
        <v>61847</v>
      </c>
      <c r="AK168" s="506"/>
      <c r="AL168" s="525">
        <v>2718</v>
      </c>
      <c r="AM168" s="525"/>
      <c r="AN168" s="525">
        <v>757</v>
      </c>
      <c r="AO168" s="525"/>
      <c r="AP168" s="525">
        <v>13532</v>
      </c>
      <c r="AQ168" s="506"/>
      <c r="AR168" s="559">
        <v>0</v>
      </c>
    </row>
    <row r="169" spans="2:44" ht="16.5" customHeight="1">
      <c r="B169" s="555"/>
      <c r="C169" s="521"/>
      <c r="D169" s="522" t="s">
        <v>252</v>
      </c>
      <c r="E169" s="523">
        <f t="shared" si="37"/>
        <v>1</v>
      </c>
      <c r="F169" s="506">
        <v>1</v>
      </c>
      <c r="G169" s="506">
        <v>0</v>
      </c>
      <c r="H169" s="506">
        <v>0</v>
      </c>
      <c r="I169" s="506"/>
      <c r="J169" s="503">
        <f>SUM(L169+N169)</f>
        <v>0</v>
      </c>
      <c r="K169" s="503"/>
      <c r="L169" s="503">
        <f>SUM(R169,X169)</f>
        <v>0</v>
      </c>
      <c r="M169" s="503"/>
      <c r="N169" s="503">
        <f>SUM(T169,Z169)</f>
        <v>0</v>
      </c>
      <c r="O169" s="503"/>
      <c r="P169" s="506">
        <f t="shared" si="38"/>
        <v>0</v>
      </c>
      <c r="Q169" s="506"/>
      <c r="R169" s="525">
        <v>0</v>
      </c>
      <c r="S169" s="525"/>
      <c r="T169" s="525">
        <v>0</v>
      </c>
      <c r="U169" s="525"/>
      <c r="V169" s="503">
        <f t="shared" si="36"/>
        <v>0</v>
      </c>
      <c r="W169" s="525"/>
      <c r="X169" s="525" t="s">
        <v>261</v>
      </c>
      <c r="Y169" s="506"/>
      <c r="Z169" s="525" t="s">
        <v>261</v>
      </c>
      <c r="AA169" s="524"/>
      <c r="AB169" s="503">
        <f>SUM(AD169,AF169)</f>
        <v>0</v>
      </c>
      <c r="AC169" s="506"/>
      <c r="AD169" s="525" t="s">
        <v>261</v>
      </c>
      <c r="AE169" s="525"/>
      <c r="AF169" s="525" t="s">
        <v>261</v>
      </c>
      <c r="AG169" s="506"/>
      <c r="AH169" s="503">
        <f>SUM(AJ169,AL169,AN169,AP169)</f>
        <v>0</v>
      </c>
      <c r="AI169" s="506"/>
      <c r="AJ169" s="525" t="s">
        <v>261</v>
      </c>
      <c r="AK169" s="506"/>
      <c r="AL169" s="525" t="s">
        <v>261</v>
      </c>
      <c r="AM169" s="525"/>
      <c r="AN169" s="525" t="s">
        <v>261</v>
      </c>
      <c r="AO169" s="525"/>
      <c r="AP169" s="525" t="s">
        <v>261</v>
      </c>
      <c r="AQ169" s="506"/>
      <c r="AR169" s="526">
        <v>0</v>
      </c>
    </row>
    <row r="170" spans="2:44" ht="16.5" customHeight="1">
      <c r="B170" s="555"/>
      <c r="C170" s="521"/>
      <c r="D170" s="522" t="s">
        <v>253</v>
      </c>
      <c r="E170" s="523">
        <f t="shared" si="37"/>
        <v>1</v>
      </c>
      <c r="F170" s="525">
        <v>1</v>
      </c>
      <c r="G170" s="525">
        <v>0</v>
      </c>
      <c r="H170" s="525" t="s">
        <v>108</v>
      </c>
      <c r="I170" s="506"/>
      <c r="J170" s="503">
        <f>SUM(L170:N170)</f>
        <v>0</v>
      </c>
      <c r="K170" s="503"/>
      <c r="L170" s="503">
        <f>SUM(R170,X170)</f>
        <v>0</v>
      </c>
      <c r="M170" s="503"/>
      <c r="N170" s="503">
        <f>SUM(T170,Z170)</f>
        <v>0</v>
      </c>
      <c r="O170" s="503"/>
      <c r="P170" s="506">
        <f t="shared" si="38"/>
        <v>0</v>
      </c>
      <c r="Q170" s="506"/>
      <c r="R170" s="525">
        <v>0</v>
      </c>
      <c r="S170" s="506"/>
      <c r="T170" s="525">
        <v>0</v>
      </c>
      <c r="U170" s="525"/>
      <c r="V170" s="503">
        <f t="shared" si="36"/>
        <v>0</v>
      </c>
      <c r="W170" s="525"/>
      <c r="X170" s="525" t="s">
        <v>261</v>
      </c>
      <c r="Y170" s="506"/>
      <c r="Z170" s="525" t="s">
        <v>261</v>
      </c>
      <c r="AA170" s="524"/>
      <c r="AB170" s="503">
        <f>SUM(AD170,AF170)</f>
        <v>0</v>
      </c>
      <c r="AC170" s="506"/>
      <c r="AD170" s="525" t="s">
        <v>264</v>
      </c>
      <c r="AE170" s="525"/>
      <c r="AF170" s="525">
        <v>0</v>
      </c>
      <c r="AG170" s="506"/>
      <c r="AH170" s="503">
        <f>SUM(AJ170,AL170,AN170,AP170)</f>
        <v>0</v>
      </c>
      <c r="AI170" s="506"/>
      <c r="AJ170" s="525" t="s">
        <v>264</v>
      </c>
      <c r="AK170" s="506"/>
      <c r="AL170" s="525" t="s">
        <v>264</v>
      </c>
      <c r="AM170" s="506"/>
      <c r="AN170" s="525" t="s">
        <v>264</v>
      </c>
      <c r="AO170" s="506"/>
      <c r="AP170" s="525" t="s">
        <v>264</v>
      </c>
      <c r="AQ170" s="506"/>
      <c r="AR170" s="526">
        <v>0</v>
      </c>
    </row>
    <row r="171" spans="2:44" ht="16.5" customHeight="1">
      <c r="B171" s="555"/>
      <c r="C171" s="521"/>
      <c r="D171" s="522" t="s">
        <v>255</v>
      </c>
      <c r="E171" s="523">
        <f t="shared" si="37"/>
        <v>1</v>
      </c>
      <c r="F171" s="525">
        <v>1</v>
      </c>
      <c r="G171" s="525">
        <v>0</v>
      </c>
      <c r="H171" s="525">
        <v>0</v>
      </c>
      <c r="I171" s="506"/>
      <c r="J171" s="503">
        <f>SUM(L171:N171)</f>
        <v>0</v>
      </c>
      <c r="K171" s="503"/>
      <c r="L171" s="503">
        <f>SUM(R171,X171)</f>
        <v>0</v>
      </c>
      <c r="M171" s="503"/>
      <c r="N171" s="503">
        <f>SUM(T171,Z171)</f>
        <v>0</v>
      </c>
      <c r="O171" s="503"/>
      <c r="P171" s="506">
        <f t="shared" si="38"/>
        <v>0</v>
      </c>
      <c r="Q171" s="506"/>
      <c r="R171" s="525">
        <v>0</v>
      </c>
      <c r="S171" s="506"/>
      <c r="T171" s="525">
        <v>0</v>
      </c>
      <c r="U171" s="525"/>
      <c r="V171" s="503">
        <f t="shared" si="36"/>
        <v>0</v>
      </c>
      <c r="W171" s="525"/>
      <c r="X171" s="525" t="s">
        <v>261</v>
      </c>
      <c r="Y171" s="506"/>
      <c r="Z171" s="525" t="s">
        <v>261</v>
      </c>
      <c r="AA171" s="524"/>
      <c r="AB171" s="503">
        <f>SUM(AD171,AF171)</f>
        <v>0</v>
      </c>
      <c r="AC171" s="506"/>
      <c r="AD171" s="525" t="s">
        <v>264</v>
      </c>
      <c r="AE171" s="525"/>
      <c r="AF171" s="525" t="s">
        <v>264</v>
      </c>
      <c r="AG171" s="506"/>
      <c r="AH171" s="503"/>
      <c r="AI171" s="506"/>
      <c r="AJ171" s="525" t="s">
        <v>264</v>
      </c>
      <c r="AK171" s="506"/>
      <c r="AL171" s="525" t="s">
        <v>264</v>
      </c>
      <c r="AM171" s="506"/>
      <c r="AN171" s="525" t="s">
        <v>264</v>
      </c>
      <c r="AO171" s="506"/>
      <c r="AP171" s="525" t="s">
        <v>264</v>
      </c>
      <c r="AQ171" s="506"/>
      <c r="AR171" s="526">
        <v>0</v>
      </c>
    </row>
    <row r="172" spans="2:44" ht="16.5" customHeight="1">
      <c r="B172" s="555"/>
      <c r="C172" s="521"/>
      <c r="D172" s="522" t="s">
        <v>256</v>
      </c>
      <c r="E172" s="523">
        <f t="shared" si="37"/>
        <v>1</v>
      </c>
      <c r="F172" s="506">
        <v>1</v>
      </c>
      <c r="G172" s="506">
        <v>0</v>
      </c>
      <c r="H172" s="506">
        <v>0</v>
      </c>
      <c r="I172" s="506"/>
      <c r="J172" s="503">
        <f>SUM(L172+N172)</f>
        <v>0</v>
      </c>
      <c r="K172" s="503"/>
      <c r="L172" s="503">
        <f>SUM(R172,X172)</f>
        <v>0</v>
      </c>
      <c r="M172" s="503"/>
      <c r="N172" s="503">
        <f>SUM(T172,Z172)</f>
        <v>0</v>
      </c>
      <c r="O172" s="503"/>
      <c r="P172" s="506">
        <f t="shared" si="38"/>
        <v>0</v>
      </c>
      <c r="Q172" s="506"/>
      <c r="R172" s="525">
        <v>0</v>
      </c>
      <c r="S172" s="506"/>
      <c r="T172" s="525">
        <v>0</v>
      </c>
      <c r="U172" s="525"/>
      <c r="V172" s="503">
        <f t="shared" si="36"/>
        <v>0</v>
      </c>
      <c r="W172" s="525"/>
      <c r="X172" s="525" t="s">
        <v>261</v>
      </c>
      <c r="Y172" s="506"/>
      <c r="Z172" s="525" t="s">
        <v>261</v>
      </c>
      <c r="AA172" s="524"/>
      <c r="AB172" s="534" t="s">
        <v>261</v>
      </c>
      <c r="AC172" s="506"/>
      <c r="AD172" s="525" t="s">
        <v>261</v>
      </c>
      <c r="AE172" s="525"/>
      <c r="AF172" s="525" t="s">
        <v>261</v>
      </c>
      <c r="AG172" s="506"/>
      <c r="AH172" s="534" t="s">
        <v>261</v>
      </c>
      <c r="AI172" s="506"/>
      <c r="AJ172" s="525" t="s">
        <v>261</v>
      </c>
      <c r="AK172" s="506"/>
      <c r="AL172" s="525" t="s">
        <v>261</v>
      </c>
      <c r="AM172" s="506"/>
      <c r="AN172" s="525" t="s">
        <v>261</v>
      </c>
      <c r="AO172" s="506"/>
      <c r="AP172" s="525" t="s">
        <v>261</v>
      </c>
      <c r="AQ172" s="506"/>
      <c r="AR172" s="526">
        <v>0</v>
      </c>
    </row>
    <row r="173" spans="2:44" s="558" customFormat="1" ht="16.5" customHeight="1">
      <c r="B173" s="555"/>
      <c r="C173" s="509"/>
      <c r="D173" s="510" t="s">
        <v>970</v>
      </c>
      <c r="E173" s="516">
        <f>SUM(E174,E178)</f>
        <v>465</v>
      </c>
      <c r="F173" s="517">
        <f>SUM(F174,F178)</f>
        <v>137</v>
      </c>
      <c r="G173" s="517">
        <f>SUM(G174,G178)</f>
        <v>2</v>
      </c>
      <c r="H173" s="517">
        <f>SUM(H174,H178)</f>
        <v>326</v>
      </c>
      <c r="I173" s="517"/>
      <c r="J173" s="518">
        <f>SUM(J174,J178)</f>
        <v>3871</v>
      </c>
      <c r="K173" s="518"/>
      <c r="L173" s="518">
        <f>SUM(L174,L178)</f>
        <v>2665</v>
      </c>
      <c r="M173" s="518"/>
      <c r="N173" s="518">
        <f>SUM(N174,N178)</f>
        <v>1206</v>
      </c>
      <c r="O173" s="518"/>
      <c r="P173" s="518">
        <f>SUM(P174,P178)</f>
        <v>539</v>
      </c>
      <c r="Q173" s="517"/>
      <c r="R173" s="517">
        <f>SUM(R174,R178)</f>
        <v>401</v>
      </c>
      <c r="S173" s="517"/>
      <c r="T173" s="517">
        <f>SUM(T174,T178)</f>
        <v>138</v>
      </c>
      <c r="U173" s="517"/>
      <c r="V173" s="517">
        <f>SUM(V174,V178)</f>
        <v>4410</v>
      </c>
      <c r="W173" s="517"/>
      <c r="X173" s="517">
        <f>SUM(X174,X178)</f>
        <v>3066</v>
      </c>
      <c r="Y173" s="517"/>
      <c r="Z173" s="517">
        <f>SUM(Z174,Z178)</f>
        <v>1344</v>
      </c>
      <c r="AA173" s="519"/>
      <c r="AB173" s="518">
        <f>SUM(AB174,AB178)</f>
        <v>433203</v>
      </c>
      <c r="AC173" s="517"/>
      <c r="AD173" s="517">
        <v>0</v>
      </c>
      <c r="AE173" s="517"/>
      <c r="AF173" s="517">
        <v>0</v>
      </c>
      <c r="AG173" s="517"/>
      <c r="AH173" s="518">
        <f>SUM(AH174,AH178)</f>
        <v>1332269</v>
      </c>
      <c r="AI173" s="517"/>
      <c r="AJ173" s="517">
        <v>0</v>
      </c>
      <c r="AK173" s="514"/>
      <c r="AL173" s="517">
        <v>0</v>
      </c>
      <c r="AM173" s="514"/>
      <c r="AN173" s="517">
        <v>0</v>
      </c>
      <c r="AO173" s="514"/>
      <c r="AP173" s="517">
        <v>0</v>
      </c>
      <c r="AQ173" s="517"/>
      <c r="AR173" s="520">
        <f>SUM(AR174,AR178)</f>
        <v>0</v>
      </c>
    </row>
    <row r="174" spans="2:44" s="558" customFormat="1" ht="16.5" customHeight="1">
      <c r="B174" s="555"/>
      <c r="C174" s="509"/>
      <c r="D174" s="510" t="s">
        <v>244</v>
      </c>
      <c r="E174" s="516">
        <f>SUM(E175:E177)</f>
        <v>412</v>
      </c>
      <c r="F174" s="517">
        <f>SUM(F175:F177)</f>
        <v>84</v>
      </c>
      <c r="G174" s="517">
        <f>SUM(G175:G177)</f>
        <v>2</v>
      </c>
      <c r="H174" s="517">
        <f>SUM(H175:H177)</f>
        <v>326</v>
      </c>
      <c r="I174" s="517"/>
      <c r="J174" s="518">
        <f>SUM(J175:J177)</f>
        <v>1519</v>
      </c>
      <c r="K174" s="518"/>
      <c r="L174" s="518">
        <f>SUM(L175:L177)</f>
        <v>1104</v>
      </c>
      <c r="M174" s="518"/>
      <c r="N174" s="518">
        <f>SUM(N175:N177)</f>
        <v>415</v>
      </c>
      <c r="O174" s="518"/>
      <c r="P174" s="518">
        <f>SUM(P175:P177)</f>
        <v>539</v>
      </c>
      <c r="Q174" s="517"/>
      <c r="R174" s="517">
        <f>SUM(R175:R177)</f>
        <v>401</v>
      </c>
      <c r="S174" s="517"/>
      <c r="T174" s="517">
        <f>SUM(T175:T177)</f>
        <v>138</v>
      </c>
      <c r="U174" s="517"/>
      <c r="V174" s="517">
        <f>SUM(V175:V177)</f>
        <v>2058</v>
      </c>
      <c r="W174" s="517"/>
      <c r="X174" s="517">
        <f>SUM(X175:X177)</f>
        <v>1505</v>
      </c>
      <c r="Y174" s="517"/>
      <c r="Z174" s="517">
        <f>SUM(Z175:Z177)</f>
        <v>553</v>
      </c>
      <c r="AA174" s="519"/>
      <c r="AB174" s="518">
        <f>SUM(AB175:AB177)</f>
        <v>153509</v>
      </c>
      <c r="AC174" s="517"/>
      <c r="AD174" s="517">
        <f>SUM(AD175:AD177)</f>
        <v>0</v>
      </c>
      <c r="AE174" s="517"/>
      <c r="AF174" s="517">
        <f>SUM(AF175:AF177)</f>
        <v>0</v>
      </c>
      <c r="AG174" s="517"/>
      <c r="AH174" s="518">
        <f>SUM(AH175:AH177)</f>
        <v>402016</v>
      </c>
      <c r="AI174" s="517"/>
      <c r="AJ174" s="517">
        <f>SUM(AJ175:AJ177)</f>
        <v>0</v>
      </c>
      <c r="AK174" s="517"/>
      <c r="AL174" s="517">
        <f>SUM(AL175:AL177)</f>
        <v>0</v>
      </c>
      <c r="AM174" s="517"/>
      <c r="AN174" s="517">
        <f>SUM(AN175:AN177)</f>
        <v>0</v>
      </c>
      <c r="AO174" s="517"/>
      <c r="AP174" s="517">
        <f>SUM(AP175:AP177)</f>
        <v>0</v>
      </c>
      <c r="AQ174" s="517"/>
      <c r="AR174" s="520">
        <f>SUM(AR175:AR177)</f>
        <v>0</v>
      </c>
    </row>
    <row r="175" spans="2:44" ht="16.5" customHeight="1">
      <c r="B175" s="555">
        <v>33</v>
      </c>
      <c r="C175" s="521"/>
      <c r="D175" s="522" t="s">
        <v>245</v>
      </c>
      <c r="E175" s="523">
        <f>SUM(F175:H175)</f>
        <v>216</v>
      </c>
      <c r="F175" s="506">
        <v>9</v>
      </c>
      <c r="G175" s="525">
        <v>1</v>
      </c>
      <c r="H175" s="525">
        <v>206</v>
      </c>
      <c r="I175" s="506"/>
      <c r="J175" s="503">
        <f>SUM(L175+N175)</f>
        <v>107</v>
      </c>
      <c r="K175" s="503"/>
      <c r="L175" s="503">
        <v>79</v>
      </c>
      <c r="M175" s="503"/>
      <c r="N175" s="503">
        <v>28</v>
      </c>
      <c r="O175" s="503"/>
      <c r="P175" s="503">
        <f>SUM(R175:T175)</f>
        <v>315</v>
      </c>
      <c r="Q175" s="506"/>
      <c r="R175" s="506">
        <v>245</v>
      </c>
      <c r="S175" s="506"/>
      <c r="T175" s="506">
        <v>70</v>
      </c>
      <c r="U175" s="506"/>
      <c r="V175" s="506">
        <f>SUM(X175:Z175)</f>
        <v>422</v>
      </c>
      <c r="W175" s="506"/>
      <c r="X175" s="506">
        <v>324</v>
      </c>
      <c r="Y175" s="506"/>
      <c r="Z175" s="506">
        <v>98</v>
      </c>
      <c r="AA175" s="524"/>
      <c r="AB175" s="503">
        <v>9410</v>
      </c>
      <c r="AC175" s="506"/>
      <c r="AD175" s="530">
        <v>0</v>
      </c>
      <c r="AE175" s="506"/>
      <c r="AF175" s="530">
        <v>0</v>
      </c>
      <c r="AG175" s="506"/>
      <c r="AH175" s="503">
        <v>36138</v>
      </c>
      <c r="AI175" s="506"/>
      <c r="AJ175" s="530">
        <v>0</v>
      </c>
      <c r="AK175" s="506"/>
      <c r="AL175" s="530">
        <v>0</v>
      </c>
      <c r="AM175" s="506"/>
      <c r="AN175" s="530">
        <v>0</v>
      </c>
      <c r="AO175" s="506"/>
      <c r="AP175" s="530">
        <v>0</v>
      </c>
      <c r="AQ175" s="506"/>
      <c r="AR175" s="526">
        <v>0</v>
      </c>
    </row>
    <row r="176" spans="2:44" ht="16.5" customHeight="1">
      <c r="B176" s="555"/>
      <c r="C176" s="521"/>
      <c r="D176" s="522" t="s">
        <v>247</v>
      </c>
      <c r="E176" s="523">
        <f>SUM(F176:H176)</f>
        <v>140</v>
      </c>
      <c r="F176" s="506">
        <v>36</v>
      </c>
      <c r="G176" s="525">
        <v>0</v>
      </c>
      <c r="H176" s="525">
        <v>104</v>
      </c>
      <c r="I176" s="506"/>
      <c r="J176" s="503">
        <f>SUM(L176+N176)</f>
        <v>668</v>
      </c>
      <c r="K176" s="503"/>
      <c r="L176" s="503">
        <v>485</v>
      </c>
      <c r="M176" s="503"/>
      <c r="N176" s="503">
        <v>183</v>
      </c>
      <c r="O176" s="503"/>
      <c r="P176" s="503">
        <f>SUM(R176:T176)</f>
        <v>189</v>
      </c>
      <c r="Q176" s="506"/>
      <c r="R176" s="506">
        <v>136</v>
      </c>
      <c r="S176" s="506"/>
      <c r="T176" s="506">
        <v>53</v>
      </c>
      <c r="U176" s="506"/>
      <c r="V176" s="506">
        <f>SUM(X176:Z176)</f>
        <v>857</v>
      </c>
      <c r="W176" s="506"/>
      <c r="X176" s="506">
        <v>621</v>
      </c>
      <c r="Y176" s="506"/>
      <c r="Z176" s="506">
        <v>236</v>
      </c>
      <c r="AA176" s="524"/>
      <c r="AB176" s="503">
        <v>64660</v>
      </c>
      <c r="AC176" s="506"/>
      <c r="AD176" s="530">
        <v>0</v>
      </c>
      <c r="AE176" s="506"/>
      <c r="AF176" s="530">
        <v>0</v>
      </c>
      <c r="AG176" s="506"/>
      <c r="AH176" s="503">
        <v>160468</v>
      </c>
      <c r="AI176" s="506"/>
      <c r="AJ176" s="530">
        <v>0</v>
      </c>
      <c r="AK176" s="506"/>
      <c r="AL176" s="530">
        <v>0</v>
      </c>
      <c r="AM176" s="506"/>
      <c r="AN176" s="530">
        <v>0</v>
      </c>
      <c r="AO176" s="506"/>
      <c r="AP176" s="530">
        <v>0</v>
      </c>
      <c r="AQ176" s="506"/>
      <c r="AR176" s="526">
        <v>0</v>
      </c>
    </row>
    <row r="177" spans="2:44" ht="16.5" customHeight="1">
      <c r="B177" s="555" t="s">
        <v>292</v>
      </c>
      <c r="C177" s="521"/>
      <c r="D177" s="522" t="s">
        <v>248</v>
      </c>
      <c r="E177" s="523">
        <f>SUM(F177:H177)</f>
        <v>56</v>
      </c>
      <c r="F177" s="506">
        <v>39</v>
      </c>
      <c r="G177" s="525">
        <v>1</v>
      </c>
      <c r="H177" s="525">
        <v>16</v>
      </c>
      <c r="I177" s="506"/>
      <c r="J177" s="503">
        <f>SUM(L177+N177)</f>
        <v>744</v>
      </c>
      <c r="K177" s="503"/>
      <c r="L177" s="503">
        <v>540</v>
      </c>
      <c r="M177" s="503"/>
      <c r="N177" s="503">
        <v>204</v>
      </c>
      <c r="O177" s="503"/>
      <c r="P177" s="503">
        <f>SUM(R177:T177)</f>
        <v>35</v>
      </c>
      <c r="Q177" s="506"/>
      <c r="R177" s="506">
        <v>20</v>
      </c>
      <c r="S177" s="506"/>
      <c r="T177" s="506">
        <v>15</v>
      </c>
      <c r="U177" s="506"/>
      <c r="V177" s="506">
        <f>SUM(X177:Z177)</f>
        <v>779</v>
      </c>
      <c r="W177" s="506"/>
      <c r="X177" s="506">
        <v>560</v>
      </c>
      <c r="Y177" s="506"/>
      <c r="Z177" s="506">
        <v>219</v>
      </c>
      <c r="AA177" s="524"/>
      <c r="AB177" s="503">
        <v>79439</v>
      </c>
      <c r="AC177" s="506"/>
      <c r="AD177" s="530">
        <v>0</v>
      </c>
      <c r="AE177" s="506"/>
      <c r="AF177" s="530">
        <v>0</v>
      </c>
      <c r="AG177" s="506"/>
      <c r="AH177" s="503">
        <v>205410</v>
      </c>
      <c r="AI177" s="506"/>
      <c r="AJ177" s="530">
        <v>0</v>
      </c>
      <c r="AK177" s="506"/>
      <c r="AL177" s="530">
        <v>0</v>
      </c>
      <c r="AM177" s="506"/>
      <c r="AN177" s="530">
        <v>0</v>
      </c>
      <c r="AO177" s="506"/>
      <c r="AP177" s="530">
        <v>0</v>
      </c>
      <c r="AQ177" s="506"/>
      <c r="AR177" s="526">
        <v>0</v>
      </c>
    </row>
    <row r="178" spans="2:44" s="558" customFormat="1" ht="16.5" customHeight="1">
      <c r="B178" s="555"/>
      <c r="C178" s="509"/>
      <c r="D178" s="510" t="s">
        <v>249</v>
      </c>
      <c r="E178" s="516">
        <f>SUM(E179:E182)</f>
        <v>53</v>
      </c>
      <c r="F178" s="517">
        <f>SUM(F179:F182)</f>
        <v>53</v>
      </c>
      <c r="G178" s="517">
        <f>SUM(G179:G182)</f>
        <v>0</v>
      </c>
      <c r="H178" s="517">
        <f>SUM(H179:H182)</f>
        <v>0</v>
      </c>
      <c r="I178" s="517"/>
      <c r="J178" s="518">
        <f>SUM(L178:N178)</f>
        <v>2352</v>
      </c>
      <c r="K178" s="518"/>
      <c r="L178" s="518">
        <f>SUM(L179:L182)</f>
        <v>1561</v>
      </c>
      <c r="M178" s="518"/>
      <c r="N178" s="518">
        <f>SUM(N179:N182)</f>
        <v>791</v>
      </c>
      <c r="O178" s="518"/>
      <c r="P178" s="517">
        <f>SUM(P179:P182)</f>
        <v>0</v>
      </c>
      <c r="Q178" s="517"/>
      <c r="R178" s="517">
        <f>SUM(R179:R182)</f>
        <v>0</v>
      </c>
      <c r="S178" s="517"/>
      <c r="T178" s="517">
        <f>SUM(T179:T182)</f>
        <v>0</v>
      </c>
      <c r="U178" s="517"/>
      <c r="V178" s="517">
        <f>SUM(V179:V182)</f>
        <v>2352</v>
      </c>
      <c r="W178" s="517"/>
      <c r="X178" s="517">
        <f>SUM(X179:X182)</f>
        <v>1561</v>
      </c>
      <c r="Y178" s="517"/>
      <c r="Z178" s="517">
        <f>SUM(Z179:Z182)</f>
        <v>791</v>
      </c>
      <c r="AA178" s="519"/>
      <c r="AB178" s="518">
        <f>SUM(AD178,AF178)</f>
        <v>279694</v>
      </c>
      <c r="AC178" s="517"/>
      <c r="AD178" s="517">
        <f>SUM(AD179:AD182)</f>
        <v>273556</v>
      </c>
      <c r="AE178" s="517"/>
      <c r="AF178" s="517">
        <f>SUM(AF179:AF182)</f>
        <v>6138</v>
      </c>
      <c r="AG178" s="517"/>
      <c r="AH178" s="518">
        <f>SUM(AJ178,AL178,AN178,AP178)</f>
        <v>930253</v>
      </c>
      <c r="AI178" s="517"/>
      <c r="AJ178" s="517">
        <f>SUM(AJ179:AJ182)</f>
        <v>730247</v>
      </c>
      <c r="AK178" s="517"/>
      <c r="AL178" s="517">
        <f>SUM(AL179:AL182)</f>
        <v>16495</v>
      </c>
      <c r="AM178" s="517"/>
      <c r="AN178" s="517">
        <f>SUM(AN179:AN182)</f>
        <v>11867</v>
      </c>
      <c r="AO178" s="517"/>
      <c r="AP178" s="517">
        <f>SUM(AP179:AP182)</f>
        <v>171644</v>
      </c>
      <c r="AQ178" s="517"/>
      <c r="AR178" s="520">
        <f>SUM(AR179:AR182)</f>
        <v>0</v>
      </c>
    </row>
    <row r="179" spans="2:44" ht="16.5" customHeight="1">
      <c r="B179" s="555" t="s">
        <v>293</v>
      </c>
      <c r="C179" s="521"/>
      <c r="D179" s="522" t="s">
        <v>250</v>
      </c>
      <c r="E179" s="523">
        <f>SUM(F179:H179)</f>
        <v>21</v>
      </c>
      <c r="F179" s="506">
        <v>21</v>
      </c>
      <c r="G179" s="506">
        <v>0</v>
      </c>
      <c r="H179" s="506">
        <v>0</v>
      </c>
      <c r="I179" s="506"/>
      <c r="J179" s="503">
        <f>SUM(L179+N179)</f>
        <v>517</v>
      </c>
      <c r="K179" s="503"/>
      <c r="L179" s="503">
        <v>353</v>
      </c>
      <c r="M179" s="503"/>
      <c r="N179" s="503">
        <v>164</v>
      </c>
      <c r="O179" s="503"/>
      <c r="P179" s="506">
        <f>SUM(R179:T179)</f>
        <v>0</v>
      </c>
      <c r="Q179" s="506"/>
      <c r="R179" s="506">
        <v>0</v>
      </c>
      <c r="S179" s="506"/>
      <c r="T179" s="506">
        <v>0</v>
      </c>
      <c r="U179" s="506"/>
      <c r="V179" s="506">
        <f>SUM(X179:Z179)</f>
        <v>517</v>
      </c>
      <c r="W179" s="506"/>
      <c r="X179" s="506">
        <v>353</v>
      </c>
      <c r="Y179" s="506"/>
      <c r="Z179" s="506">
        <v>164</v>
      </c>
      <c r="AA179" s="524"/>
      <c r="AB179" s="503">
        <f>SUM(AD179,AF179)</f>
        <v>56027</v>
      </c>
      <c r="AC179" s="506"/>
      <c r="AD179" s="506">
        <v>54521</v>
      </c>
      <c r="AE179" s="506"/>
      <c r="AF179" s="506">
        <v>1506</v>
      </c>
      <c r="AG179" s="506"/>
      <c r="AH179" s="503">
        <f>SUM(AJ179,AL179,AN179,AP179)</f>
        <v>155452</v>
      </c>
      <c r="AI179" s="506"/>
      <c r="AJ179" s="506">
        <v>117934</v>
      </c>
      <c r="AK179" s="506"/>
      <c r="AL179" s="506">
        <v>6177</v>
      </c>
      <c r="AM179" s="506"/>
      <c r="AN179" s="506">
        <v>2737</v>
      </c>
      <c r="AO179" s="506"/>
      <c r="AP179" s="506">
        <v>28604</v>
      </c>
      <c r="AQ179" s="506"/>
      <c r="AR179" s="526">
        <v>0</v>
      </c>
    </row>
    <row r="180" spans="2:44" ht="16.5" customHeight="1">
      <c r="B180" s="555"/>
      <c r="C180" s="521"/>
      <c r="D180" s="522" t="s">
        <v>251</v>
      </c>
      <c r="E180" s="523">
        <f>SUM(F180:H180)</f>
        <v>15</v>
      </c>
      <c r="F180" s="506">
        <v>15</v>
      </c>
      <c r="G180" s="506">
        <v>0</v>
      </c>
      <c r="H180" s="506">
        <v>0</v>
      </c>
      <c r="I180" s="506"/>
      <c r="J180" s="503">
        <f>SUM(L180+N180)</f>
        <v>570</v>
      </c>
      <c r="K180" s="503"/>
      <c r="L180" s="503">
        <v>378</v>
      </c>
      <c r="M180" s="503"/>
      <c r="N180" s="503">
        <v>192</v>
      </c>
      <c r="O180" s="503"/>
      <c r="P180" s="506">
        <f>SUM(R180:T180)</f>
        <v>0</v>
      </c>
      <c r="Q180" s="506"/>
      <c r="R180" s="506">
        <v>0</v>
      </c>
      <c r="S180" s="506"/>
      <c r="T180" s="506">
        <v>0</v>
      </c>
      <c r="U180" s="506"/>
      <c r="V180" s="506">
        <f>SUM(X180:Z180)</f>
        <v>570</v>
      </c>
      <c r="W180" s="506"/>
      <c r="X180" s="506">
        <v>378</v>
      </c>
      <c r="Y180" s="506"/>
      <c r="Z180" s="506">
        <v>192</v>
      </c>
      <c r="AA180" s="524"/>
      <c r="AB180" s="503">
        <f>SUM(AD180,AF180)</f>
        <v>65297</v>
      </c>
      <c r="AC180" s="506"/>
      <c r="AD180" s="506">
        <v>64094</v>
      </c>
      <c r="AE180" s="506"/>
      <c r="AF180" s="506">
        <v>1203</v>
      </c>
      <c r="AG180" s="506"/>
      <c r="AH180" s="503">
        <f>SUM(AJ180,AL180,AN180,AP180)</f>
        <v>269878</v>
      </c>
      <c r="AI180" s="506"/>
      <c r="AJ180" s="506">
        <v>201661</v>
      </c>
      <c r="AK180" s="506"/>
      <c r="AL180" s="506">
        <v>3560</v>
      </c>
      <c r="AM180" s="506"/>
      <c r="AN180" s="506">
        <v>2918</v>
      </c>
      <c r="AO180" s="506"/>
      <c r="AP180" s="506">
        <v>61739</v>
      </c>
      <c r="AQ180" s="506"/>
      <c r="AR180" s="526">
        <v>0</v>
      </c>
    </row>
    <row r="181" spans="2:44" ht="16.5" customHeight="1">
      <c r="B181" s="555"/>
      <c r="C181" s="521"/>
      <c r="D181" s="522" t="s">
        <v>252</v>
      </c>
      <c r="E181" s="523">
        <f>SUM(F181:H181)</f>
        <v>15</v>
      </c>
      <c r="F181" s="506">
        <v>15</v>
      </c>
      <c r="G181" s="506">
        <v>0</v>
      </c>
      <c r="H181" s="506">
        <v>0</v>
      </c>
      <c r="I181" s="506" t="s">
        <v>257</v>
      </c>
      <c r="J181" s="503">
        <f>SUM(L181+N181)</f>
        <v>1265</v>
      </c>
      <c r="K181" s="506" t="s">
        <v>257</v>
      </c>
      <c r="L181" s="503">
        <v>830</v>
      </c>
      <c r="M181" s="506" t="s">
        <v>257</v>
      </c>
      <c r="N181" s="503">
        <v>435</v>
      </c>
      <c r="O181" s="503"/>
      <c r="P181" s="506">
        <f>SUM(R181:T181)</f>
        <v>0</v>
      </c>
      <c r="Q181" s="524"/>
      <c r="R181" s="506">
        <v>0</v>
      </c>
      <c r="S181" s="524"/>
      <c r="T181" s="506">
        <v>0</v>
      </c>
      <c r="U181" s="506" t="s">
        <v>257</v>
      </c>
      <c r="V181" s="506">
        <f>SUM(X181:Z181)</f>
        <v>1265</v>
      </c>
      <c r="W181" s="506" t="s">
        <v>257</v>
      </c>
      <c r="X181" s="506">
        <v>830</v>
      </c>
      <c r="Y181" s="506" t="s">
        <v>257</v>
      </c>
      <c r="Z181" s="506">
        <v>435</v>
      </c>
      <c r="AA181" s="506" t="s">
        <v>257</v>
      </c>
      <c r="AB181" s="503">
        <f>SUM(AD181,AF181)</f>
        <v>158370</v>
      </c>
      <c r="AC181" s="506" t="s">
        <v>257</v>
      </c>
      <c r="AD181" s="506">
        <v>154941</v>
      </c>
      <c r="AE181" s="506" t="s">
        <v>257</v>
      </c>
      <c r="AF181" s="506">
        <v>3429</v>
      </c>
      <c r="AG181" s="506" t="s">
        <v>257</v>
      </c>
      <c r="AH181" s="503">
        <f>SUM(AJ181,AL181,AN181,AP181)</f>
        <v>504923</v>
      </c>
      <c r="AI181" s="506" t="s">
        <v>257</v>
      </c>
      <c r="AJ181" s="506">
        <v>410652</v>
      </c>
      <c r="AK181" s="506" t="s">
        <v>257</v>
      </c>
      <c r="AL181" s="506">
        <v>6758</v>
      </c>
      <c r="AM181" s="506" t="s">
        <v>257</v>
      </c>
      <c r="AN181" s="506">
        <v>6212</v>
      </c>
      <c r="AO181" s="506" t="s">
        <v>257</v>
      </c>
      <c r="AP181" s="506">
        <v>81301</v>
      </c>
      <c r="AQ181" s="506"/>
      <c r="AR181" s="526">
        <v>0</v>
      </c>
    </row>
    <row r="182" spans="2:44" ht="16.5" customHeight="1">
      <c r="B182" s="555"/>
      <c r="C182" s="521"/>
      <c r="D182" s="522" t="s">
        <v>253</v>
      </c>
      <c r="E182" s="523">
        <f>SUM(F182:H182)</f>
        <v>2</v>
      </c>
      <c r="F182" s="506">
        <v>2</v>
      </c>
      <c r="G182" s="506">
        <v>0</v>
      </c>
      <c r="H182" s="506">
        <v>0</v>
      </c>
      <c r="I182" s="506"/>
      <c r="J182" s="503">
        <f>SUM(L182+N182)</f>
        <v>0</v>
      </c>
      <c r="K182" s="503"/>
      <c r="L182" s="503">
        <f>SUM(R182,X182)</f>
        <v>0</v>
      </c>
      <c r="M182" s="503"/>
      <c r="N182" s="503">
        <f>SUM(T182,Z182)</f>
        <v>0</v>
      </c>
      <c r="O182" s="503"/>
      <c r="P182" s="506">
        <f>SUM(R182:T182)</f>
        <v>0</v>
      </c>
      <c r="Q182" s="506"/>
      <c r="R182" s="525">
        <v>0</v>
      </c>
      <c r="S182" s="506"/>
      <c r="T182" s="525">
        <v>0</v>
      </c>
      <c r="U182" s="525"/>
      <c r="V182" s="503">
        <f>SUM(X182:Z182)</f>
        <v>0</v>
      </c>
      <c r="W182" s="525"/>
      <c r="X182" s="525" t="s">
        <v>261</v>
      </c>
      <c r="Y182" s="525"/>
      <c r="Z182" s="525" t="s">
        <v>261</v>
      </c>
      <c r="AA182" s="524"/>
      <c r="AB182" s="534" t="s">
        <v>264</v>
      </c>
      <c r="AC182" s="506"/>
      <c r="AD182" s="525" t="s">
        <v>264</v>
      </c>
      <c r="AE182" s="525"/>
      <c r="AF182" s="525" t="s">
        <v>264</v>
      </c>
      <c r="AG182" s="506"/>
      <c r="AH182" s="534" t="s">
        <v>264</v>
      </c>
      <c r="AI182" s="506"/>
      <c r="AJ182" s="525" t="s">
        <v>261</v>
      </c>
      <c r="AK182" s="506"/>
      <c r="AL182" s="525" t="s">
        <v>264</v>
      </c>
      <c r="AM182" s="506"/>
      <c r="AN182" s="525" t="s">
        <v>264</v>
      </c>
      <c r="AO182" s="506"/>
      <c r="AP182" s="525" t="s">
        <v>264</v>
      </c>
      <c r="AQ182" s="506"/>
      <c r="AR182" s="526">
        <v>0</v>
      </c>
    </row>
    <row r="183" spans="2:44" s="558" customFormat="1" ht="16.5" customHeight="1">
      <c r="B183" s="555"/>
      <c r="C183" s="509"/>
      <c r="D183" s="510" t="s">
        <v>970</v>
      </c>
      <c r="E183" s="516">
        <f>SUM(E184,E188)</f>
        <v>412</v>
      </c>
      <c r="F183" s="517">
        <f>SUM(F184,F188)</f>
        <v>171</v>
      </c>
      <c r="G183" s="517">
        <f>SUM(G184,G188)</f>
        <v>1</v>
      </c>
      <c r="H183" s="517">
        <f>SUM(H184,H188)</f>
        <v>240</v>
      </c>
      <c r="I183" s="517"/>
      <c r="J183" s="518">
        <f>SUM(J184,J188)</f>
        <v>9799</v>
      </c>
      <c r="K183" s="518"/>
      <c r="L183" s="518">
        <f>SUM(L184,L188)</f>
        <v>6955</v>
      </c>
      <c r="M183" s="518"/>
      <c r="N183" s="518">
        <f>SUM(N184,N188)</f>
        <v>2844</v>
      </c>
      <c r="O183" s="518"/>
      <c r="P183" s="518">
        <f>SUM(P184,P188)</f>
        <v>438</v>
      </c>
      <c r="Q183" s="517"/>
      <c r="R183" s="517">
        <f>SUM(R184,R188)</f>
        <v>269</v>
      </c>
      <c r="S183" s="517"/>
      <c r="T183" s="517">
        <f>SUM(T184,T188)</f>
        <v>169</v>
      </c>
      <c r="U183" s="517"/>
      <c r="V183" s="517">
        <f>SUM(V184,V188)</f>
        <v>10237</v>
      </c>
      <c r="W183" s="517"/>
      <c r="X183" s="517">
        <f>SUM(X184,X188)</f>
        <v>7224</v>
      </c>
      <c r="Y183" s="517"/>
      <c r="Z183" s="517">
        <f>SUM(Z184,Z188)</f>
        <v>3013</v>
      </c>
      <c r="AA183" s="519"/>
      <c r="AB183" s="518">
        <f>SUM(AB184,AB188)</f>
        <v>1245873</v>
      </c>
      <c r="AC183" s="517"/>
      <c r="AD183" s="517">
        <v>0</v>
      </c>
      <c r="AE183" s="517"/>
      <c r="AF183" s="517">
        <v>0</v>
      </c>
      <c r="AG183" s="517"/>
      <c r="AH183" s="518">
        <f>SUM(AH184,AH188)</f>
        <v>3059581</v>
      </c>
      <c r="AI183" s="517"/>
      <c r="AJ183" s="517">
        <v>0</v>
      </c>
      <c r="AK183" s="514"/>
      <c r="AL183" s="517">
        <v>0</v>
      </c>
      <c r="AM183" s="514"/>
      <c r="AN183" s="517">
        <v>0</v>
      </c>
      <c r="AO183" s="514"/>
      <c r="AP183" s="517">
        <v>0</v>
      </c>
      <c r="AQ183" s="517"/>
      <c r="AR183" s="520">
        <f>SUM(AR184,AR188)</f>
        <v>0</v>
      </c>
    </row>
    <row r="184" spans="2:44" s="558" customFormat="1" ht="16.5" customHeight="1">
      <c r="B184" s="555"/>
      <c r="C184" s="509"/>
      <c r="D184" s="510" t="s">
        <v>244</v>
      </c>
      <c r="E184" s="516">
        <f>SUM(E185:E187)</f>
        <v>316</v>
      </c>
      <c r="F184" s="517">
        <f>SUM(F185:F187)</f>
        <v>81</v>
      </c>
      <c r="G184" s="517">
        <f>SUM(G185:G187)</f>
        <v>0</v>
      </c>
      <c r="H184" s="517">
        <f>SUM(H185:H187)</f>
        <v>235</v>
      </c>
      <c r="I184" s="517"/>
      <c r="J184" s="518">
        <f>SUM(J185:J187)</f>
        <v>1492</v>
      </c>
      <c r="K184" s="518"/>
      <c r="L184" s="518">
        <f>SUM(L185:L187)</f>
        <v>1021</v>
      </c>
      <c r="M184" s="518"/>
      <c r="N184" s="518">
        <f>SUM(N185:N187)</f>
        <v>471</v>
      </c>
      <c r="O184" s="518"/>
      <c r="P184" s="518">
        <f>SUM(P185:P187)</f>
        <v>432</v>
      </c>
      <c r="Q184" s="517"/>
      <c r="R184" s="517">
        <f>SUM(R185:R187)</f>
        <v>265</v>
      </c>
      <c r="S184" s="517"/>
      <c r="T184" s="517">
        <f>SUM(T185:T187)</f>
        <v>167</v>
      </c>
      <c r="U184" s="517"/>
      <c r="V184" s="517">
        <f>SUM(V185:V187)</f>
        <v>1924</v>
      </c>
      <c r="W184" s="517"/>
      <c r="X184" s="517">
        <f>SUM(X185:X187)</f>
        <v>1286</v>
      </c>
      <c r="Y184" s="517"/>
      <c r="Z184" s="517">
        <f>SUM(Z185:Z187)</f>
        <v>638</v>
      </c>
      <c r="AA184" s="519"/>
      <c r="AB184" s="518">
        <f>SUM(AB185:AB187)</f>
        <v>147826</v>
      </c>
      <c r="AC184" s="517"/>
      <c r="AD184" s="517">
        <f>SUM(AD185:AD187)</f>
        <v>0</v>
      </c>
      <c r="AE184" s="517"/>
      <c r="AF184" s="517">
        <f>SUM(AF185:AF187)</f>
        <v>0</v>
      </c>
      <c r="AG184" s="517"/>
      <c r="AH184" s="518">
        <f>SUM(AH185:AH187)</f>
        <v>230783</v>
      </c>
      <c r="AI184" s="517"/>
      <c r="AJ184" s="517">
        <f>SUM(AJ185:AJ187)</f>
        <v>0</v>
      </c>
      <c r="AK184" s="517"/>
      <c r="AL184" s="517">
        <f>SUM(AL185:AL187)</f>
        <v>0</v>
      </c>
      <c r="AM184" s="517"/>
      <c r="AN184" s="517">
        <f>SUM(AN185:AN187)</f>
        <v>0</v>
      </c>
      <c r="AO184" s="517"/>
      <c r="AP184" s="517">
        <f>SUM(AP185:AP187)</f>
        <v>0</v>
      </c>
      <c r="AQ184" s="517"/>
      <c r="AR184" s="520">
        <f>SUM(AR185:AR187)</f>
        <v>0</v>
      </c>
    </row>
    <row r="185" spans="2:44" ht="16.5" customHeight="1">
      <c r="B185" s="555">
        <v>34</v>
      </c>
      <c r="C185" s="521"/>
      <c r="D185" s="522" t="s">
        <v>245</v>
      </c>
      <c r="E185" s="523">
        <f>SUM(F185:H185)</f>
        <v>125</v>
      </c>
      <c r="F185" s="506">
        <v>5</v>
      </c>
      <c r="G185" s="506">
        <v>0</v>
      </c>
      <c r="H185" s="506">
        <v>120</v>
      </c>
      <c r="I185" s="506"/>
      <c r="J185" s="503">
        <f>SUM(L185+N185)</f>
        <v>67</v>
      </c>
      <c r="K185" s="503"/>
      <c r="L185" s="503">
        <v>44</v>
      </c>
      <c r="M185" s="503"/>
      <c r="N185" s="503">
        <v>23</v>
      </c>
      <c r="O185" s="503"/>
      <c r="P185" s="503">
        <f>SUM(R185:T185)</f>
        <v>194</v>
      </c>
      <c r="Q185" s="506"/>
      <c r="R185" s="506">
        <v>120</v>
      </c>
      <c r="S185" s="506"/>
      <c r="T185" s="506">
        <v>74</v>
      </c>
      <c r="U185" s="506"/>
      <c r="V185" s="506">
        <f>SUM(X185:Z185)</f>
        <v>261</v>
      </c>
      <c r="W185" s="506"/>
      <c r="X185" s="506">
        <v>164</v>
      </c>
      <c r="Y185" s="506"/>
      <c r="Z185" s="506">
        <v>97</v>
      </c>
      <c r="AA185" s="524"/>
      <c r="AB185" s="503">
        <v>6317</v>
      </c>
      <c r="AC185" s="506"/>
      <c r="AD185" s="530">
        <v>0</v>
      </c>
      <c r="AE185" s="506"/>
      <c r="AF185" s="530">
        <v>0</v>
      </c>
      <c r="AG185" s="506"/>
      <c r="AH185" s="503">
        <v>12481</v>
      </c>
      <c r="AI185" s="506"/>
      <c r="AJ185" s="530">
        <v>0</v>
      </c>
      <c r="AK185" s="506"/>
      <c r="AL185" s="530">
        <v>0</v>
      </c>
      <c r="AM185" s="506"/>
      <c r="AN185" s="530">
        <v>0</v>
      </c>
      <c r="AO185" s="506"/>
      <c r="AP185" s="530">
        <v>0</v>
      </c>
      <c r="AQ185" s="506"/>
      <c r="AR185" s="526">
        <v>0</v>
      </c>
    </row>
    <row r="186" spans="2:44" ht="16.5" customHeight="1">
      <c r="B186" s="555"/>
      <c r="C186" s="521"/>
      <c r="D186" s="522" t="s">
        <v>247</v>
      </c>
      <c r="E186" s="523">
        <f>SUM(F186:H186)</f>
        <v>129</v>
      </c>
      <c r="F186" s="506">
        <v>31</v>
      </c>
      <c r="G186" s="525">
        <v>0</v>
      </c>
      <c r="H186" s="506">
        <v>98</v>
      </c>
      <c r="I186" s="506"/>
      <c r="J186" s="503">
        <f>SUM(L186+N186)</f>
        <v>573</v>
      </c>
      <c r="K186" s="503"/>
      <c r="L186" s="503">
        <v>388</v>
      </c>
      <c r="M186" s="503"/>
      <c r="N186" s="503">
        <v>185</v>
      </c>
      <c r="O186" s="503"/>
      <c r="P186" s="503">
        <f>SUM(R186:T186)</f>
        <v>200</v>
      </c>
      <c r="Q186" s="506"/>
      <c r="R186" s="506">
        <v>123</v>
      </c>
      <c r="S186" s="506"/>
      <c r="T186" s="506">
        <v>77</v>
      </c>
      <c r="U186" s="506"/>
      <c r="V186" s="506">
        <f>SUM(X186:Z186)</f>
        <v>773</v>
      </c>
      <c r="W186" s="506"/>
      <c r="X186" s="506">
        <v>511</v>
      </c>
      <c r="Y186" s="506"/>
      <c r="Z186" s="506">
        <v>262</v>
      </c>
      <c r="AA186" s="524"/>
      <c r="AB186" s="503">
        <v>57824</v>
      </c>
      <c r="AC186" s="506"/>
      <c r="AD186" s="530">
        <v>0</v>
      </c>
      <c r="AE186" s="506"/>
      <c r="AF186" s="530">
        <v>0</v>
      </c>
      <c r="AG186" s="506"/>
      <c r="AH186" s="503">
        <v>88717</v>
      </c>
      <c r="AI186" s="506"/>
      <c r="AJ186" s="530">
        <v>0</v>
      </c>
      <c r="AK186" s="506"/>
      <c r="AL186" s="530">
        <v>0</v>
      </c>
      <c r="AM186" s="506"/>
      <c r="AN186" s="530">
        <v>0</v>
      </c>
      <c r="AO186" s="506"/>
      <c r="AP186" s="530">
        <v>0</v>
      </c>
      <c r="AQ186" s="506"/>
      <c r="AR186" s="526">
        <v>0</v>
      </c>
    </row>
    <row r="187" spans="2:44" ht="16.5" customHeight="1">
      <c r="B187" s="555" t="s">
        <v>294</v>
      </c>
      <c r="C187" s="521"/>
      <c r="D187" s="522" t="s">
        <v>248</v>
      </c>
      <c r="E187" s="523">
        <f>SUM(F187:H187)</f>
        <v>62</v>
      </c>
      <c r="F187" s="506">
        <v>45</v>
      </c>
      <c r="G187" s="506">
        <v>0</v>
      </c>
      <c r="H187" s="506">
        <v>17</v>
      </c>
      <c r="I187" s="506"/>
      <c r="J187" s="503">
        <f>SUM(L187+N187)</f>
        <v>852</v>
      </c>
      <c r="K187" s="503"/>
      <c r="L187" s="503">
        <v>589</v>
      </c>
      <c r="M187" s="503"/>
      <c r="N187" s="503">
        <v>263</v>
      </c>
      <c r="O187" s="503"/>
      <c r="P187" s="503">
        <f>SUM(R187:T187)</f>
        <v>38</v>
      </c>
      <c r="Q187" s="506"/>
      <c r="R187" s="506">
        <v>22</v>
      </c>
      <c r="S187" s="506"/>
      <c r="T187" s="506">
        <v>16</v>
      </c>
      <c r="U187" s="506"/>
      <c r="V187" s="506">
        <f>SUM(X187:Z187)</f>
        <v>890</v>
      </c>
      <c r="W187" s="506"/>
      <c r="X187" s="506">
        <v>611</v>
      </c>
      <c r="Y187" s="506"/>
      <c r="Z187" s="506">
        <v>279</v>
      </c>
      <c r="AA187" s="524"/>
      <c r="AB187" s="503">
        <v>83685</v>
      </c>
      <c r="AC187" s="506"/>
      <c r="AD187" s="530">
        <v>0</v>
      </c>
      <c r="AE187" s="506"/>
      <c r="AF187" s="530">
        <v>0</v>
      </c>
      <c r="AG187" s="506"/>
      <c r="AH187" s="503">
        <v>129585</v>
      </c>
      <c r="AI187" s="506"/>
      <c r="AJ187" s="530">
        <v>0</v>
      </c>
      <c r="AK187" s="506"/>
      <c r="AL187" s="530">
        <v>0</v>
      </c>
      <c r="AM187" s="506"/>
      <c r="AN187" s="530">
        <v>0</v>
      </c>
      <c r="AO187" s="506"/>
      <c r="AP187" s="530">
        <v>0</v>
      </c>
      <c r="AQ187" s="506"/>
      <c r="AR187" s="526">
        <v>0</v>
      </c>
    </row>
    <row r="188" spans="2:44" s="558" customFormat="1" ht="16.5" customHeight="1">
      <c r="B188" s="555"/>
      <c r="C188" s="509"/>
      <c r="D188" s="510" t="s">
        <v>249</v>
      </c>
      <c r="E188" s="516">
        <f>SUM(E189:E195)</f>
        <v>96</v>
      </c>
      <c r="F188" s="517">
        <f>SUM(F189:F195)</f>
        <v>90</v>
      </c>
      <c r="G188" s="517">
        <f>SUM(G189:G195)</f>
        <v>1</v>
      </c>
      <c r="H188" s="517">
        <f>SUM(H189:H195)</f>
        <v>5</v>
      </c>
      <c r="I188" s="517"/>
      <c r="J188" s="518">
        <f>SUM(L188:N188)</f>
        <v>8307</v>
      </c>
      <c r="K188" s="518"/>
      <c r="L188" s="518">
        <f>SUM(L189:L195)</f>
        <v>5934</v>
      </c>
      <c r="M188" s="518"/>
      <c r="N188" s="518">
        <f>SUM(N189:N195)</f>
        <v>2373</v>
      </c>
      <c r="O188" s="518"/>
      <c r="P188" s="518">
        <f>SUM(P189:P195)</f>
        <v>6</v>
      </c>
      <c r="Q188" s="517"/>
      <c r="R188" s="517">
        <f>SUM(R189:R195)</f>
        <v>4</v>
      </c>
      <c r="S188" s="517"/>
      <c r="T188" s="517">
        <f>SUM(T189:T195)</f>
        <v>2</v>
      </c>
      <c r="U188" s="517"/>
      <c r="V188" s="517">
        <f>SUM(V189:V195)</f>
        <v>8313</v>
      </c>
      <c r="W188" s="517"/>
      <c r="X188" s="517">
        <f>SUM(X189:X195)</f>
        <v>5938</v>
      </c>
      <c r="Y188" s="517"/>
      <c r="Z188" s="517">
        <f>SUM(Z189:Z195)</f>
        <v>2375</v>
      </c>
      <c r="AA188" s="519"/>
      <c r="AB188" s="518">
        <f>SUM(AD188,AF188)</f>
        <v>1098047</v>
      </c>
      <c r="AC188" s="517"/>
      <c r="AD188" s="517">
        <f>SUM(AD189:AD195)</f>
        <v>1081856</v>
      </c>
      <c r="AE188" s="517"/>
      <c r="AF188" s="517">
        <v>16191</v>
      </c>
      <c r="AG188" s="517"/>
      <c r="AH188" s="518">
        <f aca="true" t="shared" si="39" ref="AH188:AH195">SUM(AJ188,AL188,AN188,AP188)</f>
        <v>2828798</v>
      </c>
      <c r="AI188" s="517"/>
      <c r="AJ188" s="517">
        <f>SUM(AJ189:AJ195)</f>
        <v>2218276</v>
      </c>
      <c r="AK188" s="517"/>
      <c r="AL188" s="517">
        <f>SUM(AL189:AL195)</f>
        <v>20624</v>
      </c>
      <c r="AM188" s="517"/>
      <c r="AN188" s="517">
        <f>SUM(AN189:AN195)</f>
        <v>63375</v>
      </c>
      <c r="AO188" s="517"/>
      <c r="AP188" s="517">
        <f>SUM(AP189:AP195)</f>
        <v>526523</v>
      </c>
      <c r="AQ188" s="517"/>
      <c r="AR188" s="520">
        <f>SUM(AR189:AR195)</f>
        <v>0</v>
      </c>
    </row>
    <row r="189" spans="2:44" ht="16.5" customHeight="1">
      <c r="B189" s="555"/>
      <c r="C189" s="521"/>
      <c r="D189" s="522" t="s">
        <v>250</v>
      </c>
      <c r="E189" s="523">
        <f aca="true" t="shared" si="40" ref="E189:E195">SUM(F189:H189)</f>
        <v>27</v>
      </c>
      <c r="F189" s="506">
        <v>24</v>
      </c>
      <c r="G189" s="506">
        <v>0</v>
      </c>
      <c r="H189" s="506">
        <v>3</v>
      </c>
      <c r="I189" s="506"/>
      <c r="J189" s="503">
        <f aca="true" t="shared" si="41" ref="J189:J194">SUM(L189+N189)</f>
        <v>648</v>
      </c>
      <c r="K189" s="503"/>
      <c r="L189" s="503">
        <v>456</v>
      </c>
      <c r="M189" s="503"/>
      <c r="N189" s="503">
        <v>192</v>
      </c>
      <c r="O189" s="503"/>
      <c r="P189" s="503">
        <f aca="true" t="shared" si="42" ref="P189:P195">SUM(R189:T189)</f>
        <v>2</v>
      </c>
      <c r="Q189" s="506"/>
      <c r="R189" s="506">
        <v>1</v>
      </c>
      <c r="S189" s="506"/>
      <c r="T189" s="506">
        <v>1</v>
      </c>
      <c r="U189" s="506"/>
      <c r="V189" s="506">
        <f aca="true" t="shared" si="43" ref="V189:V195">SUM(X189:Z189)</f>
        <v>650</v>
      </c>
      <c r="W189" s="506"/>
      <c r="X189" s="506">
        <v>457</v>
      </c>
      <c r="Y189" s="506"/>
      <c r="Z189" s="506">
        <v>193</v>
      </c>
      <c r="AA189" s="524"/>
      <c r="AB189" s="503">
        <f>SUM(AD189,AF189)</f>
        <v>67281</v>
      </c>
      <c r="AC189" s="506"/>
      <c r="AD189" s="506">
        <v>65178</v>
      </c>
      <c r="AE189" s="506"/>
      <c r="AF189" s="506">
        <v>2103</v>
      </c>
      <c r="AG189" s="506"/>
      <c r="AH189" s="503">
        <f t="shared" si="39"/>
        <v>106075</v>
      </c>
      <c r="AI189" s="506"/>
      <c r="AJ189" s="506">
        <v>74343</v>
      </c>
      <c r="AK189" s="506"/>
      <c r="AL189" s="506">
        <v>2216</v>
      </c>
      <c r="AM189" s="506"/>
      <c r="AN189" s="506">
        <v>1926</v>
      </c>
      <c r="AO189" s="506"/>
      <c r="AP189" s="506">
        <v>27590</v>
      </c>
      <c r="AQ189" s="506"/>
      <c r="AR189" s="526">
        <v>0</v>
      </c>
    </row>
    <row r="190" spans="2:44" ht="16.5" customHeight="1">
      <c r="B190" s="555"/>
      <c r="C190" s="521"/>
      <c r="D190" s="522" t="s">
        <v>251</v>
      </c>
      <c r="E190" s="523">
        <f t="shared" si="40"/>
        <v>30</v>
      </c>
      <c r="F190" s="506">
        <v>28</v>
      </c>
      <c r="G190" s="506">
        <v>0</v>
      </c>
      <c r="H190" s="506">
        <v>2</v>
      </c>
      <c r="I190" s="506"/>
      <c r="J190" s="503">
        <f t="shared" si="41"/>
        <v>1203</v>
      </c>
      <c r="K190" s="503"/>
      <c r="L190" s="503">
        <v>875</v>
      </c>
      <c r="M190" s="503"/>
      <c r="N190" s="503">
        <v>328</v>
      </c>
      <c r="O190" s="503"/>
      <c r="P190" s="503">
        <f t="shared" si="42"/>
        <v>4</v>
      </c>
      <c r="Q190" s="506"/>
      <c r="R190" s="506">
        <v>3</v>
      </c>
      <c r="S190" s="506"/>
      <c r="T190" s="506">
        <v>1</v>
      </c>
      <c r="U190" s="506"/>
      <c r="V190" s="506">
        <f t="shared" si="43"/>
        <v>1207</v>
      </c>
      <c r="W190" s="506"/>
      <c r="X190" s="506">
        <v>878</v>
      </c>
      <c r="Y190" s="506"/>
      <c r="Z190" s="506">
        <v>329</v>
      </c>
      <c r="AA190" s="524"/>
      <c r="AB190" s="503">
        <f>SUM(AD190,AF190)</f>
        <v>138036</v>
      </c>
      <c r="AC190" s="506"/>
      <c r="AD190" s="506">
        <v>137105</v>
      </c>
      <c r="AE190" s="506"/>
      <c r="AF190" s="506">
        <v>931</v>
      </c>
      <c r="AG190" s="506"/>
      <c r="AH190" s="503">
        <f t="shared" si="39"/>
        <v>379830</v>
      </c>
      <c r="AI190" s="506"/>
      <c r="AJ190" s="506">
        <v>306110</v>
      </c>
      <c r="AK190" s="506"/>
      <c r="AL190" s="506">
        <v>3381</v>
      </c>
      <c r="AM190" s="506"/>
      <c r="AN190" s="506">
        <v>3836</v>
      </c>
      <c r="AO190" s="506"/>
      <c r="AP190" s="506">
        <v>66503</v>
      </c>
      <c r="AQ190" s="506"/>
      <c r="AR190" s="526">
        <v>0</v>
      </c>
    </row>
    <row r="191" spans="2:44" ht="16.5" customHeight="1">
      <c r="B191" s="555" t="s">
        <v>295</v>
      </c>
      <c r="C191" s="521"/>
      <c r="D191" s="522" t="s">
        <v>252</v>
      </c>
      <c r="E191" s="523">
        <f t="shared" si="40"/>
        <v>17</v>
      </c>
      <c r="F191" s="506">
        <v>17</v>
      </c>
      <c r="G191" s="506">
        <v>0</v>
      </c>
      <c r="H191" s="506">
        <v>0</v>
      </c>
      <c r="I191" s="506"/>
      <c r="J191" s="503">
        <f t="shared" si="41"/>
        <v>1172</v>
      </c>
      <c r="K191" s="503"/>
      <c r="L191" s="503">
        <v>856</v>
      </c>
      <c r="M191" s="503"/>
      <c r="N191" s="503">
        <v>316</v>
      </c>
      <c r="O191" s="503"/>
      <c r="P191" s="506">
        <f t="shared" si="42"/>
        <v>0</v>
      </c>
      <c r="Q191" s="506"/>
      <c r="R191" s="506">
        <v>0</v>
      </c>
      <c r="S191" s="506"/>
      <c r="T191" s="506">
        <v>0</v>
      </c>
      <c r="U191" s="506"/>
      <c r="V191" s="506">
        <f t="shared" si="43"/>
        <v>1172</v>
      </c>
      <c r="W191" s="506"/>
      <c r="X191" s="506">
        <v>856</v>
      </c>
      <c r="Y191" s="506"/>
      <c r="Z191" s="506">
        <v>316</v>
      </c>
      <c r="AA191" s="524"/>
      <c r="AB191" s="503">
        <f>SUM(AD191,AF191)</f>
        <v>124356</v>
      </c>
      <c r="AC191" s="506"/>
      <c r="AD191" s="506">
        <v>122419</v>
      </c>
      <c r="AE191" s="506"/>
      <c r="AF191" s="506">
        <v>1937</v>
      </c>
      <c r="AG191" s="506"/>
      <c r="AH191" s="503">
        <f t="shared" si="39"/>
        <v>337599</v>
      </c>
      <c r="AI191" s="506"/>
      <c r="AJ191" s="506">
        <v>245364</v>
      </c>
      <c r="AK191" s="506"/>
      <c r="AL191" s="506">
        <v>2938</v>
      </c>
      <c r="AM191" s="506"/>
      <c r="AN191" s="506">
        <v>2739</v>
      </c>
      <c r="AO191" s="506"/>
      <c r="AP191" s="506">
        <v>86558</v>
      </c>
      <c r="AQ191" s="506"/>
      <c r="AR191" s="526">
        <v>0</v>
      </c>
    </row>
    <row r="192" spans="2:44" ht="16.5" customHeight="1">
      <c r="B192" s="555"/>
      <c r="C192" s="521"/>
      <c r="D192" s="522" t="s">
        <v>253</v>
      </c>
      <c r="E192" s="523">
        <f t="shared" si="40"/>
        <v>10</v>
      </c>
      <c r="F192" s="506">
        <v>9</v>
      </c>
      <c r="G192" s="506">
        <v>1</v>
      </c>
      <c r="H192" s="506">
        <v>0</v>
      </c>
      <c r="I192" s="506"/>
      <c r="J192" s="503">
        <f t="shared" si="41"/>
        <v>1306</v>
      </c>
      <c r="K192" s="503"/>
      <c r="L192" s="503">
        <v>976</v>
      </c>
      <c r="M192" s="503"/>
      <c r="N192" s="503">
        <v>330</v>
      </c>
      <c r="O192" s="503"/>
      <c r="P192" s="506">
        <f t="shared" si="42"/>
        <v>0</v>
      </c>
      <c r="Q192" s="506"/>
      <c r="R192" s="506">
        <v>0</v>
      </c>
      <c r="S192" s="506"/>
      <c r="T192" s="506">
        <v>0</v>
      </c>
      <c r="U192" s="506"/>
      <c r="V192" s="506">
        <f t="shared" si="43"/>
        <v>1306</v>
      </c>
      <c r="W192" s="506"/>
      <c r="X192" s="506">
        <v>976</v>
      </c>
      <c r="Y192" s="506"/>
      <c r="Z192" s="506">
        <v>330</v>
      </c>
      <c r="AA192" s="524"/>
      <c r="AB192" s="503">
        <v>188469</v>
      </c>
      <c r="AC192" s="506"/>
      <c r="AD192" s="506">
        <v>183536</v>
      </c>
      <c r="AE192" s="506"/>
      <c r="AF192" s="506">
        <v>4993</v>
      </c>
      <c r="AG192" s="506"/>
      <c r="AH192" s="503">
        <f t="shared" si="39"/>
        <v>340262</v>
      </c>
      <c r="AI192" s="506"/>
      <c r="AJ192" s="506">
        <v>249588</v>
      </c>
      <c r="AK192" s="506"/>
      <c r="AL192" s="506">
        <v>2749</v>
      </c>
      <c r="AM192" s="506"/>
      <c r="AN192" s="506">
        <v>4790</v>
      </c>
      <c r="AO192" s="506"/>
      <c r="AP192" s="506">
        <v>83135</v>
      </c>
      <c r="AQ192" s="506"/>
      <c r="AR192" s="526">
        <v>0</v>
      </c>
    </row>
    <row r="193" spans="2:44" ht="16.5" customHeight="1">
      <c r="B193" s="555"/>
      <c r="C193" s="521"/>
      <c r="D193" s="522" t="s">
        <v>254</v>
      </c>
      <c r="E193" s="523">
        <f t="shared" si="40"/>
        <v>6</v>
      </c>
      <c r="F193" s="506">
        <v>6</v>
      </c>
      <c r="G193" s="506">
        <v>0</v>
      </c>
      <c r="H193" s="506">
        <v>0</v>
      </c>
      <c r="I193" s="524"/>
      <c r="J193" s="503">
        <f t="shared" si="41"/>
        <v>1373</v>
      </c>
      <c r="K193" s="524"/>
      <c r="L193" s="503">
        <v>1060</v>
      </c>
      <c r="M193" s="524"/>
      <c r="N193" s="503">
        <v>313</v>
      </c>
      <c r="O193" s="503"/>
      <c r="P193" s="506">
        <f t="shared" si="42"/>
        <v>0</v>
      </c>
      <c r="Q193" s="524"/>
      <c r="R193" s="525">
        <v>0</v>
      </c>
      <c r="S193" s="524"/>
      <c r="T193" s="525">
        <v>0</v>
      </c>
      <c r="U193" s="525"/>
      <c r="V193" s="506">
        <f t="shared" si="43"/>
        <v>1373</v>
      </c>
      <c r="W193" s="525"/>
      <c r="X193" s="506">
        <v>1060</v>
      </c>
      <c r="Y193" s="506"/>
      <c r="Z193" s="506">
        <v>313</v>
      </c>
      <c r="AA193" s="524"/>
      <c r="AB193" s="503">
        <f>SUM(AD193,AF193)</f>
        <v>216020</v>
      </c>
      <c r="AC193" s="524"/>
      <c r="AD193" s="525">
        <v>212390</v>
      </c>
      <c r="AE193" s="525"/>
      <c r="AF193" s="525">
        <v>3630</v>
      </c>
      <c r="AG193" s="524"/>
      <c r="AH193" s="503">
        <f t="shared" si="39"/>
        <v>442864</v>
      </c>
      <c r="AI193" s="524"/>
      <c r="AJ193" s="525">
        <v>301436</v>
      </c>
      <c r="AK193" s="524"/>
      <c r="AL193" s="525">
        <v>3277</v>
      </c>
      <c r="AM193" s="524"/>
      <c r="AN193" s="525">
        <v>43191</v>
      </c>
      <c r="AO193" s="525"/>
      <c r="AP193" s="525">
        <v>94960</v>
      </c>
      <c r="AQ193" s="506"/>
      <c r="AR193" s="526">
        <v>0</v>
      </c>
    </row>
    <row r="194" spans="2:44" ht="16.5" customHeight="1">
      <c r="B194" s="555"/>
      <c r="C194" s="521"/>
      <c r="D194" s="522" t="s">
        <v>255</v>
      </c>
      <c r="E194" s="523">
        <f t="shared" si="40"/>
        <v>5</v>
      </c>
      <c r="F194" s="506">
        <v>5</v>
      </c>
      <c r="G194" s="506">
        <v>0</v>
      </c>
      <c r="H194" s="506">
        <v>0</v>
      </c>
      <c r="I194" s="506" t="s">
        <v>257</v>
      </c>
      <c r="J194" s="503">
        <f t="shared" si="41"/>
        <v>2605</v>
      </c>
      <c r="K194" s="506" t="s">
        <v>257</v>
      </c>
      <c r="L194" s="503">
        <v>1711</v>
      </c>
      <c r="M194" s="506" t="s">
        <v>257</v>
      </c>
      <c r="N194" s="503">
        <v>894</v>
      </c>
      <c r="O194" s="503"/>
      <c r="P194" s="506">
        <f t="shared" si="42"/>
        <v>0</v>
      </c>
      <c r="Q194" s="524"/>
      <c r="R194" s="525">
        <v>0</v>
      </c>
      <c r="S194" s="524"/>
      <c r="T194" s="525">
        <v>0</v>
      </c>
      <c r="U194" s="506" t="s">
        <v>257</v>
      </c>
      <c r="V194" s="506">
        <f t="shared" si="43"/>
        <v>2605</v>
      </c>
      <c r="W194" s="506" t="s">
        <v>257</v>
      </c>
      <c r="X194" s="506">
        <v>1711</v>
      </c>
      <c r="Y194" s="506" t="s">
        <v>257</v>
      </c>
      <c r="Z194" s="506">
        <v>894</v>
      </c>
      <c r="AA194" s="506" t="s">
        <v>257</v>
      </c>
      <c r="AB194" s="503">
        <f>SUM(AD194,AF194)</f>
        <v>363885</v>
      </c>
      <c r="AC194" s="506" t="s">
        <v>257</v>
      </c>
      <c r="AD194" s="525">
        <v>361228</v>
      </c>
      <c r="AE194" s="506" t="s">
        <v>257</v>
      </c>
      <c r="AF194" s="525">
        <v>2657</v>
      </c>
      <c r="AG194" s="506" t="s">
        <v>257</v>
      </c>
      <c r="AH194" s="503">
        <f t="shared" si="39"/>
        <v>1222168</v>
      </c>
      <c r="AI194" s="506" t="s">
        <v>257</v>
      </c>
      <c r="AJ194" s="525">
        <v>1041435</v>
      </c>
      <c r="AK194" s="506" t="s">
        <v>257</v>
      </c>
      <c r="AL194" s="525">
        <v>6063</v>
      </c>
      <c r="AM194" s="506" t="s">
        <v>257</v>
      </c>
      <c r="AN194" s="525">
        <v>6893</v>
      </c>
      <c r="AO194" s="506" t="s">
        <v>257</v>
      </c>
      <c r="AP194" s="525">
        <v>167777</v>
      </c>
      <c r="AQ194" s="506"/>
      <c r="AR194" s="526">
        <v>0</v>
      </c>
    </row>
    <row r="195" spans="2:44" ht="16.5" customHeight="1">
      <c r="B195" s="555"/>
      <c r="C195" s="521"/>
      <c r="D195" s="522" t="s">
        <v>256</v>
      </c>
      <c r="E195" s="523">
        <f t="shared" si="40"/>
        <v>1</v>
      </c>
      <c r="F195" s="506">
        <v>1</v>
      </c>
      <c r="G195" s="506">
        <v>0</v>
      </c>
      <c r="H195" s="506">
        <v>0</v>
      </c>
      <c r="I195" s="506"/>
      <c r="J195" s="503">
        <f>SUM(L195:N195)</f>
        <v>0</v>
      </c>
      <c r="K195" s="560"/>
      <c r="L195" s="534" t="s">
        <v>261</v>
      </c>
      <c r="M195" s="534"/>
      <c r="N195" s="534" t="s">
        <v>261</v>
      </c>
      <c r="O195" s="503"/>
      <c r="P195" s="506">
        <f t="shared" si="42"/>
        <v>0</v>
      </c>
      <c r="Q195" s="506"/>
      <c r="R195" s="525">
        <v>0</v>
      </c>
      <c r="S195" s="506"/>
      <c r="T195" s="525">
        <v>0</v>
      </c>
      <c r="U195" s="525"/>
      <c r="V195" s="503">
        <f t="shared" si="43"/>
        <v>0</v>
      </c>
      <c r="W195" s="525"/>
      <c r="X195" s="525" t="s">
        <v>261</v>
      </c>
      <c r="Y195" s="525"/>
      <c r="Z195" s="525" t="s">
        <v>261</v>
      </c>
      <c r="AA195" s="524"/>
      <c r="AB195" s="503">
        <f>SUM(AD195,AF195)</f>
        <v>0</v>
      </c>
      <c r="AC195" s="506"/>
      <c r="AD195" s="525" t="s">
        <v>261</v>
      </c>
      <c r="AE195" s="506"/>
      <c r="AF195" s="525" t="s">
        <v>261</v>
      </c>
      <c r="AG195" s="506"/>
      <c r="AH195" s="503">
        <f t="shared" si="39"/>
        <v>0</v>
      </c>
      <c r="AI195" s="506"/>
      <c r="AJ195" s="525" t="s">
        <v>261</v>
      </c>
      <c r="AK195" s="506"/>
      <c r="AL195" s="525" t="s">
        <v>261</v>
      </c>
      <c r="AM195" s="506"/>
      <c r="AN195" s="525" t="s">
        <v>261</v>
      </c>
      <c r="AO195" s="506"/>
      <c r="AP195" s="525" t="s">
        <v>261</v>
      </c>
      <c r="AQ195" s="506"/>
      <c r="AR195" s="526">
        <v>0</v>
      </c>
    </row>
    <row r="196" spans="2:44" s="558" customFormat="1" ht="16.5" customHeight="1">
      <c r="B196" s="555"/>
      <c r="C196" s="509"/>
      <c r="D196" s="510" t="s">
        <v>970</v>
      </c>
      <c r="E196" s="516">
        <f>SUM(E197,E201)</f>
        <v>406</v>
      </c>
      <c r="F196" s="517">
        <f>SUM(F197,F201)</f>
        <v>259</v>
      </c>
      <c r="G196" s="517">
        <f>SUM(G197,G201)</f>
        <v>5</v>
      </c>
      <c r="H196" s="517">
        <f>SUM(H197,H201)</f>
        <v>142</v>
      </c>
      <c r="I196" s="517"/>
      <c r="J196" s="518">
        <f>SUM(J197,J201)</f>
        <v>22301</v>
      </c>
      <c r="K196" s="518"/>
      <c r="L196" s="518">
        <f>SUM(L197,L201)</f>
        <v>6807</v>
      </c>
      <c r="M196" s="518"/>
      <c r="N196" s="518">
        <f>SUM(N197,N201)</f>
        <v>15494</v>
      </c>
      <c r="O196" s="518"/>
      <c r="P196" s="518">
        <f>SUM(P197,P201)</f>
        <v>225</v>
      </c>
      <c r="Q196" s="517"/>
      <c r="R196" s="517">
        <f>SUM(R197,R201)</f>
        <v>136</v>
      </c>
      <c r="S196" s="517"/>
      <c r="T196" s="517">
        <f>SUM(T197,T201)</f>
        <v>89</v>
      </c>
      <c r="U196" s="517"/>
      <c r="V196" s="517">
        <f>SUM(V197,V201)</f>
        <v>22526</v>
      </c>
      <c r="W196" s="517"/>
      <c r="X196" s="517">
        <f>SUM(X197,X201)</f>
        <v>6943</v>
      </c>
      <c r="Y196" s="517"/>
      <c r="Z196" s="517">
        <f>SUM(Z197,Z201)</f>
        <v>15583</v>
      </c>
      <c r="AA196" s="519"/>
      <c r="AB196" s="518">
        <f>SUM(AB197,AB201)</f>
        <v>2180136</v>
      </c>
      <c r="AC196" s="517"/>
      <c r="AD196" s="517">
        <v>0</v>
      </c>
      <c r="AE196" s="517"/>
      <c r="AF196" s="517">
        <v>0</v>
      </c>
      <c r="AG196" s="517"/>
      <c r="AH196" s="518">
        <f>SUM(AH197,AH201)</f>
        <v>7105482</v>
      </c>
      <c r="AI196" s="517"/>
      <c r="AJ196" s="517">
        <f>SUM(AJ197:AJ199)</f>
        <v>0</v>
      </c>
      <c r="AK196" s="517"/>
      <c r="AL196" s="517">
        <f>SUM(AL197:AL199)</f>
        <v>0</v>
      </c>
      <c r="AM196" s="517"/>
      <c r="AN196" s="517">
        <f>SUM(AN197:AN199)</f>
        <v>0</v>
      </c>
      <c r="AO196" s="517"/>
      <c r="AP196" s="517">
        <f>SUM(AP197:AP199)</f>
        <v>0</v>
      </c>
      <c r="AQ196" s="517"/>
      <c r="AR196" s="520">
        <f>SUM(AR197,AR201)</f>
        <v>11</v>
      </c>
    </row>
    <row r="197" spans="2:44" s="558" customFormat="1" ht="16.5" customHeight="1">
      <c r="B197" s="555"/>
      <c r="C197" s="509"/>
      <c r="D197" s="510" t="s">
        <v>244</v>
      </c>
      <c r="E197" s="516">
        <f>SUM(E198:E200)</f>
        <v>219</v>
      </c>
      <c r="F197" s="517">
        <f>SUM(F198:F200)</f>
        <v>92</v>
      </c>
      <c r="G197" s="517">
        <f>SUM(G198:G200)</f>
        <v>0</v>
      </c>
      <c r="H197" s="517">
        <f>SUM(H198:H200)</f>
        <v>127</v>
      </c>
      <c r="I197" s="517"/>
      <c r="J197" s="518">
        <f>SUM(J198:J200)</f>
        <v>1826</v>
      </c>
      <c r="K197" s="518"/>
      <c r="L197" s="518">
        <f>SUM(L198:L200)</f>
        <v>591</v>
      </c>
      <c r="M197" s="518"/>
      <c r="N197" s="518">
        <f>SUM(N198:N200)</f>
        <v>1235</v>
      </c>
      <c r="O197" s="518"/>
      <c r="P197" s="518">
        <f>SUM(P198:P200)</f>
        <v>210</v>
      </c>
      <c r="Q197" s="517"/>
      <c r="R197" s="517">
        <f>SUM(R198:R200)</f>
        <v>124</v>
      </c>
      <c r="S197" s="517"/>
      <c r="T197" s="517">
        <f>SUM(T198:T200)</f>
        <v>86</v>
      </c>
      <c r="U197" s="517"/>
      <c r="V197" s="517">
        <f>SUM(V198:V200)</f>
        <v>2036</v>
      </c>
      <c r="W197" s="517"/>
      <c r="X197" s="517">
        <f>SUM(X198:X200)</f>
        <v>715</v>
      </c>
      <c r="Y197" s="517"/>
      <c r="Z197" s="517">
        <f>SUM(Z198:Z200)</f>
        <v>1321</v>
      </c>
      <c r="AA197" s="519"/>
      <c r="AB197" s="518">
        <f>SUM(AB198:AB200)</f>
        <v>142929</v>
      </c>
      <c r="AC197" s="517"/>
      <c r="AD197" s="517">
        <f>SUM(AD198:AD200)</f>
        <v>0</v>
      </c>
      <c r="AE197" s="517"/>
      <c r="AF197" s="517">
        <f>SUM(AF198:AF200)</f>
        <v>0</v>
      </c>
      <c r="AG197" s="517"/>
      <c r="AH197" s="518">
        <f>SUM(AH198:AH200)</f>
        <v>211174</v>
      </c>
      <c r="AI197" s="517"/>
      <c r="AJ197" s="517">
        <f>SUM(AJ198:AJ200)</f>
        <v>0</v>
      </c>
      <c r="AK197" s="517"/>
      <c r="AL197" s="517">
        <f>SUM(AL198:AL200)</f>
        <v>0</v>
      </c>
      <c r="AM197" s="517"/>
      <c r="AN197" s="517">
        <f>SUM(AN198:AN200)</f>
        <v>0</v>
      </c>
      <c r="AO197" s="517"/>
      <c r="AP197" s="517">
        <f>SUM(AP198:AP200)</f>
        <v>0</v>
      </c>
      <c r="AQ197" s="517"/>
      <c r="AR197" s="520">
        <f>SUM(AR198:AR200)</f>
        <v>0</v>
      </c>
    </row>
    <row r="198" spans="2:44" ht="16.5" customHeight="1">
      <c r="B198" s="555"/>
      <c r="C198" s="521"/>
      <c r="D198" s="522" t="s">
        <v>245</v>
      </c>
      <c r="E198" s="523">
        <f>SUM(F198:H198)</f>
        <v>39</v>
      </c>
      <c r="F198" s="506">
        <v>3</v>
      </c>
      <c r="G198" s="506">
        <v>0</v>
      </c>
      <c r="H198" s="506">
        <v>36</v>
      </c>
      <c r="I198" s="506"/>
      <c r="J198" s="503">
        <f>SUM(L198+N198)</f>
        <v>29</v>
      </c>
      <c r="K198" s="503"/>
      <c r="L198" s="503">
        <v>18</v>
      </c>
      <c r="M198" s="503"/>
      <c r="N198" s="503">
        <v>11</v>
      </c>
      <c r="O198" s="503"/>
      <c r="P198" s="506">
        <f>SUM(R198:T198)</f>
        <v>57</v>
      </c>
      <c r="Q198" s="506"/>
      <c r="R198" s="506">
        <v>35</v>
      </c>
      <c r="S198" s="506"/>
      <c r="T198" s="506">
        <v>22</v>
      </c>
      <c r="U198" s="506"/>
      <c r="V198" s="506">
        <f>SUM(X198:Z198)</f>
        <v>86</v>
      </c>
      <c r="W198" s="506"/>
      <c r="X198" s="506">
        <v>53</v>
      </c>
      <c r="Y198" s="506"/>
      <c r="Z198" s="506">
        <v>33</v>
      </c>
      <c r="AA198" s="524"/>
      <c r="AB198" s="503">
        <v>3535</v>
      </c>
      <c r="AC198" s="506"/>
      <c r="AD198" s="530">
        <v>0</v>
      </c>
      <c r="AE198" s="506"/>
      <c r="AF198" s="530">
        <v>0</v>
      </c>
      <c r="AG198" s="506"/>
      <c r="AH198" s="503">
        <v>10584</v>
      </c>
      <c r="AI198" s="506"/>
      <c r="AJ198" s="530">
        <v>0</v>
      </c>
      <c r="AK198" s="506"/>
      <c r="AL198" s="530">
        <v>0</v>
      </c>
      <c r="AM198" s="506"/>
      <c r="AN198" s="530">
        <v>0</v>
      </c>
      <c r="AO198" s="506"/>
      <c r="AP198" s="530">
        <v>0</v>
      </c>
      <c r="AQ198" s="506"/>
      <c r="AR198" s="526">
        <v>0</v>
      </c>
    </row>
    <row r="199" spans="2:44" ht="16.5" customHeight="1">
      <c r="B199" s="555">
        <v>35</v>
      </c>
      <c r="C199" s="521"/>
      <c r="D199" s="522" t="s">
        <v>247</v>
      </c>
      <c r="E199" s="523">
        <f>SUM(F199:H199)</f>
        <v>88</v>
      </c>
      <c r="F199" s="506">
        <v>28</v>
      </c>
      <c r="G199" s="506">
        <v>0</v>
      </c>
      <c r="H199" s="506">
        <v>60</v>
      </c>
      <c r="I199" s="506"/>
      <c r="J199" s="503">
        <f>SUM(L199+N199)</f>
        <v>484</v>
      </c>
      <c r="K199" s="503"/>
      <c r="L199" s="503">
        <v>169</v>
      </c>
      <c r="M199" s="503"/>
      <c r="N199" s="503">
        <v>315</v>
      </c>
      <c r="O199" s="503"/>
      <c r="P199" s="506">
        <f>SUM(R199:T199)</f>
        <v>106</v>
      </c>
      <c r="Q199" s="506"/>
      <c r="R199" s="506">
        <v>58</v>
      </c>
      <c r="S199" s="506"/>
      <c r="T199" s="506">
        <v>48</v>
      </c>
      <c r="U199" s="506"/>
      <c r="V199" s="506">
        <f>SUM(X199:Z199)</f>
        <v>590</v>
      </c>
      <c r="W199" s="506"/>
      <c r="X199" s="506">
        <v>227</v>
      </c>
      <c r="Y199" s="506"/>
      <c r="Z199" s="506">
        <v>363</v>
      </c>
      <c r="AA199" s="524"/>
      <c r="AB199" s="503">
        <v>38329</v>
      </c>
      <c r="AC199" s="506"/>
      <c r="AD199" s="530">
        <v>0</v>
      </c>
      <c r="AE199" s="506"/>
      <c r="AF199" s="530">
        <v>0</v>
      </c>
      <c r="AG199" s="506"/>
      <c r="AH199" s="503">
        <v>60837</v>
      </c>
      <c r="AI199" s="506"/>
      <c r="AJ199" s="530">
        <v>0</v>
      </c>
      <c r="AK199" s="506"/>
      <c r="AL199" s="530">
        <v>0</v>
      </c>
      <c r="AM199" s="506"/>
      <c r="AN199" s="530">
        <v>0</v>
      </c>
      <c r="AO199" s="506"/>
      <c r="AP199" s="530">
        <v>0</v>
      </c>
      <c r="AQ199" s="506"/>
      <c r="AR199" s="526">
        <v>0</v>
      </c>
    </row>
    <row r="200" spans="2:44" ht="16.5" customHeight="1">
      <c r="B200" s="555"/>
      <c r="C200" s="521"/>
      <c r="D200" s="522" t="s">
        <v>248</v>
      </c>
      <c r="E200" s="523">
        <f>SUM(F200:H200)</f>
        <v>92</v>
      </c>
      <c r="F200" s="506">
        <v>61</v>
      </c>
      <c r="G200" s="506">
        <v>0</v>
      </c>
      <c r="H200" s="506">
        <v>31</v>
      </c>
      <c r="I200" s="506"/>
      <c r="J200" s="503">
        <f>SUM(L200+N200)</f>
        <v>1313</v>
      </c>
      <c r="K200" s="503"/>
      <c r="L200" s="503">
        <v>404</v>
      </c>
      <c r="M200" s="503"/>
      <c r="N200" s="503">
        <v>909</v>
      </c>
      <c r="O200" s="503"/>
      <c r="P200" s="506">
        <f>SUM(R200:T200)</f>
        <v>47</v>
      </c>
      <c r="Q200" s="506"/>
      <c r="R200" s="506">
        <v>31</v>
      </c>
      <c r="S200" s="506"/>
      <c r="T200" s="506">
        <v>16</v>
      </c>
      <c r="U200" s="506"/>
      <c r="V200" s="506">
        <f>SUM(X200:Z200)</f>
        <v>1360</v>
      </c>
      <c r="W200" s="506"/>
      <c r="X200" s="506">
        <v>435</v>
      </c>
      <c r="Y200" s="506"/>
      <c r="Z200" s="506">
        <v>925</v>
      </c>
      <c r="AA200" s="524"/>
      <c r="AB200" s="503">
        <v>101065</v>
      </c>
      <c r="AC200" s="506"/>
      <c r="AD200" s="530">
        <v>0</v>
      </c>
      <c r="AE200" s="506"/>
      <c r="AF200" s="530">
        <v>0</v>
      </c>
      <c r="AG200" s="506"/>
      <c r="AH200" s="503">
        <v>139753</v>
      </c>
      <c r="AI200" s="506"/>
      <c r="AJ200" s="530">
        <v>0</v>
      </c>
      <c r="AK200" s="506"/>
      <c r="AL200" s="530">
        <v>0</v>
      </c>
      <c r="AM200" s="506"/>
      <c r="AN200" s="530">
        <v>0</v>
      </c>
      <c r="AO200" s="506"/>
      <c r="AP200" s="530">
        <v>0</v>
      </c>
      <c r="AQ200" s="506"/>
      <c r="AR200" s="526">
        <v>0</v>
      </c>
    </row>
    <row r="201" spans="2:44" s="558" customFormat="1" ht="16.5" customHeight="1">
      <c r="B201" s="555" t="s">
        <v>296</v>
      </c>
      <c r="C201" s="509"/>
      <c r="D201" s="510" t="s">
        <v>249</v>
      </c>
      <c r="E201" s="516">
        <f>SUM(E202:E209)</f>
        <v>187</v>
      </c>
      <c r="F201" s="517">
        <f>SUM(F202:F209)</f>
        <v>167</v>
      </c>
      <c r="G201" s="517">
        <f>SUM(G202:G209)</f>
        <v>5</v>
      </c>
      <c r="H201" s="517">
        <f>SUM(H202:H209)</f>
        <v>15</v>
      </c>
      <c r="I201" s="517"/>
      <c r="J201" s="518">
        <f>SUM(L201:N201)</f>
        <v>20475</v>
      </c>
      <c r="K201" s="518"/>
      <c r="L201" s="518">
        <f>SUM(L202:L209)</f>
        <v>6216</v>
      </c>
      <c r="M201" s="518"/>
      <c r="N201" s="518">
        <f>SUM(N202:N209)</f>
        <v>14259</v>
      </c>
      <c r="O201" s="518"/>
      <c r="P201" s="517">
        <f>SUM(P202:P209)</f>
        <v>15</v>
      </c>
      <c r="Q201" s="517"/>
      <c r="R201" s="517">
        <f>SUM(R202:R209)</f>
        <v>12</v>
      </c>
      <c r="S201" s="517"/>
      <c r="T201" s="517">
        <f>SUM(T202:T209)</f>
        <v>3</v>
      </c>
      <c r="U201" s="517"/>
      <c r="V201" s="517">
        <f>SUM(V202:V209)</f>
        <v>20490</v>
      </c>
      <c r="W201" s="517"/>
      <c r="X201" s="517">
        <f>SUM(X202:X209)</f>
        <v>6228</v>
      </c>
      <c r="Y201" s="517"/>
      <c r="Z201" s="517">
        <f>SUM(Z202:Z209)</f>
        <v>14262</v>
      </c>
      <c r="AA201" s="519"/>
      <c r="AB201" s="518">
        <f aca="true" t="shared" si="44" ref="AB201:AB208">SUM(AD201,AF201)</f>
        <v>2037207</v>
      </c>
      <c r="AC201" s="517"/>
      <c r="AD201" s="517">
        <f>SUM(AD202:AD209)</f>
        <v>2004716</v>
      </c>
      <c r="AE201" s="517"/>
      <c r="AF201" s="517">
        <f>SUM(AF202:AF209)</f>
        <v>32491</v>
      </c>
      <c r="AG201" s="517"/>
      <c r="AH201" s="518">
        <f aca="true" t="shared" si="45" ref="AH201:AH208">SUM(AJ201,AL201,AN201,AP201)</f>
        <v>6894308</v>
      </c>
      <c r="AI201" s="517"/>
      <c r="AJ201" s="517">
        <f>SUM(AJ202:AJ209)</f>
        <v>6310093</v>
      </c>
      <c r="AK201" s="517"/>
      <c r="AL201" s="517">
        <f>SUM(AL202:AL209)</f>
        <v>33627</v>
      </c>
      <c r="AM201" s="517"/>
      <c r="AN201" s="517">
        <f>SUM(AN202:AN209)</f>
        <v>55122</v>
      </c>
      <c r="AO201" s="517"/>
      <c r="AP201" s="517">
        <f>SUM(AP202:AP209)</f>
        <v>495466</v>
      </c>
      <c r="AQ201" s="517"/>
      <c r="AR201" s="520">
        <f>SUM(AR202:AR209)</f>
        <v>11</v>
      </c>
    </row>
    <row r="202" spans="2:44" ht="16.5" customHeight="1">
      <c r="B202" s="555"/>
      <c r="C202" s="521"/>
      <c r="D202" s="522" t="s">
        <v>250</v>
      </c>
      <c r="E202" s="523">
        <f aca="true" t="shared" si="46" ref="E202:E209">SUM(F202:H202)</f>
        <v>47</v>
      </c>
      <c r="F202" s="506">
        <v>34</v>
      </c>
      <c r="G202" s="506">
        <v>1</v>
      </c>
      <c r="H202" s="506">
        <v>12</v>
      </c>
      <c r="I202" s="506"/>
      <c r="J202" s="503">
        <f aca="true" t="shared" si="47" ref="J202:J208">SUM(L202+N202)</f>
        <v>1170</v>
      </c>
      <c r="K202" s="503"/>
      <c r="L202" s="503">
        <v>311</v>
      </c>
      <c r="M202" s="503"/>
      <c r="N202" s="503">
        <v>859</v>
      </c>
      <c r="O202" s="503"/>
      <c r="P202" s="506">
        <f aca="true" t="shared" si="48" ref="P202:P209">SUM(R202:T202)</f>
        <v>14</v>
      </c>
      <c r="Q202" s="506"/>
      <c r="R202" s="506">
        <v>11</v>
      </c>
      <c r="S202" s="506"/>
      <c r="T202" s="506">
        <v>3</v>
      </c>
      <c r="U202" s="506"/>
      <c r="V202" s="506">
        <f aca="true" t="shared" si="49" ref="V202:V209">SUM(X202:Z202)</f>
        <v>1184</v>
      </c>
      <c r="W202" s="506"/>
      <c r="X202" s="506">
        <v>322</v>
      </c>
      <c r="Y202" s="506"/>
      <c r="Z202" s="506">
        <v>862</v>
      </c>
      <c r="AA202" s="524"/>
      <c r="AB202" s="503">
        <f t="shared" si="44"/>
        <v>91342</v>
      </c>
      <c r="AC202" s="506"/>
      <c r="AD202" s="506">
        <v>88799</v>
      </c>
      <c r="AE202" s="506"/>
      <c r="AF202" s="506">
        <v>2543</v>
      </c>
      <c r="AG202" s="506"/>
      <c r="AH202" s="503">
        <f t="shared" si="45"/>
        <v>204801</v>
      </c>
      <c r="AI202" s="506"/>
      <c r="AJ202" s="506">
        <v>174432</v>
      </c>
      <c r="AK202" s="506"/>
      <c r="AL202" s="506">
        <v>3490</v>
      </c>
      <c r="AM202" s="506"/>
      <c r="AN202" s="506">
        <v>2988</v>
      </c>
      <c r="AO202" s="506"/>
      <c r="AP202" s="506">
        <v>23891</v>
      </c>
      <c r="AQ202" s="506"/>
      <c r="AR202" s="526">
        <v>0</v>
      </c>
    </row>
    <row r="203" spans="2:44" ht="16.5" customHeight="1">
      <c r="B203" s="555"/>
      <c r="C203" s="521"/>
      <c r="D203" s="522" t="s">
        <v>251</v>
      </c>
      <c r="E203" s="523">
        <f t="shared" si="46"/>
        <v>46</v>
      </c>
      <c r="F203" s="506">
        <v>42</v>
      </c>
      <c r="G203" s="506">
        <v>2</v>
      </c>
      <c r="H203" s="506">
        <v>2</v>
      </c>
      <c r="I203" s="506"/>
      <c r="J203" s="503">
        <f t="shared" si="47"/>
        <v>1733</v>
      </c>
      <c r="K203" s="503"/>
      <c r="L203" s="503">
        <v>487</v>
      </c>
      <c r="M203" s="503"/>
      <c r="N203" s="503">
        <v>1246</v>
      </c>
      <c r="O203" s="503"/>
      <c r="P203" s="506">
        <f t="shared" si="48"/>
        <v>0</v>
      </c>
      <c r="Q203" s="506"/>
      <c r="R203" s="506">
        <v>0</v>
      </c>
      <c r="S203" s="506"/>
      <c r="T203" s="506">
        <v>0</v>
      </c>
      <c r="U203" s="506"/>
      <c r="V203" s="506">
        <f t="shared" si="49"/>
        <v>1733</v>
      </c>
      <c r="W203" s="506"/>
      <c r="X203" s="506">
        <v>487</v>
      </c>
      <c r="Y203" s="506"/>
      <c r="Z203" s="506">
        <v>1246</v>
      </c>
      <c r="AA203" s="524"/>
      <c r="AB203" s="503">
        <f t="shared" si="44"/>
        <v>133256</v>
      </c>
      <c r="AC203" s="506"/>
      <c r="AD203" s="506">
        <v>129700</v>
      </c>
      <c r="AE203" s="506"/>
      <c r="AF203" s="506">
        <v>3556</v>
      </c>
      <c r="AG203" s="506"/>
      <c r="AH203" s="503">
        <f t="shared" si="45"/>
        <v>201703</v>
      </c>
      <c r="AI203" s="506"/>
      <c r="AJ203" s="506">
        <v>158556</v>
      </c>
      <c r="AK203" s="506"/>
      <c r="AL203" s="506">
        <v>5223</v>
      </c>
      <c r="AM203" s="506"/>
      <c r="AN203" s="506">
        <v>4433</v>
      </c>
      <c r="AO203" s="506"/>
      <c r="AP203" s="506">
        <v>33491</v>
      </c>
      <c r="AQ203" s="506"/>
      <c r="AR203" s="526">
        <v>0</v>
      </c>
    </row>
    <row r="204" spans="2:44" ht="16.5" customHeight="1">
      <c r="B204" s="555" t="s">
        <v>297</v>
      </c>
      <c r="C204" s="521"/>
      <c r="D204" s="522" t="s">
        <v>252</v>
      </c>
      <c r="E204" s="523">
        <f t="shared" si="46"/>
        <v>46</v>
      </c>
      <c r="F204" s="506">
        <v>43</v>
      </c>
      <c r="G204" s="506">
        <v>2</v>
      </c>
      <c r="H204" s="506">
        <v>1</v>
      </c>
      <c r="I204" s="506"/>
      <c r="J204" s="503">
        <f t="shared" si="47"/>
        <v>3225</v>
      </c>
      <c r="K204" s="503"/>
      <c r="L204" s="503">
        <v>925</v>
      </c>
      <c r="M204" s="503"/>
      <c r="N204" s="503">
        <v>2300</v>
      </c>
      <c r="O204" s="503"/>
      <c r="P204" s="506">
        <f t="shared" si="48"/>
        <v>1</v>
      </c>
      <c r="Q204" s="506"/>
      <c r="R204" s="506">
        <v>1</v>
      </c>
      <c r="S204" s="506"/>
      <c r="T204" s="506">
        <v>0</v>
      </c>
      <c r="U204" s="506"/>
      <c r="V204" s="506">
        <f t="shared" si="49"/>
        <v>3226</v>
      </c>
      <c r="W204" s="506"/>
      <c r="X204" s="506">
        <v>926</v>
      </c>
      <c r="Y204" s="506"/>
      <c r="Z204" s="506">
        <v>2300</v>
      </c>
      <c r="AA204" s="524"/>
      <c r="AB204" s="503">
        <f t="shared" si="44"/>
        <v>287280</v>
      </c>
      <c r="AC204" s="506"/>
      <c r="AD204" s="506">
        <v>281180</v>
      </c>
      <c r="AE204" s="506"/>
      <c r="AF204" s="506">
        <v>6100</v>
      </c>
      <c r="AG204" s="506"/>
      <c r="AH204" s="503">
        <f t="shared" si="45"/>
        <v>971798</v>
      </c>
      <c r="AI204" s="506"/>
      <c r="AJ204" s="506">
        <v>880779</v>
      </c>
      <c r="AK204" s="506"/>
      <c r="AL204" s="506">
        <v>7263</v>
      </c>
      <c r="AM204" s="506"/>
      <c r="AN204" s="506">
        <v>6224</v>
      </c>
      <c r="AO204" s="506"/>
      <c r="AP204" s="506">
        <v>77532</v>
      </c>
      <c r="AQ204" s="506"/>
      <c r="AR204" s="526">
        <v>0</v>
      </c>
    </row>
    <row r="205" spans="2:44" ht="16.5" customHeight="1">
      <c r="B205" s="555"/>
      <c r="C205" s="521"/>
      <c r="D205" s="522" t="s">
        <v>253</v>
      </c>
      <c r="E205" s="523">
        <f t="shared" si="46"/>
        <v>23</v>
      </c>
      <c r="F205" s="506">
        <v>23</v>
      </c>
      <c r="G205" s="506">
        <v>0</v>
      </c>
      <c r="H205" s="506">
        <v>0</v>
      </c>
      <c r="I205" s="506"/>
      <c r="J205" s="503">
        <f t="shared" si="47"/>
        <v>3182</v>
      </c>
      <c r="K205" s="503"/>
      <c r="L205" s="503">
        <v>808</v>
      </c>
      <c r="M205" s="503"/>
      <c r="N205" s="503">
        <v>2374</v>
      </c>
      <c r="O205" s="503"/>
      <c r="P205" s="506">
        <f t="shared" si="48"/>
        <v>0</v>
      </c>
      <c r="Q205" s="506"/>
      <c r="R205" s="506">
        <v>0</v>
      </c>
      <c r="S205" s="506"/>
      <c r="T205" s="506">
        <v>0</v>
      </c>
      <c r="U205" s="506"/>
      <c r="V205" s="506">
        <f t="shared" si="49"/>
        <v>3182</v>
      </c>
      <c r="W205" s="506"/>
      <c r="X205" s="506">
        <v>808</v>
      </c>
      <c r="Y205" s="506"/>
      <c r="Z205" s="506">
        <v>2374</v>
      </c>
      <c r="AA205" s="524"/>
      <c r="AB205" s="503">
        <f t="shared" si="44"/>
        <v>279468</v>
      </c>
      <c r="AC205" s="506"/>
      <c r="AD205" s="506">
        <v>276514</v>
      </c>
      <c r="AE205" s="506"/>
      <c r="AF205" s="506">
        <v>2954</v>
      </c>
      <c r="AG205" s="506"/>
      <c r="AH205" s="503">
        <f t="shared" si="45"/>
        <v>1001956</v>
      </c>
      <c r="AI205" s="506"/>
      <c r="AJ205" s="506">
        <v>922345</v>
      </c>
      <c r="AK205" s="506"/>
      <c r="AL205" s="506">
        <v>5520</v>
      </c>
      <c r="AM205" s="506"/>
      <c r="AN205" s="506">
        <v>7233</v>
      </c>
      <c r="AO205" s="506"/>
      <c r="AP205" s="506">
        <v>66858</v>
      </c>
      <c r="AQ205" s="506"/>
      <c r="AR205" s="526">
        <v>11</v>
      </c>
    </row>
    <row r="206" spans="2:44" ht="16.5" customHeight="1">
      <c r="B206" s="555"/>
      <c r="C206" s="521"/>
      <c r="D206" s="522" t="s">
        <v>254</v>
      </c>
      <c r="E206" s="523">
        <f t="shared" si="46"/>
        <v>12</v>
      </c>
      <c r="F206" s="506">
        <v>12</v>
      </c>
      <c r="G206" s="506">
        <v>0</v>
      </c>
      <c r="H206" s="506">
        <v>0</v>
      </c>
      <c r="I206" s="506"/>
      <c r="J206" s="503">
        <f t="shared" si="47"/>
        <v>2860</v>
      </c>
      <c r="K206" s="503"/>
      <c r="L206" s="503">
        <v>821</v>
      </c>
      <c r="M206" s="503"/>
      <c r="N206" s="503">
        <v>2039</v>
      </c>
      <c r="O206" s="503"/>
      <c r="P206" s="506">
        <f t="shared" si="48"/>
        <v>0</v>
      </c>
      <c r="Q206" s="506"/>
      <c r="R206" s="506">
        <v>0</v>
      </c>
      <c r="S206" s="506"/>
      <c r="T206" s="506">
        <v>0</v>
      </c>
      <c r="U206" s="506"/>
      <c r="V206" s="506">
        <f t="shared" si="49"/>
        <v>2860</v>
      </c>
      <c r="W206" s="506"/>
      <c r="X206" s="506">
        <v>821</v>
      </c>
      <c r="Y206" s="506"/>
      <c r="Z206" s="506">
        <v>2039</v>
      </c>
      <c r="AA206" s="524"/>
      <c r="AB206" s="503">
        <f t="shared" si="44"/>
        <v>232428</v>
      </c>
      <c r="AC206" s="506"/>
      <c r="AD206" s="506">
        <v>228200</v>
      </c>
      <c r="AE206" s="506"/>
      <c r="AF206" s="506">
        <v>4228</v>
      </c>
      <c r="AG206" s="506"/>
      <c r="AH206" s="503">
        <f t="shared" si="45"/>
        <v>786614</v>
      </c>
      <c r="AI206" s="506"/>
      <c r="AJ206" s="506">
        <v>678237</v>
      </c>
      <c r="AK206" s="506"/>
      <c r="AL206" s="506">
        <v>3907</v>
      </c>
      <c r="AM206" s="506"/>
      <c r="AN206" s="506">
        <v>6020</v>
      </c>
      <c r="AO206" s="506"/>
      <c r="AP206" s="506">
        <v>98450</v>
      </c>
      <c r="AQ206" s="506"/>
      <c r="AR206" s="526">
        <v>0</v>
      </c>
    </row>
    <row r="207" spans="2:44" ht="16.5" customHeight="1">
      <c r="B207" s="555"/>
      <c r="C207" s="521"/>
      <c r="D207" s="522" t="s">
        <v>255</v>
      </c>
      <c r="E207" s="523">
        <f t="shared" si="46"/>
        <v>5</v>
      </c>
      <c r="F207" s="506">
        <v>5</v>
      </c>
      <c r="G207" s="506">
        <v>0</v>
      </c>
      <c r="H207" s="506">
        <v>0</v>
      </c>
      <c r="I207" s="506"/>
      <c r="J207" s="503">
        <f t="shared" si="47"/>
        <v>1786</v>
      </c>
      <c r="K207" s="503"/>
      <c r="L207" s="503">
        <v>724</v>
      </c>
      <c r="M207" s="503"/>
      <c r="N207" s="503">
        <v>1062</v>
      </c>
      <c r="O207" s="503"/>
      <c r="P207" s="506">
        <f t="shared" si="48"/>
        <v>0</v>
      </c>
      <c r="Q207" s="506"/>
      <c r="R207" s="506">
        <v>0</v>
      </c>
      <c r="S207" s="506"/>
      <c r="T207" s="506">
        <v>0</v>
      </c>
      <c r="U207" s="506"/>
      <c r="V207" s="506">
        <f t="shared" si="49"/>
        <v>1786</v>
      </c>
      <c r="W207" s="506"/>
      <c r="X207" s="506">
        <v>724</v>
      </c>
      <c r="Y207" s="506"/>
      <c r="Z207" s="506">
        <v>1062</v>
      </c>
      <c r="AA207" s="524"/>
      <c r="AB207" s="503">
        <f t="shared" si="44"/>
        <v>190846</v>
      </c>
      <c r="AC207" s="506"/>
      <c r="AD207" s="506">
        <v>183789</v>
      </c>
      <c r="AE207" s="506"/>
      <c r="AF207" s="506">
        <v>7057</v>
      </c>
      <c r="AG207" s="506"/>
      <c r="AH207" s="503">
        <f t="shared" si="45"/>
        <v>645785</v>
      </c>
      <c r="AI207" s="506"/>
      <c r="AJ207" s="506">
        <v>579424</v>
      </c>
      <c r="AK207" s="506"/>
      <c r="AL207" s="506">
        <v>1761</v>
      </c>
      <c r="AM207" s="506"/>
      <c r="AN207" s="506">
        <v>4673</v>
      </c>
      <c r="AO207" s="506"/>
      <c r="AP207" s="506">
        <v>59927</v>
      </c>
      <c r="AQ207" s="506"/>
      <c r="AR207" s="526">
        <v>0</v>
      </c>
    </row>
    <row r="208" spans="2:44" ht="16.5" customHeight="1">
      <c r="B208" s="555"/>
      <c r="C208" s="521"/>
      <c r="D208" s="522" t="s">
        <v>256</v>
      </c>
      <c r="E208" s="523">
        <f t="shared" si="46"/>
        <v>7</v>
      </c>
      <c r="F208" s="506">
        <v>7</v>
      </c>
      <c r="G208" s="506">
        <v>0</v>
      </c>
      <c r="H208" s="506">
        <v>0</v>
      </c>
      <c r="I208" s="506" t="s">
        <v>298</v>
      </c>
      <c r="J208" s="503">
        <f t="shared" si="47"/>
        <v>6519</v>
      </c>
      <c r="K208" s="503" t="s">
        <v>298</v>
      </c>
      <c r="L208" s="503">
        <v>2140</v>
      </c>
      <c r="M208" s="503" t="s">
        <v>298</v>
      </c>
      <c r="N208" s="503">
        <v>4379</v>
      </c>
      <c r="O208" s="503"/>
      <c r="P208" s="506">
        <f t="shared" si="48"/>
        <v>0</v>
      </c>
      <c r="Q208" s="524"/>
      <c r="R208" s="506">
        <v>0</v>
      </c>
      <c r="S208" s="524"/>
      <c r="T208" s="506">
        <v>0</v>
      </c>
      <c r="U208" s="506" t="s">
        <v>257</v>
      </c>
      <c r="V208" s="506">
        <f t="shared" si="49"/>
        <v>6519</v>
      </c>
      <c r="W208" s="506" t="s">
        <v>257</v>
      </c>
      <c r="X208" s="506">
        <v>2140</v>
      </c>
      <c r="Y208" s="506" t="s">
        <v>257</v>
      </c>
      <c r="Z208" s="506">
        <v>4379</v>
      </c>
      <c r="AA208" s="506" t="s">
        <v>298</v>
      </c>
      <c r="AB208" s="503">
        <f t="shared" si="44"/>
        <v>822587</v>
      </c>
      <c r="AC208" s="506" t="s">
        <v>298</v>
      </c>
      <c r="AD208" s="506">
        <v>816534</v>
      </c>
      <c r="AE208" s="506" t="s">
        <v>298</v>
      </c>
      <c r="AF208" s="506">
        <v>6053</v>
      </c>
      <c r="AG208" s="506" t="s">
        <v>298</v>
      </c>
      <c r="AH208" s="503">
        <f t="shared" si="45"/>
        <v>3081651</v>
      </c>
      <c r="AI208" s="506" t="s">
        <v>298</v>
      </c>
      <c r="AJ208" s="506">
        <v>2916320</v>
      </c>
      <c r="AK208" s="506" t="s">
        <v>257</v>
      </c>
      <c r="AL208" s="506">
        <v>6463</v>
      </c>
      <c r="AM208" s="506" t="s">
        <v>298</v>
      </c>
      <c r="AN208" s="506">
        <v>23551</v>
      </c>
      <c r="AO208" s="506" t="s">
        <v>298</v>
      </c>
      <c r="AP208" s="506">
        <v>135317</v>
      </c>
      <c r="AQ208" s="506"/>
      <c r="AR208" s="526">
        <v>0</v>
      </c>
    </row>
    <row r="209" spans="2:44" ht="16.5" customHeight="1">
      <c r="B209" s="555"/>
      <c r="C209" s="521"/>
      <c r="D209" s="522" t="s">
        <v>258</v>
      </c>
      <c r="E209" s="523">
        <f t="shared" si="46"/>
        <v>1</v>
      </c>
      <c r="F209" s="506">
        <v>1</v>
      </c>
      <c r="G209" s="506">
        <v>0</v>
      </c>
      <c r="H209" s="506">
        <v>0</v>
      </c>
      <c r="I209" s="506"/>
      <c r="J209" s="534" t="s">
        <v>299</v>
      </c>
      <c r="K209" s="534"/>
      <c r="L209" s="534" t="s">
        <v>299</v>
      </c>
      <c r="M209" s="534"/>
      <c r="N209" s="534" t="s">
        <v>299</v>
      </c>
      <c r="O209" s="534"/>
      <c r="P209" s="506">
        <f t="shared" si="48"/>
        <v>0</v>
      </c>
      <c r="Q209" s="525"/>
      <c r="R209" s="525">
        <v>0</v>
      </c>
      <c r="S209" s="525"/>
      <c r="T209" s="525">
        <v>0</v>
      </c>
      <c r="U209" s="525"/>
      <c r="V209" s="503">
        <f t="shared" si="49"/>
        <v>0</v>
      </c>
      <c r="W209" s="525"/>
      <c r="X209" s="525" t="s">
        <v>225</v>
      </c>
      <c r="Y209" s="525"/>
      <c r="Z209" s="525" t="s">
        <v>225</v>
      </c>
      <c r="AA209" s="524"/>
      <c r="AB209" s="534" t="s">
        <v>299</v>
      </c>
      <c r="AC209" s="506"/>
      <c r="AD209" s="525" t="s">
        <v>299</v>
      </c>
      <c r="AE209" s="506"/>
      <c r="AF209" s="525" t="s">
        <v>299</v>
      </c>
      <c r="AG209" s="506"/>
      <c r="AH209" s="534" t="s">
        <v>299</v>
      </c>
      <c r="AI209" s="506"/>
      <c r="AJ209" s="525" t="s">
        <v>299</v>
      </c>
      <c r="AK209" s="506"/>
      <c r="AL209" s="525" t="s">
        <v>299</v>
      </c>
      <c r="AM209" s="506"/>
      <c r="AN209" s="525" t="s">
        <v>299</v>
      </c>
      <c r="AO209" s="506"/>
      <c r="AP209" s="525" t="s">
        <v>299</v>
      </c>
      <c r="AQ209" s="506"/>
      <c r="AR209" s="526">
        <v>0</v>
      </c>
    </row>
    <row r="210" spans="2:44" s="558" customFormat="1" ht="16.5" customHeight="1">
      <c r="B210" s="555"/>
      <c r="C210" s="509"/>
      <c r="D210" s="561" t="s">
        <v>300</v>
      </c>
      <c r="E210" s="516">
        <f>SUM(E211,E215)</f>
        <v>142</v>
      </c>
      <c r="F210" s="517">
        <f>SUM(F211,F215)</f>
        <v>55</v>
      </c>
      <c r="G210" s="517">
        <f>SUM(G211,G215)</f>
        <v>4</v>
      </c>
      <c r="H210" s="517">
        <f>SUM(H211,H215)</f>
        <v>83</v>
      </c>
      <c r="I210" s="517"/>
      <c r="J210" s="556">
        <f>SUM(L210:N210)</f>
        <v>2828</v>
      </c>
      <c r="K210" s="556"/>
      <c r="L210" s="556">
        <f>SUM(L211,L215)</f>
        <v>1833</v>
      </c>
      <c r="M210" s="556"/>
      <c r="N210" s="556">
        <f>SUM(N211,N215)</f>
        <v>995</v>
      </c>
      <c r="O210" s="556"/>
      <c r="P210" s="514">
        <f>SUM(P211,P215)</f>
        <v>146</v>
      </c>
      <c r="Q210" s="517"/>
      <c r="R210" s="517">
        <f>SUM(R211,R215)</f>
        <v>88</v>
      </c>
      <c r="S210" s="517"/>
      <c r="T210" s="517">
        <f>SUM(T211,T215)</f>
        <v>58</v>
      </c>
      <c r="U210" s="517"/>
      <c r="V210" s="517">
        <f>SUM(V211,V215)</f>
        <v>2974</v>
      </c>
      <c r="W210" s="517"/>
      <c r="X210" s="517">
        <f>SUM(X211,X215)</f>
        <v>1921</v>
      </c>
      <c r="Y210" s="517"/>
      <c r="Z210" s="517">
        <f>SUM(Z211,Z215)</f>
        <v>1053</v>
      </c>
      <c r="AA210" s="519"/>
      <c r="AB210" s="518">
        <f>SUM(AB211,AB215)</f>
        <v>282309</v>
      </c>
      <c r="AC210" s="517"/>
      <c r="AD210" s="517">
        <v>0</v>
      </c>
      <c r="AE210" s="517"/>
      <c r="AF210" s="517">
        <v>0</v>
      </c>
      <c r="AG210" s="517"/>
      <c r="AH210" s="518">
        <f>SUM(AH211,AH215)</f>
        <v>618872</v>
      </c>
      <c r="AI210" s="517"/>
      <c r="AJ210" s="517">
        <f>SUM(AJ211:AJ213)</f>
        <v>0</v>
      </c>
      <c r="AK210" s="517"/>
      <c r="AL210" s="517">
        <f>SUM(AL211:AL213)</f>
        <v>0</v>
      </c>
      <c r="AM210" s="517"/>
      <c r="AN210" s="517">
        <f>SUM(AN211:AN213)</f>
        <v>0</v>
      </c>
      <c r="AO210" s="517"/>
      <c r="AP210" s="517">
        <f>SUM(AP211:AP213)</f>
        <v>0</v>
      </c>
      <c r="AQ210" s="517"/>
      <c r="AR210" s="520">
        <f>SUM(AR211,AR215)</f>
        <v>0</v>
      </c>
    </row>
    <row r="211" spans="2:44" s="558" customFormat="1" ht="16.5" customHeight="1">
      <c r="B211" s="555"/>
      <c r="C211" s="509"/>
      <c r="D211" s="510" t="s">
        <v>244</v>
      </c>
      <c r="E211" s="516">
        <f>SUM(E212:E214)</f>
        <v>110</v>
      </c>
      <c r="F211" s="517">
        <f>SUM(F212:F214)</f>
        <v>26</v>
      </c>
      <c r="G211" s="517">
        <f>SUM(G212:G214)</f>
        <v>2</v>
      </c>
      <c r="H211" s="517">
        <f>SUM(H212:H214)</f>
        <v>82</v>
      </c>
      <c r="I211" s="517"/>
      <c r="J211" s="518">
        <f>SUM(J212:J214)</f>
        <v>588</v>
      </c>
      <c r="K211" s="518"/>
      <c r="L211" s="518">
        <f>SUM(L212:L214)</f>
        <v>357</v>
      </c>
      <c r="M211" s="518"/>
      <c r="N211" s="518">
        <f>SUM(N212:N214)</f>
        <v>231</v>
      </c>
      <c r="O211" s="518"/>
      <c r="P211" s="517">
        <f>SUM(P212:P214)</f>
        <v>145</v>
      </c>
      <c r="Q211" s="517"/>
      <c r="R211" s="517">
        <f>SUM(R212:R214)</f>
        <v>87</v>
      </c>
      <c r="S211" s="517"/>
      <c r="T211" s="517">
        <f>SUM(T212:T214)</f>
        <v>58</v>
      </c>
      <c r="U211" s="517"/>
      <c r="V211" s="517">
        <f>SUM(V212:V214)</f>
        <v>733</v>
      </c>
      <c r="W211" s="517"/>
      <c r="X211" s="517">
        <f>SUM(X212:X214)</f>
        <v>444</v>
      </c>
      <c r="Y211" s="517"/>
      <c r="Z211" s="517">
        <f>SUM(Z212:Z214)</f>
        <v>289</v>
      </c>
      <c r="AA211" s="519"/>
      <c r="AB211" s="518">
        <f>SUM(AB212:AB214)</f>
        <v>50381</v>
      </c>
      <c r="AC211" s="517"/>
      <c r="AD211" s="517">
        <f>SUM(AD212:AD214)</f>
        <v>0</v>
      </c>
      <c r="AE211" s="517"/>
      <c r="AF211" s="517">
        <f>SUM(AF212:AF214)</f>
        <v>0</v>
      </c>
      <c r="AG211" s="517"/>
      <c r="AH211" s="518">
        <f>SUM(AH212:AH214)</f>
        <v>59594</v>
      </c>
      <c r="AI211" s="517"/>
      <c r="AJ211" s="517">
        <f>SUM(AJ212:AJ214)</f>
        <v>0</v>
      </c>
      <c r="AK211" s="517"/>
      <c r="AL211" s="517">
        <f>SUM(AL212:AL214)</f>
        <v>0</v>
      </c>
      <c r="AM211" s="517"/>
      <c r="AN211" s="517">
        <f>SUM(AN212:AN214)</f>
        <v>0</v>
      </c>
      <c r="AO211" s="517"/>
      <c r="AP211" s="517">
        <f>SUM(AP212:AP214)</f>
        <v>0</v>
      </c>
      <c r="AQ211" s="517"/>
      <c r="AR211" s="520">
        <f>SUM(AR212:AR214)</f>
        <v>0</v>
      </c>
    </row>
    <row r="212" spans="2:44" ht="16.5" customHeight="1">
      <c r="B212" s="555">
        <v>36</v>
      </c>
      <c r="C212" s="521"/>
      <c r="D212" s="522" t="s">
        <v>245</v>
      </c>
      <c r="E212" s="523">
        <f>SUM(F212:H212)</f>
        <v>32</v>
      </c>
      <c r="F212" s="506">
        <v>1</v>
      </c>
      <c r="G212" s="506">
        <v>0</v>
      </c>
      <c r="H212" s="506">
        <v>31</v>
      </c>
      <c r="I212" s="506"/>
      <c r="J212" s="503">
        <f>SUM(L212+N212)</f>
        <v>16</v>
      </c>
      <c r="K212" s="503"/>
      <c r="L212" s="503">
        <v>8</v>
      </c>
      <c r="M212" s="503"/>
      <c r="N212" s="503">
        <v>8</v>
      </c>
      <c r="O212" s="503"/>
      <c r="P212" s="506">
        <f>SUM(R212:T212)</f>
        <v>48</v>
      </c>
      <c r="Q212" s="506"/>
      <c r="R212" s="506">
        <v>32</v>
      </c>
      <c r="S212" s="506"/>
      <c r="T212" s="506">
        <v>16</v>
      </c>
      <c r="U212" s="506"/>
      <c r="V212" s="506">
        <f aca="true" t="shared" si="50" ref="V212:V220">SUM(X212:Z212)</f>
        <v>64</v>
      </c>
      <c r="W212" s="506"/>
      <c r="X212" s="506">
        <v>40</v>
      </c>
      <c r="Y212" s="506"/>
      <c r="Z212" s="506">
        <v>24</v>
      </c>
      <c r="AA212" s="524"/>
      <c r="AB212" s="503">
        <v>1450</v>
      </c>
      <c r="AC212" s="506"/>
      <c r="AD212" s="530">
        <v>0</v>
      </c>
      <c r="AE212" s="506"/>
      <c r="AF212" s="530">
        <v>0</v>
      </c>
      <c r="AG212" s="506"/>
      <c r="AH212" s="503">
        <v>4302</v>
      </c>
      <c r="AI212" s="506"/>
      <c r="AJ212" s="530">
        <v>0</v>
      </c>
      <c r="AK212" s="506"/>
      <c r="AL212" s="530">
        <v>0</v>
      </c>
      <c r="AM212" s="506"/>
      <c r="AN212" s="530">
        <v>0</v>
      </c>
      <c r="AO212" s="506"/>
      <c r="AP212" s="530">
        <v>0</v>
      </c>
      <c r="AQ212" s="506"/>
      <c r="AR212" s="526">
        <v>0</v>
      </c>
    </row>
    <row r="213" spans="2:44" ht="16.5" customHeight="1">
      <c r="B213" s="555"/>
      <c r="C213" s="521"/>
      <c r="D213" s="522" t="s">
        <v>247</v>
      </c>
      <c r="E213" s="523">
        <f>SUM(F213:H213)</f>
        <v>55</v>
      </c>
      <c r="F213" s="506">
        <v>9</v>
      </c>
      <c r="G213" s="506">
        <v>1</v>
      </c>
      <c r="H213" s="506">
        <v>45</v>
      </c>
      <c r="I213" s="506"/>
      <c r="J213" s="503">
        <f>SUM(L213+N213)</f>
        <v>247</v>
      </c>
      <c r="K213" s="503"/>
      <c r="L213" s="503">
        <v>114</v>
      </c>
      <c r="M213" s="503"/>
      <c r="N213" s="503">
        <v>133</v>
      </c>
      <c r="O213" s="503"/>
      <c r="P213" s="506">
        <f>SUM(R213:T213)</f>
        <v>90</v>
      </c>
      <c r="Q213" s="506"/>
      <c r="R213" s="506">
        <v>50</v>
      </c>
      <c r="S213" s="506"/>
      <c r="T213" s="506">
        <v>40</v>
      </c>
      <c r="U213" s="506"/>
      <c r="V213" s="506">
        <f t="shared" si="50"/>
        <v>337</v>
      </c>
      <c r="W213" s="506"/>
      <c r="X213" s="506">
        <v>164</v>
      </c>
      <c r="Y213" s="506"/>
      <c r="Z213" s="506">
        <v>173</v>
      </c>
      <c r="AA213" s="524"/>
      <c r="AB213" s="503">
        <v>18174</v>
      </c>
      <c r="AC213" s="506"/>
      <c r="AD213" s="530">
        <v>0</v>
      </c>
      <c r="AE213" s="506"/>
      <c r="AF213" s="530">
        <v>0</v>
      </c>
      <c r="AG213" s="506"/>
      <c r="AH213" s="503">
        <v>16224</v>
      </c>
      <c r="AI213" s="506"/>
      <c r="AJ213" s="530">
        <v>0</v>
      </c>
      <c r="AK213" s="506"/>
      <c r="AL213" s="530">
        <v>0</v>
      </c>
      <c r="AM213" s="506"/>
      <c r="AN213" s="530">
        <v>0</v>
      </c>
      <c r="AO213" s="506"/>
      <c r="AP213" s="530">
        <v>0</v>
      </c>
      <c r="AQ213" s="506"/>
      <c r="AR213" s="526">
        <v>0</v>
      </c>
    </row>
    <row r="214" spans="2:44" ht="16.5" customHeight="1">
      <c r="B214" s="555" t="s">
        <v>301</v>
      </c>
      <c r="C214" s="521"/>
      <c r="D214" s="522" t="s">
        <v>248</v>
      </c>
      <c r="E214" s="523">
        <f>SUM(F214:H214)</f>
        <v>23</v>
      </c>
      <c r="F214" s="506">
        <v>16</v>
      </c>
      <c r="G214" s="506">
        <v>1</v>
      </c>
      <c r="H214" s="506">
        <v>6</v>
      </c>
      <c r="I214" s="506"/>
      <c r="J214" s="503">
        <f>SUM(L214+N214)</f>
        <v>325</v>
      </c>
      <c r="K214" s="503"/>
      <c r="L214" s="503">
        <v>235</v>
      </c>
      <c r="M214" s="503"/>
      <c r="N214" s="503">
        <v>90</v>
      </c>
      <c r="O214" s="503"/>
      <c r="P214" s="506">
        <f>SUM(R214:T214)</f>
        <v>7</v>
      </c>
      <c r="Q214" s="506"/>
      <c r="R214" s="506">
        <v>5</v>
      </c>
      <c r="S214" s="506"/>
      <c r="T214" s="506">
        <v>2</v>
      </c>
      <c r="U214" s="506"/>
      <c r="V214" s="506">
        <f t="shared" si="50"/>
        <v>332</v>
      </c>
      <c r="W214" s="506"/>
      <c r="X214" s="506">
        <v>240</v>
      </c>
      <c r="Y214" s="506"/>
      <c r="Z214" s="506">
        <v>92</v>
      </c>
      <c r="AA214" s="524"/>
      <c r="AB214" s="503">
        <v>30757</v>
      </c>
      <c r="AC214" s="506"/>
      <c r="AD214" s="530">
        <v>0</v>
      </c>
      <c r="AE214" s="506"/>
      <c r="AF214" s="530">
        <v>0</v>
      </c>
      <c r="AG214" s="506"/>
      <c r="AH214" s="503">
        <v>39068</v>
      </c>
      <c r="AI214" s="506"/>
      <c r="AJ214" s="530">
        <v>0</v>
      </c>
      <c r="AK214" s="506"/>
      <c r="AL214" s="530">
        <v>0</v>
      </c>
      <c r="AM214" s="506"/>
      <c r="AN214" s="530">
        <v>0</v>
      </c>
      <c r="AO214" s="506"/>
      <c r="AP214" s="530">
        <v>0</v>
      </c>
      <c r="AQ214" s="506"/>
      <c r="AR214" s="526">
        <v>0</v>
      </c>
    </row>
    <row r="215" spans="2:44" s="558" customFormat="1" ht="16.5" customHeight="1">
      <c r="B215" s="555"/>
      <c r="C215" s="509"/>
      <c r="D215" s="510" t="s">
        <v>249</v>
      </c>
      <c r="E215" s="516">
        <f>SUM(E216:E220)</f>
        <v>32</v>
      </c>
      <c r="F215" s="517">
        <f>SUM(F216:F220)</f>
        <v>29</v>
      </c>
      <c r="G215" s="517">
        <f>SUM(G216:G220)</f>
        <v>2</v>
      </c>
      <c r="H215" s="517">
        <f>SUM(H216:H220)</f>
        <v>1</v>
      </c>
      <c r="I215" s="517"/>
      <c r="J215" s="556">
        <f>SUM(L215:N215)</f>
        <v>2240</v>
      </c>
      <c r="K215" s="556"/>
      <c r="L215" s="556">
        <f>SUM(L216:L220)</f>
        <v>1476</v>
      </c>
      <c r="M215" s="556"/>
      <c r="N215" s="556">
        <v>764</v>
      </c>
      <c r="O215" s="556"/>
      <c r="P215" s="517">
        <f>SUM(P216:P220)</f>
        <v>1</v>
      </c>
      <c r="Q215" s="517"/>
      <c r="R215" s="517">
        <f>SUM(R216:R220)</f>
        <v>1</v>
      </c>
      <c r="S215" s="517"/>
      <c r="T215" s="517">
        <f>SUM(T216:T220)</f>
        <v>0</v>
      </c>
      <c r="U215" s="517"/>
      <c r="V215" s="517">
        <f t="shared" si="50"/>
        <v>2241</v>
      </c>
      <c r="W215" s="517"/>
      <c r="X215" s="517">
        <f>SUM(X216:X220)</f>
        <v>1477</v>
      </c>
      <c r="Y215" s="517"/>
      <c r="Z215" s="517">
        <f>SUM(Z216:Z220)</f>
        <v>764</v>
      </c>
      <c r="AA215" s="519"/>
      <c r="AB215" s="518">
        <f aca="true" t="shared" si="51" ref="AB215:AB220">SUM(AD215,AF215)</f>
        <v>231928</v>
      </c>
      <c r="AC215" s="517"/>
      <c r="AD215" s="517">
        <f>SUM(AD216:AD220)</f>
        <v>229748</v>
      </c>
      <c r="AE215" s="517"/>
      <c r="AF215" s="517">
        <f>SUM(AF216:AF220)</f>
        <v>2180</v>
      </c>
      <c r="AG215" s="517"/>
      <c r="AH215" s="518">
        <f aca="true" t="shared" si="52" ref="AH215:AH220">SUM(AJ215,AL215,AN215,AP215)</f>
        <v>559278</v>
      </c>
      <c r="AI215" s="517"/>
      <c r="AJ215" s="517">
        <f>SUM(AJ216:AJ220)</f>
        <v>472117</v>
      </c>
      <c r="AK215" s="517"/>
      <c r="AL215" s="517">
        <f>SUM(AL216:AL220)</f>
        <v>9909</v>
      </c>
      <c r="AM215" s="517"/>
      <c r="AN215" s="517">
        <f>SUM(AN216:AN220)</f>
        <v>20000</v>
      </c>
      <c r="AO215" s="517"/>
      <c r="AP215" s="517">
        <f>SUM(AP216:AP220)</f>
        <v>57252</v>
      </c>
      <c r="AQ215" s="517"/>
      <c r="AR215" s="520">
        <v>0</v>
      </c>
    </row>
    <row r="216" spans="2:44" ht="16.5" customHeight="1">
      <c r="B216" s="555"/>
      <c r="C216" s="521"/>
      <c r="D216" s="522" t="s">
        <v>250</v>
      </c>
      <c r="E216" s="523">
        <f>SUM(F216:H216)</f>
        <v>8</v>
      </c>
      <c r="F216" s="506">
        <v>8</v>
      </c>
      <c r="G216" s="506">
        <v>0</v>
      </c>
      <c r="H216" s="506">
        <v>0</v>
      </c>
      <c r="I216" s="506"/>
      <c r="J216" s="503">
        <f>SUM(L216+N216)</f>
        <v>195</v>
      </c>
      <c r="K216" s="503"/>
      <c r="L216" s="503">
        <v>112</v>
      </c>
      <c r="M216" s="503"/>
      <c r="N216" s="503">
        <v>83</v>
      </c>
      <c r="O216" s="503"/>
      <c r="P216" s="506">
        <f>SUM(R216:T216)</f>
        <v>0</v>
      </c>
      <c r="Q216" s="506"/>
      <c r="R216" s="506">
        <v>0</v>
      </c>
      <c r="S216" s="506"/>
      <c r="T216" s="506">
        <v>0</v>
      </c>
      <c r="U216" s="506"/>
      <c r="V216" s="506">
        <f t="shared" si="50"/>
        <v>195</v>
      </c>
      <c r="W216" s="506"/>
      <c r="X216" s="506">
        <v>112</v>
      </c>
      <c r="Y216" s="506"/>
      <c r="Z216" s="506">
        <v>83</v>
      </c>
      <c r="AA216" s="524"/>
      <c r="AB216" s="503">
        <f t="shared" si="51"/>
        <v>18995</v>
      </c>
      <c r="AC216" s="506"/>
      <c r="AD216" s="506">
        <v>18754</v>
      </c>
      <c r="AE216" s="506"/>
      <c r="AF216" s="506">
        <v>241</v>
      </c>
      <c r="AG216" s="506"/>
      <c r="AH216" s="503">
        <f t="shared" si="52"/>
        <v>33257</v>
      </c>
      <c r="AI216" s="506"/>
      <c r="AJ216" s="506">
        <v>22951</v>
      </c>
      <c r="AK216" s="506"/>
      <c r="AL216" s="506">
        <v>571</v>
      </c>
      <c r="AM216" s="506"/>
      <c r="AN216" s="506">
        <v>683</v>
      </c>
      <c r="AO216" s="506"/>
      <c r="AP216" s="506">
        <v>9052</v>
      </c>
      <c r="AQ216" s="506"/>
      <c r="AR216" s="526">
        <v>0</v>
      </c>
    </row>
    <row r="217" spans="2:44" ht="16.5" customHeight="1">
      <c r="B217" s="555" t="s">
        <v>302</v>
      </c>
      <c r="C217" s="521"/>
      <c r="D217" s="522" t="s">
        <v>251</v>
      </c>
      <c r="E217" s="523">
        <f>SUM(F217:H217)</f>
        <v>12</v>
      </c>
      <c r="F217" s="506">
        <v>10</v>
      </c>
      <c r="G217" s="506">
        <v>1</v>
      </c>
      <c r="H217" s="506">
        <v>1</v>
      </c>
      <c r="I217" s="506"/>
      <c r="J217" s="503">
        <f>SUM(L217+N217)</f>
        <v>544</v>
      </c>
      <c r="K217" s="503"/>
      <c r="L217" s="503">
        <v>316</v>
      </c>
      <c r="M217" s="503"/>
      <c r="N217" s="503">
        <v>228</v>
      </c>
      <c r="O217" s="503"/>
      <c r="P217" s="506">
        <f>SUM(R217:T217)</f>
        <v>1</v>
      </c>
      <c r="Q217" s="506"/>
      <c r="R217" s="506">
        <v>1</v>
      </c>
      <c r="S217" s="506"/>
      <c r="T217" s="506">
        <v>0</v>
      </c>
      <c r="U217" s="506"/>
      <c r="V217" s="506">
        <f t="shared" si="50"/>
        <v>545</v>
      </c>
      <c r="W217" s="506"/>
      <c r="X217" s="506">
        <v>317</v>
      </c>
      <c r="Y217" s="506"/>
      <c r="Z217" s="506">
        <v>228</v>
      </c>
      <c r="AA217" s="524"/>
      <c r="AB217" s="503">
        <f t="shared" si="51"/>
        <v>53278</v>
      </c>
      <c r="AC217" s="506"/>
      <c r="AD217" s="506">
        <v>52387</v>
      </c>
      <c r="AE217" s="506"/>
      <c r="AF217" s="506">
        <v>891</v>
      </c>
      <c r="AG217" s="506"/>
      <c r="AH217" s="503">
        <f t="shared" si="52"/>
        <v>142425</v>
      </c>
      <c r="AI217" s="506"/>
      <c r="AJ217" s="506">
        <v>118798</v>
      </c>
      <c r="AK217" s="506"/>
      <c r="AL217" s="506">
        <v>3239</v>
      </c>
      <c r="AM217" s="506"/>
      <c r="AN217" s="506">
        <v>3697</v>
      </c>
      <c r="AO217" s="506"/>
      <c r="AP217" s="506">
        <v>16691</v>
      </c>
      <c r="AQ217" s="506"/>
      <c r="AR217" s="526">
        <v>0</v>
      </c>
    </row>
    <row r="218" spans="2:44" ht="16.5" customHeight="1">
      <c r="B218" s="555"/>
      <c r="C218" s="521"/>
      <c r="D218" s="522" t="s">
        <v>252</v>
      </c>
      <c r="E218" s="523">
        <f>SUM(F218:H218)</f>
        <v>6</v>
      </c>
      <c r="F218" s="506">
        <v>5</v>
      </c>
      <c r="G218" s="506">
        <v>1</v>
      </c>
      <c r="H218" s="506">
        <v>0</v>
      </c>
      <c r="I218" s="506"/>
      <c r="J218" s="503">
        <f>SUM(L218+N218)</f>
        <v>463</v>
      </c>
      <c r="K218" s="503"/>
      <c r="L218" s="503">
        <v>315</v>
      </c>
      <c r="M218" s="503"/>
      <c r="N218" s="503">
        <v>148</v>
      </c>
      <c r="O218" s="503"/>
      <c r="P218" s="506">
        <f>SUM(R218:T218)</f>
        <v>0</v>
      </c>
      <c r="Q218" s="506"/>
      <c r="R218" s="506">
        <v>0</v>
      </c>
      <c r="S218" s="506"/>
      <c r="T218" s="506">
        <v>0</v>
      </c>
      <c r="U218" s="506"/>
      <c r="V218" s="506">
        <f t="shared" si="50"/>
        <v>464</v>
      </c>
      <c r="W218" s="506"/>
      <c r="X218" s="506">
        <v>315</v>
      </c>
      <c r="Y218" s="506"/>
      <c r="Z218" s="506">
        <v>149</v>
      </c>
      <c r="AA218" s="524"/>
      <c r="AB218" s="503">
        <f t="shared" si="51"/>
        <v>44675</v>
      </c>
      <c r="AC218" s="506"/>
      <c r="AD218" s="506">
        <v>44410</v>
      </c>
      <c r="AE218" s="506"/>
      <c r="AF218" s="506">
        <v>265</v>
      </c>
      <c r="AG218" s="506"/>
      <c r="AH218" s="503">
        <f t="shared" si="52"/>
        <v>104053</v>
      </c>
      <c r="AI218" s="506"/>
      <c r="AJ218" s="506">
        <v>86450</v>
      </c>
      <c r="AK218" s="506"/>
      <c r="AL218" s="506">
        <v>2588</v>
      </c>
      <c r="AM218" s="506"/>
      <c r="AN218" s="506">
        <v>2285</v>
      </c>
      <c r="AO218" s="506"/>
      <c r="AP218" s="506">
        <v>12730</v>
      </c>
      <c r="AQ218" s="506"/>
      <c r="AR218" s="526">
        <v>0</v>
      </c>
    </row>
    <row r="219" spans="2:44" ht="16.5" customHeight="1">
      <c r="B219" s="555"/>
      <c r="C219" s="521"/>
      <c r="D219" s="522" t="s">
        <v>253</v>
      </c>
      <c r="E219" s="523">
        <f>SUM(F219:H219)</f>
        <v>4</v>
      </c>
      <c r="F219" s="506">
        <v>4</v>
      </c>
      <c r="G219" s="506">
        <v>0</v>
      </c>
      <c r="H219" s="506">
        <v>0</v>
      </c>
      <c r="I219" s="506" t="s">
        <v>257</v>
      </c>
      <c r="J219" s="503">
        <f>SUM(L219+N219)</f>
        <v>1037</v>
      </c>
      <c r="K219" s="506" t="s">
        <v>257</v>
      </c>
      <c r="L219" s="503">
        <v>733</v>
      </c>
      <c r="M219" s="506" t="s">
        <v>257</v>
      </c>
      <c r="N219" s="503">
        <v>304</v>
      </c>
      <c r="O219" s="503"/>
      <c r="P219" s="506">
        <f>SUM(R219:T219)</f>
        <v>0</v>
      </c>
      <c r="Q219" s="524"/>
      <c r="R219" s="506">
        <v>0</v>
      </c>
      <c r="S219" s="524"/>
      <c r="T219" s="506">
        <v>0</v>
      </c>
      <c r="U219" s="506" t="s">
        <v>257</v>
      </c>
      <c r="V219" s="506">
        <f t="shared" si="50"/>
        <v>1037</v>
      </c>
      <c r="W219" s="506" t="s">
        <v>257</v>
      </c>
      <c r="X219" s="506">
        <v>733</v>
      </c>
      <c r="Y219" s="506" t="s">
        <v>257</v>
      </c>
      <c r="Z219" s="506">
        <v>304</v>
      </c>
      <c r="AA219" s="506" t="s">
        <v>257</v>
      </c>
      <c r="AB219" s="503">
        <f t="shared" si="51"/>
        <v>114980</v>
      </c>
      <c r="AC219" s="506" t="s">
        <v>257</v>
      </c>
      <c r="AD219" s="506">
        <v>114197</v>
      </c>
      <c r="AE219" s="506" t="s">
        <v>257</v>
      </c>
      <c r="AF219" s="506">
        <v>783</v>
      </c>
      <c r="AG219" s="506" t="s">
        <v>257</v>
      </c>
      <c r="AH219" s="503">
        <f t="shared" si="52"/>
        <v>279543</v>
      </c>
      <c r="AI219" s="506" t="s">
        <v>257</v>
      </c>
      <c r="AJ219" s="506">
        <v>243918</v>
      </c>
      <c r="AK219" s="506" t="s">
        <v>257</v>
      </c>
      <c r="AL219" s="506">
        <v>3511</v>
      </c>
      <c r="AM219" s="506" t="s">
        <v>257</v>
      </c>
      <c r="AN219" s="506">
        <v>13335</v>
      </c>
      <c r="AO219" s="506" t="s">
        <v>257</v>
      </c>
      <c r="AP219" s="506">
        <v>18779</v>
      </c>
      <c r="AQ219" s="506"/>
      <c r="AR219" s="526">
        <v>0</v>
      </c>
    </row>
    <row r="220" spans="2:44" ht="16.5" customHeight="1">
      <c r="B220" s="555"/>
      <c r="C220" s="521"/>
      <c r="D220" s="522" t="s">
        <v>254</v>
      </c>
      <c r="E220" s="523">
        <f>SUM(F220:H220)</f>
        <v>2</v>
      </c>
      <c r="F220" s="506">
        <v>2</v>
      </c>
      <c r="G220" s="506">
        <v>0</v>
      </c>
      <c r="H220" s="506">
        <v>0</v>
      </c>
      <c r="I220" s="524"/>
      <c r="J220" s="503">
        <f>SUM(L220+N220)</f>
        <v>0</v>
      </c>
      <c r="K220" s="524"/>
      <c r="L220" s="503">
        <f>SUM(R220,X220)</f>
        <v>0</v>
      </c>
      <c r="M220" s="524"/>
      <c r="N220" s="503">
        <f>SUM(T220,Z220)</f>
        <v>0</v>
      </c>
      <c r="O220" s="503"/>
      <c r="P220" s="506">
        <f>SUM(R220:T220)</f>
        <v>0</v>
      </c>
      <c r="Q220" s="524"/>
      <c r="R220" s="525">
        <v>0</v>
      </c>
      <c r="S220" s="524"/>
      <c r="T220" s="525">
        <v>0</v>
      </c>
      <c r="U220" s="525"/>
      <c r="V220" s="503">
        <f t="shared" si="50"/>
        <v>0</v>
      </c>
      <c r="W220" s="525"/>
      <c r="X220" s="525" t="s">
        <v>261</v>
      </c>
      <c r="Y220" s="525"/>
      <c r="Z220" s="525" t="s">
        <v>261</v>
      </c>
      <c r="AA220" s="524"/>
      <c r="AB220" s="503">
        <f t="shared" si="51"/>
        <v>0</v>
      </c>
      <c r="AC220" s="506"/>
      <c r="AD220" s="525" t="s">
        <v>261</v>
      </c>
      <c r="AE220" s="506"/>
      <c r="AF220" s="525" t="s">
        <v>261</v>
      </c>
      <c r="AG220" s="506"/>
      <c r="AH220" s="503">
        <f t="shared" si="52"/>
        <v>0</v>
      </c>
      <c r="AI220" s="524"/>
      <c r="AJ220" s="525" t="s">
        <v>261</v>
      </c>
      <c r="AK220" s="524"/>
      <c r="AL220" s="525" t="s">
        <v>261</v>
      </c>
      <c r="AM220" s="524"/>
      <c r="AN220" s="525" t="s">
        <v>261</v>
      </c>
      <c r="AO220" s="524"/>
      <c r="AP220" s="525" t="s">
        <v>261</v>
      </c>
      <c r="AQ220" s="506"/>
      <c r="AR220" s="559">
        <v>0</v>
      </c>
    </row>
    <row r="221" spans="2:44" s="554" customFormat="1" ht="16.5" customHeight="1">
      <c r="B221" s="555"/>
      <c r="C221" s="509"/>
      <c r="D221" s="561" t="s">
        <v>300</v>
      </c>
      <c r="E221" s="516">
        <f>SUM(E222,E226)</f>
        <v>56</v>
      </c>
      <c r="F221" s="517">
        <f>SUM(F222,F226)</f>
        <v>32</v>
      </c>
      <c r="G221" s="517">
        <f>SUM(G222,G226)</f>
        <v>0</v>
      </c>
      <c r="H221" s="517">
        <f>SUM(H222,H226)</f>
        <v>24</v>
      </c>
      <c r="I221" s="517"/>
      <c r="J221" s="518">
        <f>SUM(J222,J226)</f>
        <v>1882</v>
      </c>
      <c r="K221" s="518"/>
      <c r="L221" s="518">
        <f>SUM(L222,L226)</f>
        <v>924</v>
      </c>
      <c r="M221" s="518"/>
      <c r="N221" s="518">
        <f>SUM(N222,N226)</f>
        <v>958</v>
      </c>
      <c r="O221" s="518"/>
      <c r="P221" s="517">
        <f>SUM(P222,P226)</f>
        <v>42</v>
      </c>
      <c r="Q221" s="517"/>
      <c r="R221" s="517">
        <f>SUM(R222,R226)</f>
        <v>25</v>
      </c>
      <c r="S221" s="517"/>
      <c r="T221" s="517">
        <f>SUM(T222,T226)</f>
        <v>17</v>
      </c>
      <c r="U221" s="517"/>
      <c r="V221" s="517">
        <f>SUM(V222,V226)</f>
        <v>1924</v>
      </c>
      <c r="W221" s="517"/>
      <c r="X221" s="517">
        <f>SUM(X222,X226)</f>
        <v>949</v>
      </c>
      <c r="Y221" s="517"/>
      <c r="Z221" s="517">
        <f>SUM(Z222,Z226)</f>
        <v>975</v>
      </c>
      <c r="AA221" s="519"/>
      <c r="AB221" s="518">
        <f>SUM(AB222,AB226)</f>
        <v>185032</v>
      </c>
      <c r="AC221" s="517"/>
      <c r="AD221" s="517">
        <v>0</v>
      </c>
      <c r="AE221" s="517"/>
      <c r="AF221" s="517">
        <v>0</v>
      </c>
      <c r="AG221" s="517"/>
      <c r="AH221" s="518">
        <f>SUM(AH222,AH226)</f>
        <v>374854</v>
      </c>
      <c r="AI221" s="517"/>
      <c r="AJ221" s="517">
        <f>SUM(AJ222:AJ224)</f>
        <v>0</v>
      </c>
      <c r="AK221" s="517"/>
      <c r="AL221" s="517">
        <f>SUM(AL222:AL224)</f>
        <v>0</v>
      </c>
      <c r="AM221" s="517"/>
      <c r="AN221" s="517">
        <f>SUM(AN222:AN224)</f>
        <v>0</v>
      </c>
      <c r="AO221" s="517"/>
      <c r="AP221" s="517">
        <f>SUM(AP222:AP224)</f>
        <v>0</v>
      </c>
      <c r="AQ221" s="517"/>
      <c r="AR221" s="520">
        <f>SUM(AR222,AR226)</f>
        <v>0</v>
      </c>
    </row>
    <row r="222" spans="2:44" s="558" customFormat="1" ht="16.5" customHeight="1">
      <c r="B222" s="555"/>
      <c r="C222" s="509"/>
      <c r="D222" s="510" t="s">
        <v>244</v>
      </c>
      <c r="E222" s="562">
        <f>SUM(E223:E225)</f>
        <v>36</v>
      </c>
      <c r="F222" s="514">
        <f>SUM(F223:F225)</f>
        <v>13</v>
      </c>
      <c r="G222" s="514">
        <f>SUM(G223:G225)</f>
        <v>0</v>
      </c>
      <c r="H222" s="514">
        <f>SUM(H223:H225)</f>
        <v>23</v>
      </c>
      <c r="I222" s="514"/>
      <c r="J222" s="556">
        <f>SUM(J223:J225)</f>
        <v>211</v>
      </c>
      <c r="K222" s="556"/>
      <c r="L222" s="556">
        <f>SUM(L223:L225)</f>
        <v>88</v>
      </c>
      <c r="M222" s="556"/>
      <c r="N222" s="556">
        <f>SUM(N223:N225)</f>
        <v>123</v>
      </c>
      <c r="O222" s="556"/>
      <c r="P222" s="514">
        <f>SUM(P223:P225)</f>
        <v>39</v>
      </c>
      <c r="Q222" s="514"/>
      <c r="R222" s="514">
        <f>SUM(R223:R225)</f>
        <v>23</v>
      </c>
      <c r="S222" s="514"/>
      <c r="T222" s="514">
        <f>SUM(T223:T225)</f>
        <v>16</v>
      </c>
      <c r="U222" s="514"/>
      <c r="V222" s="514">
        <f>SUM(V223:V225)</f>
        <v>250</v>
      </c>
      <c r="W222" s="514"/>
      <c r="X222" s="514">
        <f>SUM(X223:X225)</f>
        <v>111</v>
      </c>
      <c r="Y222" s="514"/>
      <c r="Z222" s="514">
        <f>SUM(Z223:Z225)</f>
        <v>139</v>
      </c>
      <c r="AA222" s="514"/>
      <c r="AB222" s="556">
        <f>SUM(AB223:AB225)</f>
        <v>17804</v>
      </c>
      <c r="AC222" s="514"/>
      <c r="AD222" s="514">
        <f>SUM(AD223:AD225)</f>
        <v>0</v>
      </c>
      <c r="AE222" s="514"/>
      <c r="AF222" s="514">
        <f>SUM(AF223:AF225)</f>
        <v>0</v>
      </c>
      <c r="AG222" s="514"/>
      <c r="AH222" s="556">
        <f>SUM(AH223:AH225)</f>
        <v>13054</v>
      </c>
      <c r="AI222" s="514"/>
      <c r="AJ222" s="514">
        <f>SUM(AJ223:AJ225)</f>
        <v>0</v>
      </c>
      <c r="AK222" s="514"/>
      <c r="AL222" s="514">
        <f>SUM(AL223:AL225)</f>
        <v>0</v>
      </c>
      <c r="AM222" s="514"/>
      <c r="AN222" s="514">
        <f>SUM(AN223:AN225)</f>
        <v>0</v>
      </c>
      <c r="AO222" s="514"/>
      <c r="AP222" s="514">
        <f>SUM(AP223:AP225)</f>
        <v>0</v>
      </c>
      <c r="AQ222" s="514"/>
      <c r="AR222" s="563">
        <f>SUM(AR223:AR225)</f>
        <v>0</v>
      </c>
    </row>
    <row r="223" spans="2:44" ht="16.5" customHeight="1">
      <c r="B223" s="555">
        <v>37</v>
      </c>
      <c r="C223" s="521"/>
      <c r="D223" s="522" t="s">
        <v>245</v>
      </c>
      <c r="E223" s="523">
        <f>SUM(F223:H223)</f>
        <v>13</v>
      </c>
      <c r="F223" s="525">
        <v>0</v>
      </c>
      <c r="G223" s="525">
        <v>0</v>
      </c>
      <c r="H223" s="525">
        <v>13</v>
      </c>
      <c r="I223" s="525"/>
      <c r="J223" s="503">
        <f>SUM(L223+N223)</f>
        <v>10</v>
      </c>
      <c r="K223" s="503"/>
      <c r="L223" s="503">
        <v>5</v>
      </c>
      <c r="M223" s="503"/>
      <c r="N223" s="503">
        <v>5</v>
      </c>
      <c r="O223" s="503"/>
      <c r="P223" s="506">
        <f>SUM(R223:T223)</f>
        <v>20</v>
      </c>
      <c r="Q223" s="525"/>
      <c r="R223" s="525">
        <v>12</v>
      </c>
      <c r="S223" s="525"/>
      <c r="T223" s="525">
        <v>8</v>
      </c>
      <c r="U223" s="525"/>
      <c r="V223" s="525">
        <f>SUM(X223:Z223)</f>
        <v>30</v>
      </c>
      <c r="W223" s="525"/>
      <c r="X223" s="525">
        <v>17</v>
      </c>
      <c r="Y223" s="525"/>
      <c r="Z223" s="525">
        <v>13</v>
      </c>
      <c r="AA223" s="525"/>
      <c r="AB223" s="503">
        <v>508</v>
      </c>
      <c r="AC223" s="525"/>
      <c r="AD223" s="530">
        <v>0</v>
      </c>
      <c r="AE223" s="525"/>
      <c r="AF223" s="530">
        <v>0</v>
      </c>
      <c r="AG223" s="525"/>
      <c r="AH223" s="503">
        <v>754</v>
      </c>
      <c r="AI223" s="525"/>
      <c r="AJ223" s="530">
        <v>0</v>
      </c>
      <c r="AK223" s="525"/>
      <c r="AL223" s="530">
        <v>0</v>
      </c>
      <c r="AM223" s="525"/>
      <c r="AN223" s="530">
        <v>0</v>
      </c>
      <c r="AO223" s="525"/>
      <c r="AP223" s="530">
        <v>0</v>
      </c>
      <c r="AQ223" s="525"/>
      <c r="AR223" s="559">
        <v>0</v>
      </c>
    </row>
    <row r="224" spans="2:44" ht="16.5" customHeight="1">
      <c r="B224" s="555"/>
      <c r="C224" s="521"/>
      <c r="D224" s="522" t="s">
        <v>247</v>
      </c>
      <c r="E224" s="523">
        <f>SUM(F224:H224)</f>
        <v>13</v>
      </c>
      <c r="F224" s="525">
        <v>4</v>
      </c>
      <c r="G224" s="525">
        <v>0</v>
      </c>
      <c r="H224" s="525">
        <v>9</v>
      </c>
      <c r="I224" s="525"/>
      <c r="J224" s="503">
        <f>SUM(L224+N224)</f>
        <v>69</v>
      </c>
      <c r="K224" s="503"/>
      <c r="L224" s="503">
        <v>23</v>
      </c>
      <c r="M224" s="503"/>
      <c r="N224" s="503">
        <v>46</v>
      </c>
      <c r="O224" s="503"/>
      <c r="P224" s="506">
        <f>SUM(R224:T224)</f>
        <v>16</v>
      </c>
      <c r="Q224" s="525"/>
      <c r="R224" s="525">
        <v>9</v>
      </c>
      <c r="S224" s="525"/>
      <c r="T224" s="525">
        <v>7</v>
      </c>
      <c r="U224" s="525"/>
      <c r="V224" s="525">
        <f>SUM(X224:Z224)</f>
        <v>85</v>
      </c>
      <c r="W224" s="525"/>
      <c r="X224" s="525">
        <v>32</v>
      </c>
      <c r="Y224" s="525"/>
      <c r="Z224" s="525">
        <v>53</v>
      </c>
      <c r="AA224" s="525"/>
      <c r="AB224" s="503">
        <v>6273</v>
      </c>
      <c r="AC224" s="525"/>
      <c r="AD224" s="530">
        <v>0</v>
      </c>
      <c r="AE224" s="525"/>
      <c r="AF224" s="530">
        <v>0</v>
      </c>
      <c r="AG224" s="525"/>
      <c r="AH224" s="503">
        <v>4321</v>
      </c>
      <c r="AI224" s="525"/>
      <c r="AJ224" s="530">
        <v>0</v>
      </c>
      <c r="AK224" s="525"/>
      <c r="AL224" s="530">
        <v>0</v>
      </c>
      <c r="AM224" s="525"/>
      <c r="AN224" s="530">
        <v>0</v>
      </c>
      <c r="AO224" s="525"/>
      <c r="AP224" s="530">
        <v>0</v>
      </c>
      <c r="AQ224" s="525"/>
      <c r="AR224" s="559">
        <v>0</v>
      </c>
    </row>
    <row r="225" spans="2:44" ht="16.5" customHeight="1">
      <c r="B225" s="555" t="s">
        <v>303</v>
      </c>
      <c r="C225" s="521"/>
      <c r="D225" s="522" t="s">
        <v>248</v>
      </c>
      <c r="E225" s="523">
        <f>SUM(F225:H225)</f>
        <v>10</v>
      </c>
      <c r="F225" s="525">
        <v>9</v>
      </c>
      <c r="G225" s="525">
        <v>0</v>
      </c>
      <c r="H225" s="525">
        <v>1</v>
      </c>
      <c r="I225" s="524"/>
      <c r="J225" s="503">
        <f>SUM(L225+N225)</f>
        <v>132</v>
      </c>
      <c r="K225" s="560"/>
      <c r="L225" s="503">
        <v>60</v>
      </c>
      <c r="M225" s="560"/>
      <c r="N225" s="503">
        <v>72</v>
      </c>
      <c r="O225" s="503"/>
      <c r="P225" s="506">
        <f>SUM(R225:T225)</f>
        <v>3</v>
      </c>
      <c r="Q225" s="524"/>
      <c r="R225" s="525">
        <v>2</v>
      </c>
      <c r="S225" s="524"/>
      <c r="T225" s="525">
        <v>1</v>
      </c>
      <c r="U225" s="525"/>
      <c r="V225" s="525">
        <f>SUM(X225:Z225)</f>
        <v>135</v>
      </c>
      <c r="W225" s="525"/>
      <c r="X225" s="525">
        <v>62</v>
      </c>
      <c r="Y225" s="525"/>
      <c r="Z225" s="525">
        <v>73</v>
      </c>
      <c r="AA225" s="525"/>
      <c r="AB225" s="503">
        <v>11023</v>
      </c>
      <c r="AC225" s="525"/>
      <c r="AD225" s="530">
        <v>0</v>
      </c>
      <c r="AE225" s="525"/>
      <c r="AF225" s="530">
        <v>0</v>
      </c>
      <c r="AG225" s="525"/>
      <c r="AH225" s="503">
        <v>7979</v>
      </c>
      <c r="AI225" s="525"/>
      <c r="AJ225" s="530">
        <v>0</v>
      </c>
      <c r="AK225" s="525"/>
      <c r="AL225" s="530">
        <v>0</v>
      </c>
      <c r="AM225" s="525"/>
      <c r="AN225" s="530">
        <v>0</v>
      </c>
      <c r="AO225" s="525"/>
      <c r="AP225" s="530">
        <v>0</v>
      </c>
      <c r="AQ225" s="525"/>
      <c r="AR225" s="559">
        <v>0</v>
      </c>
    </row>
    <row r="226" spans="2:44" s="558" customFormat="1" ht="16.5" customHeight="1">
      <c r="B226" s="555"/>
      <c r="C226" s="509"/>
      <c r="D226" s="510" t="s">
        <v>249</v>
      </c>
      <c r="E226" s="562">
        <f>SUM(E227:E231)</f>
        <v>20</v>
      </c>
      <c r="F226" s="514">
        <f>SUM(F227:F231)</f>
        <v>19</v>
      </c>
      <c r="G226" s="514">
        <f>SUM(G227:G231)</f>
        <v>0</v>
      </c>
      <c r="H226" s="514">
        <f>SUM(H227:H231)</f>
        <v>1</v>
      </c>
      <c r="I226" s="514"/>
      <c r="J226" s="556">
        <f>SUM(L226:N226)</f>
        <v>1671</v>
      </c>
      <c r="K226" s="556"/>
      <c r="L226" s="556">
        <f>SUM(L227:L231)</f>
        <v>836</v>
      </c>
      <c r="M226" s="556"/>
      <c r="N226" s="556">
        <f>SUM(N227:N231)</f>
        <v>835</v>
      </c>
      <c r="O226" s="556"/>
      <c r="P226" s="517">
        <f>SUM(P227:P231)</f>
        <v>3</v>
      </c>
      <c r="Q226" s="514"/>
      <c r="R226" s="514">
        <f>SUM(R227:R231)</f>
        <v>2</v>
      </c>
      <c r="S226" s="514"/>
      <c r="T226" s="514">
        <f>SUM(T227:T231)</f>
        <v>1</v>
      </c>
      <c r="U226" s="514"/>
      <c r="V226" s="514">
        <f>SUM(V227:V231)</f>
        <v>1674</v>
      </c>
      <c r="W226" s="514"/>
      <c r="X226" s="514">
        <f>SUM(X227:X231)</f>
        <v>838</v>
      </c>
      <c r="Y226" s="514"/>
      <c r="Z226" s="514">
        <f>SUM(Z227:Z231)</f>
        <v>836</v>
      </c>
      <c r="AA226" s="514"/>
      <c r="AB226" s="518">
        <f>SUM(AD226,AF226)</f>
        <v>167228</v>
      </c>
      <c r="AC226" s="514"/>
      <c r="AD226" s="514">
        <f>SUM(AD227:AD231)</f>
        <v>163574</v>
      </c>
      <c r="AE226" s="514"/>
      <c r="AF226" s="514">
        <f>SUM(AF227:AF231)</f>
        <v>3654</v>
      </c>
      <c r="AG226" s="514"/>
      <c r="AH226" s="518">
        <f>SUM(AJ226,AL226,AN226,AP226)</f>
        <v>361800</v>
      </c>
      <c r="AI226" s="514"/>
      <c r="AJ226" s="514">
        <f>SUM(AJ227:AJ231)</f>
        <v>322006</v>
      </c>
      <c r="AK226" s="514"/>
      <c r="AL226" s="514">
        <f>SUM(AL227:AL231)</f>
        <v>3096</v>
      </c>
      <c r="AM226" s="514"/>
      <c r="AN226" s="514">
        <f>SUM(AN227:AN231)</f>
        <v>3846</v>
      </c>
      <c r="AO226" s="514"/>
      <c r="AP226" s="514">
        <f>SUM(AP227:AP231)</f>
        <v>32852</v>
      </c>
      <c r="AQ226" s="514"/>
      <c r="AR226" s="563">
        <f>SUM(AR227:AR231)</f>
        <v>0</v>
      </c>
    </row>
    <row r="227" spans="2:44" ht="16.5" customHeight="1">
      <c r="B227" s="555"/>
      <c r="C227" s="521"/>
      <c r="D227" s="522" t="s">
        <v>250</v>
      </c>
      <c r="E227" s="523">
        <f>SUM(F227:H227)</f>
        <v>5</v>
      </c>
      <c r="F227" s="525">
        <v>4</v>
      </c>
      <c r="G227" s="525">
        <v>0</v>
      </c>
      <c r="H227" s="525">
        <v>1</v>
      </c>
      <c r="I227" s="525"/>
      <c r="J227" s="503">
        <f>SUM(L227+N227)</f>
        <v>124</v>
      </c>
      <c r="K227" s="503"/>
      <c r="L227" s="503">
        <v>55</v>
      </c>
      <c r="M227" s="503"/>
      <c r="N227" s="503">
        <v>69</v>
      </c>
      <c r="O227" s="503"/>
      <c r="P227" s="506">
        <f>SUM(R227:T227)</f>
        <v>3</v>
      </c>
      <c r="Q227" s="525"/>
      <c r="R227" s="525">
        <v>2</v>
      </c>
      <c r="S227" s="525"/>
      <c r="T227" s="525">
        <v>1</v>
      </c>
      <c r="U227" s="525"/>
      <c r="V227" s="525">
        <f>SUM(X227:Z227)</f>
        <v>127</v>
      </c>
      <c r="W227" s="525"/>
      <c r="X227" s="525">
        <v>57</v>
      </c>
      <c r="Y227" s="525"/>
      <c r="Z227" s="525">
        <v>70</v>
      </c>
      <c r="AA227" s="525"/>
      <c r="AB227" s="503">
        <f>SUM(AD227,AF227)</f>
        <v>13794</v>
      </c>
      <c r="AC227" s="525"/>
      <c r="AD227" s="506">
        <v>13669</v>
      </c>
      <c r="AE227" s="506"/>
      <c r="AF227" s="506">
        <v>125</v>
      </c>
      <c r="AG227" s="525"/>
      <c r="AH227" s="503">
        <f>SUM(AJ227,AL227,AN227,AP227)</f>
        <v>21899</v>
      </c>
      <c r="AI227" s="525"/>
      <c r="AJ227" s="506">
        <v>20546</v>
      </c>
      <c r="AK227" s="506"/>
      <c r="AL227" s="506">
        <v>582</v>
      </c>
      <c r="AM227" s="506"/>
      <c r="AN227" s="506">
        <v>555</v>
      </c>
      <c r="AO227" s="506"/>
      <c r="AP227" s="506">
        <v>216</v>
      </c>
      <c r="AQ227" s="525"/>
      <c r="AR227" s="559">
        <v>0</v>
      </c>
    </row>
    <row r="228" spans="2:44" ht="16.5" customHeight="1">
      <c r="B228" s="555" t="s">
        <v>304</v>
      </c>
      <c r="C228" s="521"/>
      <c r="D228" s="522" t="s">
        <v>251</v>
      </c>
      <c r="E228" s="523">
        <f>SUM(F228:H228)</f>
        <v>4</v>
      </c>
      <c r="F228" s="525">
        <v>4</v>
      </c>
      <c r="G228" s="525">
        <v>0</v>
      </c>
      <c r="H228" s="525">
        <v>0</v>
      </c>
      <c r="I228" s="525"/>
      <c r="J228" s="503">
        <f>SUM(L228+N228)</f>
        <v>154</v>
      </c>
      <c r="K228" s="503"/>
      <c r="L228" s="503">
        <v>76</v>
      </c>
      <c r="M228" s="503"/>
      <c r="N228" s="503">
        <v>78</v>
      </c>
      <c r="O228" s="503"/>
      <c r="P228" s="506">
        <f>SUM(R228:T228)</f>
        <v>0</v>
      </c>
      <c r="Q228" s="525"/>
      <c r="R228" s="525">
        <v>0</v>
      </c>
      <c r="S228" s="525"/>
      <c r="T228" s="525">
        <v>0</v>
      </c>
      <c r="U228" s="525"/>
      <c r="V228" s="525">
        <f>SUM(X228:Z228)</f>
        <v>154</v>
      </c>
      <c r="W228" s="525"/>
      <c r="X228" s="525">
        <v>76</v>
      </c>
      <c r="Y228" s="525"/>
      <c r="Z228" s="525">
        <v>78</v>
      </c>
      <c r="AA228" s="525"/>
      <c r="AB228" s="503">
        <f>SUM(AD228,AF228)</f>
        <v>13451</v>
      </c>
      <c r="AC228" s="525"/>
      <c r="AD228" s="506">
        <v>13447</v>
      </c>
      <c r="AE228" s="506"/>
      <c r="AF228" s="506">
        <v>4</v>
      </c>
      <c r="AG228" s="525"/>
      <c r="AH228" s="503">
        <f>SUM(AJ228,AL228,AN228,AP228)</f>
        <v>40689</v>
      </c>
      <c r="AI228" s="525"/>
      <c r="AJ228" s="506">
        <v>31341</v>
      </c>
      <c r="AK228" s="506"/>
      <c r="AL228" s="506">
        <v>549</v>
      </c>
      <c r="AM228" s="506"/>
      <c r="AN228" s="506">
        <v>752</v>
      </c>
      <c r="AO228" s="506"/>
      <c r="AP228" s="506">
        <v>8047</v>
      </c>
      <c r="AQ228" s="525"/>
      <c r="AR228" s="559">
        <v>0</v>
      </c>
    </row>
    <row r="229" spans="2:44" ht="16.5" customHeight="1">
      <c r="B229" s="555"/>
      <c r="C229" s="521"/>
      <c r="D229" s="522" t="s">
        <v>252</v>
      </c>
      <c r="E229" s="523">
        <f>SUM(F229:H229)</f>
        <v>5</v>
      </c>
      <c r="F229" s="525">
        <v>5</v>
      </c>
      <c r="G229" s="525">
        <v>0</v>
      </c>
      <c r="H229" s="525">
        <v>0</v>
      </c>
      <c r="I229" s="525"/>
      <c r="J229" s="503">
        <f>SUM(L229+N229)</f>
        <v>336</v>
      </c>
      <c r="K229" s="503"/>
      <c r="L229" s="503">
        <v>164</v>
      </c>
      <c r="M229" s="503"/>
      <c r="N229" s="503">
        <v>172</v>
      </c>
      <c r="O229" s="503"/>
      <c r="P229" s="506">
        <f>SUM(R229:T229)</f>
        <v>0</v>
      </c>
      <c r="Q229" s="525"/>
      <c r="R229" s="525">
        <v>0</v>
      </c>
      <c r="S229" s="525"/>
      <c r="T229" s="525">
        <v>0</v>
      </c>
      <c r="U229" s="525"/>
      <c r="V229" s="525">
        <f>SUM(X229:Z229)</f>
        <v>336</v>
      </c>
      <c r="W229" s="525"/>
      <c r="X229" s="525">
        <v>164</v>
      </c>
      <c r="Y229" s="525"/>
      <c r="Z229" s="525">
        <v>172</v>
      </c>
      <c r="AA229" s="525"/>
      <c r="AB229" s="503">
        <f>SUM(AD229,AF229)</f>
        <v>29212</v>
      </c>
      <c r="AC229" s="525"/>
      <c r="AD229" s="506">
        <v>29086</v>
      </c>
      <c r="AE229" s="506"/>
      <c r="AF229" s="506">
        <v>126</v>
      </c>
      <c r="AG229" s="525"/>
      <c r="AH229" s="503">
        <f>SUM(AJ229,AL229,AN229,AP229)</f>
        <v>28033</v>
      </c>
      <c r="AI229" s="525"/>
      <c r="AJ229" s="506">
        <v>25898</v>
      </c>
      <c r="AK229" s="506"/>
      <c r="AL229" s="506">
        <v>757</v>
      </c>
      <c r="AM229" s="506"/>
      <c r="AN229" s="506">
        <v>656</v>
      </c>
      <c r="AO229" s="506"/>
      <c r="AP229" s="506">
        <v>722</v>
      </c>
      <c r="AQ229" s="525"/>
      <c r="AR229" s="559">
        <v>0</v>
      </c>
    </row>
    <row r="230" spans="2:44" ht="16.5" customHeight="1">
      <c r="B230" s="555"/>
      <c r="C230" s="521"/>
      <c r="D230" s="522" t="s">
        <v>253</v>
      </c>
      <c r="E230" s="523">
        <f>SUM(F230:H230)</f>
        <v>4</v>
      </c>
      <c r="F230" s="525">
        <v>4</v>
      </c>
      <c r="G230" s="525">
        <v>0</v>
      </c>
      <c r="H230" s="525">
        <v>0</v>
      </c>
      <c r="I230" s="506" t="s">
        <v>257</v>
      </c>
      <c r="J230" s="503">
        <f>SUM(L230+N230)</f>
        <v>1057</v>
      </c>
      <c r="K230" s="506" t="s">
        <v>257</v>
      </c>
      <c r="L230" s="503">
        <v>541</v>
      </c>
      <c r="M230" s="506" t="s">
        <v>257</v>
      </c>
      <c r="N230" s="503">
        <v>516</v>
      </c>
      <c r="O230" s="503"/>
      <c r="P230" s="506">
        <f>SUM(R230:T230)</f>
        <v>0</v>
      </c>
      <c r="Q230" s="524"/>
      <c r="R230" s="525">
        <v>0</v>
      </c>
      <c r="S230" s="524"/>
      <c r="T230" s="525">
        <v>0</v>
      </c>
      <c r="U230" s="506" t="s">
        <v>257</v>
      </c>
      <c r="V230" s="525">
        <f>SUM(X230:Z230)</f>
        <v>1057</v>
      </c>
      <c r="W230" s="506" t="s">
        <v>257</v>
      </c>
      <c r="X230" s="525">
        <v>541</v>
      </c>
      <c r="Y230" s="506" t="s">
        <v>257</v>
      </c>
      <c r="Z230" s="525">
        <v>516</v>
      </c>
      <c r="AA230" s="506" t="s">
        <v>257</v>
      </c>
      <c r="AB230" s="503">
        <f>SUM(AD230,AF230)</f>
        <v>110771</v>
      </c>
      <c r="AC230" s="506" t="s">
        <v>257</v>
      </c>
      <c r="AD230" s="506">
        <v>107372</v>
      </c>
      <c r="AE230" s="506" t="s">
        <v>257</v>
      </c>
      <c r="AF230" s="506">
        <v>3399</v>
      </c>
      <c r="AG230" s="506" t="s">
        <v>257</v>
      </c>
      <c r="AH230" s="503">
        <f>SUM(AJ230,AL230,AN230,AP230)</f>
        <v>271179</v>
      </c>
      <c r="AI230" s="506" t="s">
        <v>257</v>
      </c>
      <c r="AJ230" s="506">
        <v>244221</v>
      </c>
      <c r="AK230" s="506" t="s">
        <v>257</v>
      </c>
      <c r="AL230" s="506">
        <v>1208</v>
      </c>
      <c r="AM230" s="506" t="s">
        <v>257</v>
      </c>
      <c r="AN230" s="506">
        <v>1883</v>
      </c>
      <c r="AO230" s="506" t="s">
        <v>257</v>
      </c>
      <c r="AP230" s="506">
        <v>23867</v>
      </c>
      <c r="AQ230" s="525"/>
      <c r="AR230" s="559">
        <v>0</v>
      </c>
    </row>
    <row r="231" spans="2:44" ht="16.5" customHeight="1">
      <c r="B231" s="555"/>
      <c r="C231" s="521"/>
      <c r="D231" s="522" t="s">
        <v>254</v>
      </c>
      <c r="E231" s="523">
        <f>SUM(F231:H231)</f>
        <v>2</v>
      </c>
      <c r="F231" s="525">
        <v>2</v>
      </c>
      <c r="G231" s="525">
        <v>0</v>
      </c>
      <c r="H231" s="525">
        <v>0</v>
      </c>
      <c r="I231" s="525"/>
      <c r="J231" s="503">
        <f>SUM(L231+N231)</f>
        <v>0</v>
      </c>
      <c r="K231" s="503"/>
      <c r="L231" s="503">
        <f>SUM(R231,X231)</f>
        <v>0</v>
      </c>
      <c r="M231" s="503"/>
      <c r="N231" s="503">
        <f>SUM(T231,Z231)</f>
        <v>0</v>
      </c>
      <c r="O231" s="503"/>
      <c r="P231" s="506">
        <f>SUM(R231:T231)</f>
        <v>0</v>
      </c>
      <c r="Q231" s="525"/>
      <c r="R231" s="525">
        <v>0</v>
      </c>
      <c r="S231" s="525"/>
      <c r="T231" s="525">
        <v>0</v>
      </c>
      <c r="U231" s="525"/>
      <c r="V231" s="503">
        <f>SUM(X231:Z231)</f>
        <v>0</v>
      </c>
      <c r="W231" s="525"/>
      <c r="X231" s="525" t="s">
        <v>261</v>
      </c>
      <c r="Y231" s="525"/>
      <c r="Z231" s="525" t="s">
        <v>261</v>
      </c>
      <c r="AA231" s="525"/>
      <c r="AB231" s="525">
        <v>0</v>
      </c>
      <c r="AC231" s="525"/>
      <c r="AD231" s="525">
        <v>0</v>
      </c>
      <c r="AE231" s="506"/>
      <c r="AF231" s="525" t="s">
        <v>261</v>
      </c>
      <c r="AG231" s="525"/>
      <c r="AH231" s="534" t="s">
        <v>264</v>
      </c>
      <c r="AI231" s="525"/>
      <c r="AJ231" s="525" t="s">
        <v>261</v>
      </c>
      <c r="AK231" s="524"/>
      <c r="AL231" s="525" t="s">
        <v>261</v>
      </c>
      <c r="AM231" s="524"/>
      <c r="AN231" s="525" t="s">
        <v>261</v>
      </c>
      <c r="AO231" s="524"/>
      <c r="AP231" s="525" t="s">
        <v>261</v>
      </c>
      <c r="AQ231" s="525"/>
      <c r="AR231" s="559">
        <v>0</v>
      </c>
    </row>
    <row r="232" spans="2:44" s="558" customFormat="1" ht="16.5" customHeight="1">
      <c r="B232" s="555"/>
      <c r="C232" s="509"/>
      <c r="D232" s="561" t="s">
        <v>300</v>
      </c>
      <c r="E232" s="562">
        <f>SUM(E233,E237)</f>
        <v>493</v>
      </c>
      <c r="F232" s="514">
        <f>SUM(F233,F237)</f>
        <v>81</v>
      </c>
      <c r="G232" s="514">
        <f>SUM(G233,G237)</f>
        <v>4</v>
      </c>
      <c r="H232" s="514">
        <f>SUM(H233,H237)</f>
        <v>408</v>
      </c>
      <c r="I232" s="514"/>
      <c r="J232" s="514">
        <f>SUM(J233,J237)</f>
        <v>3195</v>
      </c>
      <c r="K232" s="556"/>
      <c r="L232" s="514">
        <v>1445</v>
      </c>
      <c r="M232" s="556"/>
      <c r="N232" s="514">
        <f>SUM(N233,N237)</f>
        <v>1750</v>
      </c>
      <c r="O232" s="556"/>
      <c r="P232" s="514">
        <f>SUM(P233,P237)</f>
        <v>698</v>
      </c>
      <c r="Q232" s="514"/>
      <c r="R232" s="514">
        <f>SUM(R233+R237)</f>
        <v>453</v>
      </c>
      <c r="S232" s="514">
        <f>SUM(S233+S237)</f>
        <v>0</v>
      </c>
      <c r="T232" s="514">
        <f>SUM(T233+T237)</f>
        <v>245</v>
      </c>
      <c r="U232" s="514"/>
      <c r="V232" s="514">
        <f>SUM(V233,V237)</f>
        <v>3893</v>
      </c>
      <c r="W232" s="514"/>
      <c r="X232" s="514">
        <f>SUM(X233+X237)</f>
        <v>1898</v>
      </c>
      <c r="Y232" s="514"/>
      <c r="Z232" s="514">
        <f>SUM(Z233+Z237)</f>
        <v>1995</v>
      </c>
      <c r="AA232" s="514"/>
      <c r="AB232" s="556">
        <f>SUM(AB233+AB237)</f>
        <v>306931</v>
      </c>
      <c r="AC232" s="556"/>
      <c r="AD232" s="517">
        <v>0</v>
      </c>
      <c r="AE232" s="517"/>
      <c r="AF232" s="517">
        <v>0</v>
      </c>
      <c r="AG232" s="514"/>
      <c r="AH232" s="556">
        <f>SUM(AH233+AH237)</f>
        <v>1016541</v>
      </c>
      <c r="AI232" s="514"/>
      <c r="AJ232" s="517">
        <f>SUM(AJ233:AJ235)</f>
        <v>0</v>
      </c>
      <c r="AK232" s="517"/>
      <c r="AL232" s="517">
        <f>SUM(AL233:AL235)</f>
        <v>0</v>
      </c>
      <c r="AM232" s="517"/>
      <c r="AN232" s="517">
        <f>SUM(AN233:AN235)</f>
        <v>0</v>
      </c>
      <c r="AO232" s="517"/>
      <c r="AP232" s="517">
        <f>SUM(AP233:AP235)</f>
        <v>0</v>
      </c>
      <c r="AQ232" s="514"/>
      <c r="AR232" s="563">
        <f>SUM(AR233,AR237)</f>
        <v>305</v>
      </c>
    </row>
    <row r="233" spans="2:44" s="558" customFormat="1" ht="16.5" customHeight="1">
      <c r="B233" s="555"/>
      <c r="C233" s="509"/>
      <c r="D233" s="510" t="s">
        <v>244</v>
      </c>
      <c r="E233" s="562">
        <f>SUM(E234:E236)</f>
        <v>460</v>
      </c>
      <c r="F233" s="514">
        <f>SUM(F234:F236)</f>
        <v>50</v>
      </c>
      <c r="G233" s="514">
        <f>SUM(G234:G236)</f>
        <v>4</v>
      </c>
      <c r="H233" s="514">
        <f>SUM(H234:H236)</f>
        <v>406</v>
      </c>
      <c r="I233" s="514"/>
      <c r="J233" s="556">
        <f>SUM(J234:J236)</f>
        <v>1021</v>
      </c>
      <c r="K233" s="556"/>
      <c r="L233" s="514">
        <v>431</v>
      </c>
      <c r="M233" s="556"/>
      <c r="N233" s="556">
        <f>SUM(N234:N236)</f>
        <v>590</v>
      </c>
      <c r="O233" s="556"/>
      <c r="P233" s="514">
        <f>SUM(P234:P236)</f>
        <v>696</v>
      </c>
      <c r="Q233" s="514">
        <f>SUM(Q234:Q236)</f>
        <v>0</v>
      </c>
      <c r="R233" s="514">
        <f>SUM(R234:R236)</f>
        <v>451</v>
      </c>
      <c r="S233" s="514">
        <f>SUM(S234:S236)</f>
        <v>0</v>
      </c>
      <c r="T233" s="514">
        <f>SUM(T234:T236)</f>
        <v>245</v>
      </c>
      <c r="U233" s="514"/>
      <c r="V233" s="514">
        <f>SUM(V234:V236)</f>
        <v>1717</v>
      </c>
      <c r="W233" s="514"/>
      <c r="X233" s="514">
        <f>SUM(X234:X236)</f>
        <v>882</v>
      </c>
      <c r="Y233" s="514"/>
      <c r="Z233" s="514">
        <f>SUM(Z234:Z236)</f>
        <v>835</v>
      </c>
      <c r="AA233" s="514"/>
      <c r="AB233" s="556">
        <f>SUM(AB234:AB236)</f>
        <v>73490</v>
      </c>
      <c r="AC233" s="514"/>
      <c r="AD233" s="514">
        <f>SUM(AD234:AD236)</f>
        <v>0</v>
      </c>
      <c r="AE233" s="514"/>
      <c r="AF233" s="514">
        <f>SUM(AF234:AF236)</f>
        <v>0</v>
      </c>
      <c r="AG233" s="514"/>
      <c r="AH233" s="556">
        <f>SUM(AH234:AH236)</f>
        <v>192823</v>
      </c>
      <c r="AI233" s="514"/>
      <c r="AJ233" s="514">
        <f>SUM(AJ234:AJ236)</f>
        <v>0</v>
      </c>
      <c r="AK233" s="514"/>
      <c r="AL233" s="514">
        <f>SUM(AL234:AL236)</f>
        <v>0</v>
      </c>
      <c r="AM233" s="514"/>
      <c r="AN233" s="514">
        <f>SUM(AN234:AN236)</f>
        <v>0</v>
      </c>
      <c r="AO233" s="514"/>
      <c r="AP233" s="514">
        <f>SUM(AP234:AP236)</f>
        <v>0</v>
      </c>
      <c r="AQ233" s="514"/>
      <c r="AR233" s="563">
        <f>SUM(AR234:AR236)</f>
        <v>305</v>
      </c>
    </row>
    <row r="234" spans="2:44" ht="16.5" customHeight="1">
      <c r="B234" s="555">
        <v>39</v>
      </c>
      <c r="C234" s="521"/>
      <c r="D234" s="522" t="s">
        <v>245</v>
      </c>
      <c r="E234" s="523">
        <f aca="true" t="shared" si="53" ref="E234:E243">SUM(F234:H234)</f>
        <v>297</v>
      </c>
      <c r="F234" s="525">
        <v>4</v>
      </c>
      <c r="G234" s="525">
        <v>1</v>
      </c>
      <c r="H234" s="525">
        <v>292</v>
      </c>
      <c r="I234" s="525"/>
      <c r="J234" s="503">
        <f>SUM(L234+N234)</f>
        <v>82</v>
      </c>
      <c r="K234" s="503"/>
      <c r="L234" s="503">
        <v>46</v>
      </c>
      <c r="M234" s="503"/>
      <c r="N234" s="503">
        <v>36</v>
      </c>
      <c r="O234" s="503"/>
      <c r="P234" s="506">
        <f>SUM(R234:T234)</f>
        <v>463</v>
      </c>
      <c r="Q234" s="525"/>
      <c r="R234" s="525">
        <v>322</v>
      </c>
      <c r="S234" s="525"/>
      <c r="T234" s="525">
        <v>141</v>
      </c>
      <c r="U234" s="525"/>
      <c r="V234" s="525">
        <f aca="true" t="shared" si="54" ref="V234:V243">SUM(X234:Z234)</f>
        <v>545</v>
      </c>
      <c r="W234" s="525"/>
      <c r="X234" s="525">
        <v>368</v>
      </c>
      <c r="Y234" s="525"/>
      <c r="Z234" s="525">
        <v>177</v>
      </c>
      <c r="AA234" s="525"/>
      <c r="AB234" s="503">
        <v>5034</v>
      </c>
      <c r="AC234" s="525"/>
      <c r="AD234" s="530">
        <v>0</v>
      </c>
      <c r="AE234" s="525"/>
      <c r="AF234" s="530">
        <v>0</v>
      </c>
      <c r="AG234" s="525"/>
      <c r="AH234" s="503">
        <v>43074</v>
      </c>
      <c r="AI234" s="525"/>
      <c r="AJ234" s="530">
        <v>0</v>
      </c>
      <c r="AK234" s="525"/>
      <c r="AL234" s="530">
        <v>0</v>
      </c>
      <c r="AM234" s="525"/>
      <c r="AN234" s="530">
        <v>0</v>
      </c>
      <c r="AO234" s="525"/>
      <c r="AP234" s="530">
        <v>0</v>
      </c>
      <c r="AQ234" s="525"/>
      <c r="AR234" s="559">
        <v>71</v>
      </c>
    </row>
    <row r="235" spans="2:44" ht="16.5" customHeight="1">
      <c r="B235" s="555"/>
      <c r="C235" s="521"/>
      <c r="D235" s="522" t="s">
        <v>247</v>
      </c>
      <c r="E235" s="523">
        <f t="shared" si="53"/>
        <v>131</v>
      </c>
      <c r="F235" s="525">
        <v>23</v>
      </c>
      <c r="G235" s="525">
        <v>3</v>
      </c>
      <c r="H235" s="525">
        <v>105</v>
      </c>
      <c r="I235" s="525"/>
      <c r="J235" s="503">
        <f>SUM(L235+N235)</f>
        <v>520</v>
      </c>
      <c r="K235" s="503"/>
      <c r="L235" s="503">
        <v>220</v>
      </c>
      <c r="M235" s="503"/>
      <c r="N235" s="503">
        <v>300</v>
      </c>
      <c r="O235" s="503"/>
      <c r="P235" s="506">
        <f>SUM(R235:T235)</f>
        <v>212</v>
      </c>
      <c r="Q235" s="525"/>
      <c r="R235" s="525">
        <v>117</v>
      </c>
      <c r="S235" s="525"/>
      <c r="T235" s="525">
        <v>95</v>
      </c>
      <c r="U235" s="525"/>
      <c r="V235" s="525">
        <f t="shared" si="54"/>
        <v>732</v>
      </c>
      <c r="W235" s="525"/>
      <c r="X235" s="525">
        <v>337</v>
      </c>
      <c r="Y235" s="525"/>
      <c r="Z235" s="525">
        <v>395</v>
      </c>
      <c r="AA235" s="525"/>
      <c r="AB235" s="503">
        <v>38247</v>
      </c>
      <c r="AC235" s="525"/>
      <c r="AD235" s="530">
        <v>0</v>
      </c>
      <c r="AE235" s="525"/>
      <c r="AF235" s="530">
        <v>0</v>
      </c>
      <c r="AG235" s="525"/>
      <c r="AH235" s="503">
        <v>87938</v>
      </c>
      <c r="AI235" s="525"/>
      <c r="AJ235" s="530">
        <v>0</v>
      </c>
      <c r="AK235" s="525"/>
      <c r="AL235" s="530">
        <v>0</v>
      </c>
      <c r="AM235" s="525"/>
      <c r="AN235" s="530">
        <v>0</v>
      </c>
      <c r="AO235" s="525"/>
      <c r="AP235" s="530">
        <v>0</v>
      </c>
      <c r="AQ235" s="525"/>
      <c r="AR235" s="559">
        <v>0</v>
      </c>
    </row>
    <row r="236" spans="2:44" ht="16.5" customHeight="1">
      <c r="B236" s="555" t="s">
        <v>305</v>
      </c>
      <c r="C236" s="521"/>
      <c r="D236" s="522" t="s">
        <v>248</v>
      </c>
      <c r="E236" s="523">
        <f t="shared" si="53"/>
        <v>32</v>
      </c>
      <c r="F236" s="525">
        <v>23</v>
      </c>
      <c r="G236" s="525">
        <v>0</v>
      </c>
      <c r="H236" s="525">
        <v>9</v>
      </c>
      <c r="I236" s="525"/>
      <c r="J236" s="503">
        <f>SUM(L236+N236)</f>
        <v>419</v>
      </c>
      <c r="K236" s="534"/>
      <c r="L236" s="503">
        <v>165</v>
      </c>
      <c r="M236" s="534"/>
      <c r="N236" s="503">
        <v>254</v>
      </c>
      <c r="O236" s="503"/>
      <c r="P236" s="506">
        <f>SUM(R236:T236)</f>
        <v>21</v>
      </c>
      <c r="Q236" s="525"/>
      <c r="R236" s="525">
        <v>12</v>
      </c>
      <c r="S236" s="525"/>
      <c r="T236" s="525">
        <v>9</v>
      </c>
      <c r="U236" s="525"/>
      <c r="V236" s="525">
        <f t="shared" si="54"/>
        <v>440</v>
      </c>
      <c r="W236" s="525"/>
      <c r="X236" s="525">
        <v>177</v>
      </c>
      <c r="Y236" s="525"/>
      <c r="Z236" s="525">
        <v>263</v>
      </c>
      <c r="AA236" s="525"/>
      <c r="AB236" s="534">
        <v>30209</v>
      </c>
      <c r="AC236" s="525"/>
      <c r="AD236" s="530">
        <v>0</v>
      </c>
      <c r="AE236" s="525"/>
      <c r="AF236" s="530">
        <v>0</v>
      </c>
      <c r="AG236" s="525"/>
      <c r="AH236" s="534">
        <v>61811</v>
      </c>
      <c r="AI236" s="525"/>
      <c r="AJ236" s="530">
        <v>0</v>
      </c>
      <c r="AK236" s="525"/>
      <c r="AL236" s="530">
        <v>0</v>
      </c>
      <c r="AM236" s="525"/>
      <c r="AN236" s="530">
        <v>0</v>
      </c>
      <c r="AO236" s="525"/>
      <c r="AP236" s="530">
        <v>0</v>
      </c>
      <c r="AQ236" s="525"/>
      <c r="AR236" s="559">
        <v>234</v>
      </c>
    </row>
    <row r="237" spans="2:44" s="558" customFormat="1" ht="16.5" customHeight="1">
      <c r="B237" s="555"/>
      <c r="C237" s="509"/>
      <c r="D237" s="510" t="s">
        <v>249</v>
      </c>
      <c r="E237" s="562">
        <f t="shared" si="53"/>
        <v>33</v>
      </c>
      <c r="F237" s="514">
        <f>SUM(F238:F243)</f>
        <v>31</v>
      </c>
      <c r="G237" s="514">
        <f>SUM(G238:G243)</f>
        <v>0</v>
      </c>
      <c r="H237" s="514">
        <f>SUM(H238:H243)</f>
        <v>2</v>
      </c>
      <c r="I237" s="514"/>
      <c r="J237" s="556">
        <f>SUM(L237:N237)</f>
        <v>2174</v>
      </c>
      <c r="K237" s="556"/>
      <c r="L237" s="556">
        <v>1014</v>
      </c>
      <c r="M237" s="556"/>
      <c r="N237" s="556">
        <v>1160</v>
      </c>
      <c r="O237" s="556"/>
      <c r="P237" s="517">
        <f>SUM(P238:P243)</f>
        <v>2</v>
      </c>
      <c r="Q237" s="514"/>
      <c r="R237" s="514">
        <f>SUM(R238:R243)</f>
        <v>2</v>
      </c>
      <c r="S237" s="514"/>
      <c r="T237" s="514">
        <f>SUM(T238:T243)</f>
        <v>0</v>
      </c>
      <c r="U237" s="514"/>
      <c r="V237" s="514">
        <f t="shared" si="54"/>
        <v>2176</v>
      </c>
      <c r="W237" s="514"/>
      <c r="X237" s="514">
        <v>1016</v>
      </c>
      <c r="Y237" s="514"/>
      <c r="Z237" s="514">
        <v>1160</v>
      </c>
      <c r="AA237" s="514"/>
      <c r="AB237" s="556">
        <f>SUM(AD237,AF237)</f>
        <v>233441</v>
      </c>
      <c r="AC237" s="514"/>
      <c r="AD237" s="514">
        <v>230071</v>
      </c>
      <c r="AE237" s="514"/>
      <c r="AF237" s="514">
        <v>3370</v>
      </c>
      <c r="AG237" s="514"/>
      <c r="AH237" s="518">
        <f>SUM(AJ237,AL237,AN237,AP237)</f>
        <v>823718</v>
      </c>
      <c r="AI237" s="514"/>
      <c r="AJ237" s="514">
        <v>729048</v>
      </c>
      <c r="AK237" s="514"/>
      <c r="AL237" s="514">
        <v>17648</v>
      </c>
      <c r="AM237" s="514"/>
      <c r="AN237" s="514">
        <v>12532</v>
      </c>
      <c r="AO237" s="514"/>
      <c r="AP237" s="514">
        <v>64490</v>
      </c>
      <c r="AQ237" s="514"/>
      <c r="AR237" s="563">
        <f>SUM(AR238:AR243)</f>
        <v>0</v>
      </c>
    </row>
    <row r="238" spans="2:44" ht="16.5" customHeight="1">
      <c r="B238" s="555" t="s">
        <v>306</v>
      </c>
      <c r="C238" s="521"/>
      <c r="D238" s="522" t="s">
        <v>250</v>
      </c>
      <c r="E238" s="523">
        <f t="shared" si="53"/>
        <v>11</v>
      </c>
      <c r="F238" s="525">
        <v>9</v>
      </c>
      <c r="G238" s="525">
        <v>0</v>
      </c>
      <c r="H238" s="525">
        <v>2</v>
      </c>
      <c r="I238" s="525"/>
      <c r="J238" s="503">
        <f aca="true" t="shared" si="55" ref="J238:J243">SUM(L238+N238)</f>
        <v>270</v>
      </c>
      <c r="K238" s="503"/>
      <c r="L238" s="503">
        <v>105</v>
      </c>
      <c r="M238" s="503"/>
      <c r="N238" s="503">
        <v>165</v>
      </c>
      <c r="O238" s="503"/>
      <c r="P238" s="506">
        <f aca="true" t="shared" si="56" ref="P238:P243">SUM(R238:T238)</f>
        <v>2</v>
      </c>
      <c r="Q238" s="525"/>
      <c r="R238" s="525">
        <v>2</v>
      </c>
      <c r="S238" s="525"/>
      <c r="T238" s="525">
        <v>0</v>
      </c>
      <c r="U238" s="525"/>
      <c r="V238" s="525">
        <f t="shared" si="54"/>
        <v>272</v>
      </c>
      <c r="W238" s="525"/>
      <c r="X238" s="525">
        <v>107</v>
      </c>
      <c r="Y238" s="525"/>
      <c r="Z238" s="525">
        <v>165</v>
      </c>
      <c r="AA238" s="525"/>
      <c r="AB238" s="534">
        <f>SUM(AD238:AF238)</f>
        <v>23648</v>
      </c>
      <c r="AC238" s="525"/>
      <c r="AD238" s="525">
        <v>22856</v>
      </c>
      <c r="AE238" s="525"/>
      <c r="AF238" s="525">
        <v>792</v>
      </c>
      <c r="AG238" s="525"/>
      <c r="AH238" s="534">
        <f>SUM(AJ238:AP238)</f>
        <v>61672</v>
      </c>
      <c r="AI238" s="525"/>
      <c r="AJ238" s="525">
        <v>57594</v>
      </c>
      <c r="AK238" s="525"/>
      <c r="AL238" s="525">
        <v>2396</v>
      </c>
      <c r="AM238" s="525"/>
      <c r="AN238" s="525">
        <v>1123</v>
      </c>
      <c r="AO238" s="525"/>
      <c r="AP238" s="525">
        <v>559</v>
      </c>
      <c r="AQ238" s="525"/>
      <c r="AR238" s="559">
        <v>0</v>
      </c>
    </row>
    <row r="239" spans="2:44" ht="16.5" customHeight="1">
      <c r="B239" s="555"/>
      <c r="C239" s="521"/>
      <c r="D239" s="522" t="s">
        <v>251</v>
      </c>
      <c r="E239" s="523">
        <f t="shared" si="53"/>
        <v>9</v>
      </c>
      <c r="F239" s="525">
        <v>9</v>
      </c>
      <c r="G239" s="525">
        <v>0</v>
      </c>
      <c r="H239" s="525">
        <v>0</v>
      </c>
      <c r="I239" s="525"/>
      <c r="J239" s="503">
        <f t="shared" si="55"/>
        <v>342</v>
      </c>
      <c r="K239" s="503"/>
      <c r="L239" s="503">
        <v>177</v>
      </c>
      <c r="M239" s="503"/>
      <c r="N239" s="503">
        <v>165</v>
      </c>
      <c r="O239" s="503"/>
      <c r="P239" s="506">
        <f t="shared" si="56"/>
        <v>0</v>
      </c>
      <c r="Q239" s="525"/>
      <c r="R239" s="525">
        <v>0</v>
      </c>
      <c r="S239" s="525"/>
      <c r="T239" s="525">
        <v>0</v>
      </c>
      <c r="U239" s="525"/>
      <c r="V239" s="525">
        <f t="shared" si="54"/>
        <v>342</v>
      </c>
      <c r="W239" s="525"/>
      <c r="X239" s="525">
        <v>177</v>
      </c>
      <c r="Y239" s="525"/>
      <c r="Z239" s="525">
        <v>165</v>
      </c>
      <c r="AA239" s="525"/>
      <c r="AB239" s="534">
        <f>SUM(AD239:AF239)</f>
        <v>36526</v>
      </c>
      <c r="AC239" s="525"/>
      <c r="AD239" s="525">
        <v>36442</v>
      </c>
      <c r="AE239" s="525"/>
      <c r="AF239" s="525">
        <v>84</v>
      </c>
      <c r="AG239" s="525"/>
      <c r="AH239" s="534">
        <f>SUM(AJ239:AP239)</f>
        <v>113328</v>
      </c>
      <c r="AI239" s="525"/>
      <c r="AJ239" s="525">
        <v>96166</v>
      </c>
      <c r="AK239" s="525"/>
      <c r="AL239" s="525">
        <v>3231</v>
      </c>
      <c r="AM239" s="525"/>
      <c r="AN239" s="525">
        <v>1184</v>
      </c>
      <c r="AO239" s="525"/>
      <c r="AP239" s="525">
        <v>12747</v>
      </c>
      <c r="AQ239" s="525"/>
      <c r="AR239" s="559">
        <v>0</v>
      </c>
    </row>
    <row r="240" spans="2:44" ht="16.5" customHeight="1">
      <c r="B240" s="555" t="s">
        <v>307</v>
      </c>
      <c r="C240" s="521"/>
      <c r="D240" s="522" t="s">
        <v>252</v>
      </c>
      <c r="E240" s="523">
        <f t="shared" si="53"/>
        <v>7</v>
      </c>
      <c r="F240" s="525">
        <v>7</v>
      </c>
      <c r="G240" s="525">
        <v>0</v>
      </c>
      <c r="H240" s="525">
        <v>0</v>
      </c>
      <c r="I240" s="525"/>
      <c r="J240" s="503">
        <f t="shared" si="55"/>
        <v>465</v>
      </c>
      <c r="K240" s="503"/>
      <c r="L240" s="503">
        <v>155</v>
      </c>
      <c r="M240" s="503"/>
      <c r="N240" s="503">
        <v>310</v>
      </c>
      <c r="O240" s="503"/>
      <c r="P240" s="506">
        <f t="shared" si="56"/>
        <v>0</v>
      </c>
      <c r="Q240" s="525"/>
      <c r="R240" s="525">
        <v>0</v>
      </c>
      <c r="S240" s="525"/>
      <c r="T240" s="525">
        <v>0</v>
      </c>
      <c r="U240" s="525"/>
      <c r="V240" s="525">
        <f t="shared" si="54"/>
        <v>465</v>
      </c>
      <c r="W240" s="525"/>
      <c r="X240" s="525">
        <v>155</v>
      </c>
      <c r="Y240" s="525"/>
      <c r="Z240" s="525">
        <v>310</v>
      </c>
      <c r="AA240" s="525"/>
      <c r="AB240" s="534">
        <f>SUM(AD240:AF240)</f>
        <v>31347</v>
      </c>
      <c r="AC240" s="525"/>
      <c r="AD240" s="525">
        <v>30437</v>
      </c>
      <c r="AE240" s="525"/>
      <c r="AF240" s="525">
        <v>910</v>
      </c>
      <c r="AG240" s="525"/>
      <c r="AH240" s="534">
        <f>SUM(AJ240:AP240)</f>
        <v>44503</v>
      </c>
      <c r="AI240" s="525"/>
      <c r="AJ240" s="525">
        <v>37793</v>
      </c>
      <c r="AK240" s="525"/>
      <c r="AL240" s="525">
        <v>2347</v>
      </c>
      <c r="AM240" s="525"/>
      <c r="AN240" s="525">
        <v>816</v>
      </c>
      <c r="AO240" s="525"/>
      <c r="AP240" s="525">
        <v>3547</v>
      </c>
      <c r="AQ240" s="525"/>
      <c r="AR240" s="559">
        <v>0</v>
      </c>
    </row>
    <row r="241" spans="2:44" ht="16.5" customHeight="1">
      <c r="B241" s="555"/>
      <c r="C241" s="521"/>
      <c r="D241" s="522" t="s">
        <v>253</v>
      </c>
      <c r="E241" s="523">
        <f t="shared" si="53"/>
        <v>4</v>
      </c>
      <c r="F241" s="525">
        <v>4</v>
      </c>
      <c r="G241" s="525">
        <v>0</v>
      </c>
      <c r="H241" s="525">
        <v>0</v>
      </c>
      <c r="I241" s="524"/>
      <c r="J241" s="503">
        <f t="shared" si="55"/>
        <v>555</v>
      </c>
      <c r="K241" s="524"/>
      <c r="L241" s="503">
        <v>246</v>
      </c>
      <c r="M241" s="524"/>
      <c r="N241" s="503">
        <v>309</v>
      </c>
      <c r="O241" s="503"/>
      <c r="P241" s="506">
        <f t="shared" si="56"/>
        <v>0</v>
      </c>
      <c r="Q241" s="524"/>
      <c r="R241" s="525">
        <v>0</v>
      </c>
      <c r="S241" s="524"/>
      <c r="T241" s="525">
        <v>0</v>
      </c>
      <c r="U241" s="525"/>
      <c r="V241" s="525">
        <f t="shared" si="54"/>
        <v>555</v>
      </c>
      <c r="W241" s="525"/>
      <c r="X241" s="525">
        <v>246</v>
      </c>
      <c r="Y241" s="525"/>
      <c r="Z241" s="525">
        <v>309</v>
      </c>
      <c r="AA241" s="524"/>
      <c r="AB241" s="534">
        <f>SUM(AD241:AF241)</f>
        <v>72574</v>
      </c>
      <c r="AC241" s="524"/>
      <c r="AD241" s="525">
        <v>71014</v>
      </c>
      <c r="AE241" s="524"/>
      <c r="AF241" s="525">
        <v>1560</v>
      </c>
      <c r="AG241" s="524"/>
      <c r="AH241" s="534">
        <f>SUM(AJ241:AP241)</f>
        <v>351782</v>
      </c>
      <c r="AI241" s="524"/>
      <c r="AJ241" s="525">
        <v>320062</v>
      </c>
      <c r="AK241" s="524"/>
      <c r="AL241" s="525">
        <v>1786</v>
      </c>
      <c r="AM241" s="524"/>
      <c r="AN241" s="525">
        <v>4653</v>
      </c>
      <c r="AO241" s="524"/>
      <c r="AP241" s="525">
        <v>25281</v>
      </c>
      <c r="AQ241" s="524"/>
      <c r="AR241" s="559">
        <v>0</v>
      </c>
    </row>
    <row r="242" spans="2:44" ht="16.5" customHeight="1">
      <c r="B242" s="555"/>
      <c r="C242" s="521"/>
      <c r="D242" s="522" t="s">
        <v>254</v>
      </c>
      <c r="E242" s="523">
        <f t="shared" si="53"/>
        <v>1</v>
      </c>
      <c r="F242" s="525">
        <v>1</v>
      </c>
      <c r="G242" s="525" t="s">
        <v>108</v>
      </c>
      <c r="H242" s="525">
        <v>0</v>
      </c>
      <c r="I242" s="524"/>
      <c r="J242" s="503">
        <f t="shared" si="55"/>
        <v>0</v>
      </c>
      <c r="K242" s="524"/>
      <c r="L242" s="503">
        <f>SUM(R242,X242)</f>
        <v>0</v>
      </c>
      <c r="M242" s="524"/>
      <c r="N242" s="503">
        <f>SUM(T242,Z242)</f>
        <v>0</v>
      </c>
      <c r="O242" s="503"/>
      <c r="P242" s="506">
        <f t="shared" si="56"/>
        <v>0</v>
      </c>
      <c r="Q242" s="524"/>
      <c r="R242" s="525">
        <v>0</v>
      </c>
      <c r="S242" s="524"/>
      <c r="T242" s="525">
        <v>0</v>
      </c>
      <c r="U242" s="525"/>
      <c r="V242" s="503">
        <f t="shared" si="54"/>
        <v>0</v>
      </c>
      <c r="W242" s="525"/>
      <c r="X242" s="525" t="s">
        <v>261</v>
      </c>
      <c r="Y242" s="525"/>
      <c r="Z242" s="525" t="s">
        <v>261</v>
      </c>
      <c r="AA242" s="524"/>
      <c r="AB242" s="534">
        <f>SUM(AD242:AF242)</f>
        <v>0</v>
      </c>
      <c r="AC242" s="524"/>
      <c r="AD242" s="525" t="s">
        <v>261</v>
      </c>
      <c r="AE242" s="524"/>
      <c r="AF242" s="525">
        <v>0</v>
      </c>
      <c r="AG242" s="524"/>
      <c r="AH242" s="534">
        <f>SUM(AJ242:AP242)</f>
        <v>0</v>
      </c>
      <c r="AI242" s="524"/>
      <c r="AJ242" s="525" t="s">
        <v>261</v>
      </c>
      <c r="AK242" s="524"/>
      <c r="AL242" s="525" t="s">
        <v>261</v>
      </c>
      <c r="AM242" s="524"/>
      <c r="AN242" s="525" t="s">
        <v>261</v>
      </c>
      <c r="AO242" s="524"/>
      <c r="AP242" s="525" t="s">
        <v>261</v>
      </c>
      <c r="AQ242" s="525"/>
      <c r="AR242" s="559">
        <v>0</v>
      </c>
    </row>
    <row r="243" spans="2:44" ht="16.5" customHeight="1">
      <c r="B243" s="564"/>
      <c r="C243" s="565"/>
      <c r="D243" s="566" t="s">
        <v>255</v>
      </c>
      <c r="E243" s="567">
        <f t="shared" si="53"/>
        <v>1</v>
      </c>
      <c r="F243" s="568">
        <v>1</v>
      </c>
      <c r="G243" s="568">
        <v>0</v>
      </c>
      <c r="H243" s="568">
        <v>0</v>
      </c>
      <c r="I243" s="568"/>
      <c r="J243" s="569">
        <f t="shared" si="55"/>
        <v>0</v>
      </c>
      <c r="K243" s="569"/>
      <c r="L243" s="569">
        <f>SUM(R243,X243)</f>
        <v>0</v>
      </c>
      <c r="M243" s="569"/>
      <c r="N243" s="569">
        <f>SUM(T243,Z243)</f>
        <v>0</v>
      </c>
      <c r="O243" s="569"/>
      <c r="P243" s="570">
        <f t="shared" si="56"/>
        <v>0</v>
      </c>
      <c r="Q243" s="568"/>
      <c r="R243" s="568">
        <v>0</v>
      </c>
      <c r="S243" s="568"/>
      <c r="T243" s="568">
        <v>0</v>
      </c>
      <c r="U243" s="568"/>
      <c r="V243" s="569">
        <f t="shared" si="54"/>
        <v>0</v>
      </c>
      <c r="W243" s="568"/>
      <c r="X243" s="568" t="s">
        <v>261</v>
      </c>
      <c r="Y243" s="568"/>
      <c r="Z243" s="568" t="s">
        <v>261</v>
      </c>
      <c r="AA243" s="568"/>
      <c r="AB243" s="571" t="s">
        <v>264</v>
      </c>
      <c r="AC243" s="568"/>
      <c r="AD243" s="568" t="s">
        <v>264</v>
      </c>
      <c r="AE243" s="568"/>
      <c r="AF243" s="568" t="s">
        <v>261</v>
      </c>
      <c r="AG243" s="568"/>
      <c r="AH243" s="571" t="s">
        <v>264</v>
      </c>
      <c r="AI243" s="568"/>
      <c r="AJ243" s="568" t="s">
        <v>264</v>
      </c>
      <c r="AK243" s="568"/>
      <c r="AL243" s="568" t="s">
        <v>264</v>
      </c>
      <c r="AM243" s="568"/>
      <c r="AN243" s="568" t="s">
        <v>261</v>
      </c>
      <c r="AO243" s="568"/>
      <c r="AP243" s="568" t="s">
        <v>264</v>
      </c>
      <c r="AQ243" s="568"/>
      <c r="AR243" s="572">
        <v>0</v>
      </c>
    </row>
    <row r="244" ht="12">
      <c r="D244" s="479" t="s">
        <v>308</v>
      </c>
    </row>
    <row r="245" ht="12">
      <c r="D245" s="479" t="s">
        <v>309</v>
      </c>
    </row>
  </sheetData>
  <mergeCells count="36">
    <mergeCell ref="S6:T7"/>
    <mergeCell ref="AE7:AF7"/>
    <mergeCell ref="AI7:AJ7"/>
    <mergeCell ref="AG5:AH7"/>
    <mergeCell ref="AC5:AD7"/>
    <mergeCell ref="AE5:AF5"/>
    <mergeCell ref="AO7:AP7"/>
    <mergeCell ref="AO5:AP5"/>
    <mergeCell ref="E4:H4"/>
    <mergeCell ref="Y6:Z7"/>
    <mergeCell ref="AG4:AP4"/>
    <mergeCell ref="O5:T5"/>
    <mergeCell ref="U6:V7"/>
    <mergeCell ref="U5:Z5"/>
    <mergeCell ref="AK7:AL7"/>
    <mergeCell ref="AI5:AJ5"/>
    <mergeCell ref="AQ4:AR7"/>
    <mergeCell ref="E5:E7"/>
    <mergeCell ref="F5:F7"/>
    <mergeCell ref="G5:G7"/>
    <mergeCell ref="H5:H7"/>
    <mergeCell ref="I5:N5"/>
    <mergeCell ref="AM5:AN5"/>
    <mergeCell ref="W6:X7"/>
    <mergeCell ref="AM7:AN7"/>
    <mergeCell ref="I4:Z4"/>
    <mergeCell ref="AK5:AL5"/>
    <mergeCell ref="AA5:AB7"/>
    <mergeCell ref="B12:B18"/>
    <mergeCell ref="B6:D6"/>
    <mergeCell ref="B7:D7"/>
    <mergeCell ref="O6:P7"/>
    <mergeCell ref="I6:J7"/>
    <mergeCell ref="K6:L7"/>
    <mergeCell ref="M6:N7"/>
    <mergeCell ref="Q6:R7"/>
  </mergeCells>
  <printOptions/>
  <pageMargins left="0.75" right="0.75" top="1" bottom="1" header="0.512" footer="0.512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AA42"/>
  <sheetViews>
    <sheetView workbookViewId="0" topLeftCell="A1">
      <selection activeCell="A1" sqref="A1"/>
    </sheetView>
  </sheetViews>
  <sheetFormatPr defaultColWidth="9.00390625" defaultRowHeight="13.5"/>
  <cols>
    <col min="1" max="1" width="2.625" style="573" customWidth="1"/>
    <col min="2" max="2" width="4.625" style="573" customWidth="1"/>
    <col min="3" max="3" width="12.50390625" style="573" customWidth="1"/>
    <col min="4" max="4" width="9.125" style="573" bestFit="1" customWidth="1"/>
    <col min="5" max="5" width="11.625" style="573" bestFit="1" customWidth="1"/>
    <col min="6" max="6" width="9.875" style="573" bestFit="1" customWidth="1"/>
    <col min="7" max="7" width="10.75390625" style="573" bestFit="1" customWidth="1"/>
    <col min="8" max="9" width="10.75390625" style="573" customWidth="1"/>
    <col min="10" max="10" width="11.625" style="573" bestFit="1" customWidth="1"/>
    <col min="11" max="13" width="10.75390625" style="573" bestFit="1" customWidth="1"/>
    <col min="14" max="14" width="9.00390625" style="575" customWidth="1"/>
    <col min="15" max="15" width="11.625" style="573" bestFit="1" customWidth="1"/>
    <col min="16" max="16" width="10.75390625" style="573" bestFit="1" customWidth="1"/>
    <col min="17" max="17" width="9.00390625" style="575" customWidth="1"/>
    <col min="18" max="18" width="9.00390625" style="576" customWidth="1"/>
    <col min="19" max="19" width="9.00390625" style="573" customWidth="1"/>
    <col min="20" max="20" width="9.00390625" style="577" customWidth="1"/>
    <col min="21" max="21" width="9.875" style="575" bestFit="1" customWidth="1"/>
    <col min="22" max="22" width="9.00390625" style="577" customWidth="1"/>
    <col min="23" max="23" width="9.00390625" style="573" customWidth="1"/>
    <col min="24" max="24" width="9.00390625" style="577" customWidth="1"/>
    <col min="25" max="25" width="9.00390625" style="573" customWidth="1"/>
    <col min="26" max="26" width="9.00390625" style="577" customWidth="1"/>
    <col min="27" max="27" width="8.25390625" style="573" customWidth="1"/>
    <col min="28" max="16384" width="9.00390625" style="573" customWidth="1"/>
  </cols>
  <sheetData>
    <row r="2" ht="14.25">
      <c r="B2" s="574" t="s">
        <v>358</v>
      </c>
    </row>
    <row r="3" ht="14.25">
      <c r="B3" s="574"/>
    </row>
    <row r="4" spans="2:27" ht="12.75" thickBot="1">
      <c r="B4" s="578" t="s">
        <v>311</v>
      </c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9"/>
      <c r="O4" s="578"/>
      <c r="P4" s="578"/>
      <c r="Q4" s="579"/>
      <c r="R4" s="580"/>
      <c r="S4" s="578"/>
      <c r="T4" s="581"/>
      <c r="U4" s="579"/>
      <c r="V4" s="581"/>
      <c r="W4" s="578"/>
      <c r="X4" s="581"/>
      <c r="Y4" s="578"/>
      <c r="Z4" s="581"/>
      <c r="AA4" s="582" t="s">
        <v>312</v>
      </c>
    </row>
    <row r="5" spans="2:27" s="583" customFormat="1" ht="13.5" customHeight="1" thickTop="1">
      <c r="B5" s="1518" t="s">
        <v>313</v>
      </c>
      <c r="C5" s="1518"/>
      <c r="D5" s="1518" t="s">
        <v>314</v>
      </c>
      <c r="E5" s="1531" t="s">
        <v>315</v>
      </c>
      <c r="F5" s="1530" t="s">
        <v>316</v>
      </c>
      <c r="G5" s="1534" t="s">
        <v>317</v>
      </c>
      <c r="H5" s="1525" t="s">
        <v>318</v>
      </c>
      <c r="I5" s="1526"/>
      <c r="J5" s="1526"/>
      <c r="K5" s="1526"/>
      <c r="L5" s="1526"/>
      <c r="M5" s="1526"/>
      <c r="N5" s="1526"/>
      <c r="O5" s="1526"/>
      <c r="P5" s="1526"/>
      <c r="Q5" s="1526"/>
      <c r="R5" s="1526"/>
      <c r="S5" s="1526"/>
      <c r="T5" s="1526"/>
      <c r="U5" s="1526"/>
      <c r="V5" s="1527"/>
      <c r="W5" s="1518" t="s">
        <v>319</v>
      </c>
      <c r="X5" s="1518"/>
      <c r="Y5" s="1512" t="s">
        <v>320</v>
      </c>
      <c r="Z5" s="1513"/>
      <c r="AA5" s="1522" t="s">
        <v>321</v>
      </c>
    </row>
    <row r="6" spans="2:27" s="583" customFormat="1" ht="12">
      <c r="B6" s="1511"/>
      <c r="C6" s="1511"/>
      <c r="D6" s="1511"/>
      <c r="E6" s="1511"/>
      <c r="F6" s="1538"/>
      <c r="G6" s="1524"/>
      <c r="H6" s="1511" t="s">
        <v>322</v>
      </c>
      <c r="I6" s="1511"/>
      <c r="J6" s="1511"/>
      <c r="K6" s="1511"/>
      <c r="L6" s="1523" t="s">
        <v>323</v>
      </c>
      <c r="M6" s="1532"/>
      <c r="N6" s="1533"/>
      <c r="O6" s="1511" t="s">
        <v>324</v>
      </c>
      <c r="P6" s="1511"/>
      <c r="Q6" s="1511"/>
      <c r="R6" s="1511"/>
      <c r="S6" s="1511"/>
      <c r="T6" s="1511"/>
      <c r="U6" s="1511" t="s">
        <v>325</v>
      </c>
      <c r="V6" s="1523"/>
      <c r="W6" s="1511"/>
      <c r="X6" s="1511"/>
      <c r="Y6" s="1514"/>
      <c r="Z6" s="1515"/>
      <c r="AA6" s="1511"/>
    </row>
    <row r="7" spans="2:27" s="583" customFormat="1" ht="12.75" customHeight="1">
      <c r="B7" s="1511"/>
      <c r="C7" s="1511"/>
      <c r="D7" s="1511"/>
      <c r="E7" s="1511"/>
      <c r="F7" s="1539" t="s">
        <v>326</v>
      </c>
      <c r="G7" s="1524"/>
      <c r="H7" s="1528" t="s">
        <v>327</v>
      </c>
      <c r="I7" s="1529" t="s">
        <v>328</v>
      </c>
      <c r="J7" s="1529" t="s">
        <v>329</v>
      </c>
      <c r="K7" s="1529" t="s">
        <v>330</v>
      </c>
      <c r="L7" s="1535" t="s">
        <v>331</v>
      </c>
      <c r="M7" s="1511" t="s">
        <v>332</v>
      </c>
      <c r="N7" s="1529" t="s">
        <v>333</v>
      </c>
      <c r="O7" s="1524" t="s">
        <v>334</v>
      </c>
      <c r="P7" s="1524" t="s">
        <v>335</v>
      </c>
      <c r="Q7" s="1511" t="s">
        <v>336</v>
      </c>
      <c r="R7" s="1511"/>
      <c r="S7" s="1511"/>
      <c r="T7" s="1511"/>
      <c r="U7" s="1511" t="s">
        <v>337</v>
      </c>
      <c r="V7" s="1524" t="s">
        <v>338</v>
      </c>
      <c r="W7" s="1511" t="s">
        <v>337</v>
      </c>
      <c r="X7" s="1524" t="s">
        <v>338</v>
      </c>
      <c r="Y7" s="1516" t="s">
        <v>339</v>
      </c>
      <c r="Z7" s="1519" t="s">
        <v>340</v>
      </c>
      <c r="AA7" s="1511"/>
    </row>
    <row r="8" spans="2:27" s="583" customFormat="1" ht="12" customHeight="1">
      <c r="B8" s="1511"/>
      <c r="C8" s="1511"/>
      <c r="D8" s="1511"/>
      <c r="E8" s="1511"/>
      <c r="F8" s="1517"/>
      <c r="G8" s="1524"/>
      <c r="H8" s="1524"/>
      <c r="I8" s="1530"/>
      <c r="J8" s="1530"/>
      <c r="K8" s="1530"/>
      <c r="L8" s="1536"/>
      <c r="M8" s="1511"/>
      <c r="N8" s="1530"/>
      <c r="O8" s="1524"/>
      <c r="P8" s="1524"/>
      <c r="Q8" s="1511" t="s">
        <v>341</v>
      </c>
      <c r="R8" s="1524" t="s">
        <v>342</v>
      </c>
      <c r="S8" s="1524" t="s">
        <v>343</v>
      </c>
      <c r="T8" s="1524" t="s">
        <v>342</v>
      </c>
      <c r="U8" s="1511"/>
      <c r="V8" s="1524"/>
      <c r="W8" s="1511"/>
      <c r="X8" s="1524"/>
      <c r="Y8" s="1517"/>
      <c r="Z8" s="1520"/>
      <c r="AA8" s="1511" t="s">
        <v>344</v>
      </c>
    </row>
    <row r="9" spans="2:27" s="583" customFormat="1" ht="12">
      <c r="B9" s="1511"/>
      <c r="C9" s="1511"/>
      <c r="D9" s="1511"/>
      <c r="E9" s="1511"/>
      <c r="F9" s="1518"/>
      <c r="G9" s="1524"/>
      <c r="H9" s="1524"/>
      <c r="I9" s="1531"/>
      <c r="J9" s="1531"/>
      <c r="K9" s="1531"/>
      <c r="L9" s="1537"/>
      <c r="M9" s="1511"/>
      <c r="N9" s="1531"/>
      <c r="O9" s="1524"/>
      <c r="P9" s="1524"/>
      <c r="Q9" s="1511"/>
      <c r="R9" s="1524"/>
      <c r="S9" s="1524"/>
      <c r="T9" s="1524"/>
      <c r="U9" s="1511"/>
      <c r="V9" s="1524"/>
      <c r="W9" s="1511"/>
      <c r="X9" s="1524"/>
      <c r="Y9" s="1518"/>
      <c r="Z9" s="1521"/>
      <c r="AA9" s="1511"/>
    </row>
    <row r="10" spans="2:27" s="584" customFormat="1" ht="15.75" customHeight="1">
      <c r="B10" s="585"/>
      <c r="C10" s="586"/>
      <c r="D10" s="585"/>
      <c r="E10" s="587"/>
      <c r="F10" s="588">
        <v>37.1</v>
      </c>
      <c r="G10" s="587"/>
      <c r="H10" s="587"/>
      <c r="I10" s="587"/>
      <c r="J10" s="589"/>
      <c r="K10" s="589"/>
      <c r="L10" s="587"/>
      <c r="M10" s="589"/>
      <c r="N10" s="590"/>
      <c r="O10" s="591"/>
      <c r="P10" s="589"/>
      <c r="Q10" s="591"/>
      <c r="R10" s="591"/>
      <c r="S10" s="591"/>
      <c r="T10" s="591"/>
      <c r="U10" s="591"/>
      <c r="V10" s="591"/>
      <c r="W10" s="591"/>
      <c r="X10" s="592"/>
      <c r="Y10" s="593">
        <v>70</v>
      </c>
      <c r="Z10" s="591"/>
      <c r="AA10" s="594">
        <v>1</v>
      </c>
    </row>
    <row r="11" spans="2:27" s="595" customFormat="1" ht="15.75" customHeight="1">
      <c r="B11" s="1542" t="s">
        <v>970</v>
      </c>
      <c r="C11" s="1543"/>
      <c r="D11" s="598">
        <v>11900</v>
      </c>
      <c r="E11" s="599">
        <v>12188.2</v>
      </c>
      <c r="F11" s="599">
        <v>844.3</v>
      </c>
      <c r="G11" s="599">
        <v>11303.6</v>
      </c>
      <c r="H11" s="599">
        <v>3462.9</v>
      </c>
      <c r="I11" s="599">
        <v>7840.7</v>
      </c>
      <c r="J11" s="599">
        <v>1312.8</v>
      </c>
      <c r="K11" s="599">
        <f>H11/G11*100</f>
        <v>30.635372801585337</v>
      </c>
      <c r="L11" s="599">
        <v>2931</v>
      </c>
      <c r="M11" s="599">
        <v>8372.6</v>
      </c>
      <c r="N11" s="599">
        <f>L11/G11*100</f>
        <v>25.929792278566122</v>
      </c>
      <c r="O11" s="600">
        <v>6821</v>
      </c>
      <c r="P11" s="599">
        <v>88.4</v>
      </c>
      <c r="Q11" s="600">
        <v>1274</v>
      </c>
      <c r="R11" s="599">
        <v>14.5</v>
      </c>
      <c r="S11" s="600">
        <v>5547</v>
      </c>
      <c r="T11" s="599">
        <v>73.9</v>
      </c>
      <c r="U11" s="600">
        <v>34</v>
      </c>
      <c r="V11" s="599">
        <v>5.4</v>
      </c>
      <c r="W11" s="600">
        <v>22</v>
      </c>
      <c r="X11" s="599">
        <v>3.2</v>
      </c>
      <c r="Y11" s="600">
        <v>497</v>
      </c>
      <c r="Z11" s="600">
        <v>0</v>
      </c>
      <c r="AA11" s="601">
        <v>14</v>
      </c>
    </row>
    <row r="12" spans="2:27" s="575" customFormat="1" ht="15.75" customHeight="1">
      <c r="B12" s="602"/>
      <c r="C12" s="603"/>
      <c r="D12" s="604"/>
      <c r="E12" s="605"/>
      <c r="F12" s="606">
        <v>18.6</v>
      </c>
      <c r="G12" s="605"/>
      <c r="H12" s="605"/>
      <c r="I12" s="605"/>
      <c r="J12" s="605"/>
      <c r="K12" s="605"/>
      <c r="L12" s="605"/>
      <c r="M12" s="605"/>
      <c r="N12" s="605"/>
      <c r="O12" s="607"/>
      <c r="P12" s="605"/>
      <c r="Q12" s="607"/>
      <c r="R12" s="605"/>
      <c r="S12" s="607"/>
      <c r="T12" s="605"/>
      <c r="U12" s="607"/>
      <c r="V12" s="605"/>
      <c r="W12" s="607"/>
      <c r="X12" s="605"/>
      <c r="Y12" s="608">
        <v>34</v>
      </c>
      <c r="Z12" s="605"/>
      <c r="AA12" s="609">
        <v>1</v>
      </c>
    </row>
    <row r="13" spans="2:27" ht="15.75" customHeight="1">
      <c r="B13" s="1540" t="s">
        <v>345</v>
      </c>
      <c r="C13" s="1541"/>
      <c r="D13" s="612">
        <v>276</v>
      </c>
      <c r="E13" s="605">
        <v>3040.3</v>
      </c>
      <c r="F13" s="605">
        <v>344.8</v>
      </c>
      <c r="G13" s="605">
        <v>2676.2</v>
      </c>
      <c r="H13" s="605">
        <v>1561.1</v>
      </c>
      <c r="I13" s="605">
        <v>1115.1</v>
      </c>
      <c r="J13" s="605">
        <v>24.5</v>
      </c>
      <c r="K13" s="605">
        <f>H13/G13*100</f>
        <v>58.332710559748904</v>
      </c>
      <c r="L13" s="605">
        <v>1374.9</v>
      </c>
      <c r="M13" s="605">
        <v>1301.3</v>
      </c>
      <c r="N13" s="605">
        <f>L13/G13*100</f>
        <v>51.37508407443391</v>
      </c>
      <c r="O13" s="607">
        <v>1858</v>
      </c>
      <c r="P13" s="605">
        <v>41.6</v>
      </c>
      <c r="Q13" s="607">
        <v>30</v>
      </c>
      <c r="R13" s="605">
        <v>0.9</v>
      </c>
      <c r="S13" s="607">
        <v>1828</v>
      </c>
      <c r="T13" s="605">
        <v>40.7</v>
      </c>
      <c r="U13" s="607">
        <v>23</v>
      </c>
      <c r="V13" s="605">
        <v>4.3</v>
      </c>
      <c r="W13" s="607">
        <v>2</v>
      </c>
      <c r="X13" s="605">
        <v>0.7</v>
      </c>
      <c r="Y13" s="607">
        <v>134</v>
      </c>
      <c r="Z13" s="607">
        <v>0</v>
      </c>
      <c r="AA13" s="613">
        <v>12</v>
      </c>
    </row>
    <row r="14" spans="2:27" ht="15.75" customHeight="1">
      <c r="B14" s="610"/>
      <c r="C14" s="611"/>
      <c r="D14" s="612"/>
      <c r="E14" s="605"/>
      <c r="F14" s="605"/>
      <c r="G14" s="605"/>
      <c r="H14" s="605"/>
      <c r="I14" s="605"/>
      <c r="J14" s="605"/>
      <c r="K14" s="605"/>
      <c r="L14" s="605"/>
      <c r="M14" s="605"/>
      <c r="N14" s="605"/>
      <c r="O14" s="607"/>
      <c r="P14" s="605"/>
      <c r="Q14" s="607"/>
      <c r="R14" s="605"/>
      <c r="S14" s="607"/>
      <c r="T14" s="605"/>
      <c r="U14" s="607"/>
      <c r="V14" s="605"/>
      <c r="W14" s="607"/>
      <c r="X14" s="605"/>
      <c r="Y14" s="607"/>
      <c r="Z14" s="607"/>
      <c r="AA14" s="613"/>
    </row>
    <row r="15" spans="2:27" s="595" customFormat="1" ht="15.75" customHeight="1">
      <c r="B15" s="596"/>
      <c r="C15" s="597"/>
      <c r="D15" s="598"/>
      <c r="E15" s="599"/>
      <c r="F15" s="614">
        <v>0</v>
      </c>
      <c r="G15" s="599"/>
      <c r="H15" s="599"/>
      <c r="I15" s="599"/>
      <c r="J15" s="599"/>
      <c r="K15" s="599"/>
      <c r="L15" s="599"/>
      <c r="M15" s="599"/>
      <c r="N15" s="599"/>
      <c r="O15" s="600"/>
      <c r="P15" s="599"/>
      <c r="Q15" s="600"/>
      <c r="R15" s="599"/>
      <c r="S15" s="600"/>
      <c r="T15" s="599"/>
      <c r="U15" s="600"/>
      <c r="V15" s="599"/>
      <c r="W15" s="600"/>
      <c r="X15" s="599"/>
      <c r="Y15" s="608">
        <v>3</v>
      </c>
      <c r="Z15" s="600"/>
      <c r="AA15" s="601"/>
    </row>
    <row r="16" spans="2:27" ht="15.75" customHeight="1">
      <c r="B16" s="1544" t="s">
        <v>346</v>
      </c>
      <c r="C16" s="615" t="s">
        <v>161</v>
      </c>
      <c r="D16" s="612">
        <v>9</v>
      </c>
      <c r="E16" s="605">
        <v>437.4</v>
      </c>
      <c r="F16" s="605">
        <v>40.2</v>
      </c>
      <c r="G16" s="605">
        <v>397.2</v>
      </c>
      <c r="H16" s="605">
        <v>279</v>
      </c>
      <c r="I16" s="605">
        <v>118.2</v>
      </c>
      <c r="J16" s="605">
        <v>0</v>
      </c>
      <c r="K16" s="605">
        <f>H16/G16*100</f>
        <v>70.2416918429003</v>
      </c>
      <c r="L16" s="605">
        <v>255.3</v>
      </c>
      <c r="M16" s="605">
        <v>141.9</v>
      </c>
      <c r="N16" s="605">
        <f>L16/G16*100</f>
        <v>64.2749244712991</v>
      </c>
      <c r="O16" s="607">
        <v>319</v>
      </c>
      <c r="P16" s="605">
        <v>6.8</v>
      </c>
      <c r="Q16" s="607">
        <v>0</v>
      </c>
      <c r="R16" s="607">
        <v>0</v>
      </c>
      <c r="S16" s="607">
        <v>319</v>
      </c>
      <c r="T16" s="605">
        <v>6.8</v>
      </c>
      <c r="U16" s="607">
        <v>6</v>
      </c>
      <c r="V16" s="605">
        <v>1.3</v>
      </c>
      <c r="W16" s="607">
        <v>0</v>
      </c>
      <c r="X16" s="605">
        <v>0</v>
      </c>
      <c r="Y16" s="607">
        <v>11</v>
      </c>
      <c r="Z16" s="607">
        <v>0</v>
      </c>
      <c r="AA16" s="613">
        <v>4</v>
      </c>
    </row>
    <row r="17" spans="2:27" ht="15.75" customHeight="1">
      <c r="B17" s="1544"/>
      <c r="C17" s="615"/>
      <c r="D17" s="612"/>
      <c r="E17" s="605"/>
      <c r="F17" s="605"/>
      <c r="G17" s="605"/>
      <c r="H17" s="605"/>
      <c r="I17" s="605"/>
      <c r="J17" s="605"/>
      <c r="K17" s="605"/>
      <c r="L17" s="605"/>
      <c r="M17" s="605"/>
      <c r="N17" s="605"/>
      <c r="O17" s="607"/>
      <c r="P17" s="605"/>
      <c r="Q17" s="607"/>
      <c r="R17" s="607"/>
      <c r="S17" s="607"/>
      <c r="T17" s="605"/>
      <c r="U17" s="607"/>
      <c r="V17" s="605"/>
      <c r="W17" s="607"/>
      <c r="X17" s="605"/>
      <c r="Y17" s="607"/>
      <c r="Z17" s="607"/>
      <c r="AA17" s="613"/>
    </row>
    <row r="18" spans="2:27" ht="15.75" customHeight="1">
      <c r="B18" s="1544"/>
      <c r="C18" s="615" t="s">
        <v>347</v>
      </c>
      <c r="D18" s="612">
        <v>0</v>
      </c>
      <c r="E18" s="605">
        <v>0</v>
      </c>
      <c r="F18" s="605">
        <v>0</v>
      </c>
      <c r="G18" s="605">
        <v>0</v>
      </c>
      <c r="H18" s="605">
        <v>0</v>
      </c>
      <c r="I18" s="605">
        <v>0</v>
      </c>
      <c r="J18" s="605">
        <v>0</v>
      </c>
      <c r="K18" s="605">
        <v>0</v>
      </c>
      <c r="L18" s="605">
        <v>0</v>
      </c>
      <c r="M18" s="605">
        <v>0</v>
      </c>
      <c r="N18" s="605">
        <v>0</v>
      </c>
      <c r="O18" s="607">
        <v>0</v>
      </c>
      <c r="P18" s="605">
        <v>0</v>
      </c>
      <c r="Q18" s="607">
        <v>0</v>
      </c>
      <c r="R18" s="607">
        <v>0</v>
      </c>
      <c r="S18" s="607">
        <v>0</v>
      </c>
      <c r="T18" s="605">
        <v>0</v>
      </c>
      <c r="U18" s="607">
        <v>0</v>
      </c>
      <c r="V18" s="605">
        <v>0</v>
      </c>
      <c r="W18" s="607">
        <v>0</v>
      </c>
      <c r="X18" s="605">
        <v>0</v>
      </c>
      <c r="Y18" s="607">
        <v>0</v>
      </c>
      <c r="Z18" s="607">
        <v>0</v>
      </c>
      <c r="AA18" s="613">
        <v>0</v>
      </c>
    </row>
    <row r="19" spans="2:27" ht="15.75" customHeight="1">
      <c r="B19" s="1544"/>
      <c r="C19" s="615"/>
      <c r="D19" s="612"/>
      <c r="E19" s="605"/>
      <c r="F19" s="616">
        <v>0</v>
      </c>
      <c r="G19" s="605"/>
      <c r="H19" s="605"/>
      <c r="I19" s="605"/>
      <c r="J19" s="605"/>
      <c r="K19" s="605"/>
      <c r="L19" s="605"/>
      <c r="M19" s="605"/>
      <c r="N19" s="605"/>
      <c r="O19" s="607"/>
      <c r="P19" s="605"/>
      <c r="Q19" s="607"/>
      <c r="R19" s="607"/>
      <c r="S19" s="607"/>
      <c r="T19" s="605"/>
      <c r="U19" s="607"/>
      <c r="V19" s="605"/>
      <c r="W19" s="607"/>
      <c r="X19" s="605"/>
      <c r="Y19" s="608">
        <v>3</v>
      </c>
      <c r="Z19" s="607"/>
      <c r="AA19" s="613"/>
    </row>
    <row r="20" spans="2:27" s="577" customFormat="1" ht="15.75" customHeight="1">
      <c r="B20" s="1544"/>
      <c r="C20" s="615" t="s">
        <v>348</v>
      </c>
      <c r="D20" s="612">
        <v>9</v>
      </c>
      <c r="E20" s="605">
        <v>437.4</v>
      </c>
      <c r="F20" s="605">
        <v>40.2</v>
      </c>
      <c r="G20" s="617">
        <v>397.2</v>
      </c>
      <c r="H20" s="605">
        <v>279</v>
      </c>
      <c r="I20" s="605">
        <v>118.2</v>
      </c>
      <c r="J20" s="605">
        <v>0</v>
      </c>
      <c r="K20" s="605">
        <f>H20/G20*100</f>
        <v>70.2416918429003</v>
      </c>
      <c r="L20" s="605">
        <v>255.3</v>
      </c>
      <c r="M20" s="605">
        <v>141.9</v>
      </c>
      <c r="N20" s="605">
        <f>L20/G20*100</f>
        <v>64.2749244712991</v>
      </c>
      <c r="O20" s="607">
        <v>319</v>
      </c>
      <c r="P20" s="605">
        <v>6.8</v>
      </c>
      <c r="Q20" s="607">
        <v>0</v>
      </c>
      <c r="R20" s="607">
        <v>0</v>
      </c>
      <c r="S20" s="607">
        <v>319</v>
      </c>
      <c r="T20" s="605">
        <v>6.8</v>
      </c>
      <c r="U20" s="607">
        <v>6</v>
      </c>
      <c r="V20" s="605">
        <v>1.3</v>
      </c>
      <c r="W20" s="607">
        <v>0</v>
      </c>
      <c r="X20" s="605">
        <v>0</v>
      </c>
      <c r="Y20" s="607">
        <v>11</v>
      </c>
      <c r="Z20" s="607">
        <v>0</v>
      </c>
      <c r="AA20" s="613">
        <v>4</v>
      </c>
    </row>
    <row r="21" spans="2:27" s="618" customFormat="1" ht="15.75" customHeight="1">
      <c r="B21" s="619"/>
      <c r="C21" s="620"/>
      <c r="D21" s="621"/>
      <c r="E21" s="605"/>
      <c r="F21" s="605"/>
      <c r="G21" s="608"/>
      <c r="H21" s="605"/>
      <c r="I21" s="605"/>
      <c r="J21" s="605"/>
      <c r="K21" s="605"/>
      <c r="L21" s="605"/>
      <c r="M21" s="605"/>
      <c r="N21" s="605"/>
      <c r="O21" s="607"/>
      <c r="P21" s="605"/>
      <c r="Q21" s="607"/>
      <c r="R21" s="605"/>
      <c r="S21" s="607"/>
      <c r="T21" s="605"/>
      <c r="U21" s="607"/>
      <c r="V21" s="605"/>
      <c r="W21" s="607"/>
      <c r="X21" s="605"/>
      <c r="Y21" s="607"/>
      <c r="Z21" s="607"/>
      <c r="AA21" s="613"/>
    </row>
    <row r="22" spans="2:27" s="618" customFormat="1" ht="15.75" customHeight="1">
      <c r="B22" s="622"/>
      <c r="C22" s="620"/>
      <c r="D22" s="621"/>
      <c r="E22" s="605"/>
      <c r="F22" s="605">
        <v>18.6</v>
      </c>
      <c r="G22" s="608"/>
      <c r="H22" s="605"/>
      <c r="I22" s="605"/>
      <c r="J22" s="605"/>
      <c r="K22" s="605"/>
      <c r="L22" s="605"/>
      <c r="M22" s="605"/>
      <c r="N22" s="605"/>
      <c r="O22" s="607"/>
      <c r="P22" s="605"/>
      <c r="Q22" s="607"/>
      <c r="R22" s="605"/>
      <c r="S22" s="607"/>
      <c r="T22" s="605"/>
      <c r="U22" s="607"/>
      <c r="V22" s="605"/>
      <c r="W22" s="607"/>
      <c r="X22" s="605"/>
      <c r="Y22" s="608">
        <v>31</v>
      </c>
      <c r="Z22" s="607"/>
      <c r="AA22" s="609">
        <v>1</v>
      </c>
    </row>
    <row r="23" spans="2:27" ht="15.75" customHeight="1">
      <c r="B23" s="1545" t="s">
        <v>349</v>
      </c>
      <c r="C23" s="620" t="s">
        <v>161</v>
      </c>
      <c r="D23" s="612">
        <v>267</v>
      </c>
      <c r="E23" s="605">
        <v>2602.9</v>
      </c>
      <c r="F23" s="623">
        <v>304.6</v>
      </c>
      <c r="G23" s="605">
        <v>2279</v>
      </c>
      <c r="H23" s="605">
        <v>1282.1</v>
      </c>
      <c r="I23" s="605">
        <v>996.9</v>
      </c>
      <c r="J23" s="605">
        <v>24.5</v>
      </c>
      <c r="K23" s="605">
        <v>56.2</v>
      </c>
      <c r="L23" s="605">
        <v>1119.6</v>
      </c>
      <c r="M23" s="605">
        <v>1159.4</v>
      </c>
      <c r="N23" s="605">
        <f>L23/G23*100</f>
        <v>49.126810004387885</v>
      </c>
      <c r="O23" s="607">
        <v>1539</v>
      </c>
      <c r="P23" s="605">
        <v>34.8</v>
      </c>
      <c r="Q23" s="607">
        <v>30</v>
      </c>
      <c r="R23" s="605">
        <v>0.9</v>
      </c>
      <c r="S23" s="607">
        <v>1509</v>
      </c>
      <c r="T23" s="605">
        <v>33.9</v>
      </c>
      <c r="U23" s="607">
        <v>17</v>
      </c>
      <c r="V23" s="605">
        <v>3</v>
      </c>
      <c r="W23" s="607">
        <v>2</v>
      </c>
      <c r="X23" s="605">
        <v>0.7</v>
      </c>
      <c r="Y23" s="607">
        <v>123</v>
      </c>
      <c r="Z23" s="607">
        <v>0</v>
      </c>
      <c r="AA23" s="613">
        <v>8</v>
      </c>
    </row>
    <row r="24" spans="2:27" ht="15.75" customHeight="1">
      <c r="B24" s="1545"/>
      <c r="C24" s="620"/>
      <c r="D24" s="612"/>
      <c r="E24" s="605"/>
      <c r="F24" s="605">
        <v>18.6</v>
      </c>
      <c r="G24" s="605"/>
      <c r="H24" s="605"/>
      <c r="I24" s="605"/>
      <c r="J24" s="605"/>
      <c r="K24" s="605"/>
      <c r="L24" s="605"/>
      <c r="M24" s="605"/>
      <c r="N24" s="605"/>
      <c r="O24" s="607"/>
      <c r="P24" s="605"/>
      <c r="Q24" s="607"/>
      <c r="R24" s="605"/>
      <c r="T24" s="605"/>
      <c r="U24" s="607"/>
      <c r="V24" s="605"/>
      <c r="W24" s="607"/>
      <c r="X24" s="605"/>
      <c r="Y24" s="608">
        <v>12</v>
      </c>
      <c r="Z24" s="607"/>
      <c r="AA24" s="609">
        <v>1</v>
      </c>
    </row>
    <row r="25" spans="2:27" ht="15.75" customHeight="1">
      <c r="B25" s="1545"/>
      <c r="C25" s="620" t="s">
        <v>350</v>
      </c>
      <c r="D25" s="612">
        <v>38</v>
      </c>
      <c r="E25" s="605">
        <v>866.7</v>
      </c>
      <c r="F25" s="623">
        <v>188.6</v>
      </c>
      <c r="G25" s="605">
        <v>661.5</v>
      </c>
      <c r="H25" s="605">
        <v>458.4</v>
      </c>
      <c r="I25" s="605">
        <v>203.1</v>
      </c>
      <c r="J25" s="605">
        <v>4.1</v>
      </c>
      <c r="K25" s="605">
        <f>H25/G25*100</f>
        <v>69.297052154195</v>
      </c>
      <c r="L25" s="605">
        <v>425.2</v>
      </c>
      <c r="M25" s="605">
        <v>236.3</v>
      </c>
      <c r="N25" s="605">
        <f>L25/G25*100</f>
        <v>64.27815570672713</v>
      </c>
      <c r="O25" s="607">
        <v>435</v>
      </c>
      <c r="P25" s="605">
        <v>11.5</v>
      </c>
      <c r="Q25" s="607">
        <v>3</v>
      </c>
      <c r="R25" s="605">
        <v>0.1</v>
      </c>
      <c r="S25" s="607">
        <v>432</v>
      </c>
      <c r="T25" s="605">
        <v>11.4</v>
      </c>
      <c r="U25" s="607">
        <v>5</v>
      </c>
      <c r="V25" s="605">
        <v>0.7</v>
      </c>
      <c r="W25" s="607">
        <v>0</v>
      </c>
      <c r="X25" s="605">
        <v>0</v>
      </c>
      <c r="Y25" s="607">
        <v>25</v>
      </c>
      <c r="Z25" s="607">
        <v>0</v>
      </c>
      <c r="AA25" s="613">
        <v>5</v>
      </c>
    </row>
    <row r="26" spans="2:27" ht="15.75" customHeight="1">
      <c r="B26" s="1545"/>
      <c r="C26" s="620"/>
      <c r="D26" s="612"/>
      <c r="E26" s="605"/>
      <c r="F26" s="605"/>
      <c r="G26" s="605"/>
      <c r="H26" s="605"/>
      <c r="I26" s="605"/>
      <c r="J26" s="605"/>
      <c r="K26" s="605"/>
      <c r="L26" s="605"/>
      <c r="M26" s="605"/>
      <c r="N26" s="605"/>
      <c r="O26" s="607"/>
      <c r="P26" s="605"/>
      <c r="Q26" s="607"/>
      <c r="R26" s="605"/>
      <c r="S26" s="607"/>
      <c r="T26" s="605"/>
      <c r="U26" s="607"/>
      <c r="V26" s="605"/>
      <c r="W26" s="607"/>
      <c r="X26" s="605"/>
      <c r="Y26" s="608">
        <v>19</v>
      </c>
      <c r="Z26" s="607"/>
      <c r="AA26" s="613"/>
    </row>
    <row r="27" spans="2:27" ht="15.75" customHeight="1">
      <c r="B27" s="1545"/>
      <c r="C27" s="620" t="s">
        <v>351</v>
      </c>
      <c r="D27" s="612">
        <v>229</v>
      </c>
      <c r="E27" s="605">
        <v>1736.2</v>
      </c>
      <c r="F27" s="616">
        <v>0</v>
      </c>
      <c r="G27" s="605">
        <v>1617.5</v>
      </c>
      <c r="H27" s="605">
        <v>823.7</v>
      </c>
      <c r="I27" s="605">
        <v>793.8</v>
      </c>
      <c r="J27" s="605">
        <v>20.4</v>
      </c>
      <c r="K27" s="605">
        <f>H27/G27*100</f>
        <v>50.9242658423493</v>
      </c>
      <c r="L27" s="605">
        <v>694.4</v>
      </c>
      <c r="M27" s="605">
        <v>923.1</v>
      </c>
      <c r="N27" s="605">
        <f>L27/G27*100</f>
        <v>42.93044822256569</v>
      </c>
      <c r="O27" s="607">
        <v>1104</v>
      </c>
      <c r="P27" s="605">
        <v>23.3</v>
      </c>
      <c r="Q27" s="607">
        <v>27</v>
      </c>
      <c r="R27" s="605">
        <v>0.8</v>
      </c>
      <c r="S27" s="607">
        <v>1077</v>
      </c>
      <c r="T27" s="605">
        <v>22.5</v>
      </c>
      <c r="U27" s="607">
        <v>12</v>
      </c>
      <c r="V27" s="605">
        <v>2.3</v>
      </c>
      <c r="W27" s="607">
        <v>2</v>
      </c>
      <c r="X27" s="605">
        <v>0.7</v>
      </c>
      <c r="Y27" s="607">
        <v>98</v>
      </c>
      <c r="Z27" s="607">
        <v>0</v>
      </c>
      <c r="AA27" s="613">
        <v>3</v>
      </c>
    </row>
    <row r="28" spans="2:27" ht="15.75" customHeight="1">
      <c r="B28" s="624"/>
      <c r="C28" s="620"/>
      <c r="D28" s="612"/>
      <c r="E28" s="605"/>
      <c r="F28" s="605">
        <v>118</v>
      </c>
      <c r="G28" s="605"/>
      <c r="H28" s="605"/>
      <c r="I28" s="605"/>
      <c r="J28" s="605"/>
      <c r="K28" s="605"/>
      <c r="L28" s="605"/>
      <c r="M28" s="605"/>
      <c r="N28" s="605"/>
      <c r="O28" s="607"/>
      <c r="P28" s="605"/>
      <c r="Q28" s="607"/>
      <c r="R28" s="605"/>
      <c r="S28" s="607"/>
      <c r="T28" s="605"/>
      <c r="U28" s="607"/>
      <c r="V28" s="605"/>
      <c r="W28" s="607"/>
      <c r="X28" s="605"/>
      <c r="Y28" s="607"/>
      <c r="Z28" s="607"/>
      <c r="AA28" s="613"/>
    </row>
    <row r="29" spans="2:27" ht="15.75" customHeight="1">
      <c r="B29" s="624"/>
      <c r="C29" s="620"/>
      <c r="D29" s="612"/>
      <c r="E29" s="605"/>
      <c r="F29" s="605"/>
      <c r="G29" s="605"/>
      <c r="H29" s="605"/>
      <c r="I29" s="605"/>
      <c r="J29" s="605"/>
      <c r="K29" s="605"/>
      <c r="L29" s="605"/>
      <c r="M29" s="605"/>
      <c r="N29" s="605"/>
      <c r="O29" s="607"/>
      <c r="P29" s="605"/>
      <c r="Q29" s="607"/>
      <c r="R29" s="605"/>
      <c r="S29" s="607"/>
      <c r="T29" s="605"/>
      <c r="U29" s="607"/>
      <c r="V29" s="605"/>
      <c r="W29" s="607"/>
      <c r="X29" s="605"/>
      <c r="Y29" s="607"/>
      <c r="Z29" s="607"/>
      <c r="AA29" s="613"/>
    </row>
    <row r="30" spans="2:27" s="618" customFormat="1" ht="15.75" customHeight="1">
      <c r="B30" s="622"/>
      <c r="C30" s="625"/>
      <c r="D30" s="621"/>
      <c r="E30" s="605"/>
      <c r="F30" s="616">
        <v>18.5</v>
      </c>
      <c r="G30" s="608"/>
      <c r="H30" s="605"/>
      <c r="I30" s="605"/>
      <c r="J30" s="605"/>
      <c r="K30" s="605"/>
      <c r="L30" s="605"/>
      <c r="M30" s="605"/>
      <c r="N30" s="605"/>
      <c r="O30" s="607"/>
      <c r="P30" s="605"/>
      <c r="Q30" s="607"/>
      <c r="R30" s="605"/>
      <c r="S30" s="607"/>
      <c r="T30" s="605"/>
      <c r="U30" s="607"/>
      <c r="V30" s="605"/>
      <c r="W30" s="607"/>
      <c r="X30" s="605"/>
      <c r="Y30" s="608">
        <v>36</v>
      </c>
      <c r="Z30" s="607"/>
      <c r="AA30" s="613"/>
    </row>
    <row r="31" spans="2:27" s="626" customFormat="1" ht="15.75" customHeight="1">
      <c r="B31" s="1540" t="s">
        <v>352</v>
      </c>
      <c r="C31" s="1541"/>
      <c r="D31" s="612">
        <v>11624</v>
      </c>
      <c r="E31" s="605">
        <v>9147.9</v>
      </c>
      <c r="F31" s="605">
        <v>499.5</v>
      </c>
      <c r="G31" s="605">
        <v>8627.4</v>
      </c>
      <c r="H31" s="605">
        <v>1901.8</v>
      </c>
      <c r="I31" s="605">
        <v>6725.6</v>
      </c>
      <c r="J31" s="605">
        <v>1288.3</v>
      </c>
      <c r="K31" s="605">
        <f>H31/G31*100</f>
        <v>22.043721167443262</v>
      </c>
      <c r="L31" s="605">
        <v>1556.1</v>
      </c>
      <c r="M31" s="605">
        <v>7071.3</v>
      </c>
      <c r="N31" s="605">
        <f>L31/G31*100</f>
        <v>18.0367202169831</v>
      </c>
      <c r="O31" s="607">
        <v>4963</v>
      </c>
      <c r="P31" s="605">
        <v>46.8</v>
      </c>
      <c r="Q31" s="607">
        <v>1244</v>
      </c>
      <c r="R31" s="605">
        <v>13.6</v>
      </c>
      <c r="S31" s="607">
        <v>3719</v>
      </c>
      <c r="T31" s="605">
        <v>33.2</v>
      </c>
      <c r="U31" s="607">
        <v>11</v>
      </c>
      <c r="V31" s="605">
        <v>1.1</v>
      </c>
      <c r="W31" s="607">
        <v>20</v>
      </c>
      <c r="X31" s="605">
        <v>2.5</v>
      </c>
      <c r="Y31" s="607">
        <v>363</v>
      </c>
      <c r="Z31" s="607">
        <v>0</v>
      </c>
      <c r="AA31" s="613">
        <v>2</v>
      </c>
    </row>
    <row r="32" spans="2:27" s="584" customFormat="1" ht="15.75" customHeight="1">
      <c r="B32" s="596"/>
      <c r="C32" s="597"/>
      <c r="D32" s="600"/>
      <c r="E32" s="599"/>
      <c r="F32" s="627">
        <v>6.4</v>
      </c>
      <c r="G32" s="599"/>
      <c r="H32" s="599"/>
      <c r="I32" s="599"/>
      <c r="J32" s="599"/>
      <c r="K32" s="599"/>
      <c r="L32" s="599"/>
      <c r="M32" s="599"/>
      <c r="N32" s="599"/>
      <c r="O32" s="600"/>
      <c r="P32" s="599"/>
      <c r="Q32" s="600"/>
      <c r="R32" s="599"/>
      <c r="S32" s="600"/>
      <c r="T32" s="599"/>
      <c r="U32" s="600"/>
      <c r="V32" s="599"/>
      <c r="W32" s="600"/>
      <c r="X32" s="599"/>
      <c r="Y32" s="608">
        <v>11</v>
      </c>
      <c r="Z32" s="600"/>
      <c r="AA32" s="601"/>
    </row>
    <row r="33" spans="2:27" ht="15.75" customHeight="1">
      <c r="B33" s="628"/>
      <c r="C33" s="620" t="s">
        <v>353</v>
      </c>
      <c r="D33" s="629">
        <v>994</v>
      </c>
      <c r="E33" s="627">
        <v>1611.4</v>
      </c>
      <c r="F33" s="630">
        <v>33.5</v>
      </c>
      <c r="G33" s="627">
        <v>1571.2</v>
      </c>
      <c r="H33" s="627">
        <v>671.2</v>
      </c>
      <c r="I33" s="627">
        <v>900</v>
      </c>
      <c r="J33" s="627">
        <v>38.1</v>
      </c>
      <c r="K33" s="605">
        <f>H33/G33*100</f>
        <v>42.71894093686355</v>
      </c>
      <c r="L33" s="627">
        <v>455</v>
      </c>
      <c r="M33" s="627">
        <v>1116.2</v>
      </c>
      <c r="N33" s="605">
        <f>L33/G33*100</f>
        <v>28.95875763747454</v>
      </c>
      <c r="O33" s="629">
        <v>1052</v>
      </c>
      <c r="P33" s="627">
        <v>13.6</v>
      </c>
      <c r="Q33" s="629">
        <v>167</v>
      </c>
      <c r="R33" s="627">
        <v>2.7</v>
      </c>
      <c r="S33" s="629">
        <v>885</v>
      </c>
      <c r="T33" s="605">
        <v>10.9</v>
      </c>
      <c r="U33" s="629">
        <v>6</v>
      </c>
      <c r="V33" s="627">
        <v>0.7</v>
      </c>
      <c r="W33" s="629">
        <v>2</v>
      </c>
      <c r="X33" s="605">
        <v>0.3</v>
      </c>
      <c r="Y33" s="607">
        <v>103</v>
      </c>
      <c r="Z33" s="607">
        <v>0</v>
      </c>
      <c r="AA33" s="613">
        <v>2</v>
      </c>
    </row>
    <row r="34" spans="2:27" ht="15.75" customHeight="1">
      <c r="B34" s="628"/>
      <c r="C34" s="620"/>
      <c r="D34" s="629"/>
      <c r="E34" s="627"/>
      <c r="F34" s="631">
        <v>4.8</v>
      </c>
      <c r="G34" s="627"/>
      <c r="H34" s="627"/>
      <c r="I34" s="627"/>
      <c r="J34" s="627"/>
      <c r="K34" s="627"/>
      <c r="L34" s="627"/>
      <c r="M34" s="627"/>
      <c r="N34" s="605"/>
      <c r="O34" s="629"/>
      <c r="P34" s="627"/>
      <c r="Q34" s="629"/>
      <c r="R34" s="627"/>
      <c r="S34" s="629"/>
      <c r="T34" s="605"/>
      <c r="U34" s="629"/>
      <c r="V34" s="627"/>
      <c r="W34" s="629"/>
      <c r="X34" s="599"/>
      <c r="Y34" s="608">
        <v>3</v>
      </c>
      <c r="Z34" s="600"/>
      <c r="AA34" s="601"/>
    </row>
    <row r="35" spans="2:27" ht="15.75" customHeight="1">
      <c r="B35" s="628"/>
      <c r="C35" s="620" t="s">
        <v>354</v>
      </c>
      <c r="D35" s="629">
        <v>1008</v>
      </c>
      <c r="E35" s="627">
        <v>1497.6</v>
      </c>
      <c r="F35" s="630">
        <v>64.4</v>
      </c>
      <c r="G35" s="627">
        <v>1428.2</v>
      </c>
      <c r="H35" s="627">
        <v>347</v>
      </c>
      <c r="I35" s="627">
        <v>1081.2</v>
      </c>
      <c r="J35" s="627">
        <v>89.5</v>
      </c>
      <c r="K35" s="605">
        <f>H35/G35*100</f>
        <v>24.29631704243103</v>
      </c>
      <c r="L35" s="627">
        <v>197.9</v>
      </c>
      <c r="M35" s="627">
        <v>1230.3</v>
      </c>
      <c r="N35" s="605">
        <f>L35/G35*100</f>
        <v>13.856602716706343</v>
      </c>
      <c r="O35" s="629">
        <v>952</v>
      </c>
      <c r="P35" s="627">
        <v>9.9</v>
      </c>
      <c r="Q35" s="629">
        <v>231</v>
      </c>
      <c r="R35" s="605">
        <v>2.8</v>
      </c>
      <c r="S35" s="629">
        <v>721</v>
      </c>
      <c r="T35" s="605">
        <v>7.1</v>
      </c>
      <c r="U35" s="629">
        <v>1</v>
      </c>
      <c r="V35" s="627">
        <v>0.1</v>
      </c>
      <c r="W35" s="629">
        <v>2</v>
      </c>
      <c r="X35" s="605">
        <v>0.2</v>
      </c>
      <c r="Y35" s="607">
        <v>53</v>
      </c>
      <c r="Z35" s="607">
        <v>0</v>
      </c>
      <c r="AA35" s="613">
        <v>0</v>
      </c>
    </row>
    <row r="36" spans="2:27" ht="15.75" customHeight="1">
      <c r="B36" s="628"/>
      <c r="C36" s="620"/>
      <c r="D36" s="629"/>
      <c r="E36" s="627"/>
      <c r="F36" s="631">
        <v>11.2</v>
      </c>
      <c r="G36" s="627"/>
      <c r="H36" s="627"/>
      <c r="I36" s="627"/>
      <c r="J36" s="627"/>
      <c r="K36" s="627"/>
      <c r="L36" s="627"/>
      <c r="M36" s="627"/>
      <c r="N36" s="605"/>
      <c r="O36" s="629"/>
      <c r="P36" s="627"/>
      <c r="Q36" s="629"/>
      <c r="R36" s="605"/>
      <c r="S36" s="629"/>
      <c r="T36" s="605"/>
      <c r="U36" s="629"/>
      <c r="V36" s="627"/>
      <c r="W36" s="629"/>
      <c r="X36" s="605"/>
      <c r="Y36" s="608">
        <v>14</v>
      </c>
      <c r="Z36" s="607"/>
      <c r="AA36" s="613"/>
    </row>
    <row r="37" spans="2:27" ht="15.75" customHeight="1">
      <c r="B37" s="628"/>
      <c r="C37" s="620" t="s">
        <v>140</v>
      </c>
      <c r="D37" s="629">
        <v>2002</v>
      </c>
      <c r="E37" s="627">
        <v>3109</v>
      </c>
      <c r="F37" s="630">
        <v>97.9</v>
      </c>
      <c r="G37" s="627">
        <v>2999.4</v>
      </c>
      <c r="H37" s="627">
        <v>1018.2</v>
      </c>
      <c r="I37" s="627">
        <v>1981.2</v>
      </c>
      <c r="J37" s="627">
        <v>127.6</v>
      </c>
      <c r="K37" s="605">
        <f>H37/G37*100</f>
        <v>33.94678935787157</v>
      </c>
      <c r="L37" s="627">
        <v>652.9</v>
      </c>
      <c r="M37" s="627">
        <v>2346.5</v>
      </c>
      <c r="N37" s="605">
        <f>L37/G37*100</f>
        <v>21.76768687070747</v>
      </c>
      <c r="O37" s="629">
        <v>2004</v>
      </c>
      <c r="P37" s="627">
        <v>23.5</v>
      </c>
      <c r="Q37" s="629">
        <v>398</v>
      </c>
      <c r="R37" s="605">
        <v>5.5</v>
      </c>
      <c r="S37" s="629">
        <v>1606</v>
      </c>
      <c r="T37" s="605">
        <v>18</v>
      </c>
      <c r="U37" s="629">
        <v>7</v>
      </c>
      <c r="V37" s="627">
        <v>0.8</v>
      </c>
      <c r="W37" s="629">
        <v>4</v>
      </c>
      <c r="X37" s="605">
        <v>0.5</v>
      </c>
      <c r="Y37" s="607">
        <v>156</v>
      </c>
      <c r="Z37" s="607">
        <v>0</v>
      </c>
      <c r="AA37" s="613">
        <v>2</v>
      </c>
    </row>
    <row r="38" spans="2:27" ht="15.75" customHeight="1">
      <c r="B38" s="628"/>
      <c r="C38" s="620"/>
      <c r="D38" s="629"/>
      <c r="E38" s="627"/>
      <c r="F38" s="631">
        <v>7.3</v>
      </c>
      <c r="G38" s="627"/>
      <c r="H38" s="627"/>
      <c r="I38" s="627"/>
      <c r="J38" s="627"/>
      <c r="K38" s="627"/>
      <c r="L38" s="627"/>
      <c r="M38" s="627"/>
      <c r="N38" s="605"/>
      <c r="O38" s="629"/>
      <c r="P38" s="627"/>
      <c r="Q38" s="629"/>
      <c r="R38" s="605"/>
      <c r="S38" s="629"/>
      <c r="T38" s="605"/>
      <c r="U38" s="629"/>
      <c r="V38" s="627"/>
      <c r="W38" s="629"/>
      <c r="X38" s="627"/>
      <c r="Y38" s="632">
        <v>22</v>
      </c>
      <c r="Z38" s="629"/>
      <c r="AA38" s="633"/>
    </row>
    <row r="39" spans="2:27" ht="15.75" customHeight="1">
      <c r="B39" s="634"/>
      <c r="C39" s="635" t="s">
        <v>139</v>
      </c>
      <c r="D39" s="636">
        <v>9622</v>
      </c>
      <c r="E39" s="637">
        <v>6038.9</v>
      </c>
      <c r="F39" s="637">
        <v>401.6</v>
      </c>
      <c r="G39" s="637">
        <v>5628</v>
      </c>
      <c r="H39" s="637">
        <v>883.6</v>
      </c>
      <c r="I39" s="637">
        <v>4744.4</v>
      </c>
      <c r="J39" s="637">
        <v>1160.7</v>
      </c>
      <c r="K39" s="638">
        <f>H39/G39*100</f>
        <v>15.700071073205402</v>
      </c>
      <c r="L39" s="637">
        <v>903.2</v>
      </c>
      <c r="M39" s="637">
        <v>4724.8</v>
      </c>
      <c r="N39" s="638">
        <f>L39/G39*100</f>
        <v>16.048329779673065</v>
      </c>
      <c r="O39" s="636">
        <v>2959</v>
      </c>
      <c r="P39" s="637">
        <v>23.3</v>
      </c>
      <c r="Q39" s="636">
        <v>846</v>
      </c>
      <c r="R39" s="638">
        <v>8.1</v>
      </c>
      <c r="S39" s="636">
        <v>2113</v>
      </c>
      <c r="T39" s="638">
        <v>15.2</v>
      </c>
      <c r="U39" s="636">
        <v>4</v>
      </c>
      <c r="V39" s="637">
        <v>0.3</v>
      </c>
      <c r="W39" s="636">
        <v>16</v>
      </c>
      <c r="X39" s="638">
        <v>2</v>
      </c>
      <c r="Y39" s="639">
        <v>207</v>
      </c>
      <c r="Z39" s="639">
        <v>0</v>
      </c>
      <c r="AA39" s="640">
        <v>0</v>
      </c>
    </row>
    <row r="40" ht="12">
      <c r="B40" s="573" t="s">
        <v>355</v>
      </c>
    </row>
    <row r="41" ht="12">
      <c r="B41" s="573" t="s">
        <v>356</v>
      </c>
    </row>
    <row r="42" ht="12">
      <c r="B42" s="573" t="s">
        <v>357</v>
      </c>
    </row>
  </sheetData>
  <mergeCells count="40">
    <mergeCell ref="B31:C31"/>
    <mergeCell ref="B11:C11"/>
    <mergeCell ref="B13:C13"/>
    <mergeCell ref="B16:B20"/>
    <mergeCell ref="B23:B27"/>
    <mergeCell ref="B5:C9"/>
    <mergeCell ref="D5:D9"/>
    <mergeCell ref="E5:E9"/>
    <mergeCell ref="U7:U9"/>
    <mergeCell ref="G5:G9"/>
    <mergeCell ref="H6:K6"/>
    <mergeCell ref="L7:L9"/>
    <mergeCell ref="N7:N9"/>
    <mergeCell ref="F5:F6"/>
    <mergeCell ref="F7:F9"/>
    <mergeCell ref="W5:X6"/>
    <mergeCell ref="W7:W9"/>
    <mergeCell ref="X7:X9"/>
    <mergeCell ref="H5:V5"/>
    <mergeCell ref="H7:H9"/>
    <mergeCell ref="I7:I9"/>
    <mergeCell ref="J7:J9"/>
    <mergeCell ref="K7:K9"/>
    <mergeCell ref="M7:M9"/>
    <mergeCell ref="L6:N6"/>
    <mergeCell ref="Q7:T7"/>
    <mergeCell ref="O6:T6"/>
    <mergeCell ref="U6:V6"/>
    <mergeCell ref="V7:V9"/>
    <mergeCell ref="O7:O9"/>
    <mergeCell ref="P7:P9"/>
    <mergeCell ref="Q8:Q9"/>
    <mergeCell ref="R8:R9"/>
    <mergeCell ref="S8:S9"/>
    <mergeCell ref="T8:T9"/>
    <mergeCell ref="AA8:AA9"/>
    <mergeCell ref="Y5:Z6"/>
    <mergeCell ref="Y7:Y9"/>
    <mergeCell ref="Z7:Z9"/>
    <mergeCell ref="AA5:AA7"/>
  </mergeCells>
  <printOptions/>
  <pageMargins left="0.75" right="0.75" top="1" bottom="1" header="0.512" footer="0.512"/>
  <pageSetup horizontalDpi="300" verticalDpi="300" orientation="portrait" paperSize="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AF44"/>
  <sheetViews>
    <sheetView workbookViewId="0" topLeftCell="A1">
      <selection activeCell="A1" sqref="A1"/>
    </sheetView>
  </sheetViews>
  <sheetFormatPr defaultColWidth="9.00390625" defaultRowHeight="13.5"/>
  <cols>
    <col min="1" max="1" width="2.625" style="641" customWidth="1"/>
    <col min="2" max="2" width="9.125" style="641" bestFit="1" customWidth="1"/>
    <col min="3" max="3" width="8.25390625" style="643" bestFit="1" customWidth="1"/>
    <col min="4" max="5" width="5.50390625" style="643" bestFit="1" customWidth="1"/>
    <col min="6" max="6" width="6.00390625" style="641" customWidth="1"/>
    <col min="7" max="7" width="4.125" style="641" bestFit="1" customWidth="1"/>
    <col min="8" max="8" width="4.625" style="641" bestFit="1" customWidth="1"/>
    <col min="9" max="9" width="5.625" style="641" bestFit="1" customWidth="1"/>
    <col min="10" max="11" width="10.75390625" style="641" bestFit="1" customWidth="1"/>
    <col min="12" max="13" width="9.00390625" style="641" bestFit="1" customWidth="1"/>
    <col min="14" max="14" width="8.125" style="641" bestFit="1" customWidth="1"/>
    <col min="15" max="17" width="8.125" style="643" bestFit="1" customWidth="1"/>
    <col min="18" max="18" width="7.25390625" style="643" bestFit="1" customWidth="1"/>
    <col min="19" max="19" width="10.875" style="643" bestFit="1" customWidth="1"/>
    <col min="20" max="20" width="8.125" style="643" customWidth="1"/>
    <col min="21" max="21" width="10.875" style="643" bestFit="1" customWidth="1"/>
    <col min="22" max="22" width="11.625" style="643" customWidth="1"/>
    <col min="23" max="23" width="7.25390625" style="641" bestFit="1" customWidth="1"/>
    <col min="24" max="24" width="10.50390625" style="641" customWidth="1"/>
    <col min="25" max="25" width="10.75390625" style="641" bestFit="1" customWidth="1"/>
    <col min="26" max="27" width="9.125" style="641" bestFit="1" customWidth="1"/>
    <col min="28" max="28" width="5.75390625" style="641" bestFit="1" customWidth="1"/>
    <col min="29" max="29" width="7.375" style="641" bestFit="1" customWidth="1"/>
    <col min="30" max="30" width="8.125" style="641" bestFit="1" customWidth="1"/>
    <col min="31" max="31" width="7.375" style="641" bestFit="1" customWidth="1"/>
    <col min="32" max="32" width="9.125" style="641" bestFit="1" customWidth="1"/>
    <col min="33" max="16384" width="9.00390625" style="641" customWidth="1"/>
  </cols>
  <sheetData>
    <row r="2" spans="2:22" ht="14.25">
      <c r="B2" s="642" t="s">
        <v>402</v>
      </c>
      <c r="E2" s="641"/>
      <c r="F2" s="643"/>
      <c r="G2" s="643"/>
      <c r="H2" s="643"/>
      <c r="I2" s="643"/>
      <c r="J2" s="643"/>
      <c r="K2" s="643"/>
      <c r="L2" s="643"/>
      <c r="M2" s="643"/>
      <c r="N2" s="643"/>
      <c r="Q2" s="641"/>
      <c r="R2" s="641"/>
      <c r="S2" s="641"/>
      <c r="T2" s="641"/>
      <c r="U2" s="641"/>
      <c r="V2" s="641"/>
    </row>
    <row r="3" ht="14.25">
      <c r="B3" s="642"/>
    </row>
    <row r="4" spans="2:32" s="644" customFormat="1" ht="14.25" customHeight="1" thickBot="1">
      <c r="B4" s="641" t="s">
        <v>360</v>
      </c>
      <c r="C4" s="645"/>
      <c r="D4" s="645"/>
      <c r="E4" s="645"/>
      <c r="O4" s="645"/>
      <c r="P4" s="645"/>
      <c r="Q4" s="645"/>
      <c r="R4" s="645"/>
      <c r="S4" s="645"/>
      <c r="T4" s="645"/>
      <c r="U4" s="645"/>
      <c r="V4" s="646"/>
      <c r="AF4" s="647"/>
    </row>
    <row r="5" spans="2:18" s="648" customFormat="1" ht="12" customHeight="1" thickTop="1">
      <c r="B5" s="1567" t="s">
        <v>361</v>
      </c>
      <c r="C5" s="1558" t="s">
        <v>362</v>
      </c>
      <c r="D5" s="1558"/>
      <c r="E5" s="1558"/>
      <c r="F5" s="1558"/>
      <c r="G5" s="1558"/>
      <c r="H5" s="1558"/>
      <c r="I5" s="1558"/>
      <c r="J5" s="1563" t="s">
        <v>363</v>
      </c>
      <c r="K5" s="1563"/>
      <c r="L5" s="1563"/>
      <c r="M5" s="1563"/>
      <c r="N5" s="1563" t="s">
        <v>364</v>
      </c>
      <c r="O5" s="1563"/>
      <c r="P5" s="1559" t="s">
        <v>365</v>
      </c>
      <c r="Q5" s="1558" t="s">
        <v>366</v>
      </c>
      <c r="R5" s="1558"/>
    </row>
    <row r="6" spans="2:18" s="648" customFormat="1" ht="11.25">
      <c r="B6" s="1568"/>
      <c r="C6" s="1546" t="s">
        <v>970</v>
      </c>
      <c r="D6" s="1546" t="s">
        <v>367</v>
      </c>
      <c r="E6" s="1564" t="s">
        <v>368</v>
      </c>
      <c r="F6" s="1548" t="s">
        <v>369</v>
      </c>
      <c r="G6" s="1548" t="s">
        <v>370</v>
      </c>
      <c r="H6" s="1548" t="s">
        <v>371</v>
      </c>
      <c r="I6" s="1548" t="s">
        <v>139</v>
      </c>
      <c r="J6" s="1548" t="s">
        <v>970</v>
      </c>
      <c r="K6" s="1548" t="s">
        <v>372</v>
      </c>
      <c r="L6" s="1548" t="s">
        <v>373</v>
      </c>
      <c r="M6" s="1548" t="s">
        <v>374</v>
      </c>
      <c r="N6" s="1546" t="s">
        <v>367</v>
      </c>
      <c r="O6" s="1564" t="s">
        <v>375</v>
      </c>
      <c r="P6" s="1560"/>
      <c r="Q6" s="1546" t="s">
        <v>376</v>
      </c>
      <c r="R6" s="1546" t="s">
        <v>377</v>
      </c>
    </row>
    <row r="7" spans="2:18" s="648" customFormat="1" ht="27.75" customHeight="1">
      <c r="B7" s="1568"/>
      <c r="C7" s="1546"/>
      <c r="D7" s="1546"/>
      <c r="E7" s="1564"/>
      <c r="F7" s="1548"/>
      <c r="G7" s="1548"/>
      <c r="H7" s="1548"/>
      <c r="I7" s="1548"/>
      <c r="J7" s="1548"/>
      <c r="K7" s="1548"/>
      <c r="L7" s="1548"/>
      <c r="M7" s="1548"/>
      <c r="N7" s="1546"/>
      <c r="O7" s="1564"/>
      <c r="P7" s="1547"/>
      <c r="Q7" s="1546"/>
      <c r="R7" s="1546"/>
    </row>
    <row r="8" spans="2:18" s="650" customFormat="1" ht="24">
      <c r="B8" s="651" t="s">
        <v>378</v>
      </c>
      <c r="C8" s="652">
        <f aca="true" t="shared" si="0" ref="C8:C23">SUM(D8:I8)</f>
        <v>726</v>
      </c>
      <c r="D8" s="653">
        <v>480</v>
      </c>
      <c r="E8" s="653">
        <v>143</v>
      </c>
      <c r="F8" s="654">
        <v>0</v>
      </c>
      <c r="G8" s="654">
        <v>2</v>
      </c>
      <c r="H8" s="654">
        <v>32</v>
      </c>
      <c r="I8" s="654">
        <v>69</v>
      </c>
      <c r="J8" s="654">
        <f aca="true" t="shared" si="1" ref="J8:J23">SUM(K8:M8)</f>
        <v>642</v>
      </c>
      <c r="K8" s="654">
        <v>253</v>
      </c>
      <c r="L8" s="654">
        <v>67</v>
      </c>
      <c r="M8" s="654">
        <v>322</v>
      </c>
      <c r="N8" s="654">
        <v>40640</v>
      </c>
      <c r="O8" s="655">
        <v>10634</v>
      </c>
      <c r="P8" s="656" t="s">
        <v>379</v>
      </c>
      <c r="Q8" s="655">
        <v>25</v>
      </c>
      <c r="R8" s="657">
        <v>133</v>
      </c>
    </row>
    <row r="9" spans="2:18" s="650" customFormat="1" ht="24">
      <c r="B9" s="658" t="s">
        <v>380</v>
      </c>
      <c r="C9" s="659">
        <f t="shared" si="0"/>
        <v>631</v>
      </c>
      <c r="D9" s="660">
        <v>453</v>
      </c>
      <c r="E9" s="660">
        <v>72</v>
      </c>
      <c r="F9" s="661">
        <v>0</v>
      </c>
      <c r="G9" s="661">
        <v>2</v>
      </c>
      <c r="H9" s="661">
        <v>36</v>
      </c>
      <c r="I9" s="661">
        <v>68</v>
      </c>
      <c r="J9" s="661">
        <f t="shared" si="1"/>
        <v>613</v>
      </c>
      <c r="K9" s="661">
        <v>223</v>
      </c>
      <c r="L9" s="661">
        <v>78</v>
      </c>
      <c r="M9" s="661">
        <v>312</v>
      </c>
      <c r="N9" s="661">
        <v>36115</v>
      </c>
      <c r="O9" s="662">
        <v>3387</v>
      </c>
      <c r="P9" s="663" t="s">
        <v>381</v>
      </c>
      <c r="Q9" s="662">
        <v>17</v>
      </c>
      <c r="R9" s="664">
        <v>136</v>
      </c>
    </row>
    <row r="10" spans="2:18" s="650" customFormat="1" ht="24">
      <c r="B10" s="658" t="s">
        <v>382</v>
      </c>
      <c r="C10" s="659">
        <f t="shared" si="0"/>
        <v>699</v>
      </c>
      <c r="D10" s="660">
        <v>486</v>
      </c>
      <c r="E10" s="660">
        <v>106</v>
      </c>
      <c r="F10" s="661">
        <v>0</v>
      </c>
      <c r="G10" s="661">
        <v>2</v>
      </c>
      <c r="H10" s="661">
        <v>28</v>
      </c>
      <c r="I10" s="661">
        <v>77</v>
      </c>
      <c r="J10" s="661">
        <f t="shared" si="1"/>
        <v>603</v>
      </c>
      <c r="K10" s="661">
        <v>223</v>
      </c>
      <c r="L10" s="661">
        <v>74</v>
      </c>
      <c r="M10" s="661">
        <v>306</v>
      </c>
      <c r="N10" s="661">
        <v>35138</v>
      </c>
      <c r="O10" s="662">
        <v>4793</v>
      </c>
      <c r="P10" s="663" t="s">
        <v>383</v>
      </c>
      <c r="Q10" s="662">
        <v>23</v>
      </c>
      <c r="R10" s="664">
        <v>166</v>
      </c>
    </row>
    <row r="11" spans="2:18" s="665" customFormat="1" ht="21.75" customHeight="1">
      <c r="B11" s="666" t="s">
        <v>127</v>
      </c>
      <c r="C11" s="667">
        <f t="shared" si="0"/>
        <v>642</v>
      </c>
      <c r="D11" s="668">
        <f aca="true" t="shared" si="2" ref="D11:I11">SUM(D12:D23)</f>
        <v>485</v>
      </c>
      <c r="E11" s="668">
        <f t="shared" si="2"/>
        <v>57</v>
      </c>
      <c r="F11" s="668">
        <f t="shared" si="2"/>
        <v>0</v>
      </c>
      <c r="G11" s="668">
        <f t="shared" si="2"/>
        <v>3</v>
      </c>
      <c r="H11" s="668">
        <f t="shared" si="2"/>
        <v>37</v>
      </c>
      <c r="I11" s="668">
        <f t="shared" si="2"/>
        <v>60</v>
      </c>
      <c r="J11" s="669">
        <f t="shared" si="1"/>
        <v>622</v>
      </c>
      <c r="K11" s="668">
        <f>SUM(K12:K23)</f>
        <v>224</v>
      </c>
      <c r="L11" s="668">
        <f>SUM(L12:L23)</f>
        <v>52</v>
      </c>
      <c r="M11" s="668">
        <f>SUM(M12:M23)</f>
        <v>346</v>
      </c>
      <c r="N11" s="668">
        <f>SUM(N12:N23)</f>
        <v>33069</v>
      </c>
      <c r="O11" s="668">
        <f>SUM(O12:O23)</f>
        <v>2221</v>
      </c>
      <c r="P11" s="670" t="s">
        <v>384</v>
      </c>
      <c r="Q11" s="668">
        <f>SUM(Q12:Q23)</f>
        <v>10</v>
      </c>
      <c r="R11" s="671">
        <f>SUM(R12:R23)</f>
        <v>121</v>
      </c>
    </row>
    <row r="12" spans="2:18" s="650" customFormat="1" ht="24">
      <c r="B12" s="672" t="s">
        <v>359</v>
      </c>
      <c r="C12" s="659">
        <f t="shared" si="0"/>
        <v>63</v>
      </c>
      <c r="D12" s="660">
        <v>53</v>
      </c>
      <c r="E12" s="660">
        <v>0</v>
      </c>
      <c r="F12" s="660">
        <v>0</v>
      </c>
      <c r="G12" s="673">
        <v>1</v>
      </c>
      <c r="H12" s="673">
        <v>6</v>
      </c>
      <c r="I12" s="673">
        <v>3</v>
      </c>
      <c r="J12" s="661">
        <f t="shared" si="1"/>
        <v>85</v>
      </c>
      <c r="K12" s="673">
        <v>30</v>
      </c>
      <c r="L12" s="673">
        <v>5</v>
      </c>
      <c r="M12" s="673">
        <v>50</v>
      </c>
      <c r="N12" s="673">
        <v>4983</v>
      </c>
      <c r="O12" s="660">
        <v>0</v>
      </c>
      <c r="P12" s="663" t="s">
        <v>385</v>
      </c>
      <c r="Q12" s="660">
        <v>1</v>
      </c>
      <c r="R12" s="674">
        <v>19</v>
      </c>
    </row>
    <row r="13" spans="2:18" s="650" customFormat="1" ht="15" customHeight="1">
      <c r="B13" s="675">
        <v>2</v>
      </c>
      <c r="C13" s="659">
        <f t="shared" si="0"/>
        <v>31</v>
      </c>
      <c r="D13" s="660">
        <v>29</v>
      </c>
      <c r="E13" s="660">
        <v>0</v>
      </c>
      <c r="F13" s="660">
        <v>0</v>
      </c>
      <c r="G13" s="673">
        <v>0</v>
      </c>
      <c r="H13" s="673">
        <v>0</v>
      </c>
      <c r="I13" s="673">
        <v>2</v>
      </c>
      <c r="J13" s="661">
        <f t="shared" si="1"/>
        <v>35</v>
      </c>
      <c r="K13" s="673">
        <v>11</v>
      </c>
      <c r="L13" s="673">
        <v>4</v>
      </c>
      <c r="M13" s="673">
        <v>20</v>
      </c>
      <c r="N13" s="673">
        <v>1533</v>
      </c>
      <c r="O13" s="660">
        <v>0</v>
      </c>
      <c r="P13" s="660">
        <v>0</v>
      </c>
      <c r="Q13" s="660">
        <v>1</v>
      </c>
      <c r="R13" s="674">
        <v>4</v>
      </c>
    </row>
    <row r="14" spans="2:18" s="650" customFormat="1" ht="24">
      <c r="B14" s="675">
        <v>3</v>
      </c>
      <c r="C14" s="659">
        <f t="shared" si="0"/>
        <v>46</v>
      </c>
      <c r="D14" s="660">
        <v>38</v>
      </c>
      <c r="E14" s="660">
        <v>0</v>
      </c>
      <c r="F14" s="660">
        <v>0</v>
      </c>
      <c r="G14" s="673">
        <v>1</v>
      </c>
      <c r="H14" s="673">
        <v>4</v>
      </c>
      <c r="I14" s="673">
        <v>3</v>
      </c>
      <c r="J14" s="661">
        <f t="shared" si="1"/>
        <v>48</v>
      </c>
      <c r="K14" s="673">
        <v>16</v>
      </c>
      <c r="L14" s="673">
        <v>3</v>
      </c>
      <c r="M14" s="673">
        <v>29</v>
      </c>
      <c r="N14" s="673">
        <v>3129</v>
      </c>
      <c r="O14" s="660">
        <v>0</v>
      </c>
      <c r="P14" s="663" t="s">
        <v>386</v>
      </c>
      <c r="Q14" s="660">
        <v>1</v>
      </c>
      <c r="R14" s="674">
        <v>8</v>
      </c>
    </row>
    <row r="15" spans="2:18" s="650" customFormat="1" ht="15" customHeight="1">
      <c r="B15" s="675">
        <v>4</v>
      </c>
      <c r="C15" s="659">
        <f t="shared" si="0"/>
        <v>73</v>
      </c>
      <c r="D15" s="660">
        <v>54</v>
      </c>
      <c r="E15" s="660">
        <v>9</v>
      </c>
      <c r="F15" s="660">
        <v>0</v>
      </c>
      <c r="G15" s="673">
        <v>0</v>
      </c>
      <c r="H15" s="673">
        <v>3</v>
      </c>
      <c r="I15" s="673">
        <v>7</v>
      </c>
      <c r="J15" s="661">
        <f t="shared" si="1"/>
        <v>77</v>
      </c>
      <c r="K15" s="673">
        <v>35</v>
      </c>
      <c r="L15" s="673">
        <v>8</v>
      </c>
      <c r="M15" s="673">
        <v>34</v>
      </c>
      <c r="N15" s="673">
        <v>3939</v>
      </c>
      <c r="O15" s="660">
        <v>210</v>
      </c>
      <c r="P15" s="676">
        <v>3</v>
      </c>
      <c r="Q15" s="660">
        <v>1</v>
      </c>
      <c r="R15" s="674">
        <v>14</v>
      </c>
    </row>
    <row r="16" spans="2:18" s="650" customFormat="1" ht="15" customHeight="1">
      <c r="B16" s="675">
        <v>5</v>
      </c>
      <c r="C16" s="659">
        <f t="shared" si="0"/>
        <v>114</v>
      </c>
      <c r="D16" s="660">
        <v>55</v>
      </c>
      <c r="E16" s="660">
        <v>38</v>
      </c>
      <c r="F16" s="660">
        <v>0</v>
      </c>
      <c r="G16" s="673">
        <v>0</v>
      </c>
      <c r="H16" s="673">
        <v>8</v>
      </c>
      <c r="I16" s="673">
        <v>13</v>
      </c>
      <c r="J16" s="661">
        <f t="shared" si="1"/>
        <v>72</v>
      </c>
      <c r="K16" s="673">
        <v>28</v>
      </c>
      <c r="L16" s="673">
        <v>6</v>
      </c>
      <c r="M16" s="673">
        <v>38</v>
      </c>
      <c r="N16" s="673">
        <v>2519</v>
      </c>
      <c r="O16" s="660">
        <v>1689</v>
      </c>
      <c r="P16" s="676">
        <v>9</v>
      </c>
      <c r="Q16" s="660">
        <v>1</v>
      </c>
      <c r="R16" s="674">
        <v>12</v>
      </c>
    </row>
    <row r="17" spans="2:18" s="650" customFormat="1" ht="15" customHeight="1">
      <c r="B17" s="675">
        <v>6</v>
      </c>
      <c r="C17" s="659">
        <f t="shared" si="0"/>
        <v>49</v>
      </c>
      <c r="D17" s="660">
        <v>37</v>
      </c>
      <c r="E17" s="660">
        <v>4</v>
      </c>
      <c r="F17" s="660">
        <v>0</v>
      </c>
      <c r="G17" s="673">
        <v>0</v>
      </c>
      <c r="H17" s="673">
        <v>3</v>
      </c>
      <c r="I17" s="673">
        <v>5</v>
      </c>
      <c r="J17" s="661">
        <f t="shared" si="1"/>
        <v>43</v>
      </c>
      <c r="K17" s="673">
        <v>19</v>
      </c>
      <c r="L17" s="673">
        <v>2</v>
      </c>
      <c r="M17" s="673">
        <v>22</v>
      </c>
      <c r="N17" s="673">
        <v>2299</v>
      </c>
      <c r="O17" s="660">
        <v>130</v>
      </c>
      <c r="P17" s="676">
        <v>3</v>
      </c>
      <c r="Q17" s="660">
        <v>0</v>
      </c>
      <c r="R17" s="674">
        <v>13</v>
      </c>
    </row>
    <row r="18" spans="2:18" s="650" customFormat="1" ht="15" customHeight="1">
      <c r="B18" s="675">
        <v>7</v>
      </c>
      <c r="C18" s="659">
        <f t="shared" si="0"/>
        <v>35</v>
      </c>
      <c r="D18" s="660">
        <v>30</v>
      </c>
      <c r="E18" s="660">
        <v>1</v>
      </c>
      <c r="F18" s="660">
        <v>0</v>
      </c>
      <c r="G18" s="673">
        <v>0</v>
      </c>
      <c r="H18" s="673">
        <v>1</v>
      </c>
      <c r="I18" s="673">
        <v>3</v>
      </c>
      <c r="J18" s="661">
        <f t="shared" si="1"/>
        <v>34</v>
      </c>
      <c r="K18" s="673">
        <v>6</v>
      </c>
      <c r="L18" s="673">
        <v>4</v>
      </c>
      <c r="M18" s="673">
        <v>24</v>
      </c>
      <c r="N18" s="673">
        <v>1179</v>
      </c>
      <c r="O18" s="660">
        <v>150</v>
      </c>
      <c r="P18" s="676">
        <v>1</v>
      </c>
      <c r="Q18" s="660">
        <v>1</v>
      </c>
      <c r="R18" s="674">
        <v>5</v>
      </c>
    </row>
    <row r="19" spans="2:18" s="650" customFormat="1" ht="15" customHeight="1">
      <c r="B19" s="675">
        <v>8</v>
      </c>
      <c r="C19" s="659">
        <f t="shared" si="0"/>
        <v>38</v>
      </c>
      <c r="D19" s="660">
        <v>28</v>
      </c>
      <c r="E19" s="660">
        <v>1</v>
      </c>
      <c r="F19" s="660">
        <v>0</v>
      </c>
      <c r="G19" s="673">
        <v>0</v>
      </c>
      <c r="H19" s="673">
        <v>1</v>
      </c>
      <c r="I19" s="673">
        <v>8</v>
      </c>
      <c r="J19" s="661">
        <f t="shared" si="1"/>
        <v>37</v>
      </c>
      <c r="K19" s="673">
        <v>12</v>
      </c>
      <c r="L19" s="673">
        <v>5</v>
      </c>
      <c r="M19" s="673">
        <v>20</v>
      </c>
      <c r="N19" s="673">
        <v>2087</v>
      </c>
      <c r="O19" s="660">
        <v>5</v>
      </c>
      <c r="P19" s="676">
        <v>1</v>
      </c>
      <c r="Q19" s="660">
        <v>0</v>
      </c>
      <c r="R19" s="674">
        <v>9</v>
      </c>
    </row>
    <row r="20" spans="2:18" s="650" customFormat="1" ht="24">
      <c r="B20" s="675">
        <v>9</v>
      </c>
      <c r="C20" s="659">
        <f t="shared" si="0"/>
        <v>42</v>
      </c>
      <c r="D20" s="660">
        <v>33</v>
      </c>
      <c r="E20" s="660">
        <v>2</v>
      </c>
      <c r="F20" s="660">
        <v>0</v>
      </c>
      <c r="G20" s="673">
        <v>1</v>
      </c>
      <c r="H20" s="673">
        <v>3</v>
      </c>
      <c r="I20" s="673">
        <v>3</v>
      </c>
      <c r="J20" s="661">
        <f t="shared" si="1"/>
        <v>33</v>
      </c>
      <c r="K20" s="673">
        <v>9</v>
      </c>
      <c r="L20" s="673">
        <v>3</v>
      </c>
      <c r="M20" s="673">
        <v>21</v>
      </c>
      <c r="N20" s="673">
        <v>1512</v>
      </c>
      <c r="O20" s="660">
        <v>12</v>
      </c>
      <c r="P20" s="663" t="s">
        <v>387</v>
      </c>
      <c r="Q20" s="660">
        <v>1</v>
      </c>
      <c r="R20" s="674">
        <v>4</v>
      </c>
    </row>
    <row r="21" spans="2:18" s="650" customFormat="1" ht="15" customHeight="1">
      <c r="B21" s="675">
        <v>10</v>
      </c>
      <c r="C21" s="659">
        <f t="shared" si="0"/>
        <v>43</v>
      </c>
      <c r="D21" s="660">
        <v>36</v>
      </c>
      <c r="E21" s="660">
        <v>0</v>
      </c>
      <c r="F21" s="660">
        <v>0</v>
      </c>
      <c r="G21" s="673">
        <v>0</v>
      </c>
      <c r="H21" s="673">
        <v>3</v>
      </c>
      <c r="I21" s="673">
        <v>4</v>
      </c>
      <c r="J21" s="661">
        <f t="shared" si="1"/>
        <v>52</v>
      </c>
      <c r="K21" s="673">
        <v>24</v>
      </c>
      <c r="L21" s="673">
        <v>4</v>
      </c>
      <c r="M21" s="673">
        <v>24</v>
      </c>
      <c r="N21" s="673">
        <v>3323</v>
      </c>
      <c r="O21" s="660">
        <v>0</v>
      </c>
      <c r="P21" s="676">
        <v>3</v>
      </c>
      <c r="Q21" s="660">
        <v>1</v>
      </c>
      <c r="R21" s="674">
        <v>13</v>
      </c>
    </row>
    <row r="22" spans="2:18" s="650" customFormat="1" ht="15" customHeight="1">
      <c r="B22" s="675">
        <v>11</v>
      </c>
      <c r="C22" s="659">
        <f t="shared" si="0"/>
        <v>49</v>
      </c>
      <c r="D22" s="660">
        <v>41</v>
      </c>
      <c r="E22" s="660">
        <v>2</v>
      </c>
      <c r="F22" s="660">
        <v>0</v>
      </c>
      <c r="G22" s="673">
        <v>0</v>
      </c>
      <c r="H22" s="673">
        <v>3</v>
      </c>
      <c r="I22" s="673">
        <v>3</v>
      </c>
      <c r="J22" s="661">
        <f t="shared" si="1"/>
        <v>50</v>
      </c>
      <c r="K22" s="673">
        <v>16</v>
      </c>
      <c r="L22" s="673">
        <v>2</v>
      </c>
      <c r="M22" s="673">
        <v>32</v>
      </c>
      <c r="N22" s="673">
        <v>3430</v>
      </c>
      <c r="O22" s="660">
        <v>25</v>
      </c>
      <c r="P22" s="676">
        <v>3</v>
      </c>
      <c r="Q22" s="660">
        <v>1</v>
      </c>
      <c r="R22" s="674">
        <v>8</v>
      </c>
    </row>
    <row r="23" spans="2:18" s="650" customFormat="1" ht="15" customHeight="1">
      <c r="B23" s="675">
        <v>12</v>
      </c>
      <c r="C23" s="659">
        <f t="shared" si="0"/>
        <v>59</v>
      </c>
      <c r="D23" s="660">
        <v>51</v>
      </c>
      <c r="E23" s="660">
        <v>0</v>
      </c>
      <c r="F23" s="660">
        <v>0</v>
      </c>
      <c r="G23" s="673">
        <v>0</v>
      </c>
      <c r="H23" s="673">
        <v>2</v>
      </c>
      <c r="I23" s="673">
        <v>6</v>
      </c>
      <c r="J23" s="661">
        <f t="shared" si="1"/>
        <v>56</v>
      </c>
      <c r="K23" s="673">
        <v>18</v>
      </c>
      <c r="L23" s="673">
        <v>6</v>
      </c>
      <c r="M23" s="673">
        <v>32</v>
      </c>
      <c r="N23" s="673">
        <v>3136</v>
      </c>
      <c r="O23" s="660">
        <v>0</v>
      </c>
      <c r="P23" s="676">
        <v>2</v>
      </c>
      <c r="Q23" s="660">
        <v>1</v>
      </c>
      <c r="R23" s="674">
        <v>12</v>
      </c>
    </row>
    <row r="24" spans="2:18" s="650" customFormat="1" ht="12.75" thickBot="1">
      <c r="B24" s="677"/>
      <c r="C24" s="678"/>
      <c r="D24" s="679"/>
      <c r="E24" s="679"/>
      <c r="F24" s="680"/>
      <c r="G24" s="680"/>
      <c r="H24" s="680"/>
      <c r="I24" s="680"/>
      <c r="J24" s="680"/>
      <c r="K24" s="680"/>
      <c r="L24" s="680"/>
      <c r="M24" s="680"/>
      <c r="N24" s="680"/>
      <c r="O24" s="679"/>
      <c r="P24" s="679"/>
      <c r="Q24" s="679"/>
      <c r="R24" s="681"/>
    </row>
    <row r="25" spans="2:22" ht="14.25" customHeight="1" thickTop="1">
      <c r="B25" s="1570" t="s">
        <v>361</v>
      </c>
      <c r="C25" s="1547" t="s">
        <v>388</v>
      </c>
      <c r="D25" s="1547"/>
      <c r="E25" s="1547"/>
      <c r="F25" s="1547"/>
      <c r="G25" s="1553" t="s">
        <v>389</v>
      </c>
      <c r="H25" s="1554"/>
      <c r="I25" s="1551" t="s">
        <v>390</v>
      </c>
      <c r="J25" s="1551"/>
      <c r="K25" s="1551"/>
      <c r="L25" s="1551"/>
      <c r="M25" s="1551"/>
      <c r="N25" s="1551"/>
      <c r="O25" s="1551"/>
      <c r="P25" s="1551"/>
      <c r="Q25" s="1551"/>
      <c r="R25" s="1552"/>
      <c r="S25" s="641"/>
      <c r="T25" s="641"/>
      <c r="U25" s="641"/>
      <c r="V25" s="641"/>
    </row>
    <row r="26" spans="2:22" ht="13.5" customHeight="1">
      <c r="B26" s="1568"/>
      <c r="C26" s="1546" t="s">
        <v>970</v>
      </c>
      <c r="D26" s="1546" t="s">
        <v>391</v>
      </c>
      <c r="E26" s="1546" t="s">
        <v>392</v>
      </c>
      <c r="F26" s="1548" t="s">
        <v>393</v>
      </c>
      <c r="G26" s="1553"/>
      <c r="H26" s="1554"/>
      <c r="I26" s="1549" t="s">
        <v>394</v>
      </c>
      <c r="J26" s="1550"/>
      <c r="K26" s="1557" t="s">
        <v>395</v>
      </c>
      <c r="L26" s="1557"/>
      <c r="M26" s="1557"/>
      <c r="N26" s="1561" t="s">
        <v>396</v>
      </c>
      <c r="O26" s="1561" t="s">
        <v>397</v>
      </c>
      <c r="P26" s="1561" t="s">
        <v>398</v>
      </c>
      <c r="Q26" s="1553" t="s">
        <v>399</v>
      </c>
      <c r="R26" s="1557" t="s">
        <v>139</v>
      </c>
      <c r="S26" s="641"/>
      <c r="T26" s="641"/>
      <c r="U26" s="641"/>
      <c r="V26" s="641"/>
    </row>
    <row r="27" spans="2:22" ht="45" customHeight="1">
      <c r="B27" s="1568"/>
      <c r="C27" s="1546"/>
      <c r="D27" s="1546"/>
      <c r="E27" s="1546"/>
      <c r="F27" s="1548"/>
      <c r="G27" s="1555"/>
      <c r="H27" s="1556"/>
      <c r="I27" s="1551"/>
      <c r="J27" s="1552"/>
      <c r="K27" s="649" t="s">
        <v>161</v>
      </c>
      <c r="L27" s="649" t="s">
        <v>367</v>
      </c>
      <c r="M27" s="682" t="s">
        <v>400</v>
      </c>
      <c r="N27" s="1548"/>
      <c r="O27" s="1562"/>
      <c r="P27" s="1548"/>
      <c r="Q27" s="1569"/>
      <c r="R27" s="1548"/>
      <c r="S27" s="641"/>
      <c r="T27" s="641"/>
      <c r="U27" s="641"/>
      <c r="V27" s="641"/>
    </row>
    <row r="28" spans="2:22" ht="21.75" customHeight="1">
      <c r="B28" s="651" t="s">
        <v>401</v>
      </c>
      <c r="C28" s="655">
        <f aca="true" t="shared" si="3" ref="C28:C43">SUM(D28:F28)</f>
        <v>403</v>
      </c>
      <c r="D28" s="655">
        <v>144</v>
      </c>
      <c r="E28" s="655">
        <v>46</v>
      </c>
      <c r="F28" s="655">
        <v>213</v>
      </c>
      <c r="G28" s="1565">
        <v>1825</v>
      </c>
      <c r="H28" s="1565"/>
      <c r="J28" s="662">
        <v>930389</v>
      </c>
      <c r="K28" s="661">
        <f aca="true" t="shared" si="4" ref="K28:K43">SUM(L28:M28)</f>
        <v>914386</v>
      </c>
      <c r="L28" s="661">
        <v>450148</v>
      </c>
      <c r="M28" s="661">
        <v>464238</v>
      </c>
      <c r="N28" s="661">
        <v>0</v>
      </c>
      <c r="O28" s="661">
        <v>8659</v>
      </c>
      <c r="P28" s="661">
        <v>40</v>
      </c>
      <c r="Q28" s="661">
        <v>560</v>
      </c>
      <c r="R28" s="683">
        <v>1697</v>
      </c>
      <c r="S28" s="641"/>
      <c r="T28" s="641"/>
      <c r="U28" s="641"/>
      <c r="V28" s="641"/>
    </row>
    <row r="29" spans="2:22" ht="21.75" customHeight="1">
      <c r="B29" s="658" t="s">
        <v>380</v>
      </c>
      <c r="C29" s="662">
        <f t="shared" si="3"/>
        <v>358</v>
      </c>
      <c r="D29" s="662">
        <v>106</v>
      </c>
      <c r="E29" s="662">
        <v>47</v>
      </c>
      <c r="F29" s="662">
        <v>205</v>
      </c>
      <c r="G29" s="1565">
        <v>1522</v>
      </c>
      <c r="H29" s="1565"/>
      <c r="J29" s="662">
        <f>SUM(K29,N29:R29)</f>
        <v>781359</v>
      </c>
      <c r="K29" s="661">
        <f t="shared" si="4"/>
        <v>770631</v>
      </c>
      <c r="L29" s="661">
        <v>373315</v>
      </c>
      <c r="M29" s="661">
        <v>397316</v>
      </c>
      <c r="N29" s="661">
        <v>0</v>
      </c>
      <c r="O29" s="661">
        <v>5054</v>
      </c>
      <c r="P29" s="661">
        <v>0</v>
      </c>
      <c r="Q29" s="661">
        <v>4372</v>
      </c>
      <c r="R29" s="683">
        <v>1302</v>
      </c>
      <c r="S29" s="641"/>
      <c r="T29" s="641"/>
      <c r="U29" s="641"/>
      <c r="V29" s="641"/>
    </row>
    <row r="30" spans="2:22" ht="21.75" customHeight="1">
      <c r="B30" s="658" t="s">
        <v>382</v>
      </c>
      <c r="C30" s="662">
        <f t="shared" si="3"/>
        <v>375</v>
      </c>
      <c r="D30" s="662">
        <v>120</v>
      </c>
      <c r="E30" s="662">
        <v>41</v>
      </c>
      <c r="F30" s="662">
        <v>214</v>
      </c>
      <c r="G30" s="1565">
        <v>1621</v>
      </c>
      <c r="H30" s="1565"/>
      <c r="J30" s="662">
        <v>1033426</v>
      </c>
      <c r="K30" s="661">
        <f t="shared" si="4"/>
        <v>992876</v>
      </c>
      <c r="L30" s="661">
        <v>364969</v>
      </c>
      <c r="M30" s="661">
        <v>627907</v>
      </c>
      <c r="N30" s="661">
        <v>0</v>
      </c>
      <c r="O30" s="661">
        <v>9869</v>
      </c>
      <c r="P30" s="661">
        <v>23571</v>
      </c>
      <c r="Q30" s="661">
        <v>4016</v>
      </c>
      <c r="R30" s="683">
        <v>2223</v>
      </c>
      <c r="S30" s="641"/>
      <c r="T30" s="641"/>
      <c r="U30" s="641"/>
      <c r="V30" s="641"/>
    </row>
    <row r="31" spans="2:22" ht="21.75" customHeight="1">
      <c r="B31" s="666" t="s">
        <v>127</v>
      </c>
      <c r="C31" s="684">
        <f t="shared" si="3"/>
        <v>359</v>
      </c>
      <c r="D31" s="668">
        <f>SUM(D32:D43)</f>
        <v>99</v>
      </c>
      <c r="E31" s="668">
        <f>SUM(E32:E43)</f>
        <v>38</v>
      </c>
      <c r="F31" s="668">
        <f>SUM(F32:F43)</f>
        <v>222</v>
      </c>
      <c r="G31" s="1566">
        <f>SUM(G32:G43)</f>
        <v>1446</v>
      </c>
      <c r="H31" s="1566"/>
      <c r="J31" s="669">
        <f aca="true" t="shared" si="5" ref="J31:J43">SUM(K31,N31:R31)</f>
        <v>1253380</v>
      </c>
      <c r="K31" s="669">
        <f t="shared" si="4"/>
        <v>1239605</v>
      </c>
      <c r="L31" s="668">
        <f aca="true" t="shared" si="6" ref="L31:R31">SUM(L32:L43)</f>
        <v>378301</v>
      </c>
      <c r="M31" s="668">
        <f t="shared" si="6"/>
        <v>861304</v>
      </c>
      <c r="N31" s="668">
        <f t="shared" si="6"/>
        <v>0</v>
      </c>
      <c r="O31" s="668">
        <f t="shared" si="6"/>
        <v>4050</v>
      </c>
      <c r="P31" s="668">
        <f t="shared" si="6"/>
        <v>1350</v>
      </c>
      <c r="Q31" s="668">
        <f t="shared" si="6"/>
        <v>7463</v>
      </c>
      <c r="R31" s="671">
        <f t="shared" si="6"/>
        <v>912</v>
      </c>
      <c r="S31" s="641"/>
      <c r="T31" s="641"/>
      <c r="U31" s="641"/>
      <c r="V31" s="641"/>
    </row>
    <row r="32" spans="2:22" ht="15" customHeight="1">
      <c r="B32" s="672" t="s">
        <v>359</v>
      </c>
      <c r="C32" s="662">
        <f t="shared" si="3"/>
        <v>57</v>
      </c>
      <c r="D32" s="660">
        <v>16</v>
      </c>
      <c r="E32" s="660">
        <v>6</v>
      </c>
      <c r="F32" s="660">
        <v>35</v>
      </c>
      <c r="G32" s="1565">
        <v>230</v>
      </c>
      <c r="H32" s="1565"/>
      <c r="J32" s="661">
        <f t="shared" si="5"/>
        <v>200708</v>
      </c>
      <c r="K32" s="661">
        <f t="shared" si="4"/>
        <v>200275</v>
      </c>
      <c r="L32" s="661">
        <v>50890</v>
      </c>
      <c r="M32" s="661">
        <v>149385</v>
      </c>
      <c r="N32" s="661">
        <v>0</v>
      </c>
      <c r="O32" s="661">
        <v>0</v>
      </c>
      <c r="P32" s="661">
        <v>187</v>
      </c>
      <c r="Q32" s="661">
        <v>212</v>
      </c>
      <c r="R32" s="683">
        <v>34</v>
      </c>
      <c r="S32" s="641"/>
      <c r="T32" s="641"/>
      <c r="U32" s="641"/>
      <c r="V32" s="641"/>
    </row>
    <row r="33" spans="2:22" ht="15" customHeight="1">
      <c r="B33" s="675">
        <v>2</v>
      </c>
      <c r="C33" s="662">
        <f t="shared" si="3"/>
        <v>25</v>
      </c>
      <c r="D33" s="660">
        <v>6</v>
      </c>
      <c r="E33" s="660">
        <v>3</v>
      </c>
      <c r="F33" s="660">
        <v>16</v>
      </c>
      <c r="G33" s="1565">
        <v>83</v>
      </c>
      <c r="H33" s="1565"/>
      <c r="J33" s="661">
        <f t="shared" si="5"/>
        <v>44166</v>
      </c>
      <c r="K33" s="661">
        <f t="shared" si="4"/>
        <v>44162</v>
      </c>
      <c r="L33" s="661">
        <v>12530</v>
      </c>
      <c r="M33" s="661">
        <v>31632</v>
      </c>
      <c r="N33" s="661">
        <v>0</v>
      </c>
      <c r="O33" s="661">
        <v>0</v>
      </c>
      <c r="P33" s="661">
        <v>0</v>
      </c>
      <c r="Q33" s="661">
        <v>0</v>
      </c>
      <c r="R33" s="683">
        <v>4</v>
      </c>
      <c r="S33" s="641"/>
      <c r="T33" s="641"/>
      <c r="U33" s="641"/>
      <c r="V33" s="641"/>
    </row>
    <row r="34" spans="2:22" ht="15" customHeight="1">
      <c r="B34" s="675">
        <v>3</v>
      </c>
      <c r="C34" s="662">
        <f t="shared" si="3"/>
        <v>29</v>
      </c>
      <c r="D34" s="660">
        <v>9</v>
      </c>
      <c r="E34" s="660">
        <v>2</v>
      </c>
      <c r="F34" s="660">
        <v>18</v>
      </c>
      <c r="G34" s="1565">
        <v>113</v>
      </c>
      <c r="H34" s="1565"/>
      <c r="J34" s="661">
        <f t="shared" si="5"/>
        <v>162066</v>
      </c>
      <c r="K34" s="661">
        <f t="shared" si="4"/>
        <v>160031</v>
      </c>
      <c r="L34" s="661">
        <v>32366</v>
      </c>
      <c r="M34" s="661">
        <v>127665</v>
      </c>
      <c r="N34" s="661">
        <v>0</v>
      </c>
      <c r="O34" s="661"/>
      <c r="P34" s="661">
        <v>1163</v>
      </c>
      <c r="Q34" s="661">
        <v>847</v>
      </c>
      <c r="R34" s="683">
        <v>25</v>
      </c>
      <c r="S34" s="641"/>
      <c r="T34" s="641"/>
      <c r="U34" s="641"/>
      <c r="V34" s="641"/>
    </row>
    <row r="35" spans="2:22" ht="15" customHeight="1">
      <c r="B35" s="675">
        <v>4</v>
      </c>
      <c r="C35" s="662">
        <f t="shared" si="3"/>
        <v>48</v>
      </c>
      <c r="D35" s="660">
        <v>20</v>
      </c>
      <c r="E35" s="660">
        <v>4</v>
      </c>
      <c r="F35" s="660">
        <v>24</v>
      </c>
      <c r="G35" s="1565">
        <v>189</v>
      </c>
      <c r="H35" s="1565"/>
      <c r="J35" s="661">
        <f t="shared" si="5"/>
        <v>112440</v>
      </c>
      <c r="K35" s="661">
        <f t="shared" si="4"/>
        <v>108788</v>
      </c>
      <c r="L35" s="661">
        <v>55582</v>
      </c>
      <c r="M35" s="661">
        <v>53206</v>
      </c>
      <c r="N35" s="661">
        <v>0</v>
      </c>
      <c r="O35" s="661">
        <v>394</v>
      </c>
      <c r="P35" s="661">
        <v>0</v>
      </c>
      <c r="Q35" s="661">
        <v>3242</v>
      </c>
      <c r="R35" s="683">
        <v>16</v>
      </c>
      <c r="S35" s="641"/>
      <c r="T35" s="641"/>
      <c r="U35" s="641"/>
      <c r="V35" s="641"/>
    </row>
    <row r="36" spans="2:22" ht="15" customHeight="1">
      <c r="B36" s="675">
        <v>5</v>
      </c>
      <c r="C36" s="662">
        <f t="shared" si="3"/>
        <v>33</v>
      </c>
      <c r="D36" s="660">
        <v>7</v>
      </c>
      <c r="E36" s="660">
        <v>5</v>
      </c>
      <c r="F36" s="660">
        <v>21</v>
      </c>
      <c r="G36" s="1565">
        <v>135</v>
      </c>
      <c r="H36" s="1565"/>
      <c r="J36" s="661">
        <f t="shared" si="5"/>
        <v>32558</v>
      </c>
      <c r="K36" s="661">
        <f t="shared" si="4"/>
        <v>28639</v>
      </c>
      <c r="L36" s="661">
        <v>16936</v>
      </c>
      <c r="M36" s="661">
        <v>11703</v>
      </c>
      <c r="N36" s="661">
        <v>0</v>
      </c>
      <c r="O36" s="661">
        <v>3088</v>
      </c>
      <c r="P36" s="661">
        <v>0</v>
      </c>
      <c r="Q36" s="661">
        <v>712</v>
      </c>
      <c r="R36" s="683">
        <v>119</v>
      </c>
      <c r="S36" s="641"/>
      <c r="T36" s="641"/>
      <c r="U36" s="641"/>
      <c r="V36" s="641"/>
    </row>
    <row r="37" spans="2:22" ht="15" customHeight="1">
      <c r="B37" s="675">
        <v>6</v>
      </c>
      <c r="C37" s="662">
        <f t="shared" si="3"/>
        <v>25</v>
      </c>
      <c r="D37" s="660">
        <v>10</v>
      </c>
      <c r="E37" s="660">
        <v>2</v>
      </c>
      <c r="F37" s="660">
        <v>13</v>
      </c>
      <c r="G37" s="1565">
        <v>101</v>
      </c>
      <c r="H37" s="1565"/>
      <c r="J37" s="661">
        <f t="shared" si="5"/>
        <v>188727</v>
      </c>
      <c r="K37" s="661">
        <f t="shared" si="4"/>
        <v>187776</v>
      </c>
      <c r="L37" s="661">
        <v>37859</v>
      </c>
      <c r="M37" s="661">
        <v>149917</v>
      </c>
      <c r="N37" s="661">
        <v>0</v>
      </c>
      <c r="O37" s="661">
        <v>485</v>
      </c>
      <c r="P37" s="661">
        <v>0</v>
      </c>
      <c r="Q37" s="661">
        <v>393</v>
      </c>
      <c r="R37" s="683">
        <v>73</v>
      </c>
      <c r="S37" s="641"/>
      <c r="T37" s="641"/>
      <c r="U37" s="641"/>
      <c r="V37" s="641"/>
    </row>
    <row r="38" spans="2:22" ht="15" customHeight="1">
      <c r="B38" s="675">
        <v>7</v>
      </c>
      <c r="C38" s="662">
        <f t="shared" si="3"/>
        <v>18</v>
      </c>
      <c r="D38" s="660">
        <v>2</v>
      </c>
      <c r="E38" s="660">
        <v>3</v>
      </c>
      <c r="F38" s="660">
        <v>13</v>
      </c>
      <c r="G38" s="1565">
        <v>90</v>
      </c>
      <c r="H38" s="1565"/>
      <c r="J38" s="661">
        <f t="shared" si="5"/>
        <v>42061</v>
      </c>
      <c r="K38" s="661">
        <f t="shared" si="4"/>
        <v>41451</v>
      </c>
      <c r="L38" s="661">
        <v>17827</v>
      </c>
      <c r="M38" s="661">
        <v>23624</v>
      </c>
      <c r="N38" s="661">
        <v>0</v>
      </c>
      <c r="O38" s="661">
        <v>0</v>
      </c>
      <c r="P38" s="661">
        <v>0</v>
      </c>
      <c r="Q38" s="661">
        <v>514</v>
      </c>
      <c r="R38" s="683">
        <v>96</v>
      </c>
      <c r="S38" s="641"/>
      <c r="T38" s="641"/>
      <c r="U38" s="641"/>
      <c r="V38" s="641"/>
    </row>
    <row r="39" spans="2:22" ht="15" customHeight="1">
      <c r="B39" s="675">
        <v>8</v>
      </c>
      <c r="C39" s="662">
        <f t="shared" si="3"/>
        <v>21</v>
      </c>
      <c r="D39" s="660">
        <v>9</v>
      </c>
      <c r="E39" s="660">
        <v>3</v>
      </c>
      <c r="F39" s="660">
        <v>9</v>
      </c>
      <c r="G39" s="1565">
        <v>84</v>
      </c>
      <c r="H39" s="1565"/>
      <c r="J39" s="661">
        <f t="shared" si="5"/>
        <v>48326</v>
      </c>
      <c r="K39" s="661">
        <f t="shared" si="4"/>
        <v>48024</v>
      </c>
      <c r="L39" s="661">
        <v>20703</v>
      </c>
      <c r="M39" s="661">
        <v>27321</v>
      </c>
      <c r="N39" s="661">
        <v>0</v>
      </c>
      <c r="O39" s="661">
        <v>0</v>
      </c>
      <c r="P39" s="661">
        <v>0</v>
      </c>
      <c r="Q39" s="661">
        <v>43</v>
      </c>
      <c r="R39" s="683">
        <v>259</v>
      </c>
      <c r="S39" s="641"/>
      <c r="T39" s="641"/>
      <c r="U39" s="641"/>
      <c r="V39" s="641"/>
    </row>
    <row r="40" spans="2:22" ht="15" customHeight="1">
      <c r="B40" s="675">
        <v>9</v>
      </c>
      <c r="C40" s="662">
        <f t="shared" si="3"/>
        <v>17</v>
      </c>
      <c r="D40" s="660">
        <v>1</v>
      </c>
      <c r="E40" s="660">
        <v>1</v>
      </c>
      <c r="F40" s="660">
        <v>15</v>
      </c>
      <c r="G40" s="1565">
        <v>70</v>
      </c>
      <c r="H40" s="1565"/>
      <c r="J40" s="661">
        <f t="shared" si="5"/>
        <v>49157</v>
      </c>
      <c r="K40" s="661">
        <f t="shared" si="4"/>
        <v>48642</v>
      </c>
      <c r="L40" s="661">
        <v>27346</v>
      </c>
      <c r="M40" s="661">
        <v>21296</v>
      </c>
      <c r="N40" s="661">
        <v>0</v>
      </c>
      <c r="O40" s="661">
        <v>79</v>
      </c>
      <c r="P40" s="661">
        <v>0</v>
      </c>
      <c r="Q40" s="661">
        <v>386</v>
      </c>
      <c r="R40" s="683">
        <v>50</v>
      </c>
      <c r="S40" s="641"/>
      <c r="T40" s="641"/>
      <c r="U40" s="641"/>
      <c r="V40" s="641"/>
    </row>
    <row r="41" spans="2:22" ht="15" customHeight="1">
      <c r="B41" s="675">
        <v>10</v>
      </c>
      <c r="C41" s="662">
        <f t="shared" si="3"/>
        <v>29</v>
      </c>
      <c r="D41" s="660">
        <v>10</v>
      </c>
      <c r="E41" s="660">
        <v>2</v>
      </c>
      <c r="F41" s="660">
        <v>17</v>
      </c>
      <c r="G41" s="1565">
        <v>134</v>
      </c>
      <c r="H41" s="1565"/>
      <c r="J41" s="661">
        <f t="shared" si="5"/>
        <v>87698</v>
      </c>
      <c r="K41" s="661">
        <f t="shared" si="4"/>
        <v>87575</v>
      </c>
      <c r="L41" s="661">
        <v>29886</v>
      </c>
      <c r="M41" s="661">
        <v>57689</v>
      </c>
      <c r="N41" s="661">
        <v>0</v>
      </c>
      <c r="O41" s="661">
        <v>4</v>
      </c>
      <c r="P41" s="661">
        <v>0</v>
      </c>
      <c r="Q41" s="661">
        <v>42</v>
      </c>
      <c r="R41" s="683">
        <v>77</v>
      </c>
      <c r="S41" s="641"/>
      <c r="T41" s="641"/>
      <c r="U41" s="641"/>
      <c r="V41" s="641"/>
    </row>
    <row r="42" spans="2:22" ht="15" customHeight="1">
      <c r="B42" s="675">
        <v>11</v>
      </c>
      <c r="C42" s="662">
        <f t="shared" si="3"/>
        <v>27</v>
      </c>
      <c r="D42" s="660">
        <v>6</v>
      </c>
      <c r="E42" s="660">
        <v>1</v>
      </c>
      <c r="F42" s="660">
        <v>20</v>
      </c>
      <c r="G42" s="1565">
        <v>101</v>
      </c>
      <c r="H42" s="1565"/>
      <c r="J42" s="661">
        <f t="shared" si="5"/>
        <v>176140</v>
      </c>
      <c r="K42" s="661">
        <f t="shared" si="4"/>
        <v>175265</v>
      </c>
      <c r="L42" s="661">
        <v>40259</v>
      </c>
      <c r="M42" s="661">
        <v>135006</v>
      </c>
      <c r="N42" s="661">
        <v>0</v>
      </c>
      <c r="O42" s="661">
        <v>0</v>
      </c>
      <c r="P42" s="661">
        <v>0</v>
      </c>
      <c r="Q42" s="661">
        <v>804</v>
      </c>
      <c r="R42" s="683">
        <v>71</v>
      </c>
      <c r="S42" s="641"/>
      <c r="T42" s="641"/>
      <c r="U42" s="641"/>
      <c r="V42" s="641"/>
    </row>
    <row r="43" spans="2:22" ht="15" customHeight="1">
      <c r="B43" s="675">
        <v>12</v>
      </c>
      <c r="C43" s="662">
        <f t="shared" si="3"/>
        <v>30</v>
      </c>
      <c r="D43" s="660">
        <v>3</v>
      </c>
      <c r="E43" s="660">
        <v>6</v>
      </c>
      <c r="F43" s="660">
        <v>21</v>
      </c>
      <c r="G43" s="1565">
        <v>116</v>
      </c>
      <c r="H43" s="1565"/>
      <c r="J43" s="661">
        <f t="shared" si="5"/>
        <v>109333</v>
      </c>
      <c r="K43" s="661">
        <f t="shared" si="4"/>
        <v>108977</v>
      </c>
      <c r="L43" s="661">
        <v>36117</v>
      </c>
      <c r="M43" s="661">
        <v>72860</v>
      </c>
      <c r="N43" s="661">
        <v>0</v>
      </c>
      <c r="O43" s="661">
        <v>0</v>
      </c>
      <c r="P43" s="661">
        <v>0</v>
      </c>
      <c r="Q43" s="661">
        <v>268</v>
      </c>
      <c r="R43" s="683">
        <v>88</v>
      </c>
      <c r="S43" s="641"/>
      <c r="T43" s="641"/>
      <c r="U43" s="641"/>
      <c r="V43" s="641"/>
    </row>
    <row r="44" spans="2:22" ht="15" customHeight="1">
      <c r="B44" s="685"/>
      <c r="C44" s="686"/>
      <c r="D44" s="686"/>
      <c r="E44" s="686"/>
      <c r="F44" s="686"/>
      <c r="G44" s="687"/>
      <c r="H44" s="688"/>
      <c r="I44" s="688"/>
      <c r="J44" s="687"/>
      <c r="K44" s="687"/>
      <c r="L44" s="687"/>
      <c r="M44" s="687"/>
      <c r="N44" s="687"/>
      <c r="O44" s="687"/>
      <c r="P44" s="687"/>
      <c r="Q44" s="687"/>
      <c r="R44" s="689"/>
      <c r="S44" s="641"/>
      <c r="T44" s="641"/>
      <c r="U44" s="641"/>
      <c r="V44" s="641"/>
    </row>
  </sheetData>
  <mergeCells count="52">
    <mergeCell ref="B25:B27"/>
    <mergeCell ref="G40:H40"/>
    <mergeCell ref="G41:H41"/>
    <mergeCell ref="G42:H42"/>
    <mergeCell ref="G32:H32"/>
    <mergeCell ref="G33:H33"/>
    <mergeCell ref="G34:H34"/>
    <mergeCell ref="G35:H35"/>
    <mergeCell ref="G28:H28"/>
    <mergeCell ref="G29:H29"/>
    <mergeCell ref="G43:H43"/>
    <mergeCell ref="G36:H36"/>
    <mergeCell ref="G37:H37"/>
    <mergeCell ref="G38:H38"/>
    <mergeCell ref="G39:H39"/>
    <mergeCell ref="G30:H30"/>
    <mergeCell ref="G31:H31"/>
    <mergeCell ref="B5:B7"/>
    <mergeCell ref="Q26:Q27"/>
    <mergeCell ref="E6:E7"/>
    <mergeCell ref="D6:D7"/>
    <mergeCell ref="C6:C7"/>
    <mergeCell ref="C5:I5"/>
    <mergeCell ref="I6:I7"/>
    <mergeCell ref="H6:H7"/>
    <mergeCell ref="N5:O5"/>
    <mergeCell ref="M6:M7"/>
    <mergeCell ref="G6:G7"/>
    <mergeCell ref="F6:F7"/>
    <mergeCell ref="L6:L7"/>
    <mergeCell ref="K6:K7"/>
    <mergeCell ref="J6:J7"/>
    <mergeCell ref="Q6:Q7"/>
    <mergeCell ref="Q5:R5"/>
    <mergeCell ref="P5:P7"/>
    <mergeCell ref="D26:D27"/>
    <mergeCell ref="N26:N27"/>
    <mergeCell ref="O26:O27"/>
    <mergeCell ref="P26:P27"/>
    <mergeCell ref="J5:M5"/>
    <mergeCell ref="O6:O7"/>
    <mergeCell ref="N6:N7"/>
    <mergeCell ref="C26:C27"/>
    <mergeCell ref="R6:R7"/>
    <mergeCell ref="C25:F25"/>
    <mergeCell ref="F26:F27"/>
    <mergeCell ref="E26:E27"/>
    <mergeCell ref="I26:J27"/>
    <mergeCell ref="I25:R25"/>
    <mergeCell ref="G25:H27"/>
    <mergeCell ref="R26:R27"/>
    <mergeCell ref="K26:M26"/>
  </mergeCells>
  <printOptions/>
  <pageMargins left="0.75" right="0.75" top="1" bottom="1" header="0.512" footer="0.512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22"/>
  <sheetViews>
    <sheetView workbookViewId="0" topLeftCell="A1">
      <selection activeCell="A1" sqref="A1"/>
    </sheetView>
  </sheetViews>
  <sheetFormatPr defaultColWidth="9.00390625" defaultRowHeight="13.5"/>
  <cols>
    <col min="1" max="1" width="4.625" style="381" customWidth="1"/>
    <col min="2" max="3" width="3.625" style="381" customWidth="1"/>
    <col min="4" max="4" width="14.625" style="381" customWidth="1"/>
    <col min="5" max="7" width="13.125" style="381" customWidth="1"/>
    <col min="8" max="8" width="3.375" style="381" customWidth="1"/>
    <col min="9" max="9" width="17.75390625" style="381" customWidth="1"/>
    <col min="10" max="12" width="13.125" style="381" customWidth="1"/>
    <col min="13" max="16384" width="9.00390625" style="381" customWidth="1"/>
  </cols>
  <sheetData>
    <row r="1" ht="14.25">
      <c r="B1" s="380" t="s">
        <v>437</v>
      </c>
    </row>
    <row r="2" spans="9:12" ht="12.75" thickBot="1">
      <c r="I2" s="690"/>
      <c r="J2" s="690"/>
      <c r="L2" s="690" t="s">
        <v>403</v>
      </c>
    </row>
    <row r="3" spans="2:12" ht="24" customHeight="1" thickTop="1">
      <c r="B3" s="1582" t="s">
        <v>404</v>
      </c>
      <c r="C3" s="1583"/>
      <c r="D3" s="1572"/>
      <c r="E3" s="357" t="s">
        <v>405</v>
      </c>
      <c r="F3" s="357" t="s">
        <v>406</v>
      </c>
      <c r="G3" s="691" t="s">
        <v>407</v>
      </c>
      <c r="H3" s="1571" t="s">
        <v>404</v>
      </c>
      <c r="I3" s="1572"/>
      <c r="J3" s="357" t="s">
        <v>405</v>
      </c>
      <c r="K3" s="357" t="s">
        <v>406</v>
      </c>
      <c r="L3" s="357" t="s">
        <v>407</v>
      </c>
    </row>
    <row r="4" spans="2:12" ht="16.5" customHeight="1">
      <c r="B4" s="1573"/>
      <c r="C4" s="1574"/>
      <c r="D4" s="1575"/>
      <c r="E4" s="692"/>
      <c r="F4" s="693"/>
      <c r="G4" s="694"/>
      <c r="H4" s="695"/>
      <c r="I4" s="696"/>
      <c r="J4" s="692"/>
      <c r="K4" s="693"/>
      <c r="L4" s="697"/>
    </row>
    <row r="5" spans="2:12" s="698" customFormat="1" ht="15" customHeight="1">
      <c r="B5" s="1576" t="s">
        <v>408</v>
      </c>
      <c r="C5" s="1577"/>
      <c r="D5" s="1578"/>
      <c r="E5" s="701">
        <v>137765</v>
      </c>
      <c r="F5" s="702">
        <v>159233</v>
      </c>
      <c r="G5" s="703">
        <v>149885</v>
      </c>
      <c r="H5" s="704"/>
      <c r="I5" s="696" t="s">
        <v>409</v>
      </c>
      <c r="J5" s="701">
        <v>493972</v>
      </c>
      <c r="K5" s="702">
        <v>547512</v>
      </c>
      <c r="L5" s="705">
        <v>596164</v>
      </c>
    </row>
    <row r="6" spans="2:12" s="698" customFormat="1" ht="15" customHeight="1">
      <c r="B6" s="1579"/>
      <c r="C6" s="1580"/>
      <c r="D6" s="1581"/>
      <c r="E6" s="701"/>
      <c r="F6" s="702"/>
      <c r="G6" s="703"/>
      <c r="H6" s="704"/>
      <c r="I6" s="707"/>
      <c r="J6" s="701"/>
      <c r="K6" s="702"/>
      <c r="L6" s="705"/>
    </row>
    <row r="7" spans="2:12" s="708" customFormat="1" ht="15" customHeight="1">
      <c r="B7" s="1584" t="s">
        <v>410</v>
      </c>
      <c r="C7" s="352"/>
      <c r="D7" s="696" t="s">
        <v>411</v>
      </c>
      <c r="E7" s="701">
        <v>141175</v>
      </c>
      <c r="F7" s="702">
        <v>160385</v>
      </c>
      <c r="G7" s="703">
        <v>170326</v>
      </c>
      <c r="H7" s="710"/>
      <c r="I7" s="696" t="s">
        <v>412</v>
      </c>
      <c r="J7" s="701">
        <v>102727</v>
      </c>
      <c r="K7" s="702">
        <v>115329</v>
      </c>
      <c r="L7" s="705">
        <v>92345</v>
      </c>
    </row>
    <row r="8" spans="2:12" s="708" customFormat="1" ht="15" customHeight="1">
      <c r="B8" s="1584"/>
      <c r="C8" s="352"/>
      <c r="D8" s="696" t="s">
        <v>413</v>
      </c>
      <c r="E8" s="701">
        <v>252987</v>
      </c>
      <c r="F8" s="702">
        <v>289471</v>
      </c>
      <c r="G8" s="703">
        <v>317589</v>
      </c>
      <c r="H8" s="710"/>
      <c r="I8" s="696"/>
      <c r="J8" s="701"/>
      <c r="K8" s="702"/>
      <c r="L8" s="705"/>
    </row>
    <row r="9" spans="2:12" s="708" customFormat="1" ht="15" customHeight="1">
      <c r="B9" s="711"/>
      <c r="C9" s="700"/>
      <c r="D9" s="706" t="s">
        <v>161</v>
      </c>
      <c r="E9" s="701">
        <f>SUM(E7:E8)</f>
        <v>394162</v>
      </c>
      <c r="F9" s="702">
        <f>SUM(F7:F8)</f>
        <v>449856</v>
      </c>
      <c r="G9" s="703">
        <f>SUM(G7:G8)</f>
        <v>487915</v>
      </c>
      <c r="H9" s="710"/>
      <c r="I9" s="696" t="s">
        <v>414</v>
      </c>
      <c r="J9" s="701">
        <v>3935</v>
      </c>
      <c r="K9" s="702">
        <v>4318</v>
      </c>
      <c r="L9" s="705">
        <v>3039</v>
      </c>
    </row>
    <row r="10" spans="2:12" s="708" customFormat="1" ht="15" customHeight="1">
      <c r="B10" s="1584" t="s">
        <v>415</v>
      </c>
      <c r="C10" s="352"/>
      <c r="D10" s="696" t="s">
        <v>416</v>
      </c>
      <c r="E10" s="701">
        <v>300715</v>
      </c>
      <c r="F10" s="702">
        <v>362915</v>
      </c>
      <c r="G10" s="703">
        <v>310463</v>
      </c>
      <c r="H10" s="710"/>
      <c r="I10" s="712"/>
      <c r="J10" s="713"/>
      <c r="K10" s="702"/>
      <c r="L10" s="705"/>
    </row>
    <row r="11" spans="2:12" s="708" customFormat="1" ht="15" customHeight="1">
      <c r="B11" s="1584"/>
      <c r="C11" s="352"/>
      <c r="D11" s="696" t="s">
        <v>417</v>
      </c>
      <c r="E11" s="701">
        <v>719498</v>
      </c>
      <c r="F11" s="702">
        <v>759288</v>
      </c>
      <c r="G11" s="703">
        <v>883217</v>
      </c>
      <c r="H11" s="710"/>
      <c r="I11" s="696" t="s">
        <v>418</v>
      </c>
      <c r="J11" s="702">
        <v>16556</v>
      </c>
      <c r="K11" s="702">
        <v>18099</v>
      </c>
      <c r="L11" s="705">
        <v>9528</v>
      </c>
    </row>
    <row r="12" spans="2:12" s="708" customFormat="1" ht="15" customHeight="1">
      <c r="B12" s="709"/>
      <c r="C12" s="352"/>
      <c r="D12" s="696" t="s">
        <v>161</v>
      </c>
      <c r="E12" s="701">
        <f>SUM(E10:E11)</f>
        <v>1020213</v>
      </c>
      <c r="F12" s="702">
        <f>SUM(F10:F11)</f>
        <v>1122203</v>
      </c>
      <c r="G12" s="703">
        <f>SUM(G10:G11)</f>
        <v>1193680</v>
      </c>
      <c r="H12" s="710"/>
      <c r="I12" s="696"/>
      <c r="J12" s="702"/>
      <c r="K12" s="702"/>
      <c r="L12" s="705"/>
    </row>
    <row r="13" spans="2:12" s="708" customFormat="1" ht="15" customHeight="1">
      <c r="B13" s="709"/>
      <c r="C13" s="352"/>
      <c r="D13" s="696"/>
      <c r="E13" s="701"/>
      <c r="F13" s="702"/>
      <c r="G13" s="703"/>
      <c r="H13" s="710"/>
      <c r="I13" s="696" t="s">
        <v>419</v>
      </c>
      <c r="J13" s="714" t="s">
        <v>420</v>
      </c>
      <c r="K13" s="714" t="s">
        <v>420</v>
      </c>
      <c r="L13" s="705">
        <v>11608</v>
      </c>
    </row>
    <row r="14" spans="2:12" s="708" customFormat="1" ht="15" customHeight="1">
      <c r="B14" s="1576" t="s">
        <v>421</v>
      </c>
      <c r="C14" s="1577"/>
      <c r="D14" s="1578"/>
      <c r="E14" s="701">
        <v>20052</v>
      </c>
      <c r="F14" s="702">
        <v>21543</v>
      </c>
      <c r="G14" s="703">
        <v>14817</v>
      </c>
      <c r="H14" s="710"/>
      <c r="I14" s="696"/>
      <c r="J14" s="702"/>
      <c r="K14" s="702"/>
      <c r="L14" s="705"/>
    </row>
    <row r="15" spans="2:12" s="715" customFormat="1" ht="15" customHeight="1">
      <c r="B15" s="1576" t="s">
        <v>422</v>
      </c>
      <c r="C15" s="1577" t="s">
        <v>423</v>
      </c>
      <c r="D15" s="1578"/>
      <c r="E15" s="701">
        <v>37311</v>
      </c>
      <c r="F15" s="702">
        <v>55626</v>
      </c>
      <c r="G15" s="703">
        <v>86756</v>
      </c>
      <c r="H15" s="710"/>
      <c r="I15" s="716" t="s">
        <v>424</v>
      </c>
      <c r="J15" s="717">
        <f>SUM(J5:J13)</f>
        <v>617190</v>
      </c>
      <c r="K15" s="717">
        <f>SUM(K5:K13)</f>
        <v>685258</v>
      </c>
      <c r="L15" s="718">
        <f>SUM(L5:L13)</f>
        <v>712684</v>
      </c>
    </row>
    <row r="16" spans="2:12" s="708" customFormat="1" ht="15" customHeight="1">
      <c r="B16" s="1576" t="s">
        <v>425</v>
      </c>
      <c r="C16" s="1577" t="s">
        <v>426</v>
      </c>
      <c r="D16" s="1578"/>
      <c r="E16" s="701">
        <v>48969</v>
      </c>
      <c r="F16" s="702">
        <v>61657</v>
      </c>
      <c r="G16" s="703">
        <v>49665</v>
      </c>
      <c r="H16" s="710"/>
      <c r="I16" s="696"/>
      <c r="J16" s="702"/>
      <c r="K16" s="702"/>
      <c r="L16" s="705"/>
    </row>
    <row r="17" spans="2:12" s="708" customFormat="1" ht="15" customHeight="1">
      <c r="B17" s="1576" t="s">
        <v>427</v>
      </c>
      <c r="C17" s="1577" t="s">
        <v>428</v>
      </c>
      <c r="D17" s="1578"/>
      <c r="E17" s="719" t="s">
        <v>429</v>
      </c>
      <c r="F17" s="702">
        <v>1</v>
      </c>
      <c r="G17" s="703">
        <v>19</v>
      </c>
      <c r="H17" s="710"/>
      <c r="I17" s="696"/>
      <c r="J17" s="720"/>
      <c r="K17" s="720"/>
      <c r="L17" s="721"/>
    </row>
    <row r="18" spans="2:12" s="708" customFormat="1" ht="15" customHeight="1">
      <c r="B18" s="1576" t="s">
        <v>430</v>
      </c>
      <c r="C18" s="1577" t="s">
        <v>431</v>
      </c>
      <c r="D18" s="1578"/>
      <c r="E18" s="701">
        <v>2816</v>
      </c>
      <c r="F18" s="702">
        <v>2585</v>
      </c>
      <c r="G18" s="703">
        <v>2197</v>
      </c>
      <c r="H18" s="710"/>
      <c r="I18" s="712"/>
      <c r="J18" s="713"/>
      <c r="K18" s="713"/>
      <c r="L18" s="705"/>
    </row>
    <row r="19" spans="2:12" s="708" customFormat="1" ht="15" customHeight="1">
      <c r="B19" s="1576" t="s">
        <v>432</v>
      </c>
      <c r="C19" s="1577" t="s">
        <v>433</v>
      </c>
      <c r="D19" s="1578"/>
      <c r="E19" s="701">
        <v>136</v>
      </c>
      <c r="F19" s="702">
        <v>246</v>
      </c>
      <c r="G19" s="703">
        <v>196</v>
      </c>
      <c r="H19" s="710"/>
      <c r="I19" s="712"/>
      <c r="J19" s="701"/>
      <c r="K19" s="702"/>
      <c r="L19" s="705"/>
    </row>
    <row r="20" spans="2:12" s="708" customFormat="1" ht="15" customHeight="1">
      <c r="B20" s="699"/>
      <c r="C20" s="700"/>
      <c r="D20" s="696"/>
      <c r="E20" s="702"/>
      <c r="F20" s="702"/>
      <c r="G20" s="703"/>
      <c r="H20" s="352"/>
      <c r="I20" s="712"/>
      <c r="J20" s="702"/>
      <c r="K20" s="702"/>
      <c r="L20" s="705"/>
    </row>
    <row r="21" spans="2:12" s="722" customFormat="1" ht="15" customHeight="1">
      <c r="B21" s="1585" t="s">
        <v>434</v>
      </c>
      <c r="C21" s="1586"/>
      <c r="D21" s="1587"/>
      <c r="E21" s="724">
        <f>SUM(E5,E9,E12,E14:E19)</f>
        <v>1661424</v>
      </c>
      <c r="F21" s="724">
        <f>SUM(F5,F9,F12,F14:F19)</f>
        <v>1872950</v>
      </c>
      <c r="G21" s="725">
        <f>SUM(G5,G9,G12,G14:G19)</f>
        <v>1985130</v>
      </c>
      <c r="H21" s="726"/>
      <c r="I21" s="723" t="s">
        <v>435</v>
      </c>
      <c r="J21" s="724">
        <f>SUM(E21,J15)</f>
        <v>2278614</v>
      </c>
      <c r="K21" s="724">
        <f>SUM(F21,K15)</f>
        <v>2558208</v>
      </c>
      <c r="L21" s="727">
        <f>SUM(G21,L15)</f>
        <v>2697814</v>
      </c>
    </row>
    <row r="22" ht="15" customHeight="1">
      <c r="B22" s="381" t="s">
        <v>436</v>
      </c>
    </row>
  </sheetData>
  <mergeCells count="14">
    <mergeCell ref="B17:D17"/>
    <mergeCell ref="B18:D18"/>
    <mergeCell ref="B19:D19"/>
    <mergeCell ref="B21:D21"/>
    <mergeCell ref="H3:I3"/>
    <mergeCell ref="B4:D4"/>
    <mergeCell ref="B15:D15"/>
    <mergeCell ref="B16:D16"/>
    <mergeCell ref="B6:D6"/>
    <mergeCell ref="B3:D3"/>
    <mergeCell ref="B5:D5"/>
    <mergeCell ref="B7:B8"/>
    <mergeCell ref="B10:B11"/>
    <mergeCell ref="B14:D14"/>
  </mergeCells>
  <printOptions/>
  <pageMargins left="0.75" right="0.75" top="1" bottom="1" header="0.512" footer="0.512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1728"/>
  <sheetViews>
    <sheetView workbookViewId="0" topLeftCell="A1">
      <selection activeCell="A1" sqref="A1"/>
    </sheetView>
  </sheetViews>
  <sheetFormatPr defaultColWidth="9.00390625" defaultRowHeight="13.5"/>
  <cols>
    <col min="1" max="1" width="13.375" style="729" customWidth="1"/>
    <col min="2" max="3" width="12.625" style="729" customWidth="1"/>
    <col min="4" max="4" width="7.625" style="729" customWidth="1"/>
    <col min="5" max="5" width="12.625" style="729" customWidth="1"/>
    <col min="6" max="6" width="7.625" style="729" customWidth="1"/>
    <col min="7" max="7" width="12.625" style="729" customWidth="1"/>
    <col min="8" max="8" width="7.625" style="729" customWidth="1"/>
    <col min="9" max="9" width="4.125" style="729" customWidth="1"/>
    <col min="10" max="10" width="5.125" style="729" customWidth="1"/>
    <col min="11" max="11" width="10.875" style="729" bestFit="1" customWidth="1"/>
    <col min="12" max="12" width="4.125" style="729" customWidth="1"/>
    <col min="13" max="13" width="5.125" style="729" customWidth="1"/>
    <col min="14" max="14" width="10.875" style="729" bestFit="1" customWidth="1"/>
    <col min="15" max="15" width="6.00390625" style="729" bestFit="1" customWidth="1"/>
    <col min="16" max="16" width="10.875" style="729" bestFit="1" customWidth="1"/>
    <col min="17" max="17" width="6.00390625" style="729" bestFit="1" customWidth="1"/>
    <col min="18" max="18" width="10.875" style="729" customWidth="1"/>
    <col min="19" max="19" width="14.75390625" style="729" customWidth="1"/>
    <col min="20" max="16384" width="9.00390625" style="729" customWidth="1"/>
  </cols>
  <sheetData>
    <row r="1" spans="1:8" ht="14.25">
      <c r="A1" s="728" t="s">
        <v>486</v>
      </c>
      <c r="B1" s="708"/>
      <c r="C1" s="708"/>
      <c r="D1" s="708"/>
      <c r="E1" s="708"/>
      <c r="F1" s="708"/>
      <c r="G1" s="708"/>
      <c r="H1" s="708"/>
    </row>
    <row r="2" spans="2:19" s="730" customFormat="1" ht="12">
      <c r="B2" s="708"/>
      <c r="C2" s="708"/>
      <c r="D2" s="708"/>
      <c r="E2" s="708"/>
      <c r="F2" s="708"/>
      <c r="G2" s="708"/>
      <c r="H2" s="708"/>
      <c r="S2" s="731" t="s">
        <v>438</v>
      </c>
    </row>
    <row r="3" spans="1:19" s="730" customFormat="1" ht="15" customHeight="1" thickBot="1">
      <c r="A3" s="708"/>
      <c r="B3" s="708"/>
      <c r="C3" s="708"/>
      <c r="D3" s="708"/>
      <c r="F3" s="708"/>
      <c r="S3" s="732" t="s">
        <v>439</v>
      </c>
    </row>
    <row r="4" spans="1:19" s="730" customFormat="1" ht="12.75" customHeight="1" thickTop="1">
      <c r="A4" s="1593" t="s">
        <v>440</v>
      </c>
      <c r="B4" s="1409" t="s">
        <v>441</v>
      </c>
      <c r="C4" s="1409" t="s">
        <v>442</v>
      </c>
      <c r="D4" s="1409" t="s">
        <v>443</v>
      </c>
      <c r="E4" s="1596" t="s">
        <v>444</v>
      </c>
      <c r="F4" s="1409" t="s">
        <v>445</v>
      </c>
      <c r="G4" s="1596" t="s">
        <v>446</v>
      </c>
      <c r="H4" s="1409" t="s">
        <v>447</v>
      </c>
      <c r="I4" s="1589" t="s">
        <v>161</v>
      </c>
      <c r="J4" s="1599"/>
      <c r="K4" s="1600"/>
      <c r="L4" s="1589" t="s">
        <v>448</v>
      </c>
      <c r="M4" s="1606"/>
      <c r="N4" s="1590"/>
      <c r="O4" s="1589" t="s">
        <v>449</v>
      </c>
      <c r="P4" s="1590"/>
      <c r="Q4" s="1589" t="s">
        <v>450</v>
      </c>
      <c r="R4" s="1590"/>
      <c r="S4" s="1593" t="s">
        <v>440</v>
      </c>
    </row>
    <row r="5" spans="1:19" s="730" customFormat="1" ht="10.5" customHeight="1">
      <c r="A5" s="1594"/>
      <c r="B5" s="1588"/>
      <c r="C5" s="1588"/>
      <c r="D5" s="1595"/>
      <c r="E5" s="1597"/>
      <c r="F5" s="1595"/>
      <c r="G5" s="1597"/>
      <c r="H5" s="1598"/>
      <c r="I5" s="1601"/>
      <c r="J5" s="1602"/>
      <c r="K5" s="1603"/>
      <c r="L5" s="1591"/>
      <c r="M5" s="1607"/>
      <c r="N5" s="1592"/>
      <c r="O5" s="1591"/>
      <c r="P5" s="1592"/>
      <c r="Q5" s="1591"/>
      <c r="R5" s="1592"/>
      <c r="S5" s="1594"/>
    </row>
    <row r="6" spans="1:19" s="730" customFormat="1" ht="15.75" customHeight="1">
      <c r="A6" s="1278"/>
      <c r="B6" s="734" t="s">
        <v>451</v>
      </c>
      <c r="C6" s="734" t="s">
        <v>452</v>
      </c>
      <c r="D6" s="1410"/>
      <c r="E6" s="735" t="s">
        <v>453</v>
      </c>
      <c r="F6" s="1410"/>
      <c r="G6" s="735" t="s">
        <v>454</v>
      </c>
      <c r="H6" s="734" t="s">
        <v>455</v>
      </c>
      <c r="I6" s="1604" t="s">
        <v>456</v>
      </c>
      <c r="J6" s="1605"/>
      <c r="K6" s="736" t="s">
        <v>446</v>
      </c>
      <c r="L6" s="1604" t="s">
        <v>456</v>
      </c>
      <c r="M6" s="1605"/>
      <c r="N6" s="736" t="s">
        <v>446</v>
      </c>
      <c r="O6" s="736" t="s">
        <v>456</v>
      </c>
      <c r="P6" s="736" t="s">
        <v>446</v>
      </c>
      <c r="Q6" s="736" t="s">
        <v>456</v>
      </c>
      <c r="R6" s="736" t="s">
        <v>446</v>
      </c>
      <c r="S6" s="1278"/>
    </row>
    <row r="7" spans="1:19" s="730" customFormat="1" ht="15" customHeight="1">
      <c r="A7" s="164" t="s">
        <v>457</v>
      </c>
      <c r="B7" s="737">
        <v>1209643</v>
      </c>
      <c r="C7" s="738">
        <v>1097050</v>
      </c>
      <c r="D7" s="739">
        <f>SUM(C7/B7*100)</f>
        <v>90.69204715771512</v>
      </c>
      <c r="E7" s="740">
        <v>1236339</v>
      </c>
      <c r="F7" s="741">
        <f>SUM(E7/B7*100)</f>
        <v>102.20693212790881</v>
      </c>
      <c r="G7" s="740">
        <v>940822</v>
      </c>
      <c r="H7" s="739">
        <f>SUM(G7/B7*100)</f>
        <v>77.77683167678397</v>
      </c>
      <c r="I7" s="742">
        <v>6</v>
      </c>
      <c r="J7" s="740">
        <v>233</v>
      </c>
      <c r="K7" s="740">
        <v>940822</v>
      </c>
      <c r="L7" s="742">
        <v>6</v>
      </c>
      <c r="M7" s="740">
        <v>37</v>
      </c>
      <c r="N7" s="740">
        <v>802316</v>
      </c>
      <c r="O7" s="740">
        <v>186</v>
      </c>
      <c r="P7" s="740">
        <v>130590</v>
      </c>
      <c r="Q7" s="740">
        <v>10</v>
      </c>
      <c r="R7" s="740">
        <v>7916</v>
      </c>
      <c r="S7" s="164" t="s">
        <v>457</v>
      </c>
    </row>
    <row r="8" spans="1:19" s="749" customFormat="1" ht="14.25" customHeight="1">
      <c r="A8" s="743">
        <v>49</v>
      </c>
      <c r="B8" s="744">
        <f>SUM(B10,B17,B24,B30,B40,B49,B58,B62,B68)</f>
        <v>1213205</v>
      </c>
      <c r="C8" s="745">
        <f>SUM(C10,C17,C24,C30,C40,C49,C58,C62,C68)</f>
        <v>1126199</v>
      </c>
      <c r="D8" s="746">
        <f>SUM(C8/B8*100)</f>
        <v>92.82841729138933</v>
      </c>
      <c r="E8" s="745">
        <f>SUM(E10,E17,E24,E30,E40,E49,E58,E62,E68)</f>
        <v>1256558</v>
      </c>
      <c r="F8" s="747">
        <f>SUM(E8/B8*100)</f>
        <v>103.57342740921773</v>
      </c>
      <c r="G8" s="745">
        <f>SUM(G10,G17,G24,G30,G40,G49,G58,G62,G68)</f>
        <v>984893</v>
      </c>
      <c r="H8" s="746">
        <f>SUM(G8/B8*100)</f>
        <v>81.18108646106799</v>
      </c>
      <c r="I8" s="748">
        <f aca="true" t="shared" si="0" ref="I8:R8">SUM(I10,I17,I24,I30,I40,I49,I58,I62,I68)</f>
        <v>6</v>
      </c>
      <c r="J8" s="745">
        <f t="shared" si="0"/>
        <v>232</v>
      </c>
      <c r="K8" s="745">
        <f t="shared" si="0"/>
        <v>984893</v>
      </c>
      <c r="L8" s="748">
        <f t="shared" si="0"/>
        <v>6</v>
      </c>
      <c r="M8" s="745">
        <f t="shared" si="0"/>
        <v>36</v>
      </c>
      <c r="N8" s="745">
        <f t="shared" si="0"/>
        <v>835789</v>
      </c>
      <c r="O8" s="745">
        <f t="shared" si="0"/>
        <v>187</v>
      </c>
      <c r="P8" s="745">
        <f t="shared" si="0"/>
        <v>141648</v>
      </c>
      <c r="Q8" s="745">
        <f t="shared" si="0"/>
        <v>9</v>
      </c>
      <c r="R8" s="745">
        <f t="shared" si="0"/>
        <v>7456</v>
      </c>
      <c r="S8" s="743">
        <v>49</v>
      </c>
    </row>
    <row r="9" spans="1:19" s="730" customFormat="1" ht="15" customHeight="1">
      <c r="A9" s="733"/>
      <c r="B9" s="719"/>
      <c r="C9" s="750"/>
      <c r="D9" s="751"/>
      <c r="E9" s="714"/>
      <c r="F9" s="714"/>
      <c r="G9" s="714"/>
      <c r="H9" s="751"/>
      <c r="I9" s="748"/>
      <c r="J9" s="714"/>
      <c r="K9" s="714"/>
      <c r="L9" s="748"/>
      <c r="M9" s="714"/>
      <c r="N9" s="714"/>
      <c r="O9" s="714"/>
      <c r="P9" s="714"/>
      <c r="Q9" s="714"/>
      <c r="R9" s="714"/>
      <c r="S9" s="733"/>
    </row>
    <row r="10" spans="1:19" s="749" customFormat="1" ht="15" customHeight="1">
      <c r="A10" s="453" t="s">
        <v>458</v>
      </c>
      <c r="B10" s="752">
        <f>SUM(B11:B15)</f>
        <v>326406</v>
      </c>
      <c r="C10" s="717">
        <f>SUM(C11:C15)</f>
        <v>311717</v>
      </c>
      <c r="D10" s="746">
        <f aca="true" t="shared" si="1" ref="D10:D15">SUM(C10/B10*100)</f>
        <v>95.49977635215039</v>
      </c>
      <c r="E10" s="717">
        <f>SUM(E11:E15)</f>
        <v>347638</v>
      </c>
      <c r="F10" s="747">
        <f aca="true" t="shared" si="2" ref="F10:F15">SUM(E10/B10*100)</f>
        <v>106.50478238757866</v>
      </c>
      <c r="G10" s="717">
        <f>SUM(G11:G15)</f>
        <v>290917</v>
      </c>
      <c r="H10" s="746">
        <f aca="true" t="shared" si="3" ref="H10:H15">SUM(G10/B10*100)</f>
        <v>89.12734447283445</v>
      </c>
      <c r="I10" s="748">
        <f>SUM(I11:I15)</f>
        <v>3</v>
      </c>
      <c r="J10" s="717">
        <f>SUM(J11:J15)</f>
        <v>28</v>
      </c>
      <c r="K10" s="717">
        <f>SUM(K11:K15)</f>
        <v>290917</v>
      </c>
      <c r="L10" s="748">
        <v>3</v>
      </c>
      <c r="M10" s="717">
        <f aca="true" t="shared" si="4" ref="M10:R10">SUM(M11:M15)</f>
        <v>4</v>
      </c>
      <c r="N10" s="717">
        <f t="shared" si="4"/>
        <v>274652</v>
      </c>
      <c r="O10" s="717">
        <f t="shared" si="4"/>
        <v>22</v>
      </c>
      <c r="P10" s="717">
        <f t="shared" si="4"/>
        <v>14875</v>
      </c>
      <c r="Q10" s="717">
        <f t="shared" si="4"/>
        <v>2</v>
      </c>
      <c r="R10" s="717">
        <f t="shared" si="4"/>
        <v>1390</v>
      </c>
      <c r="S10" s="453" t="s">
        <v>458</v>
      </c>
    </row>
    <row r="11" spans="1:19" s="730" customFormat="1" ht="15" customHeight="1">
      <c r="A11" s="457" t="s">
        <v>892</v>
      </c>
      <c r="B11" s="719">
        <v>215658</v>
      </c>
      <c r="C11" s="714">
        <v>213392</v>
      </c>
      <c r="D11" s="751">
        <f t="shared" si="1"/>
        <v>98.94926225783416</v>
      </c>
      <c r="E11" s="714">
        <v>246012</v>
      </c>
      <c r="F11" s="753">
        <f t="shared" si="2"/>
        <v>114.07506329466099</v>
      </c>
      <c r="G11" s="754">
        <v>206288</v>
      </c>
      <c r="H11" s="751">
        <f t="shared" si="3"/>
        <v>95.65515770340075</v>
      </c>
      <c r="I11" s="748">
        <v>1</v>
      </c>
      <c r="J11" s="714">
        <v>10</v>
      </c>
      <c r="K11" s="714">
        <v>206288</v>
      </c>
      <c r="L11" s="748">
        <v>1</v>
      </c>
      <c r="M11" s="714">
        <v>1</v>
      </c>
      <c r="N11" s="714">
        <v>201457</v>
      </c>
      <c r="O11" s="714">
        <v>8</v>
      </c>
      <c r="P11" s="714">
        <v>4051</v>
      </c>
      <c r="Q11" s="714">
        <v>1</v>
      </c>
      <c r="R11" s="714">
        <v>780</v>
      </c>
      <c r="S11" s="457" t="s">
        <v>892</v>
      </c>
    </row>
    <row r="12" spans="1:19" s="730" customFormat="1" ht="15" customHeight="1">
      <c r="A12" s="457" t="s">
        <v>898</v>
      </c>
      <c r="B12" s="719">
        <v>37739</v>
      </c>
      <c r="C12" s="714">
        <v>25622</v>
      </c>
      <c r="D12" s="751">
        <f t="shared" si="1"/>
        <v>67.8926309653144</v>
      </c>
      <c r="E12" s="714">
        <v>23320</v>
      </c>
      <c r="F12" s="753">
        <f t="shared" si="2"/>
        <v>61.79284029783513</v>
      </c>
      <c r="G12" s="754">
        <v>19616</v>
      </c>
      <c r="H12" s="751">
        <f t="shared" si="3"/>
        <v>51.97805983200403</v>
      </c>
      <c r="I12" s="717"/>
      <c r="J12" s="714">
        <v>3</v>
      </c>
      <c r="K12" s="714">
        <v>19616</v>
      </c>
      <c r="L12" s="748"/>
      <c r="M12" s="714">
        <v>1</v>
      </c>
      <c r="N12" s="714">
        <v>19006</v>
      </c>
      <c r="O12" s="714">
        <v>1</v>
      </c>
      <c r="P12" s="714" t="s">
        <v>459</v>
      </c>
      <c r="Q12" s="714">
        <v>1</v>
      </c>
      <c r="R12" s="714">
        <v>610</v>
      </c>
      <c r="S12" s="457" t="s">
        <v>898</v>
      </c>
    </row>
    <row r="13" spans="1:19" s="730" customFormat="1" ht="15" customHeight="1">
      <c r="A13" s="457" t="s">
        <v>901</v>
      </c>
      <c r="B13" s="719">
        <v>47306</v>
      </c>
      <c r="C13" s="714">
        <v>47306</v>
      </c>
      <c r="D13" s="751">
        <f t="shared" si="1"/>
        <v>100</v>
      </c>
      <c r="E13" s="714">
        <v>45670</v>
      </c>
      <c r="F13" s="753">
        <f t="shared" si="2"/>
        <v>96.54166490508604</v>
      </c>
      <c r="G13" s="754">
        <v>40996</v>
      </c>
      <c r="H13" s="751">
        <f t="shared" si="3"/>
        <v>86.66131146154822</v>
      </c>
      <c r="I13" s="755">
        <v>1</v>
      </c>
      <c r="J13" s="714">
        <v>3</v>
      </c>
      <c r="K13" s="714">
        <v>40996</v>
      </c>
      <c r="L13" s="748">
        <v>1</v>
      </c>
      <c r="M13" s="714">
        <v>1</v>
      </c>
      <c r="N13" s="714">
        <v>35542</v>
      </c>
      <c r="O13" s="714">
        <v>2</v>
      </c>
      <c r="P13" s="714">
        <v>5454</v>
      </c>
      <c r="Q13" s="714" t="s">
        <v>459</v>
      </c>
      <c r="R13" s="714" t="s">
        <v>459</v>
      </c>
      <c r="S13" s="457" t="s">
        <v>901</v>
      </c>
    </row>
    <row r="14" spans="1:19" s="730" customFormat="1" ht="15" customHeight="1">
      <c r="A14" s="457" t="s">
        <v>905</v>
      </c>
      <c r="B14" s="719">
        <v>14426</v>
      </c>
      <c r="C14" s="714">
        <v>14170</v>
      </c>
      <c r="D14" s="751">
        <f t="shared" si="1"/>
        <v>98.22542631360044</v>
      </c>
      <c r="E14" s="714">
        <v>16352</v>
      </c>
      <c r="F14" s="753">
        <f t="shared" si="2"/>
        <v>113.35089421877167</v>
      </c>
      <c r="G14" s="754">
        <v>12837</v>
      </c>
      <c r="H14" s="751">
        <f t="shared" si="3"/>
        <v>88.98516567309025</v>
      </c>
      <c r="I14" s="755">
        <v>1</v>
      </c>
      <c r="J14" s="714">
        <v>5</v>
      </c>
      <c r="K14" s="714">
        <v>12837</v>
      </c>
      <c r="L14" s="748">
        <v>1</v>
      </c>
      <c r="M14" s="714" t="s">
        <v>459</v>
      </c>
      <c r="N14" s="714">
        <v>11559</v>
      </c>
      <c r="O14" s="714">
        <v>5</v>
      </c>
      <c r="P14" s="714">
        <v>1278</v>
      </c>
      <c r="Q14" s="714" t="s">
        <v>459</v>
      </c>
      <c r="R14" s="714" t="s">
        <v>459</v>
      </c>
      <c r="S14" s="457" t="s">
        <v>905</v>
      </c>
    </row>
    <row r="15" spans="1:19" s="730" customFormat="1" ht="15" customHeight="1">
      <c r="A15" s="457" t="s">
        <v>906</v>
      </c>
      <c r="B15" s="719">
        <v>11277</v>
      </c>
      <c r="C15" s="714">
        <v>11227</v>
      </c>
      <c r="D15" s="751">
        <f t="shared" si="1"/>
        <v>99.55661966835152</v>
      </c>
      <c r="E15" s="714">
        <v>16284</v>
      </c>
      <c r="F15" s="753">
        <f t="shared" si="2"/>
        <v>144.4001064112796</v>
      </c>
      <c r="G15" s="754">
        <v>11180</v>
      </c>
      <c r="H15" s="751">
        <f t="shared" si="3"/>
        <v>99.13984215660193</v>
      </c>
      <c r="J15" s="714">
        <v>7</v>
      </c>
      <c r="K15" s="714">
        <v>11180</v>
      </c>
      <c r="M15" s="714">
        <v>1</v>
      </c>
      <c r="N15" s="714">
        <v>7088</v>
      </c>
      <c r="O15" s="714">
        <v>6</v>
      </c>
      <c r="P15" s="714">
        <v>4092</v>
      </c>
      <c r="Q15" s="714" t="s">
        <v>459</v>
      </c>
      <c r="R15" s="714" t="s">
        <v>459</v>
      </c>
      <c r="S15" s="457" t="s">
        <v>906</v>
      </c>
    </row>
    <row r="16" spans="1:19" s="730" customFormat="1" ht="12">
      <c r="A16" s="756"/>
      <c r="B16" s="757"/>
      <c r="C16" s="758"/>
      <c r="D16" s="751"/>
      <c r="E16" s="758"/>
      <c r="F16" s="758"/>
      <c r="G16" s="754"/>
      <c r="H16" s="758"/>
      <c r="I16" s="755"/>
      <c r="J16" s="714"/>
      <c r="K16" s="714"/>
      <c r="L16" s="748"/>
      <c r="M16" s="714"/>
      <c r="N16" s="714"/>
      <c r="O16" s="714"/>
      <c r="P16" s="714"/>
      <c r="Q16" s="714"/>
      <c r="R16" s="714"/>
      <c r="S16" s="756"/>
    </row>
    <row r="17" spans="1:19" s="749" customFormat="1" ht="15" customHeight="1">
      <c r="A17" s="759" t="s">
        <v>460</v>
      </c>
      <c r="B17" s="752">
        <f>SUM(B18:B22)</f>
        <v>94738</v>
      </c>
      <c r="C17" s="717">
        <f>SUM(C18:C22)</f>
        <v>87941</v>
      </c>
      <c r="D17" s="746">
        <f aca="true" t="shared" si="5" ref="D17:D22">SUM(C17/B17*100)</f>
        <v>92.8254765775085</v>
      </c>
      <c r="E17" s="717">
        <f>SUM(E18:E22)</f>
        <v>89124</v>
      </c>
      <c r="F17" s="747">
        <f aca="true" t="shared" si="6" ref="F17:F22">SUM(E17/B17*100)</f>
        <v>94.07418353775677</v>
      </c>
      <c r="G17" s="717">
        <f>SUM(G18:G22)</f>
        <v>76699</v>
      </c>
      <c r="H17" s="746">
        <f aca="true" t="shared" si="7" ref="H17:H22">SUM(G17/B17*100)</f>
        <v>80.95906605585932</v>
      </c>
      <c r="I17" s="755"/>
      <c r="J17" s="717">
        <f>SUM(J18:J22)</f>
        <v>15</v>
      </c>
      <c r="K17" s="717">
        <f>SUM(K18:K22)</f>
        <v>76699</v>
      </c>
      <c r="L17" s="717"/>
      <c r="M17" s="717">
        <f>SUM(M18:M22)</f>
        <v>5</v>
      </c>
      <c r="N17" s="717">
        <f>SUM(N18:N22)</f>
        <v>75585</v>
      </c>
      <c r="O17" s="717">
        <f>SUM(O18:O22)</f>
        <v>10</v>
      </c>
      <c r="P17" s="717">
        <f>SUM(P18:P22)</f>
        <v>1114</v>
      </c>
      <c r="Q17" s="745" t="s">
        <v>429</v>
      </c>
      <c r="R17" s="745" t="s">
        <v>429</v>
      </c>
      <c r="S17" s="759" t="s">
        <v>460</v>
      </c>
    </row>
    <row r="18" spans="1:19" s="730" customFormat="1" ht="15" customHeight="1">
      <c r="A18" s="760" t="s">
        <v>461</v>
      </c>
      <c r="B18" s="701">
        <v>39065</v>
      </c>
      <c r="C18" s="702">
        <v>38216</v>
      </c>
      <c r="D18" s="751">
        <f t="shared" si="5"/>
        <v>97.82669909125816</v>
      </c>
      <c r="E18" s="702">
        <v>38000</v>
      </c>
      <c r="F18" s="753">
        <f t="shared" si="6"/>
        <v>97.27377447843338</v>
      </c>
      <c r="G18" s="754">
        <v>31733</v>
      </c>
      <c r="H18" s="751">
        <f t="shared" si="7"/>
        <v>81.23128119800333</v>
      </c>
      <c r="I18" s="755"/>
      <c r="J18" s="714">
        <v>1</v>
      </c>
      <c r="K18" s="714">
        <v>31733</v>
      </c>
      <c r="L18" s="748"/>
      <c r="M18" s="714">
        <v>1</v>
      </c>
      <c r="N18" s="714">
        <v>31733</v>
      </c>
      <c r="O18" s="714" t="s">
        <v>143</v>
      </c>
      <c r="P18" s="714" t="s">
        <v>143</v>
      </c>
      <c r="Q18" s="714" t="s">
        <v>143</v>
      </c>
      <c r="R18" s="714" t="s">
        <v>143</v>
      </c>
      <c r="S18" s="760" t="s">
        <v>461</v>
      </c>
    </row>
    <row r="19" spans="1:19" s="730" customFormat="1" ht="15" customHeight="1">
      <c r="A19" s="760" t="s">
        <v>462</v>
      </c>
      <c r="B19" s="701">
        <v>22071</v>
      </c>
      <c r="C19" s="702">
        <v>22018</v>
      </c>
      <c r="D19" s="751">
        <f t="shared" si="5"/>
        <v>99.7598658873635</v>
      </c>
      <c r="E19" s="702">
        <v>23000</v>
      </c>
      <c r="F19" s="753">
        <f t="shared" si="6"/>
        <v>104.20914321960943</v>
      </c>
      <c r="G19" s="754">
        <v>21890</v>
      </c>
      <c r="H19" s="751">
        <f t="shared" si="7"/>
        <v>99.17991935118481</v>
      </c>
      <c r="I19" s="748"/>
      <c r="J19" s="714">
        <v>1</v>
      </c>
      <c r="K19" s="714">
        <v>21890</v>
      </c>
      <c r="L19" s="748"/>
      <c r="M19" s="714">
        <v>1</v>
      </c>
      <c r="N19" s="714">
        <v>21890</v>
      </c>
      <c r="O19" s="714" t="s">
        <v>463</v>
      </c>
      <c r="P19" s="714" t="s">
        <v>463</v>
      </c>
      <c r="Q19" s="714" t="s">
        <v>463</v>
      </c>
      <c r="R19" s="714" t="s">
        <v>463</v>
      </c>
      <c r="S19" s="760" t="s">
        <v>462</v>
      </c>
    </row>
    <row r="20" spans="1:19" s="730" customFormat="1" ht="15" customHeight="1">
      <c r="A20" s="760" t="s">
        <v>464</v>
      </c>
      <c r="B20" s="701">
        <v>9820</v>
      </c>
      <c r="C20" s="702">
        <v>8168</v>
      </c>
      <c r="D20" s="751">
        <f t="shared" si="5"/>
        <v>83.17718940936864</v>
      </c>
      <c r="E20" s="702">
        <v>8930</v>
      </c>
      <c r="F20" s="753">
        <f t="shared" si="6"/>
        <v>90.93686354378818</v>
      </c>
      <c r="G20" s="754">
        <v>6762</v>
      </c>
      <c r="H20" s="751">
        <f t="shared" si="7"/>
        <v>68.85947046843177</v>
      </c>
      <c r="I20" s="748"/>
      <c r="J20" s="714">
        <v>4</v>
      </c>
      <c r="K20" s="714">
        <v>6762</v>
      </c>
      <c r="L20" s="748"/>
      <c r="M20" s="714">
        <v>1</v>
      </c>
      <c r="N20" s="714">
        <v>6377</v>
      </c>
      <c r="O20" s="714">
        <v>3</v>
      </c>
      <c r="P20" s="714">
        <v>385</v>
      </c>
      <c r="Q20" s="714" t="s">
        <v>463</v>
      </c>
      <c r="R20" s="714" t="s">
        <v>463</v>
      </c>
      <c r="S20" s="760" t="s">
        <v>464</v>
      </c>
    </row>
    <row r="21" spans="1:19" s="730" customFormat="1" ht="15" customHeight="1">
      <c r="A21" s="760" t="s">
        <v>180</v>
      </c>
      <c r="B21" s="701">
        <v>11694</v>
      </c>
      <c r="C21" s="702">
        <v>10676</v>
      </c>
      <c r="D21" s="751">
        <f t="shared" si="5"/>
        <v>91.29468103300839</v>
      </c>
      <c r="E21" s="702">
        <v>10864</v>
      </c>
      <c r="F21" s="753">
        <f t="shared" si="6"/>
        <v>92.90234308192235</v>
      </c>
      <c r="G21" s="754">
        <v>9508</v>
      </c>
      <c r="H21" s="751">
        <f t="shared" si="7"/>
        <v>81.30665298443647</v>
      </c>
      <c r="I21" s="755"/>
      <c r="J21" s="714">
        <v>6</v>
      </c>
      <c r="K21" s="714">
        <v>9508</v>
      </c>
      <c r="L21" s="748"/>
      <c r="M21" s="714">
        <v>1</v>
      </c>
      <c r="N21" s="714">
        <v>9049</v>
      </c>
      <c r="O21" s="714">
        <v>5</v>
      </c>
      <c r="P21" s="714">
        <v>459</v>
      </c>
      <c r="Q21" s="714" t="s">
        <v>463</v>
      </c>
      <c r="R21" s="714" t="s">
        <v>463</v>
      </c>
      <c r="S21" s="760" t="s">
        <v>180</v>
      </c>
    </row>
    <row r="22" spans="1:19" s="730" customFormat="1" ht="15" customHeight="1">
      <c r="A22" s="760" t="s">
        <v>465</v>
      </c>
      <c r="B22" s="701">
        <v>12088</v>
      </c>
      <c r="C22" s="702">
        <v>8863</v>
      </c>
      <c r="D22" s="751">
        <f t="shared" si="5"/>
        <v>73.32064857710125</v>
      </c>
      <c r="E22" s="702">
        <v>8330</v>
      </c>
      <c r="F22" s="753">
        <f t="shared" si="6"/>
        <v>68.91131700860358</v>
      </c>
      <c r="G22" s="754">
        <v>6806</v>
      </c>
      <c r="H22" s="751">
        <f t="shared" si="7"/>
        <v>56.3037723362012</v>
      </c>
      <c r="I22" s="755"/>
      <c r="J22" s="714">
        <v>3</v>
      </c>
      <c r="K22" s="714">
        <v>6806</v>
      </c>
      <c r="L22" s="748"/>
      <c r="M22" s="714">
        <v>1</v>
      </c>
      <c r="N22" s="714">
        <v>6536</v>
      </c>
      <c r="O22" s="714">
        <v>2</v>
      </c>
      <c r="P22" s="714">
        <v>270</v>
      </c>
      <c r="Q22" s="714" t="s">
        <v>463</v>
      </c>
      <c r="R22" s="714" t="s">
        <v>463</v>
      </c>
      <c r="S22" s="760" t="s">
        <v>465</v>
      </c>
    </row>
    <row r="23" spans="1:19" s="730" customFormat="1" ht="15" customHeight="1">
      <c r="A23" s="760"/>
      <c r="B23" s="701"/>
      <c r="C23" s="758"/>
      <c r="D23" s="758"/>
      <c r="E23" s="758"/>
      <c r="F23" s="761"/>
      <c r="G23" s="754"/>
      <c r="H23" s="762"/>
      <c r="I23" s="755"/>
      <c r="J23" s="714"/>
      <c r="K23" s="714"/>
      <c r="L23" s="748"/>
      <c r="M23" s="714"/>
      <c r="N23" s="714"/>
      <c r="O23" s="714"/>
      <c r="P23" s="714"/>
      <c r="Q23" s="714"/>
      <c r="R23" s="714"/>
      <c r="S23" s="760"/>
    </row>
    <row r="24" spans="1:19" s="763" customFormat="1" ht="15" customHeight="1">
      <c r="A24" s="364" t="s">
        <v>466</v>
      </c>
      <c r="B24" s="752">
        <f>SUM(B25:B29)</f>
        <v>108883</v>
      </c>
      <c r="C24" s="717">
        <f>SUM(C25:C29)</f>
        <v>104537</v>
      </c>
      <c r="D24" s="746">
        <f>SUM(C24/B24*100)</f>
        <v>96.00855964659313</v>
      </c>
      <c r="E24" s="717">
        <f>SUM(E25:E29)</f>
        <v>116490</v>
      </c>
      <c r="F24" s="747">
        <f>SUM(E24/B24*100)</f>
        <v>106.98639824398666</v>
      </c>
      <c r="G24" s="717">
        <f>SUM(G25:G29)</f>
        <v>87272</v>
      </c>
      <c r="H24" s="746">
        <v>83.5</v>
      </c>
      <c r="I24" s="755">
        <f>SUM(I25:I28)</f>
        <v>1</v>
      </c>
      <c r="J24" s="717">
        <f>SUM(J25:J29)</f>
        <v>19</v>
      </c>
      <c r="K24" s="717">
        <f>SUM(K25:K29)</f>
        <v>87272</v>
      </c>
      <c r="L24" s="748">
        <v>1</v>
      </c>
      <c r="M24" s="717">
        <f>SUM(M25:M29)</f>
        <v>3</v>
      </c>
      <c r="N24" s="717">
        <f>SUM(N25:N29)</f>
        <v>71865</v>
      </c>
      <c r="O24" s="717">
        <f>SUM(O25:O29)</f>
        <v>15</v>
      </c>
      <c r="P24" s="717">
        <f>SUM(P25:P29)</f>
        <v>12507</v>
      </c>
      <c r="Q24" s="717">
        <f>SUM(Q25:Q29)</f>
        <v>1</v>
      </c>
      <c r="R24" s="745">
        <f>SUM(R25:R28)</f>
        <v>2900</v>
      </c>
      <c r="S24" s="364" t="s">
        <v>466</v>
      </c>
    </row>
    <row r="25" spans="1:19" s="730" customFormat="1" ht="14.25" customHeight="1">
      <c r="A25" s="457" t="s">
        <v>899</v>
      </c>
      <c r="B25" s="764">
        <v>32867</v>
      </c>
      <c r="C25" s="765">
        <v>31861</v>
      </c>
      <c r="D25" s="751">
        <f>SUM(C25/B25*100)</f>
        <v>96.93917911583047</v>
      </c>
      <c r="E25" s="765">
        <v>35220</v>
      </c>
      <c r="F25" s="753">
        <f>SUM(E25/B25*100)</f>
        <v>107.15915660084583</v>
      </c>
      <c r="G25" s="766">
        <v>28829</v>
      </c>
      <c r="H25" s="751">
        <f>SUM(G25/B25*100)</f>
        <v>87.71412054644476</v>
      </c>
      <c r="I25" s="748"/>
      <c r="J25" s="714">
        <v>6</v>
      </c>
      <c r="K25" s="714">
        <v>28829</v>
      </c>
      <c r="L25" s="748"/>
      <c r="M25" s="714">
        <v>1</v>
      </c>
      <c r="N25" s="714">
        <v>27644</v>
      </c>
      <c r="O25" s="714">
        <v>5</v>
      </c>
      <c r="P25" s="714">
        <v>1185</v>
      </c>
      <c r="Q25" s="714" t="s">
        <v>459</v>
      </c>
      <c r="R25" s="714" t="s">
        <v>459</v>
      </c>
      <c r="S25" s="457" t="s">
        <v>899</v>
      </c>
    </row>
    <row r="26" spans="1:19" s="730" customFormat="1" ht="15" customHeight="1">
      <c r="A26" s="457" t="s">
        <v>902</v>
      </c>
      <c r="B26" s="764">
        <v>39589</v>
      </c>
      <c r="C26" s="765">
        <v>37601</v>
      </c>
      <c r="D26" s="751">
        <f>SUM(C26/B26*100)</f>
        <v>94.97840309176792</v>
      </c>
      <c r="E26" s="765">
        <v>44720</v>
      </c>
      <c r="F26" s="753">
        <f>SUM(E26/B26*100)</f>
        <v>112.96067089343</v>
      </c>
      <c r="G26" s="766">
        <v>30137</v>
      </c>
      <c r="H26" s="751">
        <f>SUM(G26/B26*100)</f>
        <v>76.12468109828487</v>
      </c>
      <c r="I26" s="748"/>
      <c r="J26" s="714">
        <v>5</v>
      </c>
      <c r="K26" s="714">
        <v>30137</v>
      </c>
      <c r="L26" s="748"/>
      <c r="M26" s="714">
        <v>1</v>
      </c>
      <c r="N26" s="714">
        <v>23391</v>
      </c>
      <c r="O26" s="714">
        <v>3</v>
      </c>
      <c r="P26" s="714">
        <v>3846</v>
      </c>
      <c r="Q26" s="714">
        <v>1</v>
      </c>
      <c r="R26" s="714">
        <v>2900</v>
      </c>
      <c r="S26" s="457" t="s">
        <v>902</v>
      </c>
    </row>
    <row r="27" spans="1:19" s="730" customFormat="1" ht="15" customHeight="1">
      <c r="A27" s="457" t="s">
        <v>903</v>
      </c>
      <c r="B27" s="764">
        <v>25451</v>
      </c>
      <c r="C27" s="765">
        <v>24262</v>
      </c>
      <c r="D27" s="751">
        <f>SUM(C27/B27*100)</f>
        <v>95.32827786727437</v>
      </c>
      <c r="E27" s="765">
        <v>25220</v>
      </c>
      <c r="F27" s="753">
        <f>SUM(E27/B27*100)</f>
        <v>99.09237358060588</v>
      </c>
      <c r="G27" s="766">
        <v>17819</v>
      </c>
      <c r="H27" s="751">
        <f>SUM(G27/B27*100)</f>
        <v>70.01296609170564</v>
      </c>
      <c r="I27" s="755">
        <v>1</v>
      </c>
      <c r="J27" s="714">
        <v>6</v>
      </c>
      <c r="K27" s="714">
        <v>17819</v>
      </c>
      <c r="L27" s="748">
        <v>1</v>
      </c>
      <c r="M27" s="714" t="s">
        <v>459</v>
      </c>
      <c r="N27" s="714">
        <v>10781</v>
      </c>
      <c r="O27" s="714">
        <v>6</v>
      </c>
      <c r="P27" s="714">
        <v>7038</v>
      </c>
      <c r="Q27" s="714" t="s">
        <v>459</v>
      </c>
      <c r="R27" s="714" t="s">
        <v>459</v>
      </c>
      <c r="S27" s="457" t="s">
        <v>903</v>
      </c>
    </row>
    <row r="28" spans="1:19" s="730" customFormat="1" ht="12">
      <c r="A28" s="457" t="s">
        <v>467</v>
      </c>
      <c r="B28" s="764">
        <v>10976</v>
      </c>
      <c r="C28" s="765">
        <v>10813</v>
      </c>
      <c r="D28" s="751">
        <f>SUM(C28/B28*100)</f>
        <v>98.5149416909621</v>
      </c>
      <c r="E28" s="765">
        <v>11330</v>
      </c>
      <c r="F28" s="753">
        <f>SUM(E28/B28*100)</f>
        <v>103.22521865889213</v>
      </c>
      <c r="G28" s="766">
        <v>10487</v>
      </c>
      <c r="H28" s="751">
        <f>SUM(G28/B28*100)</f>
        <v>95.5448250728863</v>
      </c>
      <c r="I28" s="755"/>
      <c r="J28" s="714">
        <v>2</v>
      </c>
      <c r="K28" s="714">
        <v>10487</v>
      </c>
      <c r="L28" s="713"/>
      <c r="M28" s="714">
        <v>1</v>
      </c>
      <c r="N28" s="714">
        <v>10049</v>
      </c>
      <c r="O28" s="714">
        <v>1</v>
      </c>
      <c r="P28" s="714">
        <v>438</v>
      </c>
      <c r="Q28" s="714" t="s">
        <v>106</v>
      </c>
      <c r="R28" s="714" t="s">
        <v>106</v>
      </c>
      <c r="S28" s="457" t="s">
        <v>467</v>
      </c>
    </row>
    <row r="29" spans="1:19" s="730" customFormat="1" ht="12">
      <c r="A29" s="457"/>
      <c r="B29" s="757"/>
      <c r="C29" s="758"/>
      <c r="D29" s="758"/>
      <c r="E29" s="758"/>
      <c r="F29" s="761"/>
      <c r="G29" s="754"/>
      <c r="H29" s="762"/>
      <c r="I29" s="755"/>
      <c r="J29" s="714"/>
      <c r="K29" s="714"/>
      <c r="L29" s="748"/>
      <c r="M29" s="714"/>
      <c r="N29" s="714"/>
      <c r="O29" s="714"/>
      <c r="P29" s="714"/>
      <c r="Q29" s="714"/>
      <c r="R29" s="714"/>
      <c r="S29" s="457"/>
    </row>
    <row r="30" spans="1:19" s="749" customFormat="1" ht="15" customHeight="1">
      <c r="A30" s="453" t="s">
        <v>468</v>
      </c>
      <c r="B30" s="767">
        <f>SUM(B31:B38)</f>
        <v>104730</v>
      </c>
      <c r="C30" s="768">
        <f>SUM(C31:C38)</f>
        <v>79308</v>
      </c>
      <c r="D30" s="746">
        <f aca="true" t="shared" si="8" ref="D30:D38">SUM(C30/B30*100)</f>
        <v>75.72615296476654</v>
      </c>
      <c r="E30" s="768">
        <f>SUM(E31:E38)</f>
        <v>82712</v>
      </c>
      <c r="F30" s="747">
        <f aca="true" t="shared" si="9" ref="F30:F38">SUM(E30/B30*100)</f>
        <v>78.97641554473408</v>
      </c>
      <c r="G30" s="768">
        <f>SUM(G31:G38)</f>
        <v>68133</v>
      </c>
      <c r="H30" s="746">
        <f aca="true" t="shared" si="10" ref="H30:H38">SUM(G30/B30*100)</f>
        <v>65.05585792036666</v>
      </c>
      <c r="I30" s="768"/>
      <c r="J30" s="768">
        <f>SUM(J31:J38)</f>
        <v>30</v>
      </c>
      <c r="K30" s="768">
        <f>SUM(K31:K38)</f>
        <v>68133</v>
      </c>
      <c r="L30" s="768"/>
      <c r="M30" s="768">
        <f>SUM(M31:M38)</f>
        <v>3</v>
      </c>
      <c r="N30" s="768">
        <f>SUM(N31:N38)</f>
        <v>35465</v>
      </c>
      <c r="O30" s="768">
        <f>SUM(O31:O38)</f>
        <v>27</v>
      </c>
      <c r="P30" s="768">
        <f>SUM(P31:P38)</f>
        <v>32668</v>
      </c>
      <c r="Q30" s="769" t="s">
        <v>226</v>
      </c>
      <c r="R30" s="745" t="s">
        <v>226</v>
      </c>
      <c r="S30" s="453" t="s">
        <v>468</v>
      </c>
    </row>
    <row r="31" spans="1:19" s="730" customFormat="1" ht="15" customHeight="1">
      <c r="A31" s="457" t="s">
        <v>896</v>
      </c>
      <c r="B31" s="719">
        <v>41974</v>
      </c>
      <c r="C31" s="714">
        <v>27420</v>
      </c>
      <c r="D31" s="751">
        <f t="shared" si="8"/>
        <v>65.32615428598656</v>
      </c>
      <c r="E31" s="714">
        <v>27000</v>
      </c>
      <c r="F31" s="753">
        <f t="shared" si="9"/>
        <v>64.32553485491019</v>
      </c>
      <c r="G31" s="754">
        <v>25400</v>
      </c>
      <c r="H31" s="751">
        <f t="shared" si="10"/>
        <v>60.51365130795254</v>
      </c>
      <c r="I31" s="748"/>
      <c r="J31" s="714">
        <v>1</v>
      </c>
      <c r="K31" s="714">
        <v>25400</v>
      </c>
      <c r="L31" s="748"/>
      <c r="M31" s="714">
        <v>1</v>
      </c>
      <c r="N31" s="714">
        <v>25400</v>
      </c>
      <c r="O31" s="714" t="s">
        <v>226</v>
      </c>
      <c r="P31" s="714" t="s">
        <v>226</v>
      </c>
      <c r="Q31" s="714" t="s">
        <v>226</v>
      </c>
      <c r="R31" s="714" t="s">
        <v>226</v>
      </c>
      <c r="S31" s="457" t="s">
        <v>896</v>
      </c>
    </row>
    <row r="32" spans="1:19" s="730" customFormat="1" ht="15" customHeight="1">
      <c r="A32" s="457" t="s">
        <v>912</v>
      </c>
      <c r="B32" s="719">
        <v>7947</v>
      </c>
      <c r="C32" s="714">
        <v>7687</v>
      </c>
      <c r="D32" s="751">
        <f t="shared" si="8"/>
        <v>96.72832515414622</v>
      </c>
      <c r="E32" s="714">
        <v>8000</v>
      </c>
      <c r="F32" s="753">
        <f t="shared" si="9"/>
        <v>100.66691833396251</v>
      </c>
      <c r="G32" s="754">
        <v>7649</v>
      </c>
      <c r="H32" s="751">
        <f t="shared" si="10"/>
        <v>96.2501572920599</v>
      </c>
      <c r="I32" s="748"/>
      <c r="J32" s="714">
        <v>3</v>
      </c>
      <c r="K32" s="714">
        <v>7649</v>
      </c>
      <c r="L32" s="748"/>
      <c r="M32" s="714">
        <v>1</v>
      </c>
      <c r="N32" s="714">
        <v>5197</v>
      </c>
      <c r="O32" s="714">
        <v>2</v>
      </c>
      <c r="P32" s="714">
        <v>2452</v>
      </c>
      <c r="Q32" s="714" t="s">
        <v>226</v>
      </c>
      <c r="R32" s="714" t="s">
        <v>226</v>
      </c>
      <c r="S32" s="457" t="s">
        <v>912</v>
      </c>
    </row>
    <row r="33" spans="1:19" s="730" customFormat="1" ht="15" customHeight="1">
      <c r="A33" s="457" t="s">
        <v>913</v>
      </c>
      <c r="B33" s="719">
        <v>13312</v>
      </c>
      <c r="C33" s="714">
        <v>13062</v>
      </c>
      <c r="D33" s="751">
        <f t="shared" si="8"/>
        <v>98.1219951923077</v>
      </c>
      <c r="E33" s="714">
        <v>14200</v>
      </c>
      <c r="F33" s="753">
        <f t="shared" si="9"/>
        <v>106.67067307692308</v>
      </c>
      <c r="G33" s="754">
        <v>12492</v>
      </c>
      <c r="H33" s="751">
        <f t="shared" si="10"/>
        <v>93.84014423076923</v>
      </c>
      <c r="I33" s="755"/>
      <c r="J33" s="714">
        <v>10</v>
      </c>
      <c r="K33" s="714">
        <v>12492</v>
      </c>
      <c r="L33" s="748"/>
      <c r="M33" s="714">
        <v>1</v>
      </c>
      <c r="N33" s="714">
        <v>4868</v>
      </c>
      <c r="O33" s="714">
        <v>9</v>
      </c>
      <c r="P33" s="765">
        <v>7624</v>
      </c>
      <c r="Q33" s="714" t="s">
        <v>226</v>
      </c>
      <c r="R33" s="714" t="s">
        <v>226</v>
      </c>
      <c r="S33" s="457" t="s">
        <v>913</v>
      </c>
    </row>
    <row r="34" spans="1:19" s="730" customFormat="1" ht="15" customHeight="1">
      <c r="A34" s="457" t="s">
        <v>914</v>
      </c>
      <c r="B34" s="719">
        <v>7909</v>
      </c>
      <c r="C34" s="714">
        <v>7149</v>
      </c>
      <c r="D34" s="751">
        <f t="shared" si="8"/>
        <v>90.39069414590972</v>
      </c>
      <c r="E34" s="714">
        <v>7250</v>
      </c>
      <c r="F34" s="753">
        <f t="shared" si="9"/>
        <v>91.66772031862436</v>
      </c>
      <c r="G34" s="754">
        <v>6021</v>
      </c>
      <c r="H34" s="751">
        <f t="shared" si="10"/>
        <v>76.128461246681</v>
      </c>
      <c r="I34" s="748"/>
      <c r="J34" s="714">
        <v>3</v>
      </c>
      <c r="K34" s="714">
        <v>6021</v>
      </c>
      <c r="L34" s="755"/>
      <c r="M34" s="714" t="s">
        <v>226</v>
      </c>
      <c r="N34" s="714" t="s">
        <v>226</v>
      </c>
      <c r="O34" s="714">
        <v>3</v>
      </c>
      <c r="P34" s="714">
        <v>6021</v>
      </c>
      <c r="Q34" s="714" t="s">
        <v>226</v>
      </c>
      <c r="R34" s="714" t="s">
        <v>226</v>
      </c>
      <c r="S34" s="457" t="s">
        <v>914</v>
      </c>
    </row>
    <row r="35" spans="1:19" s="730" customFormat="1" ht="15" customHeight="1">
      <c r="A35" s="457" t="s">
        <v>915</v>
      </c>
      <c r="B35" s="719">
        <v>13332</v>
      </c>
      <c r="C35" s="714">
        <v>8722</v>
      </c>
      <c r="D35" s="751">
        <f t="shared" si="8"/>
        <v>65.42154215421542</v>
      </c>
      <c r="E35" s="714">
        <v>8800</v>
      </c>
      <c r="F35" s="753">
        <f t="shared" si="9"/>
        <v>66.006600660066</v>
      </c>
      <c r="G35" s="754">
        <v>7432</v>
      </c>
      <c r="H35" s="751">
        <f t="shared" si="10"/>
        <v>55.74557455745575</v>
      </c>
      <c r="I35" s="755"/>
      <c r="J35" s="714">
        <v>4</v>
      </c>
      <c r="K35" s="714">
        <v>7432</v>
      </c>
      <c r="L35" s="755"/>
      <c r="M35" s="714" t="s">
        <v>226</v>
      </c>
      <c r="N35" s="714" t="s">
        <v>226</v>
      </c>
      <c r="O35" s="714">
        <v>4</v>
      </c>
      <c r="P35" s="714">
        <v>7432</v>
      </c>
      <c r="Q35" s="714" t="s">
        <v>226</v>
      </c>
      <c r="R35" s="714" t="s">
        <v>226</v>
      </c>
      <c r="S35" s="457" t="s">
        <v>915</v>
      </c>
    </row>
    <row r="36" spans="1:19" s="730" customFormat="1" ht="15" customHeight="1">
      <c r="A36" s="457" t="s">
        <v>916</v>
      </c>
      <c r="B36" s="719">
        <v>5616</v>
      </c>
      <c r="C36" s="714">
        <v>3983</v>
      </c>
      <c r="D36" s="751">
        <f t="shared" si="8"/>
        <v>70.92236467236467</v>
      </c>
      <c r="E36" s="714">
        <v>5100</v>
      </c>
      <c r="F36" s="753">
        <f t="shared" si="9"/>
        <v>90.8119658119658</v>
      </c>
      <c r="G36" s="754">
        <v>2595</v>
      </c>
      <c r="H36" s="751">
        <f t="shared" si="10"/>
        <v>46.20726495726496</v>
      </c>
      <c r="I36" s="755"/>
      <c r="J36" s="714">
        <v>5</v>
      </c>
      <c r="K36" s="714">
        <v>2595</v>
      </c>
      <c r="L36" s="755"/>
      <c r="M36" s="714" t="s">
        <v>226</v>
      </c>
      <c r="N36" s="714" t="s">
        <v>226</v>
      </c>
      <c r="O36" s="714">
        <v>5</v>
      </c>
      <c r="P36" s="714">
        <v>2595</v>
      </c>
      <c r="Q36" s="714" t="s">
        <v>226</v>
      </c>
      <c r="R36" s="714" t="s">
        <v>226</v>
      </c>
      <c r="S36" s="457" t="s">
        <v>916</v>
      </c>
    </row>
    <row r="37" spans="1:19" s="730" customFormat="1" ht="15" customHeight="1">
      <c r="A37" s="457" t="s">
        <v>917</v>
      </c>
      <c r="B37" s="719">
        <v>6732</v>
      </c>
      <c r="C37" s="714">
        <v>4937</v>
      </c>
      <c r="D37" s="751">
        <f t="shared" si="8"/>
        <v>73.33630421865716</v>
      </c>
      <c r="E37" s="714">
        <v>5562</v>
      </c>
      <c r="F37" s="753">
        <f t="shared" si="9"/>
        <v>82.62032085561498</v>
      </c>
      <c r="G37" s="754">
        <v>600</v>
      </c>
      <c r="H37" s="751">
        <f t="shared" si="10"/>
        <v>8.9126559714795</v>
      </c>
      <c r="I37" s="755"/>
      <c r="J37" s="714">
        <v>2</v>
      </c>
      <c r="K37" s="714">
        <v>600</v>
      </c>
      <c r="L37" s="755"/>
      <c r="M37" s="714" t="s">
        <v>226</v>
      </c>
      <c r="N37" s="714" t="s">
        <v>226</v>
      </c>
      <c r="O37" s="714">
        <v>2</v>
      </c>
      <c r="P37" s="714">
        <v>600</v>
      </c>
      <c r="Q37" s="714" t="s">
        <v>226</v>
      </c>
      <c r="R37" s="714" t="s">
        <v>226</v>
      </c>
      <c r="S37" s="457" t="s">
        <v>917</v>
      </c>
    </row>
    <row r="38" spans="1:19" s="730" customFormat="1" ht="15" customHeight="1">
      <c r="A38" s="457" t="s">
        <v>918</v>
      </c>
      <c r="B38" s="719">
        <v>7908</v>
      </c>
      <c r="C38" s="750">
        <v>6348</v>
      </c>
      <c r="D38" s="751">
        <f t="shared" si="8"/>
        <v>80.2731411229135</v>
      </c>
      <c r="E38" s="714">
        <v>6800</v>
      </c>
      <c r="F38" s="753">
        <f t="shared" si="9"/>
        <v>85.98887202832574</v>
      </c>
      <c r="G38" s="754">
        <v>5944</v>
      </c>
      <c r="H38" s="751">
        <f t="shared" si="10"/>
        <v>75.16439049064239</v>
      </c>
      <c r="I38" s="748"/>
      <c r="J38" s="714">
        <v>2</v>
      </c>
      <c r="K38" s="714">
        <v>5944</v>
      </c>
      <c r="L38" s="755"/>
      <c r="M38" s="714" t="s">
        <v>226</v>
      </c>
      <c r="N38" s="714" t="s">
        <v>226</v>
      </c>
      <c r="O38" s="714">
        <v>2</v>
      </c>
      <c r="P38" s="714">
        <v>5944</v>
      </c>
      <c r="Q38" s="714" t="s">
        <v>226</v>
      </c>
      <c r="R38" s="714" t="s">
        <v>226</v>
      </c>
      <c r="S38" s="457" t="s">
        <v>918</v>
      </c>
    </row>
    <row r="39" spans="1:19" s="730" customFormat="1" ht="15" customHeight="1">
      <c r="A39" s="457"/>
      <c r="B39" s="719"/>
      <c r="C39" s="750"/>
      <c r="D39" s="751"/>
      <c r="E39" s="714"/>
      <c r="F39" s="761"/>
      <c r="G39" s="754"/>
      <c r="H39" s="751"/>
      <c r="I39" s="755"/>
      <c r="J39" s="714"/>
      <c r="K39" s="714"/>
      <c r="L39" s="748"/>
      <c r="M39" s="714"/>
      <c r="N39" s="714"/>
      <c r="O39" s="714"/>
      <c r="P39" s="714"/>
      <c r="Q39" s="714"/>
      <c r="R39" s="714"/>
      <c r="S39" s="457"/>
    </row>
    <row r="40" spans="1:19" s="749" customFormat="1" ht="15" customHeight="1">
      <c r="A40" s="453" t="s">
        <v>469</v>
      </c>
      <c r="B40" s="744">
        <f>SUM(B41:B47)</f>
        <v>167875</v>
      </c>
      <c r="C40" s="745">
        <f>SUM(C41:C47)</f>
        <v>164952</v>
      </c>
      <c r="D40" s="746">
        <f aca="true" t="shared" si="11" ref="D40:D47">SUM(C40/B40*100)</f>
        <v>98.25882352941177</v>
      </c>
      <c r="E40" s="745">
        <f>SUM(E41:E47)</f>
        <v>204698</v>
      </c>
      <c r="F40" s="747">
        <f aca="true" t="shared" si="12" ref="F40:F47">SUM(E40/B40*100)</f>
        <v>121.93477289650036</v>
      </c>
      <c r="G40" s="745">
        <f>SUM(G41:G47)</f>
        <v>151319</v>
      </c>
      <c r="H40" s="746">
        <f aca="true" t="shared" si="13" ref="H40:H47">SUM(G40/B40*100)</f>
        <v>90.1379002233805</v>
      </c>
      <c r="I40" s="755">
        <v>1</v>
      </c>
      <c r="J40" s="745">
        <f>SUM(J41:J47)</f>
        <v>43</v>
      </c>
      <c r="K40" s="745">
        <f>SUM(K41:K47)</f>
        <v>151319</v>
      </c>
      <c r="L40" s="755">
        <v>1</v>
      </c>
      <c r="M40" s="745">
        <f aca="true" t="shared" si="14" ref="M40:R40">SUM(M41:M47)</f>
        <v>7</v>
      </c>
      <c r="N40" s="745">
        <f t="shared" si="14"/>
        <v>126519</v>
      </c>
      <c r="O40" s="745">
        <f t="shared" si="14"/>
        <v>34</v>
      </c>
      <c r="P40" s="745">
        <f t="shared" si="14"/>
        <v>24434</v>
      </c>
      <c r="Q40" s="745">
        <f t="shared" si="14"/>
        <v>2</v>
      </c>
      <c r="R40" s="745">
        <f t="shared" si="14"/>
        <v>366</v>
      </c>
      <c r="S40" s="453" t="s">
        <v>469</v>
      </c>
    </row>
    <row r="41" spans="1:19" s="730" customFormat="1" ht="15" customHeight="1">
      <c r="A41" s="457" t="s">
        <v>470</v>
      </c>
      <c r="B41" s="719">
        <v>96962</v>
      </c>
      <c r="C41" s="714">
        <v>96810</v>
      </c>
      <c r="D41" s="751">
        <f t="shared" si="11"/>
        <v>99.8432375569811</v>
      </c>
      <c r="E41" s="714">
        <v>120620</v>
      </c>
      <c r="F41" s="753">
        <f t="shared" si="12"/>
        <v>124.39924919040448</v>
      </c>
      <c r="G41" s="754">
        <v>88598</v>
      </c>
      <c r="H41" s="751">
        <f t="shared" si="13"/>
        <v>91.37394030651183</v>
      </c>
      <c r="I41" s="755"/>
      <c r="J41" s="714">
        <v>7</v>
      </c>
      <c r="K41" s="714">
        <v>88598</v>
      </c>
      <c r="L41" s="748"/>
      <c r="M41" s="714">
        <v>2</v>
      </c>
      <c r="N41" s="714">
        <v>83186</v>
      </c>
      <c r="O41" s="714">
        <v>5</v>
      </c>
      <c r="P41" s="714">
        <v>5412</v>
      </c>
      <c r="Q41" s="714" t="s">
        <v>429</v>
      </c>
      <c r="R41" s="714" t="s">
        <v>429</v>
      </c>
      <c r="S41" s="457" t="s">
        <v>470</v>
      </c>
    </row>
    <row r="42" spans="1:19" s="730" customFormat="1" ht="15" customHeight="1">
      <c r="A42" s="457" t="s">
        <v>471</v>
      </c>
      <c r="B42" s="719">
        <v>20377</v>
      </c>
      <c r="C42" s="714">
        <v>19977</v>
      </c>
      <c r="D42" s="751">
        <f t="shared" si="11"/>
        <v>98.0370025028218</v>
      </c>
      <c r="E42" s="714">
        <v>21855</v>
      </c>
      <c r="F42" s="753">
        <f t="shared" si="12"/>
        <v>107.25327575207342</v>
      </c>
      <c r="G42" s="754">
        <v>17698</v>
      </c>
      <c r="H42" s="751">
        <f t="shared" si="13"/>
        <v>86.85282426264907</v>
      </c>
      <c r="I42" s="755"/>
      <c r="J42" s="714">
        <v>8</v>
      </c>
      <c r="K42" s="714">
        <v>17698</v>
      </c>
      <c r="L42" s="748"/>
      <c r="M42" s="714">
        <v>1</v>
      </c>
      <c r="N42" s="714">
        <v>12074</v>
      </c>
      <c r="O42" s="714">
        <v>5</v>
      </c>
      <c r="P42" s="714">
        <v>5258</v>
      </c>
      <c r="Q42" s="714">
        <v>2</v>
      </c>
      <c r="R42" s="714">
        <v>366</v>
      </c>
      <c r="S42" s="457" t="s">
        <v>471</v>
      </c>
    </row>
    <row r="43" spans="1:19" s="730" customFormat="1" ht="15" customHeight="1">
      <c r="A43" s="457" t="s">
        <v>472</v>
      </c>
      <c r="B43" s="719">
        <v>8296</v>
      </c>
      <c r="C43" s="714">
        <v>6696</v>
      </c>
      <c r="D43" s="751">
        <f t="shared" si="11"/>
        <v>80.71359691417551</v>
      </c>
      <c r="E43" s="714">
        <v>5360</v>
      </c>
      <c r="F43" s="753">
        <f t="shared" si="12"/>
        <v>64.60945033751206</v>
      </c>
      <c r="G43" s="754">
        <v>6238</v>
      </c>
      <c r="H43" s="751">
        <f t="shared" si="13"/>
        <v>75.19286403085825</v>
      </c>
      <c r="I43" s="755">
        <v>1</v>
      </c>
      <c r="J43" s="714">
        <v>5</v>
      </c>
      <c r="K43" s="714">
        <v>6238</v>
      </c>
      <c r="L43" s="755">
        <v>1</v>
      </c>
      <c r="M43" s="714" t="s">
        <v>473</v>
      </c>
      <c r="N43" s="714">
        <v>4848</v>
      </c>
      <c r="O43" s="714">
        <v>5</v>
      </c>
      <c r="P43" s="714">
        <v>1390</v>
      </c>
      <c r="Q43" s="714" t="s">
        <v>473</v>
      </c>
      <c r="R43" s="714" t="s">
        <v>473</v>
      </c>
      <c r="S43" s="457" t="s">
        <v>472</v>
      </c>
    </row>
    <row r="44" spans="1:19" s="730" customFormat="1" ht="15" customHeight="1">
      <c r="A44" s="457" t="s">
        <v>210</v>
      </c>
      <c r="B44" s="719">
        <v>6508</v>
      </c>
      <c r="C44" s="714">
        <v>6475</v>
      </c>
      <c r="D44" s="751">
        <f t="shared" si="11"/>
        <v>99.49293177627536</v>
      </c>
      <c r="E44" s="714">
        <v>9270</v>
      </c>
      <c r="F44" s="753">
        <f t="shared" si="12"/>
        <v>142.440073755378</v>
      </c>
      <c r="G44" s="714">
        <v>5868</v>
      </c>
      <c r="H44" s="751">
        <f t="shared" si="13"/>
        <v>90.1659496004917</v>
      </c>
      <c r="I44" s="714"/>
      <c r="J44" s="714">
        <v>5</v>
      </c>
      <c r="K44" s="714">
        <v>5868</v>
      </c>
      <c r="L44" s="714"/>
      <c r="M44" s="714" t="s">
        <v>473</v>
      </c>
      <c r="N44" s="714" t="s">
        <v>473</v>
      </c>
      <c r="O44" s="714">
        <v>5</v>
      </c>
      <c r="P44" s="714">
        <v>5868</v>
      </c>
      <c r="Q44" s="714" t="s">
        <v>473</v>
      </c>
      <c r="R44" s="714" t="s">
        <v>473</v>
      </c>
      <c r="S44" s="457" t="s">
        <v>210</v>
      </c>
    </row>
    <row r="45" spans="1:19" s="730" customFormat="1" ht="15" customHeight="1">
      <c r="A45" s="457" t="s">
        <v>474</v>
      </c>
      <c r="B45" s="719">
        <v>7906</v>
      </c>
      <c r="C45" s="714">
        <v>7906</v>
      </c>
      <c r="D45" s="751">
        <f t="shared" si="11"/>
        <v>100</v>
      </c>
      <c r="E45" s="714">
        <v>13680</v>
      </c>
      <c r="F45" s="753">
        <f t="shared" si="12"/>
        <v>173.03313938780673</v>
      </c>
      <c r="G45" s="754">
        <v>7719</v>
      </c>
      <c r="H45" s="751">
        <f t="shared" si="13"/>
        <v>97.63470781684796</v>
      </c>
      <c r="I45" s="755"/>
      <c r="J45" s="714">
        <v>5</v>
      </c>
      <c r="K45" s="714">
        <v>7719</v>
      </c>
      <c r="L45" s="748"/>
      <c r="M45" s="714">
        <v>1</v>
      </c>
      <c r="N45" s="714">
        <v>4278</v>
      </c>
      <c r="O45" s="714">
        <v>4</v>
      </c>
      <c r="P45" s="714">
        <v>3441</v>
      </c>
      <c r="Q45" s="714" t="s">
        <v>463</v>
      </c>
      <c r="R45" s="714" t="s">
        <v>463</v>
      </c>
      <c r="S45" s="457" t="s">
        <v>474</v>
      </c>
    </row>
    <row r="46" spans="1:19" s="730" customFormat="1" ht="15" customHeight="1">
      <c r="A46" s="457" t="s">
        <v>475</v>
      </c>
      <c r="B46" s="719">
        <v>8540</v>
      </c>
      <c r="C46" s="750">
        <v>7802</v>
      </c>
      <c r="D46" s="751">
        <f t="shared" si="11"/>
        <v>91.3583138173302</v>
      </c>
      <c r="E46" s="714">
        <v>9563</v>
      </c>
      <c r="F46" s="753">
        <f t="shared" si="12"/>
        <v>111.97892271662764</v>
      </c>
      <c r="G46" s="754">
        <v>7262</v>
      </c>
      <c r="H46" s="751">
        <f t="shared" si="13"/>
        <v>85.0351288056206</v>
      </c>
      <c r="I46" s="748"/>
      <c r="J46" s="714">
        <v>9</v>
      </c>
      <c r="K46" s="714">
        <v>7262</v>
      </c>
      <c r="L46" s="748"/>
      <c r="M46" s="714">
        <v>1</v>
      </c>
      <c r="N46" s="714">
        <v>4752</v>
      </c>
      <c r="O46" s="714">
        <v>8</v>
      </c>
      <c r="P46" s="714">
        <v>2510</v>
      </c>
      <c r="Q46" s="714" t="s">
        <v>463</v>
      </c>
      <c r="R46" s="714" t="s">
        <v>463</v>
      </c>
      <c r="S46" s="457" t="s">
        <v>475</v>
      </c>
    </row>
    <row r="47" spans="1:19" s="730" customFormat="1" ht="15" customHeight="1">
      <c r="A47" s="457" t="s">
        <v>476</v>
      </c>
      <c r="B47" s="719">
        <v>19286</v>
      </c>
      <c r="C47" s="714">
        <v>19286</v>
      </c>
      <c r="D47" s="751">
        <f t="shared" si="11"/>
        <v>100</v>
      </c>
      <c r="E47" s="714">
        <v>24350</v>
      </c>
      <c r="F47" s="753">
        <f t="shared" si="12"/>
        <v>126.2573887794255</v>
      </c>
      <c r="G47" s="754">
        <v>17936</v>
      </c>
      <c r="H47" s="751">
        <f t="shared" si="13"/>
        <v>93.00010370216738</v>
      </c>
      <c r="I47" s="755"/>
      <c r="J47" s="714">
        <v>4</v>
      </c>
      <c r="K47" s="714">
        <v>17936</v>
      </c>
      <c r="L47" s="748"/>
      <c r="M47" s="714">
        <v>2</v>
      </c>
      <c r="N47" s="714">
        <v>17381</v>
      </c>
      <c r="O47" s="714">
        <v>2</v>
      </c>
      <c r="P47" s="714">
        <v>555</v>
      </c>
      <c r="Q47" s="714" t="s">
        <v>463</v>
      </c>
      <c r="R47" s="714" t="s">
        <v>463</v>
      </c>
      <c r="S47" s="457" t="s">
        <v>476</v>
      </c>
    </row>
    <row r="48" spans="1:19" s="730" customFormat="1" ht="15" customHeight="1">
      <c r="A48" s="457"/>
      <c r="B48" s="719"/>
      <c r="C48" s="714"/>
      <c r="D48" s="751"/>
      <c r="E48" s="714"/>
      <c r="F48" s="751"/>
      <c r="G48" s="714"/>
      <c r="H48" s="751"/>
      <c r="I48" s="748"/>
      <c r="J48" s="714"/>
      <c r="K48" s="714"/>
      <c r="L48" s="748"/>
      <c r="M48" s="714"/>
      <c r="N48" s="714"/>
      <c r="O48" s="714"/>
      <c r="P48" s="714"/>
      <c r="Q48" s="714"/>
      <c r="R48" s="714"/>
      <c r="S48" s="457"/>
    </row>
    <row r="49" spans="1:19" s="749" customFormat="1" ht="15" customHeight="1">
      <c r="A49" s="453" t="s">
        <v>477</v>
      </c>
      <c r="B49" s="744">
        <f>SUM(B50:B56)</f>
        <v>157411</v>
      </c>
      <c r="C49" s="745">
        <f>SUM(C50:C56)</f>
        <v>147459</v>
      </c>
      <c r="D49" s="746">
        <f>SUM(C49/B49*100)</f>
        <v>93.67769723843949</v>
      </c>
      <c r="E49" s="745">
        <f>SUM(E50:E56)</f>
        <v>196145</v>
      </c>
      <c r="F49" s="747">
        <f aca="true" t="shared" si="15" ref="F49:F56">SUM(E49/B49*100)</f>
        <v>124.60692073616202</v>
      </c>
      <c r="G49" s="745">
        <f>SUM(G50:G56)</f>
        <v>143891</v>
      </c>
      <c r="H49" s="746">
        <f aca="true" t="shared" si="16" ref="H49:H56">SUM(G49/B49*100)</f>
        <v>91.41101956025945</v>
      </c>
      <c r="I49" s="755">
        <v>1</v>
      </c>
      <c r="J49" s="745">
        <f>SUM(J50:J56)</f>
        <v>47</v>
      </c>
      <c r="K49" s="745">
        <f>SUM(K50:K56)</f>
        <v>143891</v>
      </c>
      <c r="L49" s="755">
        <v>1</v>
      </c>
      <c r="M49" s="745">
        <f aca="true" t="shared" si="17" ref="M49:R49">SUM(M50:M56)</f>
        <v>6</v>
      </c>
      <c r="N49" s="745">
        <f t="shared" si="17"/>
        <v>107166</v>
      </c>
      <c r="O49" s="745">
        <f t="shared" si="17"/>
        <v>40</v>
      </c>
      <c r="P49" s="745">
        <f t="shared" si="17"/>
        <v>36515</v>
      </c>
      <c r="Q49" s="745">
        <f t="shared" si="17"/>
        <v>1</v>
      </c>
      <c r="R49" s="745">
        <f t="shared" si="17"/>
        <v>210</v>
      </c>
      <c r="S49" s="453" t="s">
        <v>477</v>
      </c>
    </row>
    <row r="50" spans="1:19" s="730" customFormat="1" ht="15" customHeight="1">
      <c r="A50" s="457" t="s">
        <v>894</v>
      </c>
      <c r="B50" s="719">
        <v>95237</v>
      </c>
      <c r="C50" s="714">
        <v>87536</v>
      </c>
      <c r="D50" s="751">
        <v>91.7</v>
      </c>
      <c r="E50" s="714">
        <v>124350</v>
      </c>
      <c r="F50" s="753">
        <f t="shared" si="15"/>
        <v>130.56900154351777</v>
      </c>
      <c r="G50" s="754">
        <v>84814</v>
      </c>
      <c r="H50" s="751">
        <f t="shared" si="16"/>
        <v>89.05572414082762</v>
      </c>
      <c r="I50" s="755"/>
      <c r="J50" s="714">
        <v>11</v>
      </c>
      <c r="K50" s="714">
        <v>84814</v>
      </c>
      <c r="L50" s="748"/>
      <c r="M50" s="714">
        <v>3</v>
      </c>
      <c r="N50" s="714">
        <v>77209</v>
      </c>
      <c r="O50" s="714">
        <v>7</v>
      </c>
      <c r="P50" s="714">
        <v>7395</v>
      </c>
      <c r="Q50" s="714">
        <v>1</v>
      </c>
      <c r="R50" s="714">
        <v>210</v>
      </c>
      <c r="S50" s="457" t="s">
        <v>894</v>
      </c>
    </row>
    <row r="51" spans="1:19" s="730" customFormat="1" ht="15" customHeight="1">
      <c r="A51" s="457" t="s">
        <v>478</v>
      </c>
      <c r="B51" s="719">
        <v>7336</v>
      </c>
      <c r="C51" s="714">
        <v>6695</v>
      </c>
      <c r="D51" s="751">
        <f>SUM(C51/B51*100)</f>
        <v>91.26226826608506</v>
      </c>
      <c r="E51" s="714">
        <v>8380</v>
      </c>
      <c r="F51" s="753">
        <f t="shared" si="15"/>
        <v>114.23118865866957</v>
      </c>
      <c r="G51" s="754">
        <v>6481</v>
      </c>
      <c r="H51" s="751">
        <f t="shared" si="16"/>
        <v>88.34514721919302</v>
      </c>
      <c r="I51" s="755"/>
      <c r="J51" s="714">
        <v>11</v>
      </c>
      <c r="K51" s="714">
        <v>6481</v>
      </c>
      <c r="L51" s="748"/>
      <c r="M51" s="714" t="s">
        <v>463</v>
      </c>
      <c r="N51" s="714" t="s">
        <v>463</v>
      </c>
      <c r="O51" s="714">
        <v>11</v>
      </c>
      <c r="P51" s="714">
        <v>6481</v>
      </c>
      <c r="Q51" s="714" t="s">
        <v>463</v>
      </c>
      <c r="R51" s="714" t="s">
        <v>463</v>
      </c>
      <c r="S51" s="457" t="s">
        <v>478</v>
      </c>
    </row>
    <row r="52" spans="1:19" s="730" customFormat="1" ht="15" customHeight="1">
      <c r="A52" s="457" t="s">
        <v>928</v>
      </c>
      <c r="B52" s="719">
        <v>8519</v>
      </c>
      <c r="C52" s="714">
        <v>8119</v>
      </c>
      <c r="D52" s="751">
        <f>SUM(C52/B52*100)</f>
        <v>95.30461321751379</v>
      </c>
      <c r="E52" s="714">
        <v>8780</v>
      </c>
      <c r="F52" s="753">
        <f t="shared" si="15"/>
        <v>103.06373987557225</v>
      </c>
      <c r="G52" s="754">
        <v>8003</v>
      </c>
      <c r="H52" s="751">
        <f t="shared" si="16"/>
        <v>93.9429510505928</v>
      </c>
      <c r="I52" s="748"/>
      <c r="J52" s="714">
        <v>3</v>
      </c>
      <c r="K52" s="714">
        <v>8003</v>
      </c>
      <c r="L52" s="748"/>
      <c r="M52" s="714" t="s">
        <v>463</v>
      </c>
      <c r="N52" s="714" t="s">
        <v>463</v>
      </c>
      <c r="O52" s="714">
        <v>3</v>
      </c>
      <c r="P52" s="714">
        <v>8003</v>
      </c>
      <c r="Q52" s="714" t="s">
        <v>463</v>
      </c>
      <c r="R52" s="714" t="s">
        <v>463</v>
      </c>
      <c r="S52" s="457" t="s">
        <v>928</v>
      </c>
    </row>
    <row r="53" spans="1:19" s="730" customFormat="1" ht="15" customHeight="1">
      <c r="A53" s="457" t="s">
        <v>479</v>
      </c>
      <c r="B53" s="719">
        <v>8372</v>
      </c>
      <c r="C53" s="714">
        <v>8372</v>
      </c>
      <c r="D53" s="751">
        <f>SUM(C53/B53*100)</f>
        <v>100</v>
      </c>
      <c r="E53" s="714">
        <v>9631</v>
      </c>
      <c r="F53" s="753">
        <f t="shared" si="15"/>
        <v>115.0382226469183</v>
      </c>
      <c r="G53" s="754">
        <v>8355</v>
      </c>
      <c r="H53" s="751">
        <f t="shared" si="16"/>
        <v>99.79694218824655</v>
      </c>
      <c r="I53" s="755"/>
      <c r="J53" s="714">
        <v>1</v>
      </c>
      <c r="K53" s="714">
        <v>8355</v>
      </c>
      <c r="L53" s="748"/>
      <c r="M53" s="714">
        <v>1</v>
      </c>
      <c r="N53" s="714">
        <v>8355</v>
      </c>
      <c r="O53" s="714" t="s">
        <v>463</v>
      </c>
      <c r="P53" s="714" t="s">
        <v>463</v>
      </c>
      <c r="Q53" s="714" t="s">
        <v>463</v>
      </c>
      <c r="R53" s="714" t="s">
        <v>463</v>
      </c>
      <c r="S53" s="457" t="s">
        <v>479</v>
      </c>
    </row>
    <row r="54" spans="1:19" s="730" customFormat="1" ht="15" customHeight="1">
      <c r="A54" s="457" t="s">
        <v>207</v>
      </c>
      <c r="B54" s="719">
        <v>14063</v>
      </c>
      <c r="C54" s="714">
        <v>13213</v>
      </c>
      <c r="D54" s="751">
        <f>SUM(C54/B54*100)</f>
        <v>93.95577046149471</v>
      </c>
      <c r="E54" s="714">
        <v>17095</v>
      </c>
      <c r="F54" s="753">
        <f t="shared" si="15"/>
        <v>121.56012230676242</v>
      </c>
      <c r="G54" s="714">
        <v>12994</v>
      </c>
      <c r="H54" s="751">
        <f t="shared" si="16"/>
        <v>92.39849249804452</v>
      </c>
      <c r="J54" s="714">
        <v>11</v>
      </c>
      <c r="K54" s="714">
        <v>12994</v>
      </c>
      <c r="M54" s="714">
        <v>1</v>
      </c>
      <c r="N54" s="714">
        <v>8528</v>
      </c>
      <c r="O54" s="714">
        <v>10</v>
      </c>
      <c r="P54" s="714">
        <v>4466</v>
      </c>
      <c r="Q54" s="714" t="s">
        <v>463</v>
      </c>
      <c r="R54" s="714" t="s">
        <v>463</v>
      </c>
      <c r="S54" s="457" t="s">
        <v>207</v>
      </c>
    </row>
    <row r="55" spans="1:19" s="730" customFormat="1" ht="15" customHeight="1">
      <c r="A55" s="457" t="s">
        <v>480</v>
      </c>
      <c r="B55" s="719">
        <v>13395</v>
      </c>
      <c r="C55" s="750">
        <v>13345</v>
      </c>
      <c r="D55" s="751">
        <f>SUM(C55/B55*100)</f>
        <v>99.6267263904442</v>
      </c>
      <c r="E55" s="714">
        <v>16969</v>
      </c>
      <c r="F55" s="753">
        <f t="shared" si="15"/>
        <v>126.68159761104889</v>
      </c>
      <c r="G55" s="754">
        <v>13269</v>
      </c>
      <c r="H55" s="751">
        <f t="shared" si="16"/>
        <v>99.05935050391938</v>
      </c>
      <c r="I55" s="748">
        <v>1</v>
      </c>
      <c r="J55" s="714">
        <v>6</v>
      </c>
      <c r="K55" s="714">
        <v>13269</v>
      </c>
      <c r="L55" s="748">
        <v>1</v>
      </c>
      <c r="M55" s="714" t="s">
        <v>463</v>
      </c>
      <c r="N55" s="714">
        <v>6627</v>
      </c>
      <c r="O55" s="714">
        <v>6</v>
      </c>
      <c r="P55" s="714">
        <v>6642</v>
      </c>
      <c r="Q55" s="714" t="s">
        <v>463</v>
      </c>
      <c r="R55" s="714" t="s">
        <v>463</v>
      </c>
      <c r="S55" s="457" t="s">
        <v>480</v>
      </c>
    </row>
    <row r="56" spans="1:19" s="730" customFormat="1" ht="15" customHeight="1">
      <c r="A56" s="457" t="s">
        <v>203</v>
      </c>
      <c r="B56" s="719">
        <v>10489</v>
      </c>
      <c r="C56" s="750">
        <v>10179</v>
      </c>
      <c r="D56" s="751">
        <v>97.1</v>
      </c>
      <c r="E56" s="714">
        <v>10940</v>
      </c>
      <c r="F56" s="753">
        <f t="shared" si="15"/>
        <v>104.2997425874726</v>
      </c>
      <c r="G56" s="754">
        <v>9975</v>
      </c>
      <c r="H56" s="751">
        <f t="shared" si="16"/>
        <v>95.09962818190485</v>
      </c>
      <c r="I56" s="713"/>
      <c r="J56" s="714">
        <v>4</v>
      </c>
      <c r="K56" s="714">
        <v>9975</v>
      </c>
      <c r="L56" s="713"/>
      <c r="M56" s="714">
        <v>1</v>
      </c>
      <c r="N56" s="714">
        <v>6447</v>
      </c>
      <c r="O56" s="714">
        <v>3</v>
      </c>
      <c r="P56" s="714">
        <v>3528</v>
      </c>
      <c r="Q56" s="714" t="s">
        <v>473</v>
      </c>
      <c r="R56" s="714" t="s">
        <v>473</v>
      </c>
      <c r="S56" s="457" t="s">
        <v>203</v>
      </c>
    </row>
    <row r="57" spans="1:19" s="730" customFormat="1" ht="15" customHeight="1">
      <c r="A57" s="457"/>
      <c r="B57" s="719"/>
      <c r="C57" s="714"/>
      <c r="D57" s="751"/>
      <c r="E57" s="714"/>
      <c r="F57" s="770"/>
      <c r="G57" s="754"/>
      <c r="H57" s="751"/>
      <c r="I57" s="755"/>
      <c r="J57" s="714"/>
      <c r="K57" s="714"/>
      <c r="L57" s="748"/>
      <c r="M57" s="714"/>
      <c r="N57" s="714"/>
      <c r="O57" s="714"/>
      <c r="P57" s="714"/>
      <c r="Q57" s="714"/>
      <c r="R57" s="714"/>
      <c r="S57" s="457"/>
    </row>
    <row r="58" spans="1:19" s="749" customFormat="1" ht="15" customHeight="1">
      <c r="A58" s="453" t="s">
        <v>481</v>
      </c>
      <c r="B58" s="744">
        <f>SUM(B59:B61)</f>
        <v>63169</v>
      </c>
      <c r="C58" s="745">
        <f>SUM(C59:C61)</f>
        <v>54989</v>
      </c>
      <c r="D58" s="746">
        <f>SUM(C58/B58*100)</f>
        <v>87.0506102676946</v>
      </c>
      <c r="E58" s="745">
        <f>SUM(E59:E61)</f>
        <v>51380</v>
      </c>
      <c r="F58" s="747">
        <f>SUM(E58/B58*100)</f>
        <v>81.33736484668113</v>
      </c>
      <c r="G58" s="745">
        <f>SUM(G59:G61)</f>
        <v>42809</v>
      </c>
      <c r="H58" s="746">
        <f>SUM(G58/B58*100)</f>
        <v>67.76900061739144</v>
      </c>
      <c r="I58" s="745"/>
      <c r="J58" s="745">
        <f>SUM(J59:J61)</f>
        <v>7</v>
      </c>
      <c r="K58" s="745">
        <f>SUM(K59:K61)</f>
        <v>42809</v>
      </c>
      <c r="L58" s="745"/>
      <c r="M58" s="745">
        <f aca="true" t="shared" si="18" ref="M58:R58">SUM(M59:M61)</f>
        <v>2</v>
      </c>
      <c r="N58" s="745">
        <f t="shared" si="18"/>
        <v>40817</v>
      </c>
      <c r="O58" s="745">
        <f t="shared" si="18"/>
        <v>4</v>
      </c>
      <c r="P58" s="745">
        <f t="shared" si="18"/>
        <v>1832</v>
      </c>
      <c r="Q58" s="745">
        <f t="shared" si="18"/>
        <v>1</v>
      </c>
      <c r="R58" s="745">
        <f t="shared" si="18"/>
        <v>160</v>
      </c>
      <c r="S58" s="453" t="s">
        <v>481</v>
      </c>
    </row>
    <row r="59" spans="1:19" s="730" customFormat="1" ht="15" customHeight="1">
      <c r="A59" s="457" t="s">
        <v>904</v>
      </c>
      <c r="B59" s="719">
        <v>36319</v>
      </c>
      <c r="C59" s="750">
        <v>34329</v>
      </c>
      <c r="D59" s="751">
        <f>SUM(C59/B59*100)</f>
        <v>94.52077425039236</v>
      </c>
      <c r="E59" s="714">
        <v>30550</v>
      </c>
      <c r="F59" s="753">
        <f>SUM(E59/B59*100)</f>
        <v>84.11575208568519</v>
      </c>
      <c r="G59" s="754">
        <v>25453</v>
      </c>
      <c r="H59" s="751">
        <f>SUM(G59/B59*100)</f>
        <v>70.08177537927807</v>
      </c>
      <c r="I59" s="755"/>
      <c r="J59" s="702">
        <v>2</v>
      </c>
      <c r="K59" s="702">
        <v>25453</v>
      </c>
      <c r="L59" s="748"/>
      <c r="M59" s="702">
        <v>1</v>
      </c>
      <c r="N59" s="702">
        <v>24983</v>
      </c>
      <c r="O59" s="714">
        <v>1</v>
      </c>
      <c r="P59" s="714">
        <v>470</v>
      </c>
      <c r="Q59" s="714" t="s">
        <v>459</v>
      </c>
      <c r="R59" s="714" t="s">
        <v>459</v>
      </c>
      <c r="S59" s="457" t="s">
        <v>904</v>
      </c>
    </row>
    <row r="60" spans="1:19" s="730" customFormat="1" ht="15" customHeight="1">
      <c r="A60" s="457" t="s">
        <v>919</v>
      </c>
      <c r="B60" s="719">
        <v>26850</v>
      </c>
      <c r="C60" s="714">
        <v>20660</v>
      </c>
      <c r="D60" s="751">
        <f>SUM(C60/B60*100)</f>
        <v>76.94599627560521</v>
      </c>
      <c r="E60" s="714">
        <v>20830</v>
      </c>
      <c r="F60" s="753">
        <f>SUM(E60/B60*100)</f>
        <v>77.57914338919926</v>
      </c>
      <c r="G60" s="754">
        <v>17356</v>
      </c>
      <c r="H60" s="751">
        <f>SUM(G60/B60*100)</f>
        <v>64.64059590316573</v>
      </c>
      <c r="I60" s="755"/>
      <c r="J60" s="702">
        <v>5</v>
      </c>
      <c r="K60" s="702">
        <v>17356</v>
      </c>
      <c r="L60" s="748"/>
      <c r="M60" s="714">
        <v>1</v>
      </c>
      <c r="N60" s="714">
        <v>15834</v>
      </c>
      <c r="O60" s="702">
        <v>3</v>
      </c>
      <c r="P60" s="702">
        <v>1362</v>
      </c>
      <c r="Q60" s="702">
        <v>1</v>
      </c>
      <c r="R60" s="714">
        <v>160</v>
      </c>
      <c r="S60" s="457" t="s">
        <v>919</v>
      </c>
    </row>
    <row r="61" spans="1:19" s="730" customFormat="1" ht="15" customHeight="1">
      <c r="A61" s="457"/>
      <c r="B61" s="719"/>
      <c r="C61" s="714"/>
      <c r="D61" s="751"/>
      <c r="E61" s="714"/>
      <c r="F61" s="761"/>
      <c r="G61" s="754"/>
      <c r="H61" s="751"/>
      <c r="I61" s="768"/>
      <c r="J61" s="702"/>
      <c r="K61" s="702"/>
      <c r="L61" s="702"/>
      <c r="M61" s="702"/>
      <c r="N61" s="702"/>
      <c r="O61" s="702"/>
      <c r="P61" s="702"/>
      <c r="Q61" s="702"/>
      <c r="R61" s="714"/>
      <c r="S61" s="457"/>
    </row>
    <row r="62" spans="1:19" s="749" customFormat="1" ht="15" customHeight="1">
      <c r="A62" s="453" t="s">
        <v>482</v>
      </c>
      <c r="B62" s="767">
        <f>SUM(B63:B66)</f>
        <v>75382</v>
      </c>
      <c r="C62" s="768">
        <f>SUM(C63:C66)</f>
        <v>64859</v>
      </c>
      <c r="D62" s="746">
        <f>SUM(C62/B62*100)</f>
        <v>86.04043405587541</v>
      </c>
      <c r="E62" s="768">
        <f>SUM(E63:E66)</f>
        <v>69240</v>
      </c>
      <c r="F62" s="747">
        <f>SUM(E62/B62*100)</f>
        <v>91.85216629964714</v>
      </c>
      <c r="G62" s="768">
        <f>SUM(G63:G66)</f>
        <v>47073</v>
      </c>
      <c r="H62" s="746">
        <f>SUM(G62/B62*100)</f>
        <v>62.44594200206946</v>
      </c>
      <c r="I62" s="748"/>
      <c r="J62" s="768">
        <f>SUM(J63:J66)</f>
        <v>18</v>
      </c>
      <c r="K62" s="768">
        <f>SUM(K63:K66)</f>
        <v>47073</v>
      </c>
      <c r="L62" s="768"/>
      <c r="M62" s="768">
        <f aca="true" t="shared" si="19" ref="M62:R62">SUM(M63:M66)</f>
        <v>4</v>
      </c>
      <c r="N62" s="768">
        <f t="shared" si="19"/>
        <v>37498</v>
      </c>
      <c r="O62" s="768">
        <f t="shared" si="19"/>
        <v>13</v>
      </c>
      <c r="P62" s="768">
        <f t="shared" si="19"/>
        <v>7575</v>
      </c>
      <c r="Q62" s="768">
        <f t="shared" si="19"/>
        <v>1</v>
      </c>
      <c r="R62" s="768">
        <f t="shared" si="19"/>
        <v>2000</v>
      </c>
      <c r="S62" s="453" t="s">
        <v>482</v>
      </c>
    </row>
    <row r="63" spans="1:19" s="730" customFormat="1" ht="15" customHeight="1">
      <c r="A63" s="457" t="s">
        <v>900</v>
      </c>
      <c r="B63" s="771">
        <v>33041</v>
      </c>
      <c r="C63" s="754">
        <v>26188</v>
      </c>
      <c r="D63" s="751">
        <f>SUM(C63/B63*100)</f>
        <v>79.2591023274114</v>
      </c>
      <c r="E63" s="714">
        <v>27640</v>
      </c>
      <c r="F63" s="753">
        <f>SUM(E63/B63*100)</f>
        <v>83.65364244423596</v>
      </c>
      <c r="G63" s="714">
        <v>19162</v>
      </c>
      <c r="H63" s="751">
        <f>SUM(G63/B63*100)</f>
        <v>57.99461275385127</v>
      </c>
      <c r="I63" s="755"/>
      <c r="J63" s="702">
        <v>4</v>
      </c>
      <c r="K63" s="702">
        <v>19162</v>
      </c>
      <c r="L63" s="748"/>
      <c r="M63" s="702">
        <v>1</v>
      </c>
      <c r="N63" s="702">
        <v>15480</v>
      </c>
      <c r="O63" s="702">
        <v>3</v>
      </c>
      <c r="P63" s="702">
        <v>3682</v>
      </c>
      <c r="Q63" s="714" t="s">
        <v>429</v>
      </c>
      <c r="R63" s="714" t="s">
        <v>429</v>
      </c>
      <c r="S63" s="457" t="s">
        <v>900</v>
      </c>
    </row>
    <row r="64" spans="1:19" s="730" customFormat="1" ht="15" customHeight="1">
      <c r="A64" s="457" t="s">
        <v>921</v>
      </c>
      <c r="B64" s="719">
        <v>12743</v>
      </c>
      <c r="C64" s="714">
        <v>10023</v>
      </c>
      <c r="D64" s="751">
        <f>SUM(C64/B64*100)</f>
        <v>78.65494781448639</v>
      </c>
      <c r="E64" s="714">
        <v>12070</v>
      </c>
      <c r="F64" s="753">
        <f>SUM(E64/B64*100)</f>
        <v>94.71866907321666</v>
      </c>
      <c r="G64" s="754">
        <v>3059</v>
      </c>
      <c r="H64" s="751">
        <f>SUM(G64/B64*100)</f>
        <v>24.005336263046377</v>
      </c>
      <c r="I64" s="755"/>
      <c r="J64" s="702">
        <v>7</v>
      </c>
      <c r="K64" s="702">
        <v>3059</v>
      </c>
      <c r="L64" s="702"/>
      <c r="M64" s="702">
        <v>1</v>
      </c>
      <c r="N64" s="714" t="s">
        <v>429</v>
      </c>
      <c r="O64" s="702">
        <v>5</v>
      </c>
      <c r="P64" s="702">
        <v>1059</v>
      </c>
      <c r="Q64" s="702">
        <v>1</v>
      </c>
      <c r="R64" s="714">
        <v>2000</v>
      </c>
      <c r="S64" s="457" t="s">
        <v>921</v>
      </c>
    </row>
    <row r="65" spans="1:19" s="730" customFormat="1" ht="15" customHeight="1">
      <c r="A65" s="457" t="s">
        <v>922</v>
      </c>
      <c r="B65" s="719">
        <v>19050</v>
      </c>
      <c r="C65" s="714">
        <v>18563</v>
      </c>
      <c r="D65" s="751">
        <f>SUM(C65/B65*100)</f>
        <v>97.44356955380577</v>
      </c>
      <c r="E65" s="714">
        <v>18800</v>
      </c>
      <c r="F65" s="753">
        <f>SUM(E65/B65*100)</f>
        <v>98.68766404199475</v>
      </c>
      <c r="G65" s="754">
        <v>15836</v>
      </c>
      <c r="H65" s="751">
        <v>85.3</v>
      </c>
      <c r="I65" s="755"/>
      <c r="J65" s="702">
        <v>4</v>
      </c>
      <c r="K65" s="702">
        <v>15836</v>
      </c>
      <c r="L65" s="702"/>
      <c r="M65" s="702">
        <v>1</v>
      </c>
      <c r="N65" s="702">
        <v>13953</v>
      </c>
      <c r="O65" s="702">
        <v>3</v>
      </c>
      <c r="P65" s="702">
        <v>1883</v>
      </c>
      <c r="Q65" s="714" t="s">
        <v>429</v>
      </c>
      <c r="R65" s="714" t="s">
        <v>429</v>
      </c>
      <c r="S65" s="457" t="s">
        <v>922</v>
      </c>
    </row>
    <row r="66" spans="1:19" s="730" customFormat="1" ht="15" customHeight="1">
      <c r="A66" s="457" t="s">
        <v>923</v>
      </c>
      <c r="B66" s="719">
        <v>10548</v>
      </c>
      <c r="C66" s="714">
        <v>10085</v>
      </c>
      <c r="D66" s="751">
        <f>SUM(C66/B66*100)</f>
        <v>95.61054228289723</v>
      </c>
      <c r="E66" s="714">
        <v>10730</v>
      </c>
      <c r="F66" s="753">
        <f>SUM(E66/B66*100)</f>
        <v>101.72544558210089</v>
      </c>
      <c r="G66" s="754">
        <v>9016</v>
      </c>
      <c r="H66" s="751">
        <f>SUM(G66/B66*100)</f>
        <v>85.47591960561243</v>
      </c>
      <c r="I66" s="755"/>
      <c r="J66" s="702">
        <v>3</v>
      </c>
      <c r="K66" s="702">
        <v>9016</v>
      </c>
      <c r="L66" s="748"/>
      <c r="M66" s="714">
        <v>1</v>
      </c>
      <c r="N66" s="702">
        <v>8065</v>
      </c>
      <c r="O66" s="714">
        <v>2</v>
      </c>
      <c r="P66" s="714">
        <v>951</v>
      </c>
      <c r="Q66" s="714" t="s">
        <v>429</v>
      </c>
      <c r="R66" s="714" t="s">
        <v>429</v>
      </c>
      <c r="S66" s="457" t="s">
        <v>923</v>
      </c>
    </row>
    <row r="67" spans="1:19" s="730" customFormat="1" ht="15" customHeight="1">
      <c r="A67" s="457"/>
      <c r="B67" s="719"/>
      <c r="C67" s="714"/>
      <c r="D67" s="751"/>
      <c r="E67" s="714"/>
      <c r="F67" s="761"/>
      <c r="G67" s="754"/>
      <c r="H67" s="751"/>
      <c r="I67" s="745"/>
      <c r="J67" s="702"/>
      <c r="K67" s="702"/>
      <c r="L67" s="702"/>
      <c r="M67" s="714"/>
      <c r="N67" s="714"/>
      <c r="O67" s="702"/>
      <c r="P67" s="702"/>
      <c r="Q67" s="702"/>
      <c r="R67" s="714"/>
      <c r="S67" s="457"/>
    </row>
    <row r="68" spans="1:19" s="749" customFormat="1" ht="15" customHeight="1">
      <c r="A68" s="453" t="s">
        <v>483</v>
      </c>
      <c r="B68" s="744">
        <f>SUM(B69:B70)</f>
        <v>114611</v>
      </c>
      <c r="C68" s="745">
        <f>SUM(C69:C70)</f>
        <v>110437</v>
      </c>
      <c r="D68" s="746">
        <f>SUM(C68/B68*100)</f>
        <v>96.35811571315143</v>
      </c>
      <c r="E68" s="745">
        <f>SUM(E69:E70)</f>
        <v>99131</v>
      </c>
      <c r="F68" s="747">
        <f>SUM(E68/B68*100)</f>
        <v>86.49344303775379</v>
      </c>
      <c r="G68" s="745">
        <f>SUM(G69:G70)</f>
        <v>76780</v>
      </c>
      <c r="H68" s="746">
        <f>SUM(G68/B68*100)</f>
        <v>66.99182451946149</v>
      </c>
      <c r="J68" s="745">
        <f>SUM(J69:J70)</f>
        <v>25</v>
      </c>
      <c r="K68" s="745">
        <f>SUM(K69:K70)</f>
        <v>76780</v>
      </c>
      <c r="L68" s="745"/>
      <c r="M68" s="745">
        <f aca="true" t="shared" si="20" ref="M68:R68">SUM(M69:M70)</f>
        <v>2</v>
      </c>
      <c r="N68" s="745">
        <f t="shared" si="20"/>
        <v>66222</v>
      </c>
      <c r="O68" s="745">
        <f t="shared" si="20"/>
        <v>22</v>
      </c>
      <c r="P68" s="745">
        <f t="shared" si="20"/>
        <v>10128</v>
      </c>
      <c r="Q68" s="745">
        <f t="shared" si="20"/>
        <v>1</v>
      </c>
      <c r="R68" s="745">
        <f t="shared" si="20"/>
        <v>430</v>
      </c>
      <c r="S68" s="453" t="s">
        <v>483</v>
      </c>
    </row>
    <row r="69" spans="1:19" s="730" customFormat="1" ht="15" customHeight="1">
      <c r="A69" s="457" t="s">
        <v>893</v>
      </c>
      <c r="B69" s="719">
        <v>92073</v>
      </c>
      <c r="C69" s="714">
        <v>88679</v>
      </c>
      <c r="D69" s="751">
        <f>SUM(C69/B69*100)</f>
        <v>96.31379448915534</v>
      </c>
      <c r="E69" s="714">
        <v>78281</v>
      </c>
      <c r="F69" s="753">
        <f>SUM(E69/B69*100)</f>
        <v>85.02058149511801</v>
      </c>
      <c r="G69" s="754">
        <v>58983</v>
      </c>
      <c r="H69" s="751">
        <f>SUM(G69/B69*100)</f>
        <v>64.06112541135838</v>
      </c>
      <c r="I69" s="755"/>
      <c r="J69" s="702">
        <v>23</v>
      </c>
      <c r="K69" s="702">
        <v>58983</v>
      </c>
      <c r="L69" s="702"/>
      <c r="M69" s="714">
        <v>1</v>
      </c>
      <c r="N69" s="714">
        <v>49750</v>
      </c>
      <c r="O69" s="702">
        <v>21</v>
      </c>
      <c r="P69" s="702">
        <v>8803</v>
      </c>
      <c r="Q69" s="702">
        <v>1</v>
      </c>
      <c r="R69" s="714">
        <v>430</v>
      </c>
      <c r="S69" s="457" t="s">
        <v>893</v>
      </c>
    </row>
    <row r="70" spans="1:19" s="730" customFormat="1" ht="15" customHeight="1">
      <c r="A70" s="772" t="s">
        <v>920</v>
      </c>
      <c r="B70" s="773">
        <v>22538</v>
      </c>
      <c r="C70" s="774">
        <v>21758</v>
      </c>
      <c r="D70" s="775">
        <f>SUM(C70/B70*100)</f>
        <v>96.53917827668826</v>
      </c>
      <c r="E70" s="774">
        <v>20850</v>
      </c>
      <c r="F70" s="776">
        <f>SUM(E70/B70*100)</f>
        <v>92.51042683467921</v>
      </c>
      <c r="G70" s="777">
        <v>17797</v>
      </c>
      <c r="H70" s="775">
        <f>SUM(G70/B70*100)</f>
        <v>78.96441565356287</v>
      </c>
      <c r="I70" s="778"/>
      <c r="J70" s="779">
        <v>2</v>
      </c>
      <c r="K70" s="779">
        <v>17797</v>
      </c>
      <c r="L70" s="779"/>
      <c r="M70" s="779">
        <v>1</v>
      </c>
      <c r="N70" s="779">
        <v>16472</v>
      </c>
      <c r="O70" s="779">
        <v>1</v>
      </c>
      <c r="P70" s="779">
        <v>1325</v>
      </c>
      <c r="Q70" s="774" t="s">
        <v>459</v>
      </c>
      <c r="R70" s="774" t="s">
        <v>459</v>
      </c>
      <c r="S70" s="772" t="s">
        <v>920</v>
      </c>
    </row>
    <row r="71" spans="1:19" s="730" customFormat="1" ht="15" customHeight="1">
      <c r="A71" s="103" t="s">
        <v>484</v>
      </c>
      <c r="B71" s="714"/>
      <c r="C71" s="714"/>
      <c r="D71" s="751"/>
      <c r="E71" s="714"/>
      <c r="F71" s="761"/>
      <c r="G71" s="754"/>
      <c r="H71" s="751"/>
      <c r="I71" s="755"/>
      <c r="J71" s="702"/>
      <c r="K71" s="702"/>
      <c r="L71" s="702"/>
      <c r="M71" s="702"/>
      <c r="N71" s="702"/>
      <c r="O71" s="702"/>
      <c r="P71" s="702"/>
      <c r="Q71" s="702"/>
      <c r="R71" s="702"/>
      <c r="S71" s="714"/>
    </row>
    <row r="72" spans="1:18" s="730" customFormat="1" ht="12">
      <c r="A72" s="708" t="s">
        <v>485</v>
      </c>
      <c r="B72" s="708"/>
      <c r="C72" s="708"/>
      <c r="H72" s="780"/>
      <c r="R72" s="780"/>
    </row>
    <row r="73" spans="1:18" ht="13.5">
      <c r="A73" s="730"/>
      <c r="B73" s="730"/>
      <c r="C73" s="730"/>
      <c r="D73" s="730"/>
      <c r="E73" s="730"/>
      <c r="F73" s="730"/>
      <c r="G73" s="730"/>
      <c r="H73" s="780"/>
      <c r="R73" s="781"/>
    </row>
    <row r="74" spans="1:18" ht="13.5">
      <c r="A74" s="730"/>
      <c r="B74" s="730"/>
      <c r="C74" s="730"/>
      <c r="D74" s="730"/>
      <c r="E74" s="730"/>
      <c r="F74" s="730"/>
      <c r="G74" s="730"/>
      <c r="H74" s="780"/>
      <c r="R74" s="781"/>
    </row>
    <row r="75" spans="1:18" ht="13.5">
      <c r="A75" s="730"/>
      <c r="B75" s="730"/>
      <c r="C75" s="730"/>
      <c r="D75" s="730"/>
      <c r="E75" s="730"/>
      <c r="F75" s="730"/>
      <c r="G75" s="730"/>
      <c r="H75" s="780"/>
      <c r="R75" s="781"/>
    </row>
    <row r="76" spans="8:18" ht="13.5">
      <c r="H76" s="781"/>
      <c r="R76" s="781"/>
    </row>
    <row r="77" spans="8:18" ht="13.5">
      <c r="H77" s="781"/>
      <c r="R77" s="781"/>
    </row>
    <row r="78" spans="4:18" ht="13.5">
      <c r="D78" s="708"/>
      <c r="E78" s="708"/>
      <c r="F78" s="708"/>
      <c r="G78" s="708"/>
      <c r="H78" s="352"/>
      <c r="R78" s="781"/>
    </row>
    <row r="79" spans="8:18" ht="13.5">
      <c r="H79" s="781"/>
      <c r="R79" s="781"/>
    </row>
    <row r="80" spans="8:18" ht="13.5">
      <c r="H80" s="781"/>
      <c r="R80" s="781"/>
    </row>
    <row r="81" spans="8:18" ht="13.5">
      <c r="H81" s="781"/>
      <c r="R81" s="781"/>
    </row>
    <row r="82" spans="8:18" ht="13.5">
      <c r="H82" s="781"/>
      <c r="R82" s="781"/>
    </row>
    <row r="83" spans="8:18" ht="13.5">
      <c r="H83" s="781"/>
      <c r="R83" s="781"/>
    </row>
    <row r="84" spans="8:18" ht="13.5">
      <c r="H84" s="781"/>
      <c r="R84" s="781"/>
    </row>
    <row r="85" spans="8:18" ht="13.5">
      <c r="H85" s="781"/>
      <c r="R85" s="781"/>
    </row>
    <row r="86" spans="8:18" ht="13.5">
      <c r="H86" s="781"/>
      <c r="R86" s="781"/>
    </row>
    <row r="87" spans="8:18" ht="13.5">
      <c r="H87" s="781"/>
      <c r="R87" s="781"/>
    </row>
    <row r="88" spans="8:18" ht="13.5">
      <c r="H88" s="781"/>
      <c r="R88" s="781"/>
    </row>
    <row r="89" spans="8:18" ht="13.5">
      <c r="H89" s="781"/>
      <c r="R89" s="781"/>
    </row>
    <row r="90" spans="8:18" ht="13.5">
      <c r="H90" s="781"/>
      <c r="R90" s="781"/>
    </row>
    <row r="91" spans="8:18" ht="13.5">
      <c r="H91" s="781"/>
      <c r="R91" s="781"/>
    </row>
    <row r="92" spans="8:18" ht="13.5">
      <c r="H92" s="781"/>
      <c r="R92" s="781"/>
    </row>
    <row r="93" spans="8:18" ht="13.5">
      <c r="H93" s="781"/>
      <c r="R93" s="781"/>
    </row>
    <row r="94" spans="8:18" ht="13.5">
      <c r="H94" s="781"/>
      <c r="R94" s="781"/>
    </row>
    <row r="95" spans="8:18" ht="13.5">
      <c r="H95" s="781"/>
      <c r="R95" s="781"/>
    </row>
    <row r="96" spans="8:18" ht="13.5">
      <c r="H96" s="781"/>
      <c r="R96" s="781"/>
    </row>
    <row r="97" spans="8:18" ht="13.5">
      <c r="H97" s="781"/>
      <c r="R97" s="781"/>
    </row>
    <row r="98" spans="8:18" ht="13.5">
      <c r="H98" s="781"/>
      <c r="R98" s="781"/>
    </row>
    <row r="99" spans="8:18" ht="13.5">
      <c r="H99" s="781"/>
      <c r="R99" s="781"/>
    </row>
    <row r="100" spans="8:18" ht="13.5">
      <c r="H100" s="781"/>
      <c r="R100" s="781"/>
    </row>
    <row r="101" spans="8:18" ht="13.5">
      <c r="H101" s="781"/>
      <c r="R101" s="781"/>
    </row>
    <row r="102" spans="8:18" ht="13.5">
      <c r="H102" s="781"/>
      <c r="R102" s="781"/>
    </row>
    <row r="103" spans="8:18" ht="13.5">
      <c r="H103" s="781"/>
      <c r="R103" s="781"/>
    </row>
    <row r="104" spans="8:18" ht="13.5">
      <c r="H104" s="781"/>
      <c r="R104" s="781"/>
    </row>
    <row r="105" spans="8:18" ht="13.5">
      <c r="H105" s="781"/>
      <c r="R105" s="781"/>
    </row>
    <row r="106" spans="8:18" ht="13.5">
      <c r="H106" s="781"/>
      <c r="R106" s="781"/>
    </row>
    <row r="107" spans="8:18" ht="13.5">
      <c r="H107" s="781"/>
      <c r="R107" s="781"/>
    </row>
    <row r="108" spans="8:18" ht="13.5">
      <c r="H108" s="781"/>
      <c r="R108" s="781"/>
    </row>
    <row r="109" spans="8:18" ht="13.5">
      <c r="H109" s="781"/>
      <c r="R109" s="781"/>
    </row>
    <row r="110" spans="8:18" ht="13.5">
      <c r="H110" s="781"/>
      <c r="R110" s="781"/>
    </row>
    <row r="111" spans="8:18" ht="13.5">
      <c r="H111" s="781"/>
      <c r="R111" s="781"/>
    </row>
    <row r="112" spans="8:18" ht="13.5">
      <c r="H112" s="781"/>
      <c r="R112" s="781"/>
    </row>
    <row r="113" spans="8:18" ht="13.5">
      <c r="H113" s="781"/>
      <c r="R113" s="781"/>
    </row>
    <row r="114" spans="8:18" ht="13.5">
      <c r="H114" s="781"/>
      <c r="R114" s="781"/>
    </row>
    <row r="115" spans="8:18" ht="13.5">
      <c r="H115" s="781"/>
      <c r="R115" s="781"/>
    </row>
    <row r="116" spans="8:18" ht="13.5">
      <c r="H116" s="781"/>
      <c r="R116" s="781"/>
    </row>
    <row r="117" spans="8:18" ht="13.5">
      <c r="H117" s="781"/>
      <c r="R117" s="781"/>
    </row>
    <row r="118" spans="8:18" ht="13.5">
      <c r="H118" s="781"/>
      <c r="R118" s="781"/>
    </row>
    <row r="119" spans="8:18" ht="13.5">
      <c r="H119" s="781"/>
      <c r="R119" s="781"/>
    </row>
    <row r="120" spans="8:18" ht="13.5">
      <c r="H120" s="781"/>
      <c r="R120" s="781"/>
    </row>
    <row r="121" spans="8:18" ht="13.5">
      <c r="H121" s="781"/>
      <c r="R121" s="781"/>
    </row>
    <row r="122" spans="8:18" ht="13.5">
      <c r="H122" s="781"/>
      <c r="R122" s="781"/>
    </row>
    <row r="123" spans="8:18" ht="13.5">
      <c r="H123" s="781"/>
      <c r="R123" s="781"/>
    </row>
    <row r="124" spans="8:18" ht="13.5">
      <c r="H124" s="781"/>
      <c r="R124" s="781"/>
    </row>
    <row r="125" spans="8:18" ht="13.5">
      <c r="H125" s="781"/>
      <c r="R125" s="781"/>
    </row>
    <row r="126" spans="8:18" ht="13.5">
      <c r="H126" s="781"/>
      <c r="R126" s="781"/>
    </row>
    <row r="127" spans="8:18" ht="13.5">
      <c r="H127" s="781"/>
      <c r="R127" s="781"/>
    </row>
    <row r="128" spans="8:18" ht="13.5">
      <c r="H128" s="781"/>
      <c r="R128" s="781"/>
    </row>
    <row r="129" spans="8:18" ht="13.5">
      <c r="H129" s="781"/>
      <c r="R129" s="781"/>
    </row>
    <row r="130" spans="8:18" ht="13.5">
      <c r="H130" s="781"/>
      <c r="R130" s="781"/>
    </row>
    <row r="131" spans="8:18" ht="13.5">
      <c r="H131" s="781"/>
      <c r="R131" s="781"/>
    </row>
    <row r="132" spans="8:18" ht="13.5">
      <c r="H132" s="781"/>
      <c r="R132" s="781"/>
    </row>
    <row r="133" spans="8:18" ht="13.5">
      <c r="H133" s="781"/>
      <c r="R133" s="781"/>
    </row>
    <row r="134" spans="8:18" ht="13.5">
      <c r="H134" s="781"/>
      <c r="R134" s="781"/>
    </row>
    <row r="135" spans="8:18" ht="13.5">
      <c r="H135" s="781"/>
      <c r="R135" s="781"/>
    </row>
    <row r="136" spans="8:18" ht="13.5">
      <c r="H136" s="781"/>
      <c r="R136" s="781"/>
    </row>
    <row r="137" spans="8:18" ht="13.5">
      <c r="H137" s="781"/>
      <c r="R137" s="781"/>
    </row>
    <row r="138" spans="8:18" ht="13.5">
      <c r="H138" s="781"/>
      <c r="R138" s="781"/>
    </row>
    <row r="139" spans="8:18" ht="13.5">
      <c r="H139" s="781"/>
      <c r="R139" s="781"/>
    </row>
    <row r="140" spans="8:18" ht="13.5">
      <c r="H140" s="781"/>
      <c r="R140" s="781"/>
    </row>
    <row r="141" ht="13.5">
      <c r="H141" s="781"/>
    </row>
    <row r="142" ht="13.5">
      <c r="H142" s="781"/>
    </row>
    <row r="143" ht="13.5">
      <c r="H143" s="781"/>
    </row>
    <row r="144" ht="13.5">
      <c r="H144" s="781"/>
    </row>
    <row r="145" ht="13.5">
      <c r="H145" s="781"/>
    </row>
    <row r="146" ht="13.5">
      <c r="H146" s="781"/>
    </row>
    <row r="147" ht="13.5">
      <c r="H147" s="781"/>
    </row>
    <row r="148" ht="13.5">
      <c r="H148" s="781"/>
    </row>
    <row r="149" ht="13.5">
      <c r="H149" s="781"/>
    </row>
    <row r="150" ht="13.5">
      <c r="H150" s="781"/>
    </row>
    <row r="151" ht="13.5">
      <c r="H151" s="781"/>
    </row>
    <row r="152" ht="13.5">
      <c r="H152" s="781"/>
    </row>
    <row r="153" ht="13.5">
      <c r="H153" s="781"/>
    </row>
    <row r="154" ht="13.5">
      <c r="H154" s="781"/>
    </row>
    <row r="155" ht="13.5">
      <c r="H155" s="781"/>
    </row>
    <row r="156" ht="13.5">
      <c r="H156" s="781"/>
    </row>
    <row r="157" ht="13.5">
      <c r="H157" s="781"/>
    </row>
    <row r="158" ht="13.5">
      <c r="H158" s="781"/>
    </row>
    <row r="159" ht="13.5">
      <c r="H159" s="781"/>
    </row>
    <row r="160" ht="13.5">
      <c r="H160" s="781"/>
    </row>
    <row r="161" ht="13.5">
      <c r="H161" s="781"/>
    </row>
    <row r="162" ht="13.5">
      <c r="H162" s="781"/>
    </row>
    <row r="163" ht="13.5">
      <c r="H163" s="781"/>
    </row>
    <row r="164" ht="13.5">
      <c r="H164" s="781"/>
    </row>
    <row r="165" ht="13.5">
      <c r="H165" s="781"/>
    </row>
    <row r="166" ht="13.5">
      <c r="H166" s="781"/>
    </row>
    <row r="167" ht="13.5">
      <c r="H167" s="781"/>
    </row>
    <row r="168" ht="13.5">
      <c r="H168" s="781"/>
    </row>
    <row r="169" ht="13.5">
      <c r="H169" s="781"/>
    </row>
    <row r="170" ht="13.5">
      <c r="H170" s="781"/>
    </row>
    <row r="171" ht="13.5">
      <c r="H171" s="781"/>
    </row>
    <row r="172" ht="13.5">
      <c r="H172" s="781"/>
    </row>
    <row r="173" ht="13.5">
      <c r="H173" s="781"/>
    </row>
    <row r="174" ht="13.5">
      <c r="H174" s="781"/>
    </row>
    <row r="175" ht="13.5">
      <c r="H175" s="781"/>
    </row>
    <row r="176" ht="13.5">
      <c r="H176" s="781"/>
    </row>
    <row r="177" ht="13.5">
      <c r="H177" s="781"/>
    </row>
    <row r="178" ht="13.5">
      <c r="H178" s="781"/>
    </row>
    <row r="179" ht="13.5">
      <c r="H179" s="781"/>
    </row>
    <row r="180" ht="13.5">
      <c r="H180" s="781"/>
    </row>
    <row r="181" ht="13.5">
      <c r="H181" s="781"/>
    </row>
    <row r="182" ht="13.5">
      <c r="H182" s="781"/>
    </row>
    <row r="183" ht="13.5">
      <c r="H183" s="781"/>
    </row>
    <row r="184" ht="13.5">
      <c r="H184" s="781"/>
    </row>
    <row r="185" ht="13.5">
      <c r="H185" s="781"/>
    </row>
    <row r="186" ht="13.5">
      <c r="H186" s="781"/>
    </row>
    <row r="187" ht="13.5">
      <c r="H187" s="781"/>
    </row>
    <row r="188" ht="13.5">
      <c r="H188" s="781"/>
    </row>
    <row r="189" ht="13.5">
      <c r="H189" s="781"/>
    </row>
    <row r="190" ht="13.5">
      <c r="H190" s="781"/>
    </row>
    <row r="191" ht="13.5">
      <c r="H191" s="781"/>
    </row>
    <row r="192" ht="13.5">
      <c r="H192" s="781"/>
    </row>
    <row r="193" ht="13.5">
      <c r="H193" s="781"/>
    </row>
    <row r="194" ht="13.5">
      <c r="H194" s="781"/>
    </row>
    <row r="195" ht="13.5">
      <c r="H195" s="781"/>
    </row>
    <row r="196" ht="13.5">
      <c r="H196" s="781"/>
    </row>
    <row r="197" ht="13.5">
      <c r="H197" s="781"/>
    </row>
    <row r="198" ht="13.5">
      <c r="H198" s="781"/>
    </row>
    <row r="199" ht="13.5">
      <c r="H199" s="781"/>
    </row>
    <row r="200" ht="13.5">
      <c r="H200" s="781"/>
    </row>
    <row r="201" ht="13.5">
      <c r="H201" s="781"/>
    </row>
    <row r="202" ht="13.5">
      <c r="H202" s="781"/>
    </row>
    <row r="203" ht="13.5">
      <c r="H203" s="781"/>
    </row>
    <row r="204" ht="13.5">
      <c r="H204" s="781"/>
    </row>
    <row r="205" ht="13.5">
      <c r="H205" s="781"/>
    </row>
    <row r="206" ht="13.5">
      <c r="H206" s="781"/>
    </row>
    <row r="207" ht="13.5">
      <c r="H207" s="781"/>
    </row>
    <row r="208" ht="13.5">
      <c r="H208" s="781"/>
    </row>
    <row r="209" ht="13.5">
      <c r="H209" s="781"/>
    </row>
    <row r="210" ht="13.5">
      <c r="H210" s="781"/>
    </row>
    <row r="211" ht="13.5">
      <c r="H211" s="781"/>
    </row>
    <row r="212" ht="13.5">
      <c r="H212" s="781"/>
    </row>
    <row r="213" ht="13.5">
      <c r="H213" s="781"/>
    </row>
    <row r="214" ht="13.5">
      <c r="H214" s="781"/>
    </row>
    <row r="215" ht="13.5">
      <c r="H215" s="781"/>
    </row>
    <row r="216" ht="13.5">
      <c r="H216" s="781"/>
    </row>
    <row r="217" ht="13.5">
      <c r="H217" s="781"/>
    </row>
    <row r="218" ht="13.5">
      <c r="H218" s="781"/>
    </row>
    <row r="219" ht="13.5">
      <c r="H219" s="781"/>
    </row>
    <row r="220" ht="13.5">
      <c r="H220" s="781"/>
    </row>
    <row r="221" ht="13.5">
      <c r="H221" s="781"/>
    </row>
    <row r="222" ht="13.5">
      <c r="H222" s="781"/>
    </row>
    <row r="223" ht="13.5">
      <c r="H223" s="781"/>
    </row>
    <row r="224" ht="13.5">
      <c r="H224" s="781"/>
    </row>
    <row r="225" ht="13.5">
      <c r="H225" s="781"/>
    </row>
    <row r="226" ht="13.5">
      <c r="H226" s="781"/>
    </row>
    <row r="227" ht="13.5">
      <c r="H227" s="781"/>
    </row>
    <row r="228" ht="13.5">
      <c r="H228" s="781"/>
    </row>
    <row r="229" ht="13.5">
      <c r="H229" s="781"/>
    </row>
    <row r="230" ht="13.5">
      <c r="H230" s="781"/>
    </row>
    <row r="231" ht="13.5">
      <c r="H231" s="781"/>
    </row>
    <row r="232" ht="13.5">
      <c r="H232" s="781"/>
    </row>
    <row r="233" ht="13.5">
      <c r="H233" s="781"/>
    </row>
    <row r="234" ht="13.5">
      <c r="H234" s="781"/>
    </row>
    <row r="235" ht="13.5">
      <c r="H235" s="781"/>
    </row>
    <row r="236" ht="13.5">
      <c r="H236" s="781"/>
    </row>
    <row r="237" ht="13.5">
      <c r="H237" s="781"/>
    </row>
    <row r="238" ht="13.5">
      <c r="H238" s="781"/>
    </row>
    <row r="239" ht="13.5">
      <c r="H239" s="781"/>
    </row>
    <row r="240" ht="13.5">
      <c r="H240" s="781"/>
    </row>
    <row r="241" ht="13.5">
      <c r="H241" s="781"/>
    </row>
    <row r="242" ht="13.5">
      <c r="H242" s="781"/>
    </row>
    <row r="243" ht="13.5">
      <c r="H243" s="781"/>
    </row>
    <row r="244" ht="13.5">
      <c r="H244" s="781"/>
    </row>
    <row r="245" ht="13.5">
      <c r="H245" s="781"/>
    </row>
    <row r="246" ht="13.5">
      <c r="H246" s="781"/>
    </row>
    <row r="247" ht="13.5">
      <c r="H247" s="781"/>
    </row>
    <row r="248" ht="13.5">
      <c r="H248" s="781"/>
    </row>
    <row r="249" ht="13.5">
      <c r="H249" s="781"/>
    </row>
    <row r="250" ht="13.5">
      <c r="H250" s="781"/>
    </row>
    <row r="251" ht="13.5">
      <c r="H251" s="781"/>
    </row>
    <row r="252" ht="13.5">
      <c r="H252" s="781"/>
    </row>
    <row r="253" ht="13.5">
      <c r="H253" s="781"/>
    </row>
    <row r="254" ht="13.5">
      <c r="H254" s="781"/>
    </row>
    <row r="255" ht="13.5">
      <c r="H255" s="781"/>
    </row>
    <row r="256" ht="13.5">
      <c r="H256" s="781"/>
    </row>
    <row r="257" ht="13.5">
      <c r="H257" s="781"/>
    </row>
    <row r="258" ht="13.5">
      <c r="H258" s="781"/>
    </row>
    <row r="259" ht="13.5">
      <c r="H259" s="781"/>
    </row>
    <row r="260" ht="13.5">
      <c r="H260" s="781"/>
    </row>
    <row r="261" ht="13.5">
      <c r="H261" s="781"/>
    </row>
    <row r="262" ht="13.5">
      <c r="H262" s="781"/>
    </row>
    <row r="263" ht="13.5">
      <c r="H263" s="781"/>
    </row>
    <row r="264" ht="13.5">
      <c r="H264" s="781"/>
    </row>
    <row r="265" ht="13.5">
      <c r="H265" s="781"/>
    </row>
    <row r="266" ht="13.5">
      <c r="H266" s="781"/>
    </row>
    <row r="267" ht="13.5">
      <c r="H267" s="781"/>
    </row>
    <row r="268" ht="13.5">
      <c r="H268" s="781"/>
    </row>
    <row r="269" ht="13.5">
      <c r="H269" s="781"/>
    </row>
    <row r="270" ht="13.5">
      <c r="H270" s="781"/>
    </row>
    <row r="271" ht="13.5">
      <c r="H271" s="781"/>
    </row>
    <row r="272" ht="13.5">
      <c r="H272" s="781"/>
    </row>
    <row r="273" ht="13.5">
      <c r="H273" s="781"/>
    </row>
    <row r="274" ht="13.5">
      <c r="H274" s="781"/>
    </row>
    <row r="275" ht="13.5">
      <c r="H275" s="781"/>
    </row>
    <row r="276" ht="13.5">
      <c r="H276" s="781"/>
    </row>
    <row r="277" ht="13.5">
      <c r="H277" s="781"/>
    </row>
    <row r="278" ht="13.5">
      <c r="H278" s="781"/>
    </row>
    <row r="279" ht="13.5">
      <c r="H279" s="781"/>
    </row>
    <row r="280" ht="13.5">
      <c r="H280" s="781"/>
    </row>
    <row r="281" ht="13.5">
      <c r="H281" s="781"/>
    </row>
    <row r="282" ht="13.5">
      <c r="H282" s="781"/>
    </row>
    <row r="283" ht="13.5">
      <c r="H283" s="781"/>
    </row>
    <row r="284" ht="13.5">
      <c r="H284" s="781"/>
    </row>
    <row r="285" ht="13.5">
      <c r="H285" s="781"/>
    </row>
    <row r="286" ht="13.5">
      <c r="H286" s="781"/>
    </row>
    <row r="287" ht="13.5">
      <c r="H287" s="781"/>
    </row>
    <row r="288" ht="13.5">
      <c r="H288" s="781"/>
    </row>
    <row r="289" ht="13.5">
      <c r="H289" s="781"/>
    </row>
    <row r="290" ht="13.5">
      <c r="H290" s="781"/>
    </row>
    <row r="291" ht="13.5">
      <c r="H291" s="781"/>
    </row>
    <row r="292" ht="13.5">
      <c r="H292" s="781"/>
    </row>
    <row r="293" ht="13.5">
      <c r="H293" s="781"/>
    </row>
    <row r="294" ht="13.5">
      <c r="H294" s="781"/>
    </row>
    <row r="295" ht="13.5">
      <c r="H295" s="781"/>
    </row>
    <row r="296" ht="13.5">
      <c r="H296" s="781"/>
    </row>
    <row r="297" ht="13.5">
      <c r="H297" s="781"/>
    </row>
    <row r="298" ht="13.5">
      <c r="H298" s="781"/>
    </row>
    <row r="299" ht="13.5">
      <c r="H299" s="781"/>
    </row>
    <row r="300" ht="13.5">
      <c r="H300" s="781"/>
    </row>
    <row r="301" ht="13.5">
      <c r="H301" s="781"/>
    </row>
    <row r="302" ht="13.5">
      <c r="H302" s="781"/>
    </row>
    <row r="303" ht="13.5">
      <c r="H303" s="781"/>
    </row>
    <row r="304" ht="13.5">
      <c r="H304" s="781"/>
    </row>
    <row r="305" ht="13.5">
      <c r="H305" s="781"/>
    </row>
    <row r="306" ht="13.5">
      <c r="H306" s="781"/>
    </row>
    <row r="307" ht="13.5">
      <c r="H307" s="781"/>
    </row>
    <row r="308" ht="13.5">
      <c r="H308" s="781"/>
    </row>
    <row r="309" ht="13.5">
      <c r="H309" s="781"/>
    </row>
    <row r="310" ht="13.5">
      <c r="H310" s="781"/>
    </row>
    <row r="311" ht="13.5">
      <c r="H311" s="781"/>
    </row>
    <row r="312" ht="13.5">
      <c r="H312" s="781"/>
    </row>
    <row r="313" ht="13.5">
      <c r="H313" s="781"/>
    </row>
    <row r="314" ht="13.5">
      <c r="H314" s="781"/>
    </row>
    <row r="315" ht="13.5">
      <c r="H315" s="781"/>
    </row>
    <row r="316" ht="13.5">
      <c r="H316" s="781"/>
    </row>
    <row r="317" ht="13.5">
      <c r="H317" s="781"/>
    </row>
    <row r="318" ht="13.5">
      <c r="H318" s="781"/>
    </row>
    <row r="319" ht="13.5">
      <c r="H319" s="781"/>
    </row>
    <row r="320" ht="13.5">
      <c r="H320" s="781"/>
    </row>
    <row r="321" ht="13.5">
      <c r="H321" s="781"/>
    </row>
    <row r="322" ht="13.5">
      <c r="H322" s="781"/>
    </row>
    <row r="323" ht="13.5">
      <c r="H323" s="781"/>
    </row>
    <row r="324" ht="13.5">
      <c r="H324" s="781"/>
    </row>
    <row r="325" ht="13.5">
      <c r="H325" s="781"/>
    </row>
    <row r="326" ht="13.5">
      <c r="H326" s="781"/>
    </row>
    <row r="327" ht="13.5">
      <c r="H327" s="781"/>
    </row>
    <row r="328" ht="13.5">
      <c r="H328" s="781"/>
    </row>
    <row r="329" ht="13.5">
      <c r="H329" s="781"/>
    </row>
    <row r="330" ht="13.5">
      <c r="H330" s="781"/>
    </row>
    <row r="331" ht="13.5">
      <c r="H331" s="781"/>
    </row>
    <row r="332" ht="13.5">
      <c r="H332" s="781"/>
    </row>
    <row r="333" ht="13.5">
      <c r="H333" s="781"/>
    </row>
    <row r="334" ht="13.5">
      <c r="H334" s="781"/>
    </row>
    <row r="335" ht="13.5">
      <c r="H335" s="781"/>
    </row>
    <row r="336" ht="13.5">
      <c r="H336" s="781"/>
    </row>
    <row r="337" ht="13.5">
      <c r="H337" s="781"/>
    </row>
    <row r="338" ht="13.5">
      <c r="H338" s="781"/>
    </row>
    <row r="339" ht="13.5">
      <c r="H339" s="781"/>
    </row>
    <row r="340" ht="13.5">
      <c r="H340" s="781"/>
    </row>
    <row r="341" ht="13.5">
      <c r="H341" s="781"/>
    </row>
    <row r="342" ht="13.5">
      <c r="H342" s="781"/>
    </row>
    <row r="343" ht="13.5">
      <c r="H343" s="781"/>
    </row>
    <row r="344" ht="13.5">
      <c r="H344" s="781"/>
    </row>
    <row r="345" ht="13.5">
      <c r="H345" s="781"/>
    </row>
    <row r="346" ht="13.5">
      <c r="H346" s="781"/>
    </row>
    <row r="347" ht="13.5">
      <c r="H347" s="781"/>
    </row>
    <row r="348" ht="13.5">
      <c r="H348" s="781"/>
    </row>
    <row r="349" ht="13.5">
      <c r="H349" s="781"/>
    </row>
    <row r="350" ht="13.5">
      <c r="H350" s="781"/>
    </row>
    <row r="351" ht="13.5">
      <c r="H351" s="781"/>
    </row>
    <row r="352" ht="13.5">
      <c r="H352" s="781"/>
    </row>
    <row r="353" ht="13.5">
      <c r="H353" s="781"/>
    </row>
    <row r="354" ht="13.5">
      <c r="H354" s="781"/>
    </row>
    <row r="355" ht="13.5">
      <c r="H355" s="781"/>
    </row>
    <row r="356" ht="13.5">
      <c r="H356" s="781"/>
    </row>
    <row r="357" ht="13.5">
      <c r="H357" s="781"/>
    </row>
    <row r="358" ht="13.5">
      <c r="H358" s="781"/>
    </row>
    <row r="359" ht="13.5">
      <c r="H359" s="781"/>
    </row>
    <row r="360" ht="13.5">
      <c r="H360" s="781"/>
    </row>
    <row r="361" ht="13.5">
      <c r="H361" s="781"/>
    </row>
    <row r="362" ht="13.5">
      <c r="H362" s="781"/>
    </row>
    <row r="363" ht="13.5">
      <c r="H363" s="781"/>
    </row>
    <row r="364" ht="13.5">
      <c r="H364" s="781"/>
    </row>
    <row r="365" ht="13.5">
      <c r="H365" s="781"/>
    </row>
    <row r="366" ht="13.5">
      <c r="H366" s="781"/>
    </row>
    <row r="367" ht="13.5">
      <c r="H367" s="781"/>
    </row>
    <row r="368" ht="13.5">
      <c r="H368" s="781"/>
    </row>
    <row r="369" ht="13.5">
      <c r="H369" s="781"/>
    </row>
    <row r="370" ht="13.5">
      <c r="H370" s="781"/>
    </row>
    <row r="371" ht="13.5">
      <c r="H371" s="781"/>
    </row>
    <row r="372" ht="13.5">
      <c r="H372" s="781"/>
    </row>
    <row r="373" ht="13.5">
      <c r="H373" s="781"/>
    </row>
    <row r="374" ht="13.5">
      <c r="H374" s="781"/>
    </row>
    <row r="375" ht="13.5">
      <c r="H375" s="781"/>
    </row>
    <row r="376" ht="13.5">
      <c r="H376" s="781"/>
    </row>
    <row r="377" ht="13.5">
      <c r="H377" s="781"/>
    </row>
    <row r="378" ht="13.5">
      <c r="H378" s="781"/>
    </row>
    <row r="379" ht="13.5">
      <c r="H379" s="781"/>
    </row>
    <row r="380" ht="13.5">
      <c r="H380" s="781"/>
    </row>
    <row r="381" ht="13.5">
      <c r="H381" s="781"/>
    </row>
    <row r="382" ht="13.5">
      <c r="H382" s="781"/>
    </row>
    <row r="383" ht="13.5">
      <c r="H383" s="781"/>
    </row>
    <row r="384" ht="13.5">
      <c r="H384" s="781"/>
    </row>
    <row r="385" ht="13.5">
      <c r="H385" s="781"/>
    </row>
    <row r="386" ht="13.5">
      <c r="H386" s="781"/>
    </row>
    <row r="387" ht="13.5">
      <c r="H387" s="781"/>
    </row>
    <row r="388" ht="13.5">
      <c r="H388" s="781"/>
    </row>
    <row r="389" ht="13.5">
      <c r="H389" s="781"/>
    </row>
    <row r="390" ht="13.5">
      <c r="H390" s="781"/>
    </row>
    <row r="391" ht="13.5">
      <c r="H391" s="781"/>
    </row>
    <row r="392" ht="13.5">
      <c r="H392" s="781"/>
    </row>
    <row r="393" ht="13.5">
      <c r="H393" s="781"/>
    </row>
    <row r="394" ht="13.5">
      <c r="H394" s="781"/>
    </row>
    <row r="395" ht="13.5">
      <c r="H395" s="781"/>
    </row>
    <row r="396" ht="13.5">
      <c r="H396" s="781"/>
    </row>
    <row r="397" ht="13.5">
      <c r="H397" s="781"/>
    </row>
    <row r="398" ht="13.5">
      <c r="H398" s="781"/>
    </row>
    <row r="399" ht="13.5">
      <c r="H399" s="781"/>
    </row>
    <row r="400" ht="13.5">
      <c r="H400" s="781"/>
    </row>
    <row r="401" ht="13.5">
      <c r="H401" s="781"/>
    </row>
    <row r="402" ht="13.5">
      <c r="H402" s="781"/>
    </row>
    <row r="403" ht="13.5">
      <c r="H403" s="781"/>
    </row>
    <row r="404" ht="13.5">
      <c r="H404" s="781"/>
    </row>
    <row r="405" ht="13.5">
      <c r="H405" s="781"/>
    </row>
    <row r="406" ht="13.5">
      <c r="H406" s="781"/>
    </row>
    <row r="407" ht="13.5">
      <c r="H407" s="781"/>
    </row>
    <row r="408" ht="13.5">
      <c r="H408" s="781"/>
    </row>
    <row r="409" ht="13.5">
      <c r="H409" s="781"/>
    </row>
    <row r="410" ht="13.5">
      <c r="H410" s="781"/>
    </row>
    <row r="411" ht="13.5">
      <c r="H411" s="781"/>
    </row>
    <row r="412" ht="13.5">
      <c r="H412" s="781"/>
    </row>
    <row r="413" ht="13.5">
      <c r="H413" s="781"/>
    </row>
    <row r="414" ht="13.5">
      <c r="H414" s="781"/>
    </row>
    <row r="415" ht="13.5">
      <c r="H415" s="781"/>
    </row>
    <row r="416" ht="13.5">
      <c r="H416" s="781"/>
    </row>
    <row r="417" ht="13.5">
      <c r="H417" s="781"/>
    </row>
    <row r="418" ht="13.5">
      <c r="H418" s="781"/>
    </row>
    <row r="419" ht="13.5">
      <c r="H419" s="781"/>
    </row>
    <row r="420" ht="13.5">
      <c r="H420" s="781"/>
    </row>
    <row r="421" ht="13.5">
      <c r="H421" s="781"/>
    </row>
    <row r="422" ht="13.5">
      <c r="H422" s="781"/>
    </row>
    <row r="423" ht="13.5">
      <c r="H423" s="781"/>
    </row>
    <row r="424" ht="13.5">
      <c r="H424" s="781"/>
    </row>
    <row r="425" ht="13.5">
      <c r="H425" s="781"/>
    </row>
    <row r="426" ht="13.5">
      <c r="H426" s="781"/>
    </row>
    <row r="427" ht="13.5">
      <c r="H427" s="781"/>
    </row>
    <row r="428" ht="13.5">
      <c r="H428" s="781"/>
    </row>
    <row r="429" ht="13.5">
      <c r="H429" s="781"/>
    </row>
    <row r="430" ht="13.5">
      <c r="H430" s="781"/>
    </row>
    <row r="431" ht="13.5">
      <c r="H431" s="781"/>
    </row>
    <row r="432" ht="13.5">
      <c r="H432" s="781"/>
    </row>
    <row r="433" ht="13.5">
      <c r="H433" s="781"/>
    </row>
    <row r="434" ht="13.5">
      <c r="H434" s="781"/>
    </row>
    <row r="435" ht="13.5">
      <c r="H435" s="781"/>
    </row>
    <row r="436" ht="13.5">
      <c r="H436" s="781"/>
    </row>
    <row r="437" ht="13.5">
      <c r="H437" s="781"/>
    </row>
    <row r="438" ht="13.5">
      <c r="H438" s="781"/>
    </row>
    <row r="439" ht="13.5">
      <c r="H439" s="781"/>
    </row>
    <row r="440" ht="13.5">
      <c r="H440" s="781"/>
    </row>
    <row r="441" ht="13.5">
      <c r="H441" s="781"/>
    </row>
    <row r="442" ht="13.5">
      <c r="H442" s="781"/>
    </row>
    <row r="443" ht="13.5">
      <c r="H443" s="781"/>
    </row>
    <row r="444" ht="13.5">
      <c r="H444" s="781"/>
    </row>
    <row r="445" ht="13.5">
      <c r="H445" s="781"/>
    </row>
    <row r="446" ht="13.5">
      <c r="H446" s="781"/>
    </row>
    <row r="447" ht="13.5">
      <c r="H447" s="781"/>
    </row>
    <row r="448" ht="13.5">
      <c r="H448" s="781"/>
    </row>
    <row r="449" ht="13.5">
      <c r="H449" s="781"/>
    </row>
    <row r="450" ht="13.5">
      <c r="H450" s="781"/>
    </row>
    <row r="451" ht="13.5">
      <c r="H451" s="781"/>
    </row>
    <row r="452" ht="13.5">
      <c r="H452" s="781"/>
    </row>
    <row r="453" ht="13.5">
      <c r="H453" s="781"/>
    </row>
    <row r="454" ht="13.5">
      <c r="H454" s="781"/>
    </row>
    <row r="455" ht="13.5">
      <c r="H455" s="781"/>
    </row>
    <row r="456" ht="13.5">
      <c r="H456" s="781"/>
    </row>
    <row r="457" ht="13.5">
      <c r="H457" s="781"/>
    </row>
    <row r="458" ht="13.5">
      <c r="H458" s="781"/>
    </row>
    <row r="459" ht="13.5">
      <c r="H459" s="781"/>
    </row>
    <row r="460" ht="13.5">
      <c r="H460" s="781"/>
    </row>
    <row r="461" ht="13.5">
      <c r="H461" s="781"/>
    </row>
    <row r="462" ht="13.5">
      <c r="H462" s="781"/>
    </row>
    <row r="463" ht="13.5">
      <c r="H463" s="781"/>
    </row>
    <row r="464" ht="13.5">
      <c r="H464" s="781"/>
    </row>
    <row r="465" ht="13.5">
      <c r="H465" s="781"/>
    </row>
    <row r="466" ht="13.5">
      <c r="H466" s="781"/>
    </row>
    <row r="467" ht="13.5">
      <c r="H467" s="781"/>
    </row>
    <row r="468" ht="13.5">
      <c r="H468" s="781"/>
    </row>
    <row r="469" ht="13.5">
      <c r="H469" s="781"/>
    </row>
    <row r="470" ht="13.5">
      <c r="H470" s="781"/>
    </row>
    <row r="471" ht="13.5">
      <c r="H471" s="781"/>
    </row>
    <row r="472" ht="13.5">
      <c r="H472" s="781"/>
    </row>
    <row r="473" ht="13.5">
      <c r="H473" s="781"/>
    </row>
    <row r="474" ht="13.5">
      <c r="H474" s="781"/>
    </row>
    <row r="475" ht="13.5">
      <c r="H475" s="781"/>
    </row>
    <row r="476" ht="13.5">
      <c r="H476" s="781"/>
    </row>
    <row r="477" ht="13.5">
      <c r="H477" s="781"/>
    </row>
    <row r="478" ht="13.5">
      <c r="H478" s="781"/>
    </row>
    <row r="479" ht="13.5">
      <c r="H479" s="781"/>
    </row>
    <row r="480" ht="13.5">
      <c r="H480" s="781"/>
    </row>
    <row r="481" ht="13.5">
      <c r="H481" s="781"/>
    </row>
    <row r="482" ht="13.5">
      <c r="H482" s="781"/>
    </row>
    <row r="483" ht="13.5">
      <c r="H483" s="781"/>
    </row>
    <row r="484" ht="13.5">
      <c r="H484" s="781"/>
    </row>
    <row r="485" ht="13.5">
      <c r="H485" s="781"/>
    </row>
    <row r="486" ht="13.5">
      <c r="H486" s="781"/>
    </row>
    <row r="487" ht="13.5">
      <c r="H487" s="781"/>
    </row>
    <row r="488" ht="13.5">
      <c r="H488" s="781"/>
    </row>
    <row r="489" ht="13.5">
      <c r="H489" s="781"/>
    </row>
    <row r="490" ht="13.5">
      <c r="H490" s="781"/>
    </row>
    <row r="491" ht="13.5">
      <c r="H491" s="781"/>
    </row>
    <row r="492" ht="13.5">
      <c r="H492" s="781"/>
    </row>
    <row r="493" ht="13.5">
      <c r="H493" s="781"/>
    </row>
    <row r="494" ht="13.5">
      <c r="H494" s="781"/>
    </row>
    <row r="495" ht="13.5">
      <c r="H495" s="781"/>
    </row>
    <row r="496" ht="13.5">
      <c r="H496" s="781"/>
    </row>
    <row r="497" ht="13.5">
      <c r="H497" s="781"/>
    </row>
    <row r="498" ht="13.5">
      <c r="H498" s="781"/>
    </row>
    <row r="499" ht="13.5">
      <c r="H499" s="781"/>
    </row>
    <row r="500" ht="13.5">
      <c r="H500" s="781"/>
    </row>
    <row r="501" ht="13.5">
      <c r="H501" s="781"/>
    </row>
    <row r="502" ht="13.5">
      <c r="H502" s="781"/>
    </row>
    <row r="503" ht="13.5">
      <c r="H503" s="781"/>
    </row>
    <row r="504" ht="13.5">
      <c r="H504" s="781"/>
    </row>
    <row r="505" ht="13.5">
      <c r="H505" s="781"/>
    </row>
    <row r="506" ht="13.5">
      <c r="H506" s="781"/>
    </row>
    <row r="507" ht="13.5">
      <c r="H507" s="781"/>
    </row>
    <row r="508" ht="13.5">
      <c r="H508" s="781"/>
    </row>
    <row r="509" ht="13.5">
      <c r="H509" s="781"/>
    </row>
    <row r="510" ht="13.5">
      <c r="H510" s="781"/>
    </row>
    <row r="511" ht="13.5">
      <c r="H511" s="781"/>
    </row>
    <row r="512" ht="13.5">
      <c r="H512" s="781"/>
    </row>
    <row r="513" ht="13.5">
      <c r="H513" s="781"/>
    </row>
    <row r="514" ht="13.5">
      <c r="H514" s="781"/>
    </row>
    <row r="515" ht="13.5">
      <c r="H515" s="781"/>
    </row>
    <row r="516" ht="13.5">
      <c r="H516" s="781"/>
    </row>
    <row r="517" ht="13.5">
      <c r="H517" s="781"/>
    </row>
    <row r="518" ht="13.5">
      <c r="H518" s="781"/>
    </row>
    <row r="519" ht="13.5">
      <c r="H519" s="781"/>
    </row>
    <row r="520" ht="13.5">
      <c r="H520" s="781"/>
    </row>
    <row r="521" ht="13.5">
      <c r="H521" s="781"/>
    </row>
    <row r="522" ht="13.5">
      <c r="H522" s="781"/>
    </row>
    <row r="523" ht="13.5">
      <c r="H523" s="781"/>
    </row>
    <row r="524" ht="13.5">
      <c r="H524" s="781"/>
    </row>
    <row r="525" ht="13.5">
      <c r="H525" s="781"/>
    </row>
    <row r="526" ht="13.5">
      <c r="H526" s="781"/>
    </row>
    <row r="527" ht="13.5">
      <c r="H527" s="781"/>
    </row>
    <row r="528" ht="13.5">
      <c r="H528" s="781"/>
    </row>
    <row r="529" ht="13.5">
      <c r="H529" s="781"/>
    </row>
    <row r="530" ht="13.5">
      <c r="H530" s="781"/>
    </row>
    <row r="531" ht="13.5">
      <c r="H531" s="781"/>
    </row>
    <row r="532" ht="13.5">
      <c r="H532" s="781"/>
    </row>
    <row r="533" ht="13.5">
      <c r="H533" s="781"/>
    </row>
    <row r="534" ht="13.5">
      <c r="H534" s="781"/>
    </row>
    <row r="535" ht="13.5">
      <c r="H535" s="781"/>
    </row>
    <row r="536" ht="13.5">
      <c r="H536" s="781"/>
    </row>
    <row r="537" ht="13.5">
      <c r="H537" s="781"/>
    </row>
    <row r="538" ht="13.5">
      <c r="H538" s="781"/>
    </row>
    <row r="539" ht="13.5">
      <c r="H539" s="781"/>
    </row>
    <row r="540" ht="13.5">
      <c r="H540" s="781"/>
    </row>
    <row r="541" ht="13.5">
      <c r="H541" s="781"/>
    </row>
    <row r="542" ht="13.5">
      <c r="H542" s="781"/>
    </row>
    <row r="543" ht="13.5">
      <c r="H543" s="781"/>
    </row>
    <row r="544" ht="13.5">
      <c r="H544" s="781"/>
    </row>
    <row r="545" ht="13.5">
      <c r="H545" s="781"/>
    </row>
    <row r="546" ht="13.5">
      <c r="H546" s="781"/>
    </row>
    <row r="547" ht="13.5">
      <c r="H547" s="781"/>
    </row>
    <row r="548" ht="13.5">
      <c r="H548" s="781"/>
    </row>
    <row r="549" ht="13.5">
      <c r="H549" s="781"/>
    </row>
    <row r="550" ht="13.5">
      <c r="H550" s="781"/>
    </row>
    <row r="551" ht="13.5">
      <c r="H551" s="781"/>
    </row>
    <row r="552" ht="13.5">
      <c r="H552" s="781"/>
    </row>
    <row r="553" ht="13.5">
      <c r="H553" s="781"/>
    </row>
    <row r="554" ht="13.5">
      <c r="H554" s="781"/>
    </row>
    <row r="555" ht="13.5">
      <c r="H555" s="781"/>
    </row>
    <row r="556" ht="13.5">
      <c r="H556" s="781"/>
    </row>
    <row r="557" ht="13.5">
      <c r="H557" s="781"/>
    </row>
    <row r="558" ht="13.5">
      <c r="H558" s="781"/>
    </row>
    <row r="559" ht="13.5">
      <c r="H559" s="781"/>
    </row>
    <row r="560" ht="13.5">
      <c r="H560" s="781"/>
    </row>
    <row r="561" ht="13.5">
      <c r="H561" s="781"/>
    </row>
    <row r="562" ht="13.5">
      <c r="H562" s="781"/>
    </row>
    <row r="563" ht="13.5">
      <c r="H563" s="781"/>
    </row>
    <row r="564" ht="13.5">
      <c r="H564" s="781"/>
    </row>
    <row r="565" ht="13.5">
      <c r="H565" s="781"/>
    </row>
    <row r="566" ht="13.5">
      <c r="H566" s="781"/>
    </row>
    <row r="567" ht="13.5">
      <c r="H567" s="781"/>
    </row>
    <row r="568" ht="13.5">
      <c r="H568" s="781"/>
    </row>
    <row r="569" ht="13.5">
      <c r="H569" s="781"/>
    </row>
    <row r="570" ht="13.5">
      <c r="H570" s="781"/>
    </row>
    <row r="571" ht="13.5">
      <c r="H571" s="781"/>
    </row>
    <row r="572" ht="13.5">
      <c r="H572" s="781"/>
    </row>
    <row r="573" ht="13.5">
      <c r="H573" s="781"/>
    </row>
    <row r="574" ht="13.5">
      <c r="H574" s="781"/>
    </row>
    <row r="575" ht="13.5">
      <c r="H575" s="781"/>
    </row>
    <row r="576" ht="13.5">
      <c r="H576" s="781"/>
    </row>
    <row r="577" ht="13.5">
      <c r="H577" s="781"/>
    </row>
    <row r="578" ht="13.5">
      <c r="H578" s="781"/>
    </row>
    <row r="579" ht="13.5">
      <c r="H579" s="781"/>
    </row>
    <row r="580" ht="13.5">
      <c r="H580" s="781"/>
    </row>
    <row r="581" ht="13.5">
      <c r="H581" s="781"/>
    </row>
    <row r="582" ht="13.5">
      <c r="H582" s="781"/>
    </row>
    <row r="583" ht="13.5">
      <c r="H583" s="781"/>
    </row>
    <row r="584" ht="13.5">
      <c r="H584" s="781"/>
    </row>
    <row r="585" ht="13.5">
      <c r="H585" s="781"/>
    </row>
    <row r="586" ht="13.5">
      <c r="H586" s="781"/>
    </row>
    <row r="587" ht="13.5">
      <c r="H587" s="781"/>
    </row>
    <row r="588" ht="13.5">
      <c r="H588" s="781"/>
    </row>
    <row r="589" ht="13.5">
      <c r="H589" s="781"/>
    </row>
    <row r="590" ht="13.5">
      <c r="H590" s="781"/>
    </row>
    <row r="591" ht="13.5">
      <c r="H591" s="781"/>
    </row>
    <row r="592" ht="13.5">
      <c r="H592" s="781"/>
    </row>
    <row r="593" ht="13.5">
      <c r="H593" s="781"/>
    </row>
    <row r="594" ht="13.5">
      <c r="H594" s="781"/>
    </row>
    <row r="595" ht="13.5">
      <c r="H595" s="781"/>
    </row>
    <row r="596" ht="13.5">
      <c r="H596" s="781"/>
    </row>
    <row r="597" ht="13.5">
      <c r="H597" s="781"/>
    </row>
    <row r="598" ht="13.5">
      <c r="H598" s="781"/>
    </row>
    <row r="599" ht="13.5">
      <c r="H599" s="781"/>
    </row>
    <row r="600" ht="13.5">
      <c r="H600" s="781"/>
    </row>
    <row r="601" ht="13.5">
      <c r="H601" s="781"/>
    </row>
    <row r="602" ht="13.5">
      <c r="H602" s="781"/>
    </row>
    <row r="603" ht="13.5">
      <c r="H603" s="781"/>
    </row>
    <row r="604" ht="13.5">
      <c r="H604" s="781"/>
    </row>
    <row r="605" ht="13.5">
      <c r="H605" s="781"/>
    </row>
    <row r="606" ht="13.5">
      <c r="H606" s="781"/>
    </row>
    <row r="607" ht="13.5">
      <c r="H607" s="781"/>
    </row>
    <row r="608" ht="13.5">
      <c r="H608" s="781"/>
    </row>
    <row r="609" ht="13.5">
      <c r="H609" s="781"/>
    </row>
    <row r="610" ht="13.5">
      <c r="H610" s="781"/>
    </row>
    <row r="611" ht="13.5">
      <c r="H611" s="781"/>
    </row>
    <row r="612" ht="13.5">
      <c r="H612" s="781"/>
    </row>
    <row r="613" ht="13.5">
      <c r="H613" s="781"/>
    </row>
    <row r="614" ht="13.5">
      <c r="H614" s="781"/>
    </row>
    <row r="615" ht="13.5">
      <c r="H615" s="781"/>
    </row>
    <row r="616" ht="13.5">
      <c r="H616" s="781"/>
    </row>
    <row r="617" ht="13.5">
      <c r="H617" s="781"/>
    </row>
    <row r="618" ht="13.5">
      <c r="H618" s="781"/>
    </row>
    <row r="619" ht="13.5">
      <c r="H619" s="781"/>
    </row>
    <row r="620" ht="13.5">
      <c r="H620" s="781"/>
    </row>
    <row r="621" ht="13.5">
      <c r="H621" s="781"/>
    </row>
    <row r="622" ht="13.5">
      <c r="H622" s="781"/>
    </row>
    <row r="623" ht="13.5">
      <c r="H623" s="781"/>
    </row>
    <row r="624" ht="13.5">
      <c r="H624" s="781"/>
    </row>
    <row r="625" ht="13.5">
      <c r="H625" s="781"/>
    </row>
    <row r="626" ht="13.5">
      <c r="H626" s="781"/>
    </row>
    <row r="627" ht="13.5">
      <c r="H627" s="781"/>
    </row>
    <row r="628" ht="13.5">
      <c r="H628" s="781"/>
    </row>
    <row r="629" ht="13.5">
      <c r="H629" s="781"/>
    </row>
    <row r="630" ht="13.5">
      <c r="H630" s="781"/>
    </row>
    <row r="631" ht="13.5">
      <c r="H631" s="781"/>
    </row>
    <row r="632" ht="13.5">
      <c r="H632" s="781"/>
    </row>
    <row r="633" ht="13.5">
      <c r="H633" s="781"/>
    </row>
    <row r="634" ht="13.5">
      <c r="H634" s="781"/>
    </row>
    <row r="635" ht="13.5">
      <c r="H635" s="781"/>
    </row>
    <row r="636" ht="13.5">
      <c r="H636" s="781"/>
    </row>
    <row r="637" ht="13.5">
      <c r="H637" s="781"/>
    </row>
    <row r="638" ht="13.5">
      <c r="H638" s="781"/>
    </row>
    <row r="639" ht="13.5">
      <c r="H639" s="781"/>
    </row>
    <row r="640" ht="13.5">
      <c r="H640" s="781"/>
    </row>
    <row r="641" ht="13.5">
      <c r="H641" s="781"/>
    </row>
    <row r="642" ht="13.5">
      <c r="H642" s="781"/>
    </row>
    <row r="643" ht="13.5">
      <c r="H643" s="781"/>
    </row>
    <row r="644" ht="13.5">
      <c r="H644" s="781"/>
    </row>
    <row r="645" ht="13.5">
      <c r="H645" s="781"/>
    </row>
    <row r="646" ht="13.5">
      <c r="H646" s="781"/>
    </row>
    <row r="647" ht="13.5">
      <c r="H647" s="781"/>
    </row>
    <row r="648" ht="13.5">
      <c r="H648" s="781"/>
    </row>
    <row r="649" ht="13.5">
      <c r="H649" s="781"/>
    </row>
    <row r="650" ht="13.5">
      <c r="H650" s="781"/>
    </row>
    <row r="651" ht="13.5">
      <c r="H651" s="781"/>
    </row>
    <row r="652" ht="13.5">
      <c r="H652" s="781"/>
    </row>
    <row r="653" ht="13.5">
      <c r="H653" s="781"/>
    </row>
    <row r="654" ht="13.5">
      <c r="H654" s="781"/>
    </row>
    <row r="655" ht="13.5">
      <c r="H655" s="781"/>
    </row>
    <row r="656" ht="13.5">
      <c r="H656" s="781"/>
    </row>
    <row r="657" ht="13.5">
      <c r="H657" s="781"/>
    </row>
    <row r="658" ht="13.5">
      <c r="H658" s="781"/>
    </row>
    <row r="659" ht="13.5">
      <c r="H659" s="781"/>
    </row>
    <row r="660" ht="13.5">
      <c r="H660" s="781"/>
    </row>
    <row r="661" ht="13.5">
      <c r="H661" s="781"/>
    </row>
    <row r="662" ht="13.5">
      <c r="H662" s="781"/>
    </row>
    <row r="663" ht="13.5">
      <c r="H663" s="781"/>
    </row>
    <row r="664" ht="13.5">
      <c r="H664" s="781"/>
    </row>
    <row r="665" ht="13.5">
      <c r="H665" s="781"/>
    </row>
    <row r="666" ht="13.5">
      <c r="H666" s="781"/>
    </row>
    <row r="667" ht="13.5">
      <c r="H667" s="781"/>
    </row>
    <row r="668" ht="13.5">
      <c r="H668" s="781"/>
    </row>
    <row r="669" ht="13.5">
      <c r="H669" s="781"/>
    </row>
    <row r="670" ht="13.5">
      <c r="H670" s="781"/>
    </row>
    <row r="671" ht="13.5">
      <c r="H671" s="781"/>
    </row>
    <row r="672" ht="13.5">
      <c r="H672" s="781"/>
    </row>
    <row r="673" ht="13.5">
      <c r="H673" s="781"/>
    </row>
    <row r="674" ht="13.5">
      <c r="H674" s="781"/>
    </row>
    <row r="675" ht="13.5">
      <c r="H675" s="781"/>
    </row>
    <row r="676" ht="13.5">
      <c r="H676" s="781"/>
    </row>
    <row r="677" ht="13.5">
      <c r="H677" s="781"/>
    </row>
    <row r="678" ht="13.5">
      <c r="H678" s="781"/>
    </row>
    <row r="679" ht="13.5">
      <c r="H679" s="781"/>
    </row>
    <row r="680" ht="13.5">
      <c r="H680" s="781"/>
    </row>
    <row r="681" ht="13.5">
      <c r="H681" s="781"/>
    </row>
    <row r="682" ht="13.5">
      <c r="H682" s="781"/>
    </row>
    <row r="683" ht="13.5">
      <c r="H683" s="781"/>
    </row>
    <row r="684" ht="13.5">
      <c r="H684" s="781"/>
    </row>
    <row r="685" ht="13.5">
      <c r="H685" s="781"/>
    </row>
    <row r="686" ht="13.5">
      <c r="H686" s="781"/>
    </row>
    <row r="687" ht="13.5">
      <c r="H687" s="781"/>
    </row>
    <row r="688" ht="13.5">
      <c r="H688" s="781"/>
    </row>
    <row r="689" ht="13.5">
      <c r="H689" s="781"/>
    </row>
    <row r="690" ht="13.5">
      <c r="H690" s="781"/>
    </row>
    <row r="691" ht="13.5">
      <c r="H691" s="781"/>
    </row>
    <row r="692" ht="13.5">
      <c r="H692" s="781"/>
    </row>
    <row r="693" ht="13.5">
      <c r="H693" s="781"/>
    </row>
    <row r="694" ht="13.5">
      <c r="H694" s="781"/>
    </row>
    <row r="695" ht="13.5">
      <c r="H695" s="781"/>
    </row>
    <row r="696" ht="13.5">
      <c r="H696" s="781"/>
    </row>
    <row r="697" ht="13.5">
      <c r="H697" s="781"/>
    </row>
    <row r="698" ht="13.5">
      <c r="H698" s="781"/>
    </row>
    <row r="699" ht="13.5">
      <c r="H699" s="781"/>
    </row>
    <row r="700" ht="13.5">
      <c r="H700" s="781"/>
    </row>
    <row r="701" ht="13.5">
      <c r="H701" s="781"/>
    </row>
    <row r="702" ht="13.5">
      <c r="H702" s="781"/>
    </row>
    <row r="703" ht="13.5">
      <c r="H703" s="781"/>
    </row>
    <row r="704" ht="13.5">
      <c r="H704" s="781"/>
    </row>
    <row r="705" ht="13.5">
      <c r="H705" s="781"/>
    </row>
    <row r="706" ht="13.5">
      <c r="H706" s="781"/>
    </row>
    <row r="707" ht="13.5">
      <c r="H707" s="781"/>
    </row>
    <row r="708" ht="13.5">
      <c r="H708" s="781"/>
    </row>
    <row r="709" ht="13.5">
      <c r="H709" s="781"/>
    </row>
    <row r="710" ht="13.5">
      <c r="H710" s="781"/>
    </row>
    <row r="711" ht="13.5">
      <c r="H711" s="781"/>
    </row>
    <row r="712" ht="13.5">
      <c r="H712" s="781"/>
    </row>
    <row r="713" ht="13.5">
      <c r="H713" s="781"/>
    </row>
    <row r="714" ht="13.5">
      <c r="H714" s="781"/>
    </row>
    <row r="715" ht="13.5">
      <c r="H715" s="781"/>
    </row>
    <row r="716" ht="13.5">
      <c r="H716" s="781"/>
    </row>
    <row r="717" ht="13.5">
      <c r="H717" s="781"/>
    </row>
    <row r="718" ht="13.5">
      <c r="H718" s="781"/>
    </row>
    <row r="719" ht="13.5">
      <c r="H719" s="781"/>
    </row>
    <row r="720" ht="13.5">
      <c r="H720" s="781"/>
    </row>
    <row r="721" ht="13.5">
      <c r="H721" s="781"/>
    </row>
    <row r="722" ht="13.5">
      <c r="H722" s="781"/>
    </row>
    <row r="723" ht="13.5">
      <c r="H723" s="781"/>
    </row>
    <row r="724" ht="13.5">
      <c r="H724" s="781"/>
    </row>
    <row r="725" ht="13.5">
      <c r="H725" s="781"/>
    </row>
    <row r="726" ht="13.5">
      <c r="H726" s="781"/>
    </row>
    <row r="727" ht="13.5">
      <c r="H727" s="781"/>
    </row>
    <row r="728" ht="13.5">
      <c r="H728" s="781"/>
    </row>
    <row r="729" ht="13.5">
      <c r="H729" s="781"/>
    </row>
    <row r="730" ht="13.5">
      <c r="H730" s="781"/>
    </row>
    <row r="731" ht="13.5">
      <c r="H731" s="781"/>
    </row>
    <row r="732" ht="13.5">
      <c r="H732" s="781"/>
    </row>
    <row r="733" ht="13.5">
      <c r="H733" s="781"/>
    </row>
    <row r="734" ht="13.5">
      <c r="H734" s="781"/>
    </row>
    <row r="735" ht="13.5">
      <c r="H735" s="781"/>
    </row>
    <row r="736" ht="13.5">
      <c r="H736" s="781"/>
    </row>
    <row r="737" ht="13.5">
      <c r="H737" s="781"/>
    </row>
    <row r="738" ht="13.5">
      <c r="H738" s="781"/>
    </row>
    <row r="739" ht="13.5">
      <c r="H739" s="781"/>
    </row>
    <row r="740" ht="13.5">
      <c r="H740" s="781"/>
    </row>
    <row r="741" ht="13.5">
      <c r="H741" s="781"/>
    </row>
    <row r="742" ht="13.5">
      <c r="H742" s="781"/>
    </row>
    <row r="743" ht="13.5">
      <c r="H743" s="781"/>
    </row>
    <row r="744" ht="13.5">
      <c r="H744" s="781"/>
    </row>
    <row r="745" ht="13.5">
      <c r="H745" s="781"/>
    </row>
    <row r="746" ht="13.5">
      <c r="H746" s="781"/>
    </row>
    <row r="747" ht="13.5">
      <c r="H747" s="781"/>
    </row>
    <row r="748" ht="13.5">
      <c r="H748" s="781"/>
    </row>
    <row r="749" ht="13.5">
      <c r="H749" s="781"/>
    </row>
    <row r="750" ht="13.5">
      <c r="H750" s="781"/>
    </row>
    <row r="751" ht="13.5">
      <c r="H751" s="781"/>
    </row>
    <row r="752" ht="13.5">
      <c r="H752" s="781"/>
    </row>
    <row r="753" ht="13.5">
      <c r="H753" s="781"/>
    </row>
    <row r="754" ht="13.5">
      <c r="H754" s="781"/>
    </row>
    <row r="755" ht="13.5">
      <c r="H755" s="781"/>
    </row>
    <row r="756" ht="13.5">
      <c r="H756" s="781"/>
    </row>
    <row r="757" ht="13.5">
      <c r="H757" s="781"/>
    </row>
    <row r="758" ht="13.5">
      <c r="H758" s="781"/>
    </row>
    <row r="759" ht="13.5">
      <c r="H759" s="781"/>
    </row>
    <row r="760" ht="13.5">
      <c r="H760" s="781"/>
    </row>
    <row r="761" ht="13.5">
      <c r="H761" s="781"/>
    </row>
    <row r="762" ht="13.5">
      <c r="H762" s="781"/>
    </row>
    <row r="763" ht="13.5">
      <c r="H763" s="781"/>
    </row>
    <row r="764" ht="13.5">
      <c r="H764" s="781"/>
    </row>
    <row r="765" ht="13.5">
      <c r="H765" s="781"/>
    </row>
    <row r="766" ht="13.5">
      <c r="H766" s="781"/>
    </row>
    <row r="767" ht="13.5">
      <c r="H767" s="781"/>
    </row>
    <row r="768" ht="13.5">
      <c r="H768" s="781"/>
    </row>
    <row r="769" ht="13.5">
      <c r="H769" s="781"/>
    </row>
    <row r="770" ht="13.5">
      <c r="H770" s="781"/>
    </row>
    <row r="771" ht="13.5">
      <c r="H771" s="781"/>
    </row>
    <row r="772" ht="13.5">
      <c r="H772" s="781"/>
    </row>
    <row r="773" ht="13.5">
      <c r="H773" s="781"/>
    </row>
    <row r="774" ht="13.5">
      <c r="H774" s="781"/>
    </row>
    <row r="775" ht="13.5">
      <c r="H775" s="781"/>
    </row>
    <row r="776" ht="13.5">
      <c r="H776" s="781"/>
    </row>
    <row r="777" ht="13.5">
      <c r="H777" s="781"/>
    </row>
    <row r="778" ht="13.5">
      <c r="H778" s="781"/>
    </row>
    <row r="779" ht="13.5">
      <c r="H779" s="781"/>
    </row>
    <row r="780" ht="13.5">
      <c r="H780" s="781"/>
    </row>
    <row r="781" ht="13.5">
      <c r="H781" s="781"/>
    </row>
    <row r="782" ht="13.5">
      <c r="H782" s="781"/>
    </row>
    <row r="783" ht="13.5">
      <c r="H783" s="781"/>
    </row>
    <row r="784" ht="13.5">
      <c r="H784" s="781"/>
    </row>
    <row r="785" ht="13.5">
      <c r="H785" s="781"/>
    </row>
    <row r="786" ht="13.5">
      <c r="H786" s="781"/>
    </row>
    <row r="787" ht="13.5">
      <c r="H787" s="781"/>
    </row>
    <row r="788" ht="13.5">
      <c r="H788" s="781"/>
    </row>
    <row r="789" ht="13.5">
      <c r="H789" s="781"/>
    </row>
    <row r="790" ht="13.5">
      <c r="H790" s="781"/>
    </row>
    <row r="791" ht="13.5">
      <c r="H791" s="781"/>
    </row>
    <row r="792" ht="13.5">
      <c r="H792" s="781"/>
    </row>
    <row r="793" ht="13.5">
      <c r="H793" s="781"/>
    </row>
    <row r="794" ht="13.5">
      <c r="H794" s="781"/>
    </row>
    <row r="795" ht="13.5">
      <c r="H795" s="781"/>
    </row>
    <row r="796" ht="13.5">
      <c r="H796" s="781"/>
    </row>
    <row r="797" ht="13.5">
      <c r="H797" s="781"/>
    </row>
    <row r="798" ht="13.5">
      <c r="H798" s="781"/>
    </row>
    <row r="799" ht="13.5">
      <c r="H799" s="781"/>
    </row>
    <row r="800" ht="13.5">
      <c r="H800" s="781"/>
    </row>
    <row r="801" ht="13.5">
      <c r="H801" s="781"/>
    </row>
    <row r="802" ht="13.5">
      <c r="H802" s="781"/>
    </row>
    <row r="803" ht="13.5">
      <c r="H803" s="781"/>
    </row>
    <row r="804" ht="13.5">
      <c r="H804" s="781"/>
    </row>
    <row r="805" ht="13.5">
      <c r="H805" s="781"/>
    </row>
    <row r="806" ht="13.5">
      <c r="H806" s="781"/>
    </row>
    <row r="807" ht="13.5">
      <c r="H807" s="781"/>
    </row>
    <row r="808" ht="13.5">
      <c r="H808" s="781"/>
    </row>
    <row r="809" ht="13.5">
      <c r="H809" s="781"/>
    </row>
    <row r="810" ht="13.5">
      <c r="H810" s="781"/>
    </row>
    <row r="811" ht="13.5">
      <c r="H811" s="781"/>
    </row>
    <row r="812" ht="13.5">
      <c r="H812" s="781"/>
    </row>
    <row r="813" ht="13.5">
      <c r="H813" s="781"/>
    </row>
    <row r="814" ht="13.5">
      <c r="H814" s="781"/>
    </row>
    <row r="815" ht="13.5">
      <c r="H815" s="781"/>
    </row>
    <row r="816" ht="13.5">
      <c r="H816" s="781"/>
    </row>
    <row r="817" ht="13.5">
      <c r="H817" s="781"/>
    </row>
    <row r="818" ht="13.5">
      <c r="H818" s="781"/>
    </row>
    <row r="819" ht="13.5">
      <c r="H819" s="781"/>
    </row>
    <row r="820" ht="13.5">
      <c r="H820" s="781"/>
    </row>
    <row r="821" ht="13.5">
      <c r="H821" s="781"/>
    </row>
    <row r="822" ht="13.5">
      <c r="H822" s="781"/>
    </row>
    <row r="823" ht="13.5">
      <c r="H823" s="781"/>
    </row>
    <row r="824" ht="13.5">
      <c r="H824" s="781"/>
    </row>
    <row r="825" ht="13.5">
      <c r="H825" s="781"/>
    </row>
    <row r="826" ht="13.5">
      <c r="H826" s="781"/>
    </row>
    <row r="827" ht="13.5">
      <c r="H827" s="781"/>
    </row>
    <row r="828" ht="13.5">
      <c r="H828" s="781"/>
    </row>
    <row r="829" ht="13.5">
      <c r="H829" s="781"/>
    </row>
    <row r="830" ht="13.5">
      <c r="H830" s="781"/>
    </row>
    <row r="831" ht="13.5">
      <c r="H831" s="781"/>
    </row>
    <row r="832" ht="13.5">
      <c r="H832" s="781"/>
    </row>
    <row r="833" ht="13.5">
      <c r="H833" s="781"/>
    </row>
    <row r="834" ht="13.5">
      <c r="H834" s="781"/>
    </row>
    <row r="835" ht="13.5">
      <c r="H835" s="781"/>
    </row>
    <row r="836" ht="13.5">
      <c r="H836" s="781"/>
    </row>
    <row r="837" ht="13.5">
      <c r="H837" s="781"/>
    </row>
    <row r="838" ht="13.5">
      <c r="H838" s="781"/>
    </row>
    <row r="839" ht="13.5">
      <c r="H839" s="781"/>
    </row>
    <row r="840" ht="13.5">
      <c r="H840" s="781"/>
    </row>
    <row r="841" ht="13.5">
      <c r="H841" s="781"/>
    </row>
    <row r="842" ht="13.5">
      <c r="H842" s="781"/>
    </row>
    <row r="843" ht="13.5">
      <c r="H843" s="781"/>
    </row>
    <row r="844" ht="13.5">
      <c r="H844" s="781"/>
    </row>
    <row r="845" ht="13.5">
      <c r="H845" s="781"/>
    </row>
    <row r="846" ht="13.5">
      <c r="H846" s="781"/>
    </row>
    <row r="847" ht="13.5">
      <c r="H847" s="781"/>
    </row>
    <row r="848" ht="13.5">
      <c r="H848" s="781"/>
    </row>
    <row r="849" ht="13.5">
      <c r="H849" s="781"/>
    </row>
    <row r="850" ht="13.5">
      <c r="H850" s="781"/>
    </row>
    <row r="851" ht="13.5">
      <c r="H851" s="781"/>
    </row>
    <row r="852" ht="13.5">
      <c r="H852" s="781"/>
    </row>
    <row r="853" ht="13.5">
      <c r="H853" s="781"/>
    </row>
    <row r="854" ht="13.5">
      <c r="H854" s="781"/>
    </row>
    <row r="855" ht="13.5">
      <c r="H855" s="781"/>
    </row>
    <row r="856" ht="13.5">
      <c r="H856" s="781"/>
    </row>
    <row r="857" ht="13.5">
      <c r="H857" s="781"/>
    </row>
    <row r="858" ht="13.5">
      <c r="H858" s="781"/>
    </row>
    <row r="859" ht="13.5">
      <c r="H859" s="781"/>
    </row>
    <row r="860" ht="13.5">
      <c r="H860" s="781"/>
    </row>
    <row r="861" ht="13.5">
      <c r="H861" s="781"/>
    </row>
    <row r="862" ht="13.5">
      <c r="H862" s="781"/>
    </row>
    <row r="863" ht="13.5">
      <c r="H863" s="781"/>
    </row>
    <row r="864" ht="13.5">
      <c r="H864" s="781"/>
    </row>
    <row r="865" ht="13.5">
      <c r="H865" s="781"/>
    </row>
    <row r="866" ht="13.5">
      <c r="H866" s="781"/>
    </row>
    <row r="867" ht="13.5">
      <c r="H867" s="781"/>
    </row>
    <row r="868" ht="13.5">
      <c r="H868" s="781"/>
    </row>
    <row r="869" ht="13.5">
      <c r="H869" s="781"/>
    </row>
    <row r="870" ht="13.5">
      <c r="H870" s="781"/>
    </row>
    <row r="871" ht="13.5">
      <c r="H871" s="781"/>
    </row>
    <row r="872" ht="13.5">
      <c r="H872" s="781"/>
    </row>
    <row r="873" ht="13.5">
      <c r="H873" s="781"/>
    </row>
    <row r="874" ht="13.5">
      <c r="H874" s="781"/>
    </row>
    <row r="875" ht="13.5">
      <c r="H875" s="781"/>
    </row>
    <row r="876" ht="13.5">
      <c r="H876" s="781"/>
    </row>
    <row r="877" ht="13.5">
      <c r="H877" s="781"/>
    </row>
    <row r="878" ht="13.5">
      <c r="H878" s="781"/>
    </row>
    <row r="879" ht="13.5">
      <c r="H879" s="781"/>
    </row>
    <row r="880" ht="13.5">
      <c r="H880" s="781"/>
    </row>
    <row r="881" ht="13.5">
      <c r="H881" s="781"/>
    </row>
    <row r="882" ht="13.5">
      <c r="H882" s="781"/>
    </row>
    <row r="883" ht="13.5">
      <c r="H883" s="781"/>
    </row>
    <row r="884" ht="13.5">
      <c r="H884" s="781"/>
    </row>
    <row r="885" ht="13.5">
      <c r="H885" s="781"/>
    </row>
    <row r="886" ht="13.5">
      <c r="H886" s="781"/>
    </row>
    <row r="887" ht="13.5">
      <c r="H887" s="781"/>
    </row>
    <row r="888" ht="13.5">
      <c r="H888" s="781"/>
    </row>
    <row r="889" ht="13.5">
      <c r="H889" s="781"/>
    </row>
    <row r="890" ht="13.5">
      <c r="H890" s="781"/>
    </row>
    <row r="891" ht="13.5">
      <c r="H891" s="781"/>
    </row>
    <row r="892" ht="13.5">
      <c r="H892" s="781"/>
    </row>
    <row r="893" ht="13.5">
      <c r="H893" s="781"/>
    </row>
    <row r="894" ht="13.5">
      <c r="H894" s="781"/>
    </row>
    <row r="895" ht="13.5">
      <c r="H895" s="781"/>
    </row>
    <row r="896" ht="13.5">
      <c r="H896" s="781"/>
    </row>
    <row r="897" ht="13.5">
      <c r="H897" s="781"/>
    </row>
    <row r="898" ht="13.5">
      <c r="H898" s="781"/>
    </row>
    <row r="899" ht="13.5">
      <c r="H899" s="781"/>
    </row>
    <row r="900" ht="13.5">
      <c r="H900" s="781"/>
    </row>
    <row r="901" ht="13.5">
      <c r="H901" s="781"/>
    </row>
    <row r="902" ht="13.5">
      <c r="H902" s="781"/>
    </row>
    <row r="903" ht="13.5">
      <c r="H903" s="781"/>
    </row>
    <row r="904" ht="13.5">
      <c r="H904" s="781"/>
    </row>
    <row r="905" ht="13.5">
      <c r="H905" s="781"/>
    </row>
    <row r="906" ht="13.5">
      <c r="H906" s="781"/>
    </row>
    <row r="907" ht="13.5">
      <c r="H907" s="781"/>
    </row>
    <row r="908" ht="13.5">
      <c r="H908" s="781"/>
    </row>
    <row r="909" ht="13.5">
      <c r="H909" s="781"/>
    </row>
    <row r="910" ht="13.5">
      <c r="H910" s="781"/>
    </row>
    <row r="911" ht="13.5">
      <c r="H911" s="781"/>
    </row>
    <row r="912" ht="13.5">
      <c r="H912" s="781"/>
    </row>
    <row r="913" ht="13.5">
      <c r="H913" s="781"/>
    </row>
    <row r="914" ht="13.5">
      <c r="H914" s="781"/>
    </row>
    <row r="915" ht="13.5">
      <c r="H915" s="781"/>
    </row>
    <row r="916" ht="13.5">
      <c r="H916" s="781"/>
    </row>
    <row r="917" ht="13.5">
      <c r="H917" s="781"/>
    </row>
    <row r="918" ht="13.5">
      <c r="H918" s="781"/>
    </row>
    <row r="919" ht="13.5">
      <c r="H919" s="781"/>
    </row>
    <row r="920" ht="13.5">
      <c r="H920" s="781"/>
    </row>
    <row r="921" ht="13.5">
      <c r="H921" s="781"/>
    </row>
    <row r="922" ht="13.5">
      <c r="H922" s="781"/>
    </row>
    <row r="923" ht="13.5">
      <c r="H923" s="781"/>
    </row>
    <row r="924" ht="13.5">
      <c r="H924" s="781"/>
    </row>
    <row r="925" ht="13.5">
      <c r="H925" s="781"/>
    </row>
    <row r="926" ht="13.5">
      <c r="H926" s="781"/>
    </row>
    <row r="927" ht="13.5">
      <c r="H927" s="781"/>
    </row>
    <row r="928" ht="13.5">
      <c r="H928" s="781"/>
    </row>
    <row r="929" ht="13.5">
      <c r="H929" s="781"/>
    </row>
    <row r="930" ht="13.5">
      <c r="H930" s="781"/>
    </row>
    <row r="931" ht="13.5">
      <c r="H931" s="781"/>
    </row>
    <row r="932" ht="13.5">
      <c r="H932" s="781"/>
    </row>
    <row r="933" ht="13.5">
      <c r="H933" s="781"/>
    </row>
    <row r="934" ht="13.5">
      <c r="H934" s="781"/>
    </row>
    <row r="935" ht="13.5">
      <c r="H935" s="781"/>
    </row>
    <row r="936" ht="13.5">
      <c r="H936" s="781"/>
    </row>
    <row r="937" ht="13.5">
      <c r="H937" s="781"/>
    </row>
    <row r="938" ht="13.5">
      <c r="H938" s="781"/>
    </row>
    <row r="939" ht="13.5">
      <c r="H939" s="781"/>
    </row>
    <row r="940" ht="13.5">
      <c r="H940" s="781"/>
    </row>
    <row r="941" ht="13.5">
      <c r="H941" s="781"/>
    </row>
    <row r="942" ht="13.5">
      <c r="H942" s="781"/>
    </row>
    <row r="943" ht="13.5">
      <c r="H943" s="781"/>
    </row>
    <row r="944" ht="13.5">
      <c r="H944" s="781"/>
    </row>
    <row r="945" ht="13.5">
      <c r="H945" s="781"/>
    </row>
    <row r="946" ht="13.5">
      <c r="H946" s="781"/>
    </row>
    <row r="947" ht="13.5">
      <c r="H947" s="781"/>
    </row>
    <row r="948" ht="13.5">
      <c r="H948" s="781"/>
    </row>
    <row r="949" ht="13.5">
      <c r="H949" s="781"/>
    </row>
    <row r="950" ht="13.5">
      <c r="H950" s="781"/>
    </row>
    <row r="951" ht="13.5">
      <c r="H951" s="781"/>
    </row>
    <row r="952" ht="13.5">
      <c r="H952" s="781"/>
    </row>
    <row r="953" ht="13.5">
      <c r="H953" s="781"/>
    </row>
    <row r="954" ht="13.5">
      <c r="H954" s="781"/>
    </row>
    <row r="955" ht="13.5">
      <c r="H955" s="781"/>
    </row>
    <row r="956" ht="13.5">
      <c r="H956" s="781"/>
    </row>
    <row r="957" ht="13.5">
      <c r="H957" s="781"/>
    </row>
    <row r="958" ht="13.5">
      <c r="H958" s="781"/>
    </row>
    <row r="959" ht="13.5">
      <c r="H959" s="781"/>
    </row>
    <row r="960" ht="13.5">
      <c r="H960" s="781"/>
    </row>
    <row r="961" ht="13.5">
      <c r="H961" s="781"/>
    </row>
    <row r="962" ht="13.5">
      <c r="H962" s="781"/>
    </row>
    <row r="963" ht="13.5">
      <c r="H963" s="781"/>
    </row>
    <row r="964" ht="13.5">
      <c r="H964" s="781"/>
    </row>
    <row r="965" ht="13.5">
      <c r="H965" s="781"/>
    </row>
    <row r="966" ht="13.5">
      <c r="H966" s="781"/>
    </row>
    <row r="967" ht="13.5">
      <c r="H967" s="781"/>
    </row>
    <row r="968" ht="13.5">
      <c r="H968" s="781"/>
    </row>
    <row r="969" ht="13.5">
      <c r="H969" s="781"/>
    </row>
    <row r="970" ht="13.5">
      <c r="H970" s="781"/>
    </row>
    <row r="971" ht="13.5">
      <c r="H971" s="781"/>
    </row>
    <row r="972" ht="13.5">
      <c r="H972" s="781"/>
    </row>
    <row r="973" ht="13.5">
      <c r="H973" s="781"/>
    </row>
    <row r="974" ht="13.5">
      <c r="H974" s="781"/>
    </row>
    <row r="975" ht="13.5">
      <c r="H975" s="781"/>
    </row>
    <row r="976" ht="13.5">
      <c r="H976" s="781"/>
    </row>
    <row r="977" ht="13.5">
      <c r="H977" s="781"/>
    </row>
    <row r="978" ht="13.5">
      <c r="H978" s="781"/>
    </row>
    <row r="979" ht="13.5">
      <c r="H979" s="781"/>
    </row>
    <row r="980" ht="13.5">
      <c r="H980" s="781"/>
    </row>
    <row r="981" ht="13.5">
      <c r="H981" s="781"/>
    </row>
    <row r="982" ht="13.5">
      <c r="H982" s="781"/>
    </row>
    <row r="983" ht="13.5">
      <c r="H983" s="781"/>
    </row>
    <row r="984" ht="13.5">
      <c r="H984" s="781"/>
    </row>
    <row r="985" ht="13.5">
      <c r="H985" s="781"/>
    </row>
    <row r="986" ht="13.5">
      <c r="H986" s="781"/>
    </row>
    <row r="987" ht="13.5">
      <c r="H987" s="781"/>
    </row>
    <row r="988" ht="13.5">
      <c r="H988" s="781"/>
    </row>
    <row r="989" ht="13.5">
      <c r="H989" s="781"/>
    </row>
    <row r="990" ht="13.5">
      <c r="H990" s="781"/>
    </row>
    <row r="991" ht="13.5">
      <c r="H991" s="781"/>
    </row>
    <row r="992" ht="13.5">
      <c r="H992" s="781"/>
    </row>
    <row r="993" ht="13.5">
      <c r="H993" s="781"/>
    </row>
    <row r="994" ht="13.5">
      <c r="H994" s="781"/>
    </row>
    <row r="995" ht="13.5">
      <c r="H995" s="781"/>
    </row>
    <row r="996" ht="13.5">
      <c r="H996" s="781"/>
    </row>
    <row r="997" ht="13.5">
      <c r="H997" s="781"/>
    </row>
    <row r="998" ht="13.5">
      <c r="H998" s="781"/>
    </row>
    <row r="999" ht="13.5">
      <c r="H999" s="781"/>
    </row>
    <row r="1000" ht="13.5">
      <c r="H1000" s="781"/>
    </row>
    <row r="1001" ht="13.5">
      <c r="H1001" s="781"/>
    </row>
    <row r="1002" ht="13.5">
      <c r="H1002" s="781"/>
    </row>
    <row r="1003" ht="13.5">
      <c r="H1003" s="781"/>
    </row>
    <row r="1004" ht="13.5">
      <c r="H1004" s="781"/>
    </row>
    <row r="1005" ht="13.5">
      <c r="H1005" s="781"/>
    </row>
    <row r="1006" ht="13.5">
      <c r="H1006" s="781"/>
    </row>
    <row r="1007" ht="13.5">
      <c r="H1007" s="781"/>
    </row>
    <row r="1008" ht="13.5">
      <c r="H1008" s="781"/>
    </row>
    <row r="1009" ht="13.5">
      <c r="H1009" s="781"/>
    </row>
    <row r="1010" ht="13.5">
      <c r="H1010" s="781"/>
    </row>
    <row r="1011" ht="13.5">
      <c r="H1011" s="781"/>
    </row>
    <row r="1012" ht="13.5">
      <c r="H1012" s="781"/>
    </row>
    <row r="1013" ht="13.5">
      <c r="H1013" s="781"/>
    </row>
    <row r="1014" ht="13.5">
      <c r="H1014" s="781"/>
    </row>
    <row r="1015" ht="13.5">
      <c r="H1015" s="781"/>
    </row>
    <row r="1016" ht="13.5">
      <c r="H1016" s="781"/>
    </row>
    <row r="1017" ht="13.5">
      <c r="H1017" s="781"/>
    </row>
    <row r="1018" ht="13.5">
      <c r="H1018" s="781"/>
    </row>
    <row r="1019" ht="13.5">
      <c r="H1019" s="781"/>
    </row>
    <row r="1020" ht="13.5">
      <c r="H1020" s="781"/>
    </row>
    <row r="1021" ht="13.5">
      <c r="H1021" s="781"/>
    </row>
    <row r="1022" ht="13.5">
      <c r="H1022" s="781"/>
    </row>
    <row r="1023" ht="13.5">
      <c r="H1023" s="781"/>
    </row>
    <row r="1024" ht="13.5">
      <c r="H1024" s="781"/>
    </row>
    <row r="1025" ht="13.5">
      <c r="H1025" s="781"/>
    </row>
    <row r="1026" ht="13.5">
      <c r="H1026" s="781"/>
    </row>
    <row r="1027" ht="13.5">
      <c r="H1027" s="781"/>
    </row>
    <row r="1028" ht="13.5">
      <c r="H1028" s="781"/>
    </row>
    <row r="1029" ht="13.5">
      <c r="H1029" s="781"/>
    </row>
    <row r="1030" ht="13.5">
      <c r="H1030" s="781"/>
    </row>
    <row r="1031" ht="13.5">
      <c r="H1031" s="781"/>
    </row>
    <row r="1032" ht="13.5">
      <c r="H1032" s="781"/>
    </row>
    <row r="1033" ht="13.5">
      <c r="H1033" s="781"/>
    </row>
    <row r="1034" ht="13.5">
      <c r="H1034" s="781"/>
    </row>
    <row r="1035" ht="13.5">
      <c r="H1035" s="781"/>
    </row>
    <row r="1036" ht="13.5">
      <c r="H1036" s="781"/>
    </row>
    <row r="1037" ht="13.5">
      <c r="H1037" s="781"/>
    </row>
    <row r="1038" ht="13.5">
      <c r="H1038" s="781"/>
    </row>
    <row r="1039" ht="13.5">
      <c r="H1039" s="781"/>
    </row>
    <row r="1040" ht="13.5">
      <c r="H1040" s="781"/>
    </row>
    <row r="1041" ht="13.5">
      <c r="H1041" s="781"/>
    </row>
    <row r="1042" ht="13.5">
      <c r="H1042" s="781"/>
    </row>
    <row r="1043" ht="13.5">
      <c r="H1043" s="781"/>
    </row>
    <row r="1044" ht="13.5">
      <c r="H1044" s="781"/>
    </row>
    <row r="1045" ht="13.5">
      <c r="H1045" s="781"/>
    </row>
    <row r="1046" ht="13.5">
      <c r="H1046" s="781"/>
    </row>
    <row r="1047" ht="13.5">
      <c r="H1047" s="781"/>
    </row>
    <row r="1048" ht="13.5">
      <c r="H1048" s="781"/>
    </row>
    <row r="1049" ht="13.5">
      <c r="H1049" s="781"/>
    </row>
    <row r="1050" ht="13.5">
      <c r="H1050" s="781"/>
    </row>
    <row r="1051" ht="13.5">
      <c r="H1051" s="781"/>
    </row>
    <row r="1052" ht="13.5">
      <c r="H1052" s="781"/>
    </row>
    <row r="1053" ht="13.5">
      <c r="H1053" s="781"/>
    </row>
    <row r="1054" ht="13.5">
      <c r="H1054" s="781"/>
    </row>
    <row r="1055" ht="13.5">
      <c r="H1055" s="781"/>
    </row>
    <row r="1056" ht="13.5">
      <c r="H1056" s="781"/>
    </row>
    <row r="1057" ht="13.5">
      <c r="H1057" s="781"/>
    </row>
    <row r="1058" ht="13.5">
      <c r="H1058" s="781"/>
    </row>
    <row r="1059" ht="13.5">
      <c r="H1059" s="781"/>
    </row>
    <row r="1060" ht="13.5">
      <c r="H1060" s="781"/>
    </row>
    <row r="1061" ht="13.5">
      <c r="H1061" s="781"/>
    </row>
    <row r="1062" ht="13.5">
      <c r="H1062" s="781"/>
    </row>
    <row r="1063" ht="13.5">
      <c r="H1063" s="781"/>
    </row>
    <row r="1064" ht="13.5">
      <c r="H1064" s="781"/>
    </row>
    <row r="1065" ht="13.5">
      <c r="H1065" s="781"/>
    </row>
    <row r="1066" ht="13.5">
      <c r="H1066" s="781"/>
    </row>
    <row r="1067" ht="13.5">
      <c r="H1067" s="781"/>
    </row>
    <row r="1068" ht="13.5">
      <c r="H1068" s="781"/>
    </row>
    <row r="1069" ht="13.5">
      <c r="H1069" s="781"/>
    </row>
    <row r="1070" ht="13.5">
      <c r="H1070" s="781"/>
    </row>
    <row r="1071" ht="13.5">
      <c r="H1071" s="781"/>
    </row>
    <row r="1072" ht="13.5">
      <c r="H1072" s="781"/>
    </row>
    <row r="1073" ht="13.5">
      <c r="H1073" s="781"/>
    </row>
    <row r="1074" ht="13.5">
      <c r="H1074" s="781"/>
    </row>
    <row r="1075" ht="13.5">
      <c r="H1075" s="781"/>
    </row>
    <row r="1076" ht="13.5">
      <c r="H1076" s="781"/>
    </row>
    <row r="1077" ht="13.5">
      <c r="H1077" s="781"/>
    </row>
    <row r="1078" ht="13.5">
      <c r="H1078" s="781"/>
    </row>
    <row r="1079" ht="13.5">
      <c r="H1079" s="781"/>
    </row>
    <row r="1080" ht="13.5">
      <c r="H1080" s="781"/>
    </row>
    <row r="1081" ht="13.5">
      <c r="H1081" s="781"/>
    </row>
    <row r="1082" ht="13.5">
      <c r="H1082" s="781"/>
    </row>
    <row r="1083" ht="13.5">
      <c r="H1083" s="781"/>
    </row>
    <row r="1084" ht="13.5">
      <c r="H1084" s="781"/>
    </row>
    <row r="1085" ht="13.5">
      <c r="H1085" s="781"/>
    </row>
    <row r="1086" ht="13.5">
      <c r="H1086" s="781"/>
    </row>
    <row r="1087" ht="13.5">
      <c r="H1087" s="781"/>
    </row>
    <row r="1088" ht="13.5">
      <c r="H1088" s="781"/>
    </row>
    <row r="1089" ht="13.5">
      <c r="H1089" s="781"/>
    </row>
    <row r="1090" ht="13.5">
      <c r="H1090" s="781"/>
    </row>
    <row r="1091" ht="13.5">
      <c r="H1091" s="781"/>
    </row>
    <row r="1092" ht="13.5">
      <c r="H1092" s="781"/>
    </row>
    <row r="1093" ht="13.5">
      <c r="H1093" s="781"/>
    </row>
    <row r="1094" ht="13.5">
      <c r="H1094" s="781"/>
    </row>
    <row r="1095" ht="13.5">
      <c r="H1095" s="781"/>
    </row>
    <row r="1096" ht="13.5">
      <c r="H1096" s="781"/>
    </row>
    <row r="1097" ht="13.5">
      <c r="H1097" s="781"/>
    </row>
    <row r="1098" ht="13.5">
      <c r="H1098" s="781"/>
    </row>
    <row r="1099" ht="13.5">
      <c r="H1099" s="781"/>
    </row>
    <row r="1100" ht="13.5">
      <c r="H1100" s="781"/>
    </row>
    <row r="1101" ht="13.5">
      <c r="H1101" s="781"/>
    </row>
    <row r="1102" ht="13.5">
      <c r="H1102" s="781"/>
    </row>
    <row r="1103" ht="13.5">
      <c r="H1103" s="781"/>
    </row>
    <row r="1104" ht="13.5">
      <c r="H1104" s="781"/>
    </row>
    <row r="1105" ht="13.5">
      <c r="H1105" s="781"/>
    </row>
    <row r="1106" ht="13.5">
      <c r="H1106" s="781"/>
    </row>
    <row r="1107" ht="13.5">
      <c r="H1107" s="781"/>
    </row>
    <row r="1108" ht="13.5">
      <c r="H1108" s="781"/>
    </row>
    <row r="1109" ht="13.5">
      <c r="H1109" s="781"/>
    </row>
    <row r="1110" ht="13.5">
      <c r="H1110" s="781"/>
    </row>
    <row r="1111" ht="13.5">
      <c r="H1111" s="781"/>
    </row>
    <row r="1112" ht="13.5">
      <c r="H1112" s="781"/>
    </row>
    <row r="1113" ht="13.5">
      <c r="H1113" s="781"/>
    </row>
    <row r="1114" ht="13.5">
      <c r="H1114" s="781"/>
    </row>
    <row r="1115" ht="13.5">
      <c r="H1115" s="781"/>
    </row>
    <row r="1116" ht="13.5">
      <c r="H1116" s="781"/>
    </row>
    <row r="1117" ht="13.5">
      <c r="H1117" s="781"/>
    </row>
    <row r="1118" ht="13.5">
      <c r="H1118" s="781"/>
    </row>
    <row r="1119" ht="13.5">
      <c r="H1119" s="781"/>
    </row>
    <row r="1120" ht="13.5">
      <c r="H1120" s="781"/>
    </row>
    <row r="1121" ht="13.5">
      <c r="H1121" s="781"/>
    </row>
    <row r="1122" ht="13.5">
      <c r="H1122" s="781"/>
    </row>
    <row r="1123" ht="13.5">
      <c r="H1123" s="781"/>
    </row>
    <row r="1124" ht="13.5">
      <c r="H1124" s="781"/>
    </row>
    <row r="1125" ht="13.5">
      <c r="H1125" s="781"/>
    </row>
    <row r="1126" ht="13.5">
      <c r="H1126" s="781"/>
    </row>
    <row r="1127" ht="13.5">
      <c r="H1127" s="781"/>
    </row>
    <row r="1128" ht="13.5">
      <c r="H1128" s="781"/>
    </row>
    <row r="1129" ht="13.5">
      <c r="H1129" s="781"/>
    </row>
    <row r="1130" ht="13.5">
      <c r="H1130" s="781"/>
    </row>
    <row r="1131" ht="13.5">
      <c r="H1131" s="781"/>
    </row>
    <row r="1132" ht="13.5">
      <c r="H1132" s="781"/>
    </row>
    <row r="1133" ht="13.5">
      <c r="H1133" s="781"/>
    </row>
    <row r="1134" ht="13.5">
      <c r="H1134" s="781"/>
    </row>
    <row r="1135" ht="13.5">
      <c r="H1135" s="781"/>
    </row>
    <row r="1136" ht="13.5">
      <c r="H1136" s="781"/>
    </row>
    <row r="1137" ht="13.5">
      <c r="H1137" s="781"/>
    </row>
    <row r="1138" ht="13.5">
      <c r="H1138" s="781"/>
    </row>
    <row r="1139" ht="13.5">
      <c r="H1139" s="781"/>
    </row>
    <row r="1140" ht="13.5">
      <c r="H1140" s="781"/>
    </row>
    <row r="1141" ht="13.5">
      <c r="H1141" s="781"/>
    </row>
    <row r="1142" ht="13.5">
      <c r="H1142" s="781"/>
    </row>
    <row r="1143" ht="13.5">
      <c r="H1143" s="781"/>
    </row>
    <row r="1144" ht="13.5">
      <c r="H1144" s="781"/>
    </row>
    <row r="1145" ht="13.5">
      <c r="H1145" s="781"/>
    </row>
    <row r="1146" ht="13.5">
      <c r="H1146" s="781"/>
    </row>
    <row r="1147" ht="13.5">
      <c r="H1147" s="781"/>
    </row>
    <row r="1148" ht="13.5">
      <c r="H1148" s="781"/>
    </row>
    <row r="1149" ht="13.5">
      <c r="H1149" s="781"/>
    </row>
    <row r="1150" ht="13.5">
      <c r="H1150" s="781"/>
    </row>
    <row r="1151" ht="13.5">
      <c r="H1151" s="781"/>
    </row>
    <row r="1152" ht="13.5">
      <c r="H1152" s="781"/>
    </row>
    <row r="1153" ht="13.5">
      <c r="H1153" s="781"/>
    </row>
    <row r="1154" ht="13.5">
      <c r="H1154" s="781"/>
    </row>
    <row r="1155" ht="13.5">
      <c r="H1155" s="781"/>
    </row>
    <row r="1156" ht="13.5">
      <c r="H1156" s="781"/>
    </row>
    <row r="1157" ht="13.5">
      <c r="H1157" s="781"/>
    </row>
    <row r="1158" ht="13.5">
      <c r="H1158" s="781"/>
    </row>
    <row r="1159" ht="13.5">
      <c r="H1159" s="781"/>
    </row>
    <row r="1160" ht="13.5">
      <c r="H1160" s="781"/>
    </row>
    <row r="1161" ht="13.5">
      <c r="H1161" s="781"/>
    </row>
    <row r="1162" ht="13.5">
      <c r="H1162" s="781"/>
    </row>
    <row r="1163" ht="13.5">
      <c r="H1163" s="781"/>
    </row>
    <row r="1164" ht="13.5">
      <c r="H1164" s="781"/>
    </row>
    <row r="1165" ht="13.5">
      <c r="H1165" s="781"/>
    </row>
    <row r="1166" ht="13.5">
      <c r="H1166" s="781"/>
    </row>
    <row r="1167" ht="13.5">
      <c r="H1167" s="781"/>
    </row>
    <row r="1168" ht="13.5">
      <c r="H1168" s="781"/>
    </row>
    <row r="1169" ht="13.5">
      <c r="H1169" s="781"/>
    </row>
    <row r="1170" ht="13.5">
      <c r="H1170" s="781"/>
    </row>
    <row r="1171" ht="13.5">
      <c r="H1171" s="781"/>
    </row>
    <row r="1172" ht="13.5">
      <c r="H1172" s="781"/>
    </row>
    <row r="1173" ht="13.5">
      <c r="H1173" s="781"/>
    </row>
    <row r="1174" ht="13.5">
      <c r="H1174" s="781"/>
    </row>
    <row r="1175" ht="13.5">
      <c r="H1175" s="781"/>
    </row>
    <row r="1176" ht="13.5">
      <c r="H1176" s="781"/>
    </row>
    <row r="1177" ht="13.5">
      <c r="H1177" s="781"/>
    </row>
    <row r="1178" ht="13.5">
      <c r="H1178" s="781"/>
    </row>
    <row r="1179" ht="13.5">
      <c r="H1179" s="781"/>
    </row>
    <row r="1180" ht="13.5">
      <c r="H1180" s="781"/>
    </row>
    <row r="1181" ht="13.5">
      <c r="H1181" s="781"/>
    </row>
    <row r="1182" ht="13.5">
      <c r="H1182" s="781"/>
    </row>
    <row r="1183" ht="13.5">
      <c r="H1183" s="781"/>
    </row>
    <row r="1184" ht="13.5">
      <c r="H1184" s="781"/>
    </row>
    <row r="1185" ht="13.5">
      <c r="H1185" s="781"/>
    </row>
    <row r="1186" ht="13.5">
      <c r="H1186" s="781"/>
    </row>
    <row r="1187" ht="13.5">
      <c r="H1187" s="781"/>
    </row>
    <row r="1188" ht="13.5">
      <c r="H1188" s="781"/>
    </row>
    <row r="1189" ht="13.5">
      <c r="H1189" s="781"/>
    </row>
    <row r="1190" ht="13.5">
      <c r="H1190" s="781"/>
    </row>
    <row r="1191" ht="13.5">
      <c r="H1191" s="781"/>
    </row>
    <row r="1192" ht="13.5">
      <c r="H1192" s="781"/>
    </row>
    <row r="1193" ht="13.5">
      <c r="H1193" s="781"/>
    </row>
    <row r="1194" ht="13.5">
      <c r="H1194" s="781"/>
    </row>
    <row r="1195" ht="13.5">
      <c r="H1195" s="781"/>
    </row>
    <row r="1196" ht="13.5">
      <c r="H1196" s="781"/>
    </row>
    <row r="1197" ht="13.5">
      <c r="H1197" s="781"/>
    </row>
    <row r="1198" ht="13.5">
      <c r="H1198" s="781"/>
    </row>
    <row r="1199" ht="13.5">
      <c r="H1199" s="781"/>
    </row>
    <row r="1200" ht="13.5">
      <c r="H1200" s="781"/>
    </row>
    <row r="1201" ht="13.5">
      <c r="H1201" s="781"/>
    </row>
    <row r="1202" ht="13.5">
      <c r="H1202" s="781"/>
    </row>
    <row r="1203" ht="13.5">
      <c r="H1203" s="781"/>
    </row>
    <row r="1204" ht="13.5">
      <c r="H1204" s="781"/>
    </row>
    <row r="1205" ht="13.5">
      <c r="H1205" s="781"/>
    </row>
    <row r="1206" ht="13.5">
      <c r="H1206" s="781"/>
    </row>
    <row r="1207" ht="13.5">
      <c r="H1207" s="781"/>
    </row>
    <row r="1208" ht="13.5">
      <c r="H1208" s="781"/>
    </row>
    <row r="1209" ht="13.5">
      <c r="H1209" s="781"/>
    </row>
    <row r="1210" ht="13.5">
      <c r="H1210" s="781"/>
    </row>
    <row r="1211" ht="13.5">
      <c r="H1211" s="781"/>
    </row>
    <row r="1212" ht="13.5">
      <c r="H1212" s="781"/>
    </row>
    <row r="1213" ht="13.5">
      <c r="H1213" s="781"/>
    </row>
    <row r="1214" ht="13.5">
      <c r="H1214" s="781"/>
    </row>
    <row r="1215" ht="13.5">
      <c r="H1215" s="781"/>
    </row>
    <row r="1216" ht="13.5">
      <c r="H1216" s="781"/>
    </row>
    <row r="1217" ht="13.5">
      <c r="H1217" s="781"/>
    </row>
    <row r="1218" ht="13.5">
      <c r="H1218" s="781"/>
    </row>
    <row r="1219" ht="13.5">
      <c r="H1219" s="781"/>
    </row>
    <row r="1220" ht="13.5">
      <c r="H1220" s="781"/>
    </row>
    <row r="1221" ht="13.5">
      <c r="H1221" s="781"/>
    </row>
    <row r="1222" ht="13.5">
      <c r="H1222" s="781"/>
    </row>
    <row r="1223" ht="13.5">
      <c r="H1223" s="781"/>
    </row>
    <row r="1224" ht="13.5">
      <c r="H1224" s="781"/>
    </row>
    <row r="1225" ht="13.5">
      <c r="H1225" s="781"/>
    </row>
    <row r="1226" ht="13.5">
      <c r="H1226" s="781"/>
    </row>
    <row r="1227" ht="13.5">
      <c r="H1227" s="781"/>
    </row>
    <row r="1228" ht="13.5">
      <c r="H1228" s="781"/>
    </row>
    <row r="1229" ht="13.5">
      <c r="H1229" s="781"/>
    </row>
    <row r="1230" ht="13.5">
      <c r="H1230" s="781"/>
    </row>
    <row r="1231" ht="13.5">
      <c r="H1231" s="781"/>
    </row>
    <row r="1232" ht="13.5">
      <c r="H1232" s="781"/>
    </row>
    <row r="1233" ht="13.5">
      <c r="H1233" s="781"/>
    </row>
    <row r="1234" ht="13.5">
      <c r="H1234" s="781"/>
    </row>
    <row r="1235" ht="13.5">
      <c r="H1235" s="781"/>
    </row>
    <row r="1236" ht="13.5">
      <c r="H1236" s="781"/>
    </row>
    <row r="1237" ht="13.5">
      <c r="H1237" s="781"/>
    </row>
    <row r="1238" ht="13.5">
      <c r="H1238" s="781"/>
    </row>
    <row r="1239" ht="13.5">
      <c r="H1239" s="781"/>
    </row>
    <row r="1240" ht="13.5">
      <c r="H1240" s="781"/>
    </row>
    <row r="1241" ht="13.5">
      <c r="H1241" s="781"/>
    </row>
    <row r="1242" ht="13.5">
      <c r="H1242" s="781"/>
    </row>
    <row r="1243" ht="13.5">
      <c r="H1243" s="781"/>
    </row>
    <row r="1244" ht="13.5">
      <c r="H1244" s="781"/>
    </row>
    <row r="1245" ht="13.5">
      <c r="H1245" s="781"/>
    </row>
    <row r="1246" ht="13.5">
      <c r="H1246" s="781"/>
    </row>
    <row r="1247" ht="13.5">
      <c r="H1247" s="781"/>
    </row>
    <row r="1248" ht="13.5">
      <c r="H1248" s="781"/>
    </row>
    <row r="1249" ht="13.5">
      <c r="H1249" s="781"/>
    </row>
    <row r="1250" ht="13.5">
      <c r="H1250" s="781"/>
    </row>
    <row r="1251" ht="13.5">
      <c r="H1251" s="781"/>
    </row>
    <row r="1252" ht="13.5">
      <c r="H1252" s="781"/>
    </row>
    <row r="1253" ht="13.5">
      <c r="H1253" s="781"/>
    </row>
    <row r="1254" ht="13.5">
      <c r="H1254" s="781"/>
    </row>
    <row r="1255" ht="13.5">
      <c r="H1255" s="781"/>
    </row>
    <row r="1256" ht="13.5">
      <c r="H1256" s="781"/>
    </row>
    <row r="1257" ht="13.5">
      <c r="H1257" s="781"/>
    </row>
    <row r="1258" ht="13.5">
      <c r="H1258" s="781"/>
    </row>
    <row r="1259" ht="13.5">
      <c r="H1259" s="781"/>
    </row>
    <row r="1260" ht="13.5">
      <c r="H1260" s="781"/>
    </row>
    <row r="1261" ht="13.5">
      <c r="H1261" s="781"/>
    </row>
    <row r="1262" ht="13.5">
      <c r="H1262" s="781"/>
    </row>
    <row r="1263" ht="13.5">
      <c r="H1263" s="781"/>
    </row>
    <row r="1264" ht="13.5">
      <c r="H1264" s="781"/>
    </row>
    <row r="1265" ht="13.5">
      <c r="H1265" s="781"/>
    </row>
    <row r="1266" ht="13.5">
      <c r="H1266" s="781"/>
    </row>
    <row r="1267" ht="13.5">
      <c r="H1267" s="781"/>
    </row>
    <row r="1268" ht="13.5">
      <c r="H1268" s="781"/>
    </row>
    <row r="1269" ht="13.5">
      <c r="H1269" s="781"/>
    </row>
    <row r="1270" ht="13.5">
      <c r="H1270" s="781"/>
    </row>
    <row r="1271" ht="13.5">
      <c r="H1271" s="781"/>
    </row>
    <row r="1272" ht="13.5">
      <c r="H1272" s="781"/>
    </row>
    <row r="1273" ht="13.5">
      <c r="H1273" s="781"/>
    </row>
    <row r="1274" ht="13.5">
      <c r="H1274" s="781"/>
    </row>
    <row r="1275" ht="13.5">
      <c r="H1275" s="781"/>
    </row>
    <row r="1276" ht="13.5">
      <c r="H1276" s="781"/>
    </row>
    <row r="1277" ht="13.5">
      <c r="H1277" s="781"/>
    </row>
    <row r="1278" ht="13.5">
      <c r="H1278" s="781"/>
    </row>
    <row r="1279" ht="13.5">
      <c r="H1279" s="781"/>
    </row>
    <row r="1280" ht="13.5">
      <c r="H1280" s="781"/>
    </row>
    <row r="1281" ht="13.5">
      <c r="H1281" s="781"/>
    </row>
    <row r="1282" ht="13.5">
      <c r="H1282" s="781"/>
    </row>
    <row r="1283" ht="13.5">
      <c r="H1283" s="781"/>
    </row>
    <row r="1284" ht="13.5">
      <c r="H1284" s="781"/>
    </row>
    <row r="1285" ht="13.5">
      <c r="H1285" s="781"/>
    </row>
    <row r="1286" ht="13.5">
      <c r="H1286" s="781"/>
    </row>
    <row r="1287" ht="13.5">
      <c r="H1287" s="781"/>
    </row>
    <row r="1288" ht="13.5">
      <c r="H1288" s="781"/>
    </row>
    <row r="1289" ht="13.5">
      <c r="H1289" s="781"/>
    </row>
    <row r="1290" ht="13.5">
      <c r="H1290" s="781"/>
    </row>
    <row r="1291" ht="13.5">
      <c r="H1291" s="781"/>
    </row>
    <row r="1292" ht="13.5">
      <c r="H1292" s="781"/>
    </row>
    <row r="1293" ht="13.5">
      <c r="H1293" s="781"/>
    </row>
    <row r="1294" ht="13.5">
      <c r="H1294" s="781"/>
    </row>
    <row r="1295" ht="13.5">
      <c r="H1295" s="781"/>
    </row>
    <row r="1296" ht="13.5">
      <c r="H1296" s="781"/>
    </row>
    <row r="1297" ht="13.5">
      <c r="H1297" s="781"/>
    </row>
    <row r="1298" ht="13.5">
      <c r="H1298" s="781"/>
    </row>
    <row r="1299" ht="13.5">
      <c r="H1299" s="781"/>
    </row>
    <row r="1300" ht="13.5">
      <c r="H1300" s="781"/>
    </row>
    <row r="1301" ht="13.5">
      <c r="H1301" s="781"/>
    </row>
    <row r="1302" ht="13.5">
      <c r="H1302" s="781"/>
    </row>
    <row r="1303" ht="13.5">
      <c r="H1303" s="781"/>
    </row>
    <row r="1304" ht="13.5">
      <c r="H1304" s="781"/>
    </row>
    <row r="1305" ht="13.5">
      <c r="H1305" s="781"/>
    </row>
    <row r="1306" ht="13.5">
      <c r="H1306" s="781"/>
    </row>
    <row r="1307" ht="13.5">
      <c r="H1307" s="781"/>
    </row>
    <row r="1308" ht="13.5">
      <c r="H1308" s="781"/>
    </row>
    <row r="1309" ht="13.5">
      <c r="H1309" s="781"/>
    </row>
    <row r="1310" ht="13.5">
      <c r="H1310" s="781"/>
    </row>
    <row r="1311" ht="13.5">
      <c r="H1311" s="781"/>
    </row>
    <row r="1312" ht="13.5">
      <c r="H1312" s="781"/>
    </row>
    <row r="1313" ht="13.5">
      <c r="H1313" s="781"/>
    </row>
    <row r="1314" ht="13.5">
      <c r="H1314" s="781"/>
    </row>
    <row r="1315" ht="13.5">
      <c r="H1315" s="781"/>
    </row>
    <row r="1316" ht="13.5">
      <c r="H1316" s="781"/>
    </row>
    <row r="1317" ht="13.5">
      <c r="H1317" s="781"/>
    </row>
    <row r="1318" ht="13.5">
      <c r="H1318" s="781"/>
    </row>
    <row r="1319" ht="13.5">
      <c r="H1319" s="781"/>
    </row>
    <row r="1320" ht="13.5">
      <c r="H1320" s="781"/>
    </row>
    <row r="1321" ht="13.5">
      <c r="H1321" s="781"/>
    </row>
    <row r="1322" ht="13.5">
      <c r="H1322" s="781"/>
    </row>
    <row r="1323" ht="13.5">
      <c r="H1323" s="781"/>
    </row>
    <row r="1324" ht="13.5">
      <c r="H1324" s="781"/>
    </row>
    <row r="1325" ht="13.5">
      <c r="H1325" s="781"/>
    </row>
    <row r="1326" ht="13.5">
      <c r="H1326" s="781"/>
    </row>
    <row r="1327" ht="13.5">
      <c r="H1327" s="781"/>
    </row>
    <row r="1328" ht="13.5">
      <c r="H1328" s="781"/>
    </row>
    <row r="1329" ht="13.5">
      <c r="H1329" s="781"/>
    </row>
    <row r="1330" ht="13.5">
      <c r="H1330" s="781"/>
    </row>
    <row r="1331" ht="13.5">
      <c r="H1331" s="781"/>
    </row>
    <row r="1332" ht="13.5">
      <c r="H1332" s="781"/>
    </row>
    <row r="1333" ht="13.5">
      <c r="H1333" s="781"/>
    </row>
    <row r="1334" ht="13.5">
      <c r="H1334" s="781"/>
    </row>
    <row r="1335" ht="13.5">
      <c r="H1335" s="781"/>
    </row>
    <row r="1336" ht="13.5">
      <c r="H1336" s="781"/>
    </row>
    <row r="1337" ht="13.5">
      <c r="H1337" s="781"/>
    </row>
    <row r="1338" ht="13.5">
      <c r="H1338" s="781"/>
    </row>
    <row r="1339" ht="13.5">
      <c r="H1339" s="781"/>
    </row>
    <row r="1340" ht="13.5">
      <c r="H1340" s="781"/>
    </row>
    <row r="1341" ht="13.5">
      <c r="H1341" s="781"/>
    </row>
    <row r="1342" ht="13.5">
      <c r="H1342" s="781"/>
    </row>
    <row r="1343" ht="13.5">
      <c r="H1343" s="781"/>
    </row>
    <row r="1344" ht="13.5">
      <c r="H1344" s="781"/>
    </row>
    <row r="1345" ht="13.5">
      <c r="H1345" s="781"/>
    </row>
    <row r="1346" ht="13.5">
      <c r="H1346" s="781"/>
    </row>
    <row r="1347" ht="13.5">
      <c r="H1347" s="781"/>
    </row>
    <row r="1348" ht="13.5">
      <c r="H1348" s="781"/>
    </row>
    <row r="1349" ht="13.5">
      <c r="H1349" s="781"/>
    </row>
    <row r="1350" ht="13.5">
      <c r="H1350" s="781"/>
    </row>
    <row r="1351" ht="13.5">
      <c r="H1351" s="781"/>
    </row>
    <row r="1352" ht="13.5">
      <c r="H1352" s="781"/>
    </row>
    <row r="1353" ht="13.5">
      <c r="H1353" s="781"/>
    </row>
    <row r="1354" ht="13.5">
      <c r="H1354" s="781"/>
    </row>
    <row r="1355" ht="13.5">
      <c r="H1355" s="781"/>
    </row>
    <row r="1356" ht="13.5">
      <c r="H1356" s="781"/>
    </row>
    <row r="1357" ht="13.5">
      <c r="H1357" s="781"/>
    </row>
    <row r="1358" ht="13.5">
      <c r="H1358" s="781"/>
    </row>
    <row r="1359" ht="13.5">
      <c r="H1359" s="781"/>
    </row>
    <row r="1360" ht="13.5">
      <c r="H1360" s="781"/>
    </row>
    <row r="1361" ht="13.5">
      <c r="H1361" s="781"/>
    </row>
    <row r="1362" ht="13.5">
      <c r="H1362" s="781"/>
    </row>
    <row r="1363" ht="13.5">
      <c r="H1363" s="781"/>
    </row>
    <row r="1364" ht="13.5">
      <c r="H1364" s="781"/>
    </row>
    <row r="1365" ht="13.5">
      <c r="H1365" s="781"/>
    </row>
    <row r="1366" ht="13.5">
      <c r="H1366" s="781"/>
    </row>
    <row r="1367" ht="13.5">
      <c r="H1367" s="781"/>
    </row>
    <row r="1368" ht="13.5">
      <c r="H1368" s="781"/>
    </row>
    <row r="1369" ht="13.5">
      <c r="H1369" s="781"/>
    </row>
    <row r="1370" ht="13.5">
      <c r="H1370" s="781"/>
    </row>
    <row r="1371" ht="13.5">
      <c r="H1371" s="781"/>
    </row>
    <row r="1372" ht="13.5">
      <c r="H1372" s="781"/>
    </row>
    <row r="1373" ht="13.5">
      <c r="H1373" s="781"/>
    </row>
    <row r="1374" ht="13.5">
      <c r="H1374" s="781"/>
    </row>
    <row r="1375" ht="13.5">
      <c r="H1375" s="781"/>
    </row>
    <row r="1376" ht="13.5">
      <c r="H1376" s="781"/>
    </row>
    <row r="1377" ht="13.5">
      <c r="H1377" s="781"/>
    </row>
    <row r="1378" ht="13.5">
      <c r="H1378" s="781"/>
    </row>
    <row r="1379" ht="13.5">
      <c r="H1379" s="781"/>
    </row>
    <row r="1380" ht="13.5">
      <c r="H1380" s="781"/>
    </row>
    <row r="1381" ht="13.5">
      <c r="H1381" s="781"/>
    </row>
    <row r="1382" ht="13.5">
      <c r="H1382" s="781"/>
    </row>
    <row r="1383" ht="13.5">
      <c r="H1383" s="781"/>
    </row>
    <row r="1384" ht="13.5">
      <c r="H1384" s="781"/>
    </row>
    <row r="1385" ht="13.5">
      <c r="H1385" s="781"/>
    </row>
    <row r="1386" ht="13.5">
      <c r="H1386" s="781"/>
    </row>
    <row r="1387" ht="13.5">
      <c r="H1387" s="781"/>
    </row>
    <row r="1388" ht="13.5">
      <c r="H1388" s="781"/>
    </row>
    <row r="1389" ht="13.5">
      <c r="H1389" s="781"/>
    </row>
    <row r="1390" ht="13.5">
      <c r="H1390" s="781"/>
    </row>
    <row r="1391" ht="13.5">
      <c r="H1391" s="781"/>
    </row>
    <row r="1392" ht="13.5">
      <c r="H1392" s="781"/>
    </row>
    <row r="1393" ht="13.5">
      <c r="H1393" s="781"/>
    </row>
    <row r="1394" ht="13.5">
      <c r="H1394" s="781"/>
    </row>
    <row r="1395" ht="13.5">
      <c r="H1395" s="781"/>
    </row>
    <row r="1396" ht="13.5">
      <c r="H1396" s="781"/>
    </row>
    <row r="1397" ht="13.5">
      <c r="H1397" s="781"/>
    </row>
    <row r="1398" ht="13.5">
      <c r="H1398" s="781"/>
    </row>
    <row r="1399" ht="13.5">
      <c r="H1399" s="781"/>
    </row>
    <row r="1400" ht="13.5">
      <c r="H1400" s="781"/>
    </row>
    <row r="1401" ht="13.5">
      <c r="H1401" s="781"/>
    </row>
    <row r="1402" ht="13.5">
      <c r="H1402" s="781"/>
    </row>
    <row r="1403" ht="13.5">
      <c r="H1403" s="781"/>
    </row>
    <row r="1404" ht="13.5">
      <c r="H1404" s="781"/>
    </row>
    <row r="1405" ht="13.5">
      <c r="H1405" s="781"/>
    </row>
    <row r="1406" ht="13.5">
      <c r="H1406" s="781"/>
    </row>
    <row r="1407" ht="13.5">
      <c r="H1407" s="781"/>
    </row>
    <row r="1408" ht="13.5">
      <c r="H1408" s="781"/>
    </row>
    <row r="1409" ht="13.5">
      <c r="H1409" s="781"/>
    </row>
    <row r="1410" ht="13.5">
      <c r="H1410" s="781"/>
    </row>
    <row r="1411" ht="13.5">
      <c r="H1411" s="781"/>
    </row>
    <row r="1412" ht="13.5">
      <c r="H1412" s="781"/>
    </row>
    <row r="1413" ht="13.5">
      <c r="H1413" s="781"/>
    </row>
    <row r="1414" ht="13.5">
      <c r="H1414" s="781"/>
    </row>
    <row r="1415" ht="13.5">
      <c r="H1415" s="781"/>
    </row>
    <row r="1416" ht="13.5">
      <c r="H1416" s="781"/>
    </row>
    <row r="1417" ht="13.5">
      <c r="H1417" s="781"/>
    </row>
    <row r="1418" ht="13.5">
      <c r="H1418" s="781"/>
    </row>
    <row r="1419" ht="13.5">
      <c r="H1419" s="781"/>
    </row>
    <row r="1420" ht="13.5">
      <c r="H1420" s="781"/>
    </row>
    <row r="1421" ht="13.5">
      <c r="H1421" s="781"/>
    </row>
    <row r="1422" ht="13.5">
      <c r="H1422" s="781"/>
    </row>
    <row r="1423" ht="13.5">
      <c r="H1423" s="781"/>
    </row>
    <row r="1424" ht="13.5">
      <c r="H1424" s="781"/>
    </row>
    <row r="1425" ht="13.5">
      <c r="H1425" s="781"/>
    </row>
    <row r="1426" ht="13.5">
      <c r="H1426" s="781"/>
    </row>
    <row r="1427" ht="13.5">
      <c r="H1427" s="781"/>
    </row>
    <row r="1428" ht="13.5">
      <c r="H1428" s="781"/>
    </row>
    <row r="1429" ht="13.5">
      <c r="H1429" s="781"/>
    </row>
    <row r="1430" ht="13.5">
      <c r="H1430" s="781"/>
    </row>
    <row r="1431" ht="13.5">
      <c r="H1431" s="781"/>
    </row>
    <row r="1432" ht="13.5">
      <c r="H1432" s="781"/>
    </row>
    <row r="1433" ht="13.5">
      <c r="H1433" s="781"/>
    </row>
    <row r="1434" ht="13.5">
      <c r="H1434" s="781"/>
    </row>
    <row r="1435" ht="13.5">
      <c r="H1435" s="781"/>
    </row>
    <row r="1436" ht="13.5">
      <c r="H1436" s="781"/>
    </row>
    <row r="1437" ht="13.5">
      <c r="H1437" s="781"/>
    </row>
    <row r="1438" ht="13.5">
      <c r="H1438" s="781"/>
    </row>
    <row r="1439" ht="13.5">
      <c r="H1439" s="781"/>
    </row>
    <row r="1440" ht="13.5">
      <c r="H1440" s="781"/>
    </row>
    <row r="1441" ht="13.5">
      <c r="H1441" s="781"/>
    </row>
    <row r="1442" ht="13.5">
      <c r="H1442" s="781"/>
    </row>
    <row r="1443" ht="13.5">
      <c r="H1443" s="781"/>
    </row>
    <row r="1444" ht="13.5">
      <c r="H1444" s="781"/>
    </row>
    <row r="1445" ht="13.5">
      <c r="H1445" s="781"/>
    </row>
    <row r="1446" ht="13.5">
      <c r="H1446" s="781"/>
    </row>
    <row r="1447" ht="13.5">
      <c r="H1447" s="781"/>
    </row>
    <row r="1448" ht="13.5">
      <c r="H1448" s="781"/>
    </row>
    <row r="1449" ht="13.5">
      <c r="H1449" s="781"/>
    </row>
    <row r="1450" ht="13.5">
      <c r="H1450" s="781"/>
    </row>
    <row r="1451" ht="13.5">
      <c r="H1451" s="781"/>
    </row>
    <row r="1452" ht="13.5">
      <c r="H1452" s="781"/>
    </row>
    <row r="1453" ht="13.5">
      <c r="H1453" s="781"/>
    </row>
    <row r="1454" ht="13.5">
      <c r="H1454" s="781"/>
    </row>
    <row r="1455" ht="13.5">
      <c r="H1455" s="781"/>
    </row>
    <row r="1456" ht="13.5">
      <c r="H1456" s="781"/>
    </row>
    <row r="1457" ht="13.5">
      <c r="H1457" s="781"/>
    </row>
    <row r="1458" ht="13.5">
      <c r="H1458" s="781"/>
    </row>
    <row r="1459" ht="13.5">
      <c r="H1459" s="781"/>
    </row>
    <row r="1460" ht="13.5">
      <c r="H1460" s="781"/>
    </row>
    <row r="1461" ht="13.5">
      <c r="H1461" s="781"/>
    </row>
    <row r="1462" ht="13.5">
      <c r="H1462" s="781"/>
    </row>
    <row r="1463" ht="13.5">
      <c r="H1463" s="781"/>
    </row>
    <row r="1464" ht="13.5">
      <c r="H1464" s="781"/>
    </row>
    <row r="1465" ht="13.5">
      <c r="H1465" s="781"/>
    </row>
    <row r="1466" ht="13.5">
      <c r="H1466" s="781"/>
    </row>
    <row r="1467" ht="13.5">
      <c r="H1467" s="781"/>
    </row>
    <row r="1468" ht="13.5">
      <c r="H1468" s="781"/>
    </row>
    <row r="1469" ht="13.5">
      <c r="H1469" s="781"/>
    </row>
    <row r="1470" ht="13.5">
      <c r="H1470" s="781"/>
    </row>
    <row r="1471" ht="13.5">
      <c r="H1471" s="781"/>
    </row>
    <row r="1472" ht="13.5">
      <c r="H1472" s="781"/>
    </row>
    <row r="1473" ht="13.5">
      <c r="H1473" s="781"/>
    </row>
    <row r="1474" ht="13.5">
      <c r="H1474" s="781"/>
    </row>
    <row r="1475" ht="13.5">
      <c r="H1475" s="781"/>
    </row>
    <row r="1476" ht="13.5">
      <c r="H1476" s="781"/>
    </row>
    <row r="1477" ht="13.5">
      <c r="H1477" s="781"/>
    </row>
    <row r="1478" ht="13.5">
      <c r="H1478" s="781"/>
    </row>
    <row r="1479" ht="13.5">
      <c r="H1479" s="781"/>
    </row>
    <row r="1480" ht="13.5">
      <c r="H1480" s="781"/>
    </row>
    <row r="1481" ht="13.5">
      <c r="H1481" s="781"/>
    </row>
    <row r="1482" ht="13.5">
      <c r="H1482" s="781"/>
    </row>
    <row r="1483" ht="13.5">
      <c r="H1483" s="781"/>
    </row>
    <row r="1484" ht="13.5">
      <c r="H1484" s="781"/>
    </row>
    <row r="1485" ht="13.5">
      <c r="H1485" s="781"/>
    </row>
    <row r="1486" ht="13.5">
      <c r="H1486" s="781"/>
    </row>
    <row r="1487" ht="13.5">
      <c r="H1487" s="781"/>
    </row>
    <row r="1488" ht="13.5">
      <c r="H1488" s="781"/>
    </row>
    <row r="1489" ht="13.5">
      <c r="H1489" s="781"/>
    </row>
    <row r="1490" ht="13.5">
      <c r="H1490" s="781"/>
    </row>
    <row r="1491" ht="13.5">
      <c r="H1491" s="781"/>
    </row>
    <row r="1492" ht="13.5">
      <c r="H1492" s="781"/>
    </row>
    <row r="1493" ht="13.5">
      <c r="H1493" s="781"/>
    </row>
    <row r="1494" ht="13.5">
      <c r="H1494" s="781"/>
    </row>
    <row r="1495" ht="13.5">
      <c r="H1495" s="781"/>
    </row>
    <row r="1496" ht="13.5">
      <c r="H1496" s="781"/>
    </row>
    <row r="1497" ht="13.5">
      <c r="H1497" s="781"/>
    </row>
    <row r="1498" ht="13.5">
      <c r="H1498" s="781"/>
    </row>
    <row r="1499" ht="13.5">
      <c r="H1499" s="781"/>
    </row>
    <row r="1500" ht="13.5">
      <c r="H1500" s="781"/>
    </row>
    <row r="1501" ht="13.5">
      <c r="H1501" s="781"/>
    </row>
    <row r="1502" ht="13.5">
      <c r="H1502" s="781"/>
    </row>
    <row r="1503" ht="13.5">
      <c r="H1503" s="781"/>
    </row>
    <row r="1504" ht="13.5">
      <c r="H1504" s="781"/>
    </row>
    <row r="1505" ht="13.5">
      <c r="H1505" s="781"/>
    </row>
    <row r="1506" ht="13.5">
      <c r="H1506" s="781"/>
    </row>
    <row r="1507" ht="13.5">
      <c r="H1507" s="781"/>
    </row>
    <row r="1508" ht="13.5">
      <c r="H1508" s="781"/>
    </row>
    <row r="1509" ht="13.5">
      <c r="H1509" s="781"/>
    </row>
    <row r="1510" ht="13.5">
      <c r="H1510" s="781"/>
    </row>
    <row r="1511" ht="13.5">
      <c r="H1511" s="781"/>
    </row>
    <row r="1512" ht="13.5">
      <c r="H1512" s="781"/>
    </row>
    <row r="1513" ht="13.5">
      <c r="H1513" s="781"/>
    </row>
    <row r="1514" ht="13.5">
      <c r="H1514" s="781"/>
    </row>
    <row r="1515" ht="13.5">
      <c r="H1515" s="781"/>
    </row>
    <row r="1516" ht="13.5">
      <c r="H1516" s="781"/>
    </row>
    <row r="1517" ht="13.5">
      <c r="H1517" s="781"/>
    </row>
    <row r="1518" ht="13.5">
      <c r="H1518" s="781"/>
    </row>
    <row r="1519" ht="13.5">
      <c r="H1519" s="781"/>
    </row>
    <row r="1520" ht="13.5">
      <c r="H1520" s="781"/>
    </row>
    <row r="1521" ht="13.5">
      <c r="H1521" s="781"/>
    </row>
    <row r="1522" ht="13.5">
      <c r="H1522" s="781"/>
    </row>
    <row r="1523" ht="13.5">
      <c r="H1523" s="781"/>
    </row>
    <row r="1524" ht="13.5">
      <c r="H1524" s="781"/>
    </row>
    <row r="1525" ht="13.5">
      <c r="H1525" s="781"/>
    </row>
    <row r="1526" ht="13.5">
      <c r="H1526" s="781"/>
    </row>
    <row r="1527" ht="13.5">
      <c r="H1527" s="781"/>
    </row>
    <row r="1528" ht="13.5">
      <c r="H1528" s="781"/>
    </row>
    <row r="1529" ht="13.5">
      <c r="H1529" s="781"/>
    </row>
    <row r="1530" ht="13.5">
      <c r="H1530" s="781"/>
    </row>
    <row r="1531" ht="13.5">
      <c r="H1531" s="781"/>
    </row>
    <row r="1532" ht="13.5">
      <c r="H1532" s="781"/>
    </row>
    <row r="1533" ht="13.5">
      <c r="H1533" s="781"/>
    </row>
    <row r="1534" ht="13.5">
      <c r="H1534" s="781"/>
    </row>
    <row r="1535" ht="13.5">
      <c r="H1535" s="781"/>
    </row>
    <row r="1536" ht="13.5">
      <c r="H1536" s="781"/>
    </row>
    <row r="1537" ht="13.5">
      <c r="H1537" s="781"/>
    </row>
    <row r="1538" ht="13.5">
      <c r="H1538" s="781"/>
    </row>
    <row r="1539" ht="13.5">
      <c r="H1539" s="781"/>
    </row>
    <row r="1540" ht="13.5">
      <c r="H1540" s="781"/>
    </row>
    <row r="1541" ht="13.5">
      <c r="H1541" s="781"/>
    </row>
    <row r="1542" ht="13.5">
      <c r="H1542" s="781"/>
    </row>
    <row r="1543" ht="13.5">
      <c r="H1543" s="781"/>
    </row>
    <row r="1544" ht="13.5">
      <c r="H1544" s="781"/>
    </row>
    <row r="1545" ht="13.5">
      <c r="H1545" s="781"/>
    </row>
    <row r="1546" ht="13.5">
      <c r="H1546" s="781"/>
    </row>
    <row r="1547" ht="13.5">
      <c r="H1547" s="781"/>
    </row>
    <row r="1548" ht="13.5">
      <c r="H1548" s="781"/>
    </row>
    <row r="1549" ht="13.5">
      <c r="H1549" s="781"/>
    </row>
    <row r="1550" ht="13.5">
      <c r="H1550" s="781"/>
    </row>
    <row r="1551" ht="13.5">
      <c r="H1551" s="781"/>
    </row>
    <row r="1552" ht="13.5">
      <c r="H1552" s="781"/>
    </row>
    <row r="1553" ht="13.5">
      <c r="H1553" s="781"/>
    </row>
    <row r="1554" ht="13.5">
      <c r="H1554" s="781"/>
    </row>
    <row r="1555" ht="13.5">
      <c r="H1555" s="781"/>
    </row>
    <row r="1556" ht="13.5">
      <c r="H1556" s="781"/>
    </row>
    <row r="1557" ht="13.5">
      <c r="H1557" s="781"/>
    </row>
    <row r="1558" ht="13.5">
      <c r="H1558" s="781"/>
    </row>
    <row r="1559" ht="13.5">
      <c r="H1559" s="781"/>
    </row>
    <row r="1560" ht="13.5">
      <c r="H1560" s="781"/>
    </row>
    <row r="1561" ht="13.5">
      <c r="H1561" s="781"/>
    </row>
    <row r="1562" ht="13.5">
      <c r="H1562" s="781"/>
    </row>
    <row r="1563" ht="13.5">
      <c r="H1563" s="781"/>
    </row>
    <row r="1564" ht="13.5">
      <c r="H1564" s="781"/>
    </row>
    <row r="1565" ht="13.5">
      <c r="H1565" s="781"/>
    </row>
    <row r="1566" ht="13.5">
      <c r="H1566" s="781"/>
    </row>
    <row r="1567" ht="13.5">
      <c r="H1567" s="781"/>
    </row>
    <row r="1568" ht="13.5">
      <c r="H1568" s="781"/>
    </row>
    <row r="1569" ht="13.5">
      <c r="H1569" s="781"/>
    </row>
    <row r="1570" ht="13.5">
      <c r="H1570" s="781"/>
    </row>
    <row r="1571" ht="13.5">
      <c r="H1571" s="781"/>
    </row>
    <row r="1572" ht="13.5">
      <c r="H1572" s="781"/>
    </row>
    <row r="1573" ht="13.5">
      <c r="H1573" s="781"/>
    </row>
    <row r="1574" ht="13.5">
      <c r="H1574" s="781"/>
    </row>
    <row r="1575" ht="13.5">
      <c r="H1575" s="781"/>
    </row>
    <row r="1576" ht="13.5">
      <c r="H1576" s="781"/>
    </row>
    <row r="1577" ht="13.5">
      <c r="H1577" s="781"/>
    </row>
    <row r="1578" ht="13.5">
      <c r="H1578" s="781"/>
    </row>
    <row r="1579" ht="13.5">
      <c r="H1579" s="781"/>
    </row>
    <row r="1580" ht="13.5">
      <c r="H1580" s="781"/>
    </row>
    <row r="1581" ht="13.5">
      <c r="H1581" s="781"/>
    </row>
    <row r="1582" ht="13.5">
      <c r="H1582" s="781"/>
    </row>
    <row r="1583" ht="13.5">
      <c r="H1583" s="781"/>
    </row>
    <row r="1584" ht="13.5">
      <c r="H1584" s="781"/>
    </row>
    <row r="1585" ht="13.5">
      <c r="H1585" s="781"/>
    </row>
    <row r="1586" ht="13.5">
      <c r="H1586" s="781"/>
    </row>
    <row r="1587" ht="13.5">
      <c r="H1587" s="781"/>
    </row>
    <row r="1588" ht="13.5">
      <c r="H1588" s="781"/>
    </row>
    <row r="1589" ht="13.5">
      <c r="H1589" s="781"/>
    </row>
    <row r="1590" ht="13.5">
      <c r="H1590" s="781"/>
    </row>
    <row r="1591" ht="13.5">
      <c r="H1591" s="781"/>
    </row>
    <row r="1592" ht="13.5">
      <c r="H1592" s="781"/>
    </row>
    <row r="1593" ht="13.5">
      <c r="H1593" s="781"/>
    </row>
    <row r="1594" ht="13.5">
      <c r="H1594" s="781"/>
    </row>
    <row r="1595" ht="13.5">
      <c r="H1595" s="781"/>
    </row>
    <row r="1596" ht="13.5">
      <c r="H1596" s="781"/>
    </row>
    <row r="1597" ht="13.5">
      <c r="H1597" s="781"/>
    </row>
    <row r="1598" ht="13.5">
      <c r="H1598" s="781"/>
    </row>
    <row r="1599" ht="13.5">
      <c r="H1599" s="781"/>
    </row>
    <row r="1600" ht="13.5">
      <c r="H1600" s="781"/>
    </row>
    <row r="1601" ht="13.5">
      <c r="H1601" s="781"/>
    </row>
    <row r="1602" ht="13.5">
      <c r="H1602" s="781"/>
    </row>
    <row r="1603" ht="13.5">
      <c r="H1603" s="781"/>
    </row>
    <row r="1604" ht="13.5">
      <c r="H1604" s="781"/>
    </row>
    <row r="1605" ht="13.5">
      <c r="H1605" s="781"/>
    </row>
    <row r="1606" ht="13.5">
      <c r="H1606" s="781"/>
    </row>
    <row r="1607" ht="13.5">
      <c r="H1607" s="781"/>
    </row>
    <row r="1608" ht="13.5">
      <c r="H1608" s="781"/>
    </row>
    <row r="1609" ht="13.5">
      <c r="H1609" s="781"/>
    </row>
    <row r="1610" ht="13.5">
      <c r="H1610" s="781"/>
    </row>
    <row r="1611" ht="13.5">
      <c r="H1611" s="781"/>
    </row>
    <row r="1612" ht="13.5">
      <c r="H1612" s="781"/>
    </row>
    <row r="1613" ht="13.5">
      <c r="H1613" s="781"/>
    </row>
    <row r="1614" ht="13.5">
      <c r="H1614" s="781"/>
    </row>
    <row r="1615" ht="13.5">
      <c r="H1615" s="781"/>
    </row>
    <row r="1616" ht="13.5">
      <c r="H1616" s="781"/>
    </row>
    <row r="1617" ht="13.5">
      <c r="H1617" s="781"/>
    </row>
    <row r="1618" ht="13.5">
      <c r="H1618" s="781"/>
    </row>
    <row r="1619" ht="13.5">
      <c r="H1619" s="781"/>
    </row>
    <row r="1620" ht="13.5">
      <c r="H1620" s="781"/>
    </row>
    <row r="1621" ht="13.5">
      <c r="H1621" s="781"/>
    </row>
    <row r="1622" ht="13.5">
      <c r="H1622" s="781"/>
    </row>
    <row r="1623" ht="13.5">
      <c r="H1623" s="781"/>
    </row>
    <row r="1624" ht="13.5">
      <c r="H1624" s="781"/>
    </row>
    <row r="1625" ht="13.5">
      <c r="H1625" s="781"/>
    </row>
    <row r="1626" ht="13.5">
      <c r="H1626" s="781"/>
    </row>
    <row r="1627" ht="13.5">
      <c r="H1627" s="781"/>
    </row>
    <row r="1628" ht="13.5">
      <c r="H1628" s="781"/>
    </row>
    <row r="1629" ht="13.5">
      <c r="H1629" s="781"/>
    </row>
    <row r="1630" ht="13.5">
      <c r="H1630" s="781"/>
    </row>
    <row r="1631" ht="13.5">
      <c r="H1631" s="781"/>
    </row>
    <row r="1632" ht="13.5">
      <c r="H1632" s="781"/>
    </row>
    <row r="1633" ht="13.5">
      <c r="H1633" s="781"/>
    </row>
    <row r="1634" ht="13.5">
      <c r="H1634" s="781"/>
    </row>
    <row r="1635" ht="13.5">
      <c r="H1635" s="781"/>
    </row>
    <row r="1636" ht="13.5">
      <c r="H1636" s="781"/>
    </row>
    <row r="1637" ht="13.5">
      <c r="H1637" s="781"/>
    </row>
    <row r="1638" ht="13.5">
      <c r="H1638" s="781"/>
    </row>
    <row r="1639" ht="13.5">
      <c r="H1639" s="781"/>
    </row>
    <row r="1640" ht="13.5">
      <c r="H1640" s="781"/>
    </row>
    <row r="1641" ht="13.5">
      <c r="H1641" s="781"/>
    </row>
    <row r="1642" ht="13.5">
      <c r="H1642" s="781"/>
    </row>
    <row r="1643" ht="13.5">
      <c r="H1643" s="781"/>
    </row>
    <row r="1644" ht="13.5">
      <c r="H1644" s="781"/>
    </row>
    <row r="1645" ht="13.5">
      <c r="H1645" s="781"/>
    </row>
    <row r="1646" ht="13.5">
      <c r="H1646" s="781"/>
    </row>
    <row r="1647" ht="13.5">
      <c r="H1647" s="781"/>
    </row>
    <row r="1648" ht="13.5">
      <c r="H1648" s="781"/>
    </row>
    <row r="1649" ht="13.5">
      <c r="H1649" s="781"/>
    </row>
    <row r="1650" ht="13.5">
      <c r="H1650" s="781"/>
    </row>
    <row r="1651" ht="13.5">
      <c r="H1651" s="781"/>
    </row>
    <row r="1652" ht="13.5">
      <c r="H1652" s="781"/>
    </row>
    <row r="1653" ht="13.5">
      <c r="H1653" s="781"/>
    </row>
    <row r="1654" ht="13.5">
      <c r="H1654" s="781"/>
    </row>
    <row r="1655" ht="13.5">
      <c r="H1655" s="781"/>
    </row>
    <row r="1656" ht="13.5">
      <c r="H1656" s="781"/>
    </row>
    <row r="1657" ht="13.5">
      <c r="H1657" s="781"/>
    </row>
    <row r="1658" ht="13.5">
      <c r="H1658" s="781"/>
    </row>
    <row r="1659" ht="13.5">
      <c r="H1659" s="781"/>
    </row>
    <row r="1660" ht="13.5">
      <c r="H1660" s="781"/>
    </row>
    <row r="1661" ht="13.5">
      <c r="H1661" s="781"/>
    </row>
    <row r="1662" ht="13.5">
      <c r="H1662" s="781"/>
    </row>
    <row r="1663" ht="13.5">
      <c r="H1663" s="781"/>
    </row>
    <row r="1664" ht="13.5">
      <c r="H1664" s="781"/>
    </row>
    <row r="1665" ht="13.5">
      <c r="H1665" s="781"/>
    </row>
    <row r="1666" ht="13.5">
      <c r="H1666" s="781"/>
    </row>
    <row r="1667" ht="13.5">
      <c r="H1667" s="781"/>
    </row>
    <row r="1668" ht="13.5">
      <c r="H1668" s="781"/>
    </row>
    <row r="1669" ht="13.5">
      <c r="H1669" s="781"/>
    </row>
    <row r="1670" ht="13.5">
      <c r="H1670" s="781"/>
    </row>
    <row r="1671" ht="13.5">
      <c r="H1671" s="781"/>
    </row>
    <row r="1672" ht="13.5">
      <c r="H1672" s="781"/>
    </row>
    <row r="1673" ht="13.5">
      <c r="H1673" s="781"/>
    </row>
    <row r="1674" ht="13.5">
      <c r="H1674" s="781"/>
    </row>
    <row r="1675" ht="13.5">
      <c r="H1675" s="781"/>
    </row>
    <row r="1676" ht="13.5">
      <c r="H1676" s="781"/>
    </row>
    <row r="1677" ht="13.5">
      <c r="H1677" s="781"/>
    </row>
    <row r="1678" ht="13.5">
      <c r="H1678" s="781"/>
    </row>
    <row r="1679" ht="13.5">
      <c r="H1679" s="781"/>
    </row>
    <row r="1680" ht="13.5">
      <c r="H1680" s="781"/>
    </row>
    <row r="1681" ht="13.5">
      <c r="H1681" s="781"/>
    </row>
    <row r="1682" ht="13.5">
      <c r="H1682" s="781"/>
    </row>
    <row r="1683" ht="13.5">
      <c r="H1683" s="781"/>
    </row>
    <row r="1684" ht="13.5">
      <c r="H1684" s="781"/>
    </row>
    <row r="1685" ht="13.5">
      <c r="H1685" s="781"/>
    </row>
    <row r="1686" ht="13.5">
      <c r="H1686" s="781"/>
    </row>
    <row r="1687" ht="13.5">
      <c r="H1687" s="781"/>
    </row>
    <row r="1688" ht="13.5">
      <c r="H1688" s="781"/>
    </row>
    <row r="1689" ht="13.5">
      <c r="H1689" s="781"/>
    </row>
    <row r="1690" ht="13.5">
      <c r="H1690" s="781"/>
    </row>
    <row r="1691" ht="13.5">
      <c r="H1691" s="781"/>
    </row>
    <row r="1692" ht="13.5">
      <c r="H1692" s="781"/>
    </row>
    <row r="1693" ht="13.5">
      <c r="H1693" s="781"/>
    </row>
    <row r="1694" ht="13.5">
      <c r="H1694" s="781"/>
    </row>
    <row r="1695" ht="13.5">
      <c r="H1695" s="781"/>
    </row>
    <row r="1696" ht="13.5">
      <c r="H1696" s="781"/>
    </row>
    <row r="1697" ht="13.5">
      <c r="H1697" s="781"/>
    </row>
    <row r="1698" ht="13.5">
      <c r="H1698" s="781"/>
    </row>
    <row r="1699" ht="13.5">
      <c r="H1699" s="781"/>
    </row>
    <row r="1700" ht="13.5">
      <c r="H1700" s="781"/>
    </row>
    <row r="1701" ht="13.5">
      <c r="H1701" s="781"/>
    </row>
    <row r="1702" ht="13.5">
      <c r="H1702" s="781"/>
    </row>
    <row r="1703" ht="13.5">
      <c r="H1703" s="781"/>
    </row>
    <row r="1704" ht="13.5">
      <c r="H1704" s="781"/>
    </row>
    <row r="1705" ht="13.5">
      <c r="H1705" s="781"/>
    </row>
    <row r="1706" ht="13.5">
      <c r="H1706" s="781"/>
    </row>
    <row r="1707" ht="13.5">
      <c r="H1707" s="781"/>
    </row>
    <row r="1708" ht="13.5">
      <c r="H1708" s="781"/>
    </row>
    <row r="1709" ht="13.5">
      <c r="H1709" s="781"/>
    </row>
    <row r="1710" ht="13.5">
      <c r="H1710" s="781"/>
    </row>
    <row r="1711" ht="13.5">
      <c r="H1711" s="781"/>
    </row>
    <row r="1712" ht="13.5">
      <c r="H1712" s="781"/>
    </row>
    <row r="1713" ht="13.5">
      <c r="H1713" s="781"/>
    </row>
    <row r="1714" ht="13.5">
      <c r="H1714" s="781"/>
    </row>
    <row r="1715" ht="13.5">
      <c r="H1715" s="781"/>
    </row>
    <row r="1716" ht="13.5">
      <c r="H1716" s="781"/>
    </row>
    <row r="1717" ht="13.5">
      <c r="H1717" s="781"/>
    </row>
    <row r="1718" ht="13.5">
      <c r="H1718" s="781"/>
    </row>
    <row r="1719" ht="13.5">
      <c r="H1719" s="781"/>
    </row>
    <row r="1720" ht="13.5">
      <c r="H1720" s="781"/>
    </row>
    <row r="1721" ht="13.5">
      <c r="H1721" s="781"/>
    </row>
    <row r="1722" ht="13.5">
      <c r="H1722" s="781"/>
    </row>
    <row r="1723" ht="13.5">
      <c r="H1723" s="781"/>
    </row>
    <row r="1724" ht="13.5">
      <c r="H1724" s="781"/>
    </row>
    <row r="1725" ht="13.5">
      <c r="H1725" s="781"/>
    </row>
    <row r="1726" ht="13.5">
      <c r="H1726" s="781"/>
    </row>
    <row r="1727" ht="13.5">
      <c r="H1727" s="781"/>
    </row>
    <row r="1728" ht="13.5">
      <c r="H1728" s="781"/>
    </row>
  </sheetData>
  <mergeCells count="15">
    <mergeCell ref="S4:S6"/>
    <mergeCell ref="D4:D6"/>
    <mergeCell ref="F4:F6"/>
    <mergeCell ref="E4:E5"/>
    <mergeCell ref="G4:G5"/>
    <mergeCell ref="H4:H5"/>
    <mergeCell ref="I4:K5"/>
    <mergeCell ref="I6:J6"/>
    <mergeCell ref="L6:M6"/>
    <mergeCell ref="L4:N5"/>
    <mergeCell ref="C4:C5"/>
    <mergeCell ref="O4:P5"/>
    <mergeCell ref="Q4:R5"/>
    <mergeCell ref="A4:A6"/>
    <mergeCell ref="B4:B5"/>
  </mergeCells>
  <printOptions/>
  <pageMargins left="0.75" right="0.75" top="1" bottom="1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T42"/>
  <sheetViews>
    <sheetView workbookViewId="0" topLeftCell="A1">
      <selection activeCell="A1" sqref="A1"/>
    </sheetView>
  </sheetViews>
  <sheetFormatPr defaultColWidth="9.00390625" defaultRowHeight="13.5"/>
  <cols>
    <col min="1" max="1" width="2.625" style="115" customWidth="1"/>
    <col min="2" max="2" width="4.75390625" style="115" customWidth="1"/>
    <col min="3" max="3" width="3.125" style="115" customWidth="1"/>
    <col min="4" max="4" width="4.375" style="115" customWidth="1"/>
    <col min="5" max="5" width="8.625" style="115" customWidth="1"/>
    <col min="6" max="6" width="10.125" style="115" bestFit="1" customWidth="1"/>
    <col min="7" max="7" width="8.625" style="115" customWidth="1"/>
    <col min="8" max="9" width="7.625" style="115" customWidth="1"/>
    <col min="10" max="11" width="8.625" style="115" customWidth="1"/>
    <col min="12" max="12" width="6.25390625" style="115" customWidth="1"/>
    <col min="13" max="13" width="7.50390625" style="115" customWidth="1"/>
    <col min="14" max="14" width="8.625" style="115" customWidth="1"/>
    <col min="15" max="15" width="6.00390625" style="115" customWidth="1"/>
    <col min="16" max="16" width="6.375" style="115" customWidth="1"/>
    <col min="17" max="17" width="8.25390625" style="115" customWidth="1"/>
    <col min="18" max="18" width="8.875" style="115" customWidth="1"/>
    <col min="19" max="20" width="8.625" style="115" customWidth="1"/>
    <col min="21" max="21" width="4.375" style="115" customWidth="1"/>
    <col min="22" max="22" width="9.00390625" style="115" customWidth="1"/>
    <col min="23" max="23" width="4.875" style="115" customWidth="1"/>
    <col min="24" max="24" width="5.125" style="115" customWidth="1"/>
    <col min="25" max="26" width="5.875" style="115" customWidth="1"/>
    <col min="27" max="27" width="4.625" style="115" customWidth="1"/>
    <col min="28" max="28" width="4.875" style="115" customWidth="1"/>
    <col min="29" max="29" width="8.50390625" style="115" customWidth="1"/>
    <col min="30" max="30" width="5.875" style="115" customWidth="1"/>
    <col min="31" max="31" width="8.75390625" style="115" customWidth="1"/>
    <col min="32" max="32" width="7.125" style="115" customWidth="1"/>
    <col min="33" max="33" width="7.625" style="115" customWidth="1"/>
    <col min="34" max="34" width="6.875" style="115" customWidth="1"/>
    <col min="35" max="35" width="7.125" style="115" customWidth="1"/>
    <col min="36" max="36" width="6.25390625" style="115" customWidth="1"/>
    <col min="37" max="37" width="5.625" style="115" customWidth="1"/>
    <col min="38" max="38" width="5.75390625" style="115" customWidth="1"/>
    <col min="39" max="39" width="5.625" style="115" customWidth="1"/>
    <col min="40" max="40" width="5.875" style="115" customWidth="1"/>
    <col min="41" max="41" width="7.25390625" style="115" customWidth="1"/>
    <col min="42" max="42" width="4.25390625" style="115" customWidth="1"/>
    <col min="43" max="43" width="7.125" style="115" customWidth="1"/>
    <col min="44" max="44" width="4.875" style="115" customWidth="1"/>
    <col min="45" max="45" width="8.00390625" style="115" customWidth="1"/>
    <col min="46" max="16384" width="9.00390625" style="115" customWidth="1"/>
  </cols>
  <sheetData>
    <row r="2" spans="2:8" ht="14.25">
      <c r="B2" s="782" t="s">
        <v>514</v>
      </c>
      <c r="C2" s="783"/>
      <c r="D2" s="783"/>
      <c r="F2" s="784"/>
      <c r="G2" s="784"/>
      <c r="H2" s="784"/>
    </row>
    <row r="3" spans="6:18" ht="12">
      <c r="F3" s="785"/>
      <c r="G3" s="785"/>
      <c r="H3" s="785"/>
      <c r="I3" s="785"/>
      <c r="J3" s="785"/>
      <c r="K3" s="785"/>
      <c r="L3" s="785"/>
      <c r="M3" s="785"/>
      <c r="N3" s="785"/>
      <c r="O3" s="785"/>
      <c r="P3" s="785"/>
      <c r="Q3" s="785"/>
      <c r="R3" s="785"/>
    </row>
    <row r="4" spans="2:45" s="786" customFormat="1" ht="12.75" thickBot="1">
      <c r="B4" s="787" t="s">
        <v>491</v>
      </c>
      <c r="C4" s="788"/>
      <c r="D4" s="788"/>
      <c r="E4" s="788"/>
      <c r="F4" s="789"/>
      <c r="G4" s="789"/>
      <c r="H4" s="789"/>
      <c r="I4" s="789"/>
      <c r="J4" s="789"/>
      <c r="K4" s="789"/>
      <c r="L4" s="789"/>
      <c r="M4" s="789"/>
      <c r="N4" s="789"/>
      <c r="O4" s="789"/>
      <c r="P4" s="789"/>
      <c r="Q4" s="789"/>
      <c r="R4" s="789"/>
      <c r="S4" s="789"/>
      <c r="T4" s="789"/>
      <c r="U4" s="789"/>
      <c r="V4" s="790"/>
      <c r="W4" s="790"/>
      <c r="X4" s="790"/>
      <c r="Y4" s="790"/>
      <c r="Z4" s="790"/>
      <c r="AB4" s="790"/>
      <c r="AC4" s="790"/>
      <c r="AD4" s="790"/>
      <c r="AE4" s="790"/>
      <c r="AG4" s="791"/>
      <c r="AH4" s="791"/>
      <c r="AI4" s="791"/>
      <c r="AO4" s="791"/>
      <c r="AP4" s="791"/>
      <c r="AQ4" s="791"/>
      <c r="AR4" s="791"/>
      <c r="AS4" s="792" t="s">
        <v>492</v>
      </c>
    </row>
    <row r="5" spans="1:45" ht="13.5" customHeight="1" thickTop="1">
      <c r="A5" s="793"/>
      <c r="B5" s="1631" t="s">
        <v>493</v>
      </c>
      <c r="C5" s="1632"/>
      <c r="D5" s="1631" t="s">
        <v>487</v>
      </c>
      <c r="E5" s="1632"/>
      <c r="F5" s="1642" t="s">
        <v>494</v>
      </c>
      <c r="G5" s="1643"/>
      <c r="H5" s="1643"/>
      <c r="I5" s="1643"/>
      <c r="J5" s="1643"/>
      <c r="K5" s="1643"/>
      <c r="L5" s="1643"/>
      <c r="M5" s="1643"/>
      <c r="N5" s="1643"/>
      <c r="O5" s="1643"/>
      <c r="P5" s="1644"/>
      <c r="Q5" s="1637" t="s">
        <v>495</v>
      </c>
      <c r="R5" s="1638"/>
      <c r="S5" s="1638"/>
      <c r="T5" s="1639"/>
      <c r="U5" s="1621" t="s">
        <v>496</v>
      </c>
      <c r="V5" s="1622"/>
      <c r="W5" s="1622"/>
      <c r="X5" s="1622"/>
      <c r="Y5" s="1622"/>
      <c r="Z5" s="1622"/>
      <c r="AA5" s="1622"/>
      <c r="AB5" s="1622"/>
      <c r="AC5" s="1622"/>
      <c r="AD5" s="1622"/>
      <c r="AE5" s="1622"/>
      <c r="AF5" s="1623"/>
      <c r="AG5" s="796" t="s">
        <v>497</v>
      </c>
      <c r="AH5" s="794"/>
      <c r="AI5" s="794"/>
      <c r="AJ5" s="794"/>
      <c r="AK5" s="794"/>
      <c r="AL5" s="794"/>
      <c r="AM5" s="794"/>
      <c r="AN5" s="795"/>
      <c r="AO5" s="1628" t="s">
        <v>498</v>
      </c>
      <c r="AP5" s="1615" t="s">
        <v>488</v>
      </c>
      <c r="AQ5" s="1616"/>
      <c r="AR5" s="1615" t="s">
        <v>499</v>
      </c>
      <c r="AS5" s="1616"/>
    </row>
    <row r="6" spans="1:45" ht="13.5" customHeight="1">
      <c r="A6" s="793"/>
      <c r="B6" s="1633"/>
      <c r="C6" s="1634"/>
      <c r="D6" s="1633"/>
      <c r="E6" s="1634"/>
      <c r="F6" s="1640" t="s">
        <v>970</v>
      </c>
      <c r="G6" s="1610" t="s">
        <v>489</v>
      </c>
      <c r="H6" s="1611"/>
      <c r="I6" s="1612"/>
      <c r="J6" s="1610" t="s">
        <v>500</v>
      </c>
      <c r="K6" s="1611"/>
      <c r="L6" s="1612"/>
      <c r="M6" s="1610" t="s">
        <v>501</v>
      </c>
      <c r="N6" s="1611"/>
      <c r="O6" s="1612"/>
      <c r="P6" s="1635" t="s">
        <v>502</v>
      </c>
      <c r="Q6" s="1594" t="s">
        <v>67</v>
      </c>
      <c r="R6" s="1610" t="s">
        <v>503</v>
      </c>
      <c r="S6" s="1612"/>
      <c r="T6" s="1635" t="s">
        <v>502</v>
      </c>
      <c r="U6" s="1626" t="s">
        <v>487</v>
      </c>
      <c r="V6" s="1627"/>
      <c r="W6" s="1610" t="s">
        <v>504</v>
      </c>
      <c r="X6" s="1611"/>
      <c r="Y6" s="1611"/>
      <c r="Z6" s="1611"/>
      <c r="AA6" s="1612"/>
      <c r="AB6" s="1610" t="s">
        <v>505</v>
      </c>
      <c r="AC6" s="1611"/>
      <c r="AD6" s="1611"/>
      <c r="AE6" s="1611"/>
      <c r="AF6" s="1612"/>
      <c r="AG6" s="1277" t="s">
        <v>490</v>
      </c>
      <c r="AH6" s="1610" t="s">
        <v>503</v>
      </c>
      <c r="AI6" s="1611"/>
      <c r="AJ6" s="1612"/>
      <c r="AK6" s="1610" t="s">
        <v>506</v>
      </c>
      <c r="AL6" s="1611"/>
      <c r="AM6" s="1612"/>
      <c r="AN6" s="1630" t="s">
        <v>507</v>
      </c>
      <c r="AO6" s="1628"/>
      <c r="AP6" s="1617"/>
      <c r="AQ6" s="1618"/>
      <c r="AR6" s="1617"/>
      <c r="AS6" s="1618"/>
    </row>
    <row r="7" spans="1:45" ht="37.5" customHeight="1">
      <c r="A7" s="793"/>
      <c r="B7" s="1613"/>
      <c r="C7" s="1614"/>
      <c r="D7" s="1613"/>
      <c r="E7" s="1614"/>
      <c r="F7" s="1641"/>
      <c r="G7" s="798" t="s">
        <v>161</v>
      </c>
      <c r="H7" s="799" t="s">
        <v>508</v>
      </c>
      <c r="I7" s="799" t="s">
        <v>509</v>
      </c>
      <c r="J7" s="798" t="s">
        <v>161</v>
      </c>
      <c r="K7" s="799" t="s">
        <v>508</v>
      </c>
      <c r="L7" s="799" t="s">
        <v>509</v>
      </c>
      <c r="M7" s="798" t="s">
        <v>161</v>
      </c>
      <c r="N7" s="799" t="s">
        <v>508</v>
      </c>
      <c r="O7" s="799" t="s">
        <v>509</v>
      </c>
      <c r="P7" s="1636"/>
      <c r="Q7" s="1278"/>
      <c r="R7" s="799" t="s">
        <v>508</v>
      </c>
      <c r="S7" s="799" t="s">
        <v>509</v>
      </c>
      <c r="T7" s="1636"/>
      <c r="U7" s="1613"/>
      <c r="V7" s="1614"/>
      <c r="W7" s="1613" t="s">
        <v>161</v>
      </c>
      <c r="X7" s="1614"/>
      <c r="Y7" s="1624" t="s">
        <v>508</v>
      </c>
      <c r="Z7" s="1625"/>
      <c r="AA7" s="799" t="s">
        <v>509</v>
      </c>
      <c r="AB7" s="1613" t="s">
        <v>161</v>
      </c>
      <c r="AC7" s="1614"/>
      <c r="AD7" s="1624" t="s">
        <v>508</v>
      </c>
      <c r="AE7" s="1625"/>
      <c r="AF7" s="799" t="s">
        <v>509</v>
      </c>
      <c r="AG7" s="1278"/>
      <c r="AH7" s="165" t="s">
        <v>161</v>
      </c>
      <c r="AI7" s="799" t="s">
        <v>508</v>
      </c>
      <c r="AJ7" s="799" t="s">
        <v>509</v>
      </c>
      <c r="AK7" s="165" t="s">
        <v>161</v>
      </c>
      <c r="AL7" s="799" t="s">
        <v>508</v>
      </c>
      <c r="AM7" s="799" t="s">
        <v>509</v>
      </c>
      <c r="AN7" s="1629"/>
      <c r="AO7" s="1629"/>
      <c r="AP7" s="1619"/>
      <c r="AQ7" s="1620"/>
      <c r="AR7" s="1619"/>
      <c r="AS7" s="1620"/>
    </row>
    <row r="8" spans="1:45" ht="13.5">
      <c r="A8" s="793"/>
      <c r="B8" s="1608"/>
      <c r="C8" s="1609"/>
      <c r="D8" s="800"/>
      <c r="E8" s="521"/>
      <c r="F8" s="801"/>
      <c r="G8" s="801"/>
      <c r="H8" s="801"/>
      <c r="I8" s="802"/>
      <c r="J8" s="802"/>
      <c r="K8" s="802"/>
      <c r="L8" s="802"/>
      <c r="M8" s="802"/>
      <c r="N8" s="802"/>
      <c r="O8" s="802"/>
      <c r="P8" s="803"/>
      <c r="Q8" s="802"/>
      <c r="R8" s="802"/>
      <c r="S8" s="804"/>
      <c r="T8" s="804"/>
      <c r="U8" s="804"/>
      <c r="V8" s="802"/>
      <c r="W8" s="802"/>
      <c r="X8" s="802"/>
      <c r="Y8" s="802"/>
      <c r="Z8" s="802"/>
      <c r="AA8" s="802"/>
      <c r="AB8" s="802"/>
      <c r="AC8" s="802"/>
      <c r="AD8" s="802"/>
      <c r="AE8" s="802"/>
      <c r="AF8" s="802"/>
      <c r="AG8" s="802"/>
      <c r="AH8" s="802"/>
      <c r="AI8" s="802"/>
      <c r="AJ8" s="802"/>
      <c r="AK8" s="802"/>
      <c r="AL8" s="802"/>
      <c r="AM8" s="802"/>
      <c r="AN8" s="805"/>
      <c r="AO8" s="802"/>
      <c r="AP8" s="802"/>
      <c r="AQ8" s="803"/>
      <c r="AR8" s="803"/>
      <c r="AS8" s="806"/>
    </row>
    <row r="9" spans="1:46" ht="13.5">
      <c r="A9" s="793"/>
      <c r="B9" s="1608" t="s">
        <v>510</v>
      </c>
      <c r="C9" s="1609"/>
      <c r="D9" s="807"/>
      <c r="E9" s="463">
        <f aca="true" t="shared" si="0" ref="E9:E21">SUM(F9+Q9+V9+AG9+AO9+AQ9+AS9)</f>
        <v>14336</v>
      </c>
      <c r="F9" s="463">
        <v>8224</v>
      </c>
      <c r="G9" s="463">
        <v>1716</v>
      </c>
      <c r="H9" s="463">
        <v>1185</v>
      </c>
      <c r="I9" s="463">
        <v>525</v>
      </c>
      <c r="J9" s="463">
        <v>1521</v>
      </c>
      <c r="K9" s="463">
        <v>1476</v>
      </c>
      <c r="L9" s="463">
        <v>45</v>
      </c>
      <c r="M9" s="463">
        <v>4938</v>
      </c>
      <c r="N9" s="463">
        <v>4726</v>
      </c>
      <c r="O9" s="463">
        <v>212</v>
      </c>
      <c r="P9" s="463">
        <v>55</v>
      </c>
      <c r="Q9" s="463">
        <v>532</v>
      </c>
      <c r="R9" s="463">
        <v>5</v>
      </c>
      <c r="S9" s="463">
        <v>523</v>
      </c>
      <c r="T9" s="463">
        <v>4</v>
      </c>
      <c r="U9" s="808">
        <v>11</v>
      </c>
      <c r="V9" s="463">
        <v>900</v>
      </c>
      <c r="W9" s="808">
        <v>11</v>
      </c>
      <c r="X9" s="463">
        <v>289</v>
      </c>
      <c r="Y9" s="808">
        <v>11</v>
      </c>
      <c r="Z9" s="463">
        <v>197</v>
      </c>
      <c r="AA9" s="463">
        <v>92</v>
      </c>
      <c r="AB9" s="808"/>
      <c r="AC9" s="463">
        <v>607</v>
      </c>
      <c r="AD9" s="808"/>
      <c r="AE9" s="463">
        <v>250</v>
      </c>
      <c r="AF9" s="463">
        <v>357</v>
      </c>
      <c r="AG9" s="463">
        <v>473</v>
      </c>
      <c r="AH9" s="463">
        <v>391</v>
      </c>
      <c r="AI9" s="463">
        <v>378</v>
      </c>
      <c r="AJ9" s="463">
        <v>13</v>
      </c>
      <c r="AK9" s="463">
        <v>82</v>
      </c>
      <c r="AL9" s="463">
        <v>81</v>
      </c>
      <c r="AM9" s="463">
        <v>1</v>
      </c>
      <c r="AN9" s="463">
        <v>0</v>
      </c>
      <c r="AO9" s="463">
        <v>43</v>
      </c>
      <c r="AP9" s="463"/>
      <c r="AQ9" s="463">
        <v>586</v>
      </c>
      <c r="AR9" s="463"/>
      <c r="AS9" s="464">
        <v>3578</v>
      </c>
      <c r="AT9" s="807"/>
    </row>
    <row r="10" spans="1:46" ht="13.5">
      <c r="A10" s="793"/>
      <c r="B10" s="1608">
        <v>33</v>
      </c>
      <c r="C10" s="1609"/>
      <c r="D10" s="807"/>
      <c r="E10" s="463">
        <f t="shared" si="0"/>
        <v>18433</v>
      </c>
      <c r="F10" s="463">
        <v>9611</v>
      </c>
      <c r="G10" s="463">
        <v>1897</v>
      </c>
      <c r="H10" s="463">
        <v>1315</v>
      </c>
      <c r="I10" s="463">
        <v>582</v>
      </c>
      <c r="J10" s="463">
        <v>2208</v>
      </c>
      <c r="K10" s="463">
        <v>2149</v>
      </c>
      <c r="L10" s="463">
        <v>59</v>
      </c>
      <c r="M10" s="463">
        <v>5419</v>
      </c>
      <c r="N10" s="463">
        <v>5186</v>
      </c>
      <c r="O10" s="463">
        <v>233</v>
      </c>
      <c r="P10" s="463">
        <v>87</v>
      </c>
      <c r="Q10" s="463">
        <v>597</v>
      </c>
      <c r="R10" s="463">
        <v>9</v>
      </c>
      <c r="S10" s="463">
        <v>584</v>
      </c>
      <c r="T10" s="463">
        <v>4</v>
      </c>
      <c r="U10" s="808">
        <v>14</v>
      </c>
      <c r="V10" s="463">
        <v>1061</v>
      </c>
      <c r="W10" s="808">
        <v>14</v>
      </c>
      <c r="X10" s="463">
        <v>263</v>
      </c>
      <c r="Y10" s="808">
        <v>14</v>
      </c>
      <c r="Z10" s="463">
        <v>195</v>
      </c>
      <c r="AA10" s="463">
        <v>68</v>
      </c>
      <c r="AB10" s="808"/>
      <c r="AC10" s="463">
        <v>795</v>
      </c>
      <c r="AD10" s="808"/>
      <c r="AE10" s="463">
        <v>343</v>
      </c>
      <c r="AF10" s="463">
        <v>452</v>
      </c>
      <c r="AG10" s="463">
        <v>573</v>
      </c>
      <c r="AH10" s="463">
        <v>440</v>
      </c>
      <c r="AI10" s="463">
        <v>424</v>
      </c>
      <c r="AJ10" s="463">
        <v>16</v>
      </c>
      <c r="AK10" s="463">
        <v>133</v>
      </c>
      <c r="AL10" s="463">
        <v>132</v>
      </c>
      <c r="AM10" s="463">
        <v>1</v>
      </c>
      <c r="AN10" s="463">
        <v>0</v>
      </c>
      <c r="AO10" s="463">
        <v>77</v>
      </c>
      <c r="AP10" s="463"/>
      <c r="AQ10" s="463">
        <v>582</v>
      </c>
      <c r="AR10" s="463"/>
      <c r="AS10" s="464">
        <v>5932</v>
      </c>
      <c r="AT10" s="807"/>
    </row>
    <row r="11" spans="1:46" ht="13.5">
      <c r="A11" s="793"/>
      <c r="B11" s="1608">
        <v>34</v>
      </c>
      <c r="C11" s="1609"/>
      <c r="D11" s="807"/>
      <c r="E11" s="463">
        <f t="shared" si="0"/>
        <v>21364</v>
      </c>
      <c r="F11" s="463">
        <v>10882</v>
      </c>
      <c r="G11" s="463">
        <v>2003</v>
      </c>
      <c r="H11" s="463">
        <v>1447</v>
      </c>
      <c r="I11" s="463">
        <v>556</v>
      </c>
      <c r="J11" s="463">
        <v>3051</v>
      </c>
      <c r="K11" s="463">
        <v>2955</v>
      </c>
      <c r="L11" s="463">
        <v>96</v>
      </c>
      <c r="M11" s="463">
        <v>5733</v>
      </c>
      <c r="N11" s="463">
        <v>5400</v>
      </c>
      <c r="O11" s="463">
        <v>333</v>
      </c>
      <c r="P11" s="463">
        <v>95</v>
      </c>
      <c r="Q11" s="463">
        <v>663</v>
      </c>
      <c r="R11" s="463">
        <v>11</v>
      </c>
      <c r="S11" s="463">
        <v>648</v>
      </c>
      <c r="T11" s="463">
        <v>4</v>
      </c>
      <c r="U11" s="808">
        <v>17</v>
      </c>
      <c r="V11" s="463">
        <v>1210</v>
      </c>
      <c r="W11" s="808">
        <v>17</v>
      </c>
      <c r="X11" s="463">
        <v>228</v>
      </c>
      <c r="Y11" s="808">
        <v>17</v>
      </c>
      <c r="Z11" s="463">
        <v>176</v>
      </c>
      <c r="AA11" s="463">
        <v>52</v>
      </c>
      <c r="AB11" s="808"/>
      <c r="AC11" s="463">
        <v>979</v>
      </c>
      <c r="AD11" s="808"/>
      <c r="AE11" s="463">
        <v>428</v>
      </c>
      <c r="AF11" s="463">
        <v>551</v>
      </c>
      <c r="AG11" s="463">
        <v>590</v>
      </c>
      <c r="AH11" s="463">
        <v>449</v>
      </c>
      <c r="AI11" s="463">
        <v>432</v>
      </c>
      <c r="AJ11" s="463">
        <v>17</v>
      </c>
      <c r="AK11" s="463">
        <v>141</v>
      </c>
      <c r="AL11" s="463">
        <v>140</v>
      </c>
      <c r="AM11" s="463">
        <v>1</v>
      </c>
      <c r="AN11" s="463">
        <v>0</v>
      </c>
      <c r="AO11" s="463">
        <v>97</v>
      </c>
      <c r="AP11" s="463"/>
      <c r="AQ11" s="463">
        <v>555</v>
      </c>
      <c r="AR11" s="463"/>
      <c r="AS11" s="464">
        <v>7367</v>
      </c>
      <c r="AT11" s="807"/>
    </row>
    <row r="12" spans="1:46" ht="13.5">
      <c r="A12" s="793"/>
      <c r="B12" s="1608">
        <v>35</v>
      </c>
      <c r="C12" s="1609"/>
      <c r="D12" s="807"/>
      <c r="E12" s="463">
        <f t="shared" si="0"/>
        <v>25075</v>
      </c>
      <c r="F12" s="463">
        <v>11987</v>
      </c>
      <c r="G12" s="463">
        <v>2076</v>
      </c>
      <c r="H12" s="463">
        <v>1504</v>
      </c>
      <c r="I12" s="463">
        <v>572</v>
      </c>
      <c r="J12" s="463">
        <v>4071</v>
      </c>
      <c r="K12" s="463">
        <v>3934</v>
      </c>
      <c r="L12" s="463">
        <v>137</v>
      </c>
      <c r="M12" s="463">
        <v>5751</v>
      </c>
      <c r="N12" s="463">
        <v>5430</v>
      </c>
      <c r="O12" s="463">
        <v>321</v>
      </c>
      <c r="P12" s="463">
        <v>89</v>
      </c>
      <c r="Q12" s="463">
        <v>722</v>
      </c>
      <c r="R12" s="463">
        <v>11</v>
      </c>
      <c r="S12" s="463">
        <v>711</v>
      </c>
      <c r="T12" s="463">
        <v>0</v>
      </c>
      <c r="U12" s="808">
        <v>16</v>
      </c>
      <c r="V12" s="463">
        <v>1442</v>
      </c>
      <c r="W12" s="808">
        <v>14</v>
      </c>
      <c r="X12" s="463">
        <v>197</v>
      </c>
      <c r="Y12" s="808">
        <v>14</v>
      </c>
      <c r="Z12" s="463">
        <v>162</v>
      </c>
      <c r="AA12" s="463">
        <v>35</v>
      </c>
      <c r="AB12" s="808">
        <v>2</v>
      </c>
      <c r="AC12" s="463">
        <v>1242</v>
      </c>
      <c r="AD12" s="808">
        <v>2</v>
      </c>
      <c r="AE12" s="463">
        <v>688</v>
      </c>
      <c r="AF12" s="463">
        <v>554</v>
      </c>
      <c r="AG12" s="463">
        <v>678</v>
      </c>
      <c r="AH12" s="463">
        <v>467</v>
      </c>
      <c r="AI12" s="463">
        <v>450</v>
      </c>
      <c r="AJ12" s="463">
        <v>17</v>
      </c>
      <c r="AK12" s="463">
        <v>211</v>
      </c>
      <c r="AL12" s="463">
        <v>209</v>
      </c>
      <c r="AM12" s="463">
        <v>2</v>
      </c>
      <c r="AN12" s="463">
        <v>0</v>
      </c>
      <c r="AO12" s="463">
        <v>126</v>
      </c>
      <c r="AP12" s="808">
        <v>4</v>
      </c>
      <c r="AQ12" s="463">
        <v>505</v>
      </c>
      <c r="AR12" s="808">
        <v>10</v>
      </c>
      <c r="AS12" s="464">
        <v>9615</v>
      </c>
      <c r="AT12" s="807"/>
    </row>
    <row r="13" spans="1:46" ht="13.5">
      <c r="A13" s="793"/>
      <c r="B13" s="1608">
        <v>36</v>
      </c>
      <c r="C13" s="1609"/>
      <c r="D13" s="808">
        <v>35</v>
      </c>
      <c r="E13" s="463">
        <f t="shared" si="0"/>
        <v>31932</v>
      </c>
      <c r="F13" s="463">
        <v>13357</v>
      </c>
      <c r="G13" s="463">
        <v>2301</v>
      </c>
      <c r="H13" s="463">
        <v>1670</v>
      </c>
      <c r="I13" s="463">
        <v>631</v>
      </c>
      <c r="J13" s="463">
        <v>5370</v>
      </c>
      <c r="K13" s="463">
        <v>5185</v>
      </c>
      <c r="L13" s="463">
        <v>185</v>
      </c>
      <c r="M13" s="463">
        <v>5628</v>
      </c>
      <c r="N13" s="463">
        <v>5259</v>
      </c>
      <c r="O13" s="463">
        <v>369</v>
      </c>
      <c r="P13" s="463">
        <v>58</v>
      </c>
      <c r="Q13" s="463">
        <v>758</v>
      </c>
      <c r="R13" s="463">
        <v>18</v>
      </c>
      <c r="S13" s="463">
        <v>740</v>
      </c>
      <c r="T13" s="463">
        <v>0</v>
      </c>
      <c r="U13" s="808">
        <v>11</v>
      </c>
      <c r="V13" s="463">
        <v>1776</v>
      </c>
      <c r="W13" s="808">
        <v>10</v>
      </c>
      <c r="X13" s="463">
        <v>171</v>
      </c>
      <c r="Y13" s="808">
        <v>10</v>
      </c>
      <c r="Z13" s="463">
        <v>146</v>
      </c>
      <c r="AA13" s="463">
        <v>25</v>
      </c>
      <c r="AB13" s="808">
        <v>1</v>
      </c>
      <c r="AC13" s="463">
        <v>1604</v>
      </c>
      <c r="AD13" s="808">
        <v>1</v>
      </c>
      <c r="AE13" s="463">
        <v>992</v>
      </c>
      <c r="AF13" s="463">
        <v>612</v>
      </c>
      <c r="AG13" s="463">
        <v>763</v>
      </c>
      <c r="AH13" s="463">
        <v>519</v>
      </c>
      <c r="AI13" s="463">
        <v>501</v>
      </c>
      <c r="AJ13" s="463">
        <v>18</v>
      </c>
      <c r="AK13" s="463">
        <v>244</v>
      </c>
      <c r="AL13" s="463">
        <v>233</v>
      </c>
      <c r="AM13" s="463">
        <v>11</v>
      </c>
      <c r="AN13" s="463">
        <v>0</v>
      </c>
      <c r="AO13" s="463">
        <v>147</v>
      </c>
      <c r="AP13" s="808">
        <v>5</v>
      </c>
      <c r="AQ13" s="463">
        <v>419</v>
      </c>
      <c r="AR13" s="808">
        <v>19</v>
      </c>
      <c r="AS13" s="464">
        <v>14712</v>
      </c>
      <c r="AT13" s="807"/>
    </row>
    <row r="14" spans="1:46" ht="13.5">
      <c r="A14" s="793"/>
      <c r="B14" s="1608">
        <v>37</v>
      </c>
      <c r="C14" s="1609"/>
      <c r="D14" s="807"/>
      <c r="E14" s="463">
        <f t="shared" si="0"/>
        <v>42921</v>
      </c>
      <c r="F14" s="463">
        <v>16051</v>
      </c>
      <c r="G14" s="463">
        <v>2751</v>
      </c>
      <c r="H14" s="463">
        <v>2047</v>
      </c>
      <c r="I14" s="463">
        <v>704</v>
      </c>
      <c r="J14" s="463">
        <v>7909</v>
      </c>
      <c r="K14" s="463">
        <v>7647</v>
      </c>
      <c r="L14" s="463">
        <v>262</v>
      </c>
      <c r="M14" s="463">
        <v>5317</v>
      </c>
      <c r="N14" s="463">
        <v>4963</v>
      </c>
      <c r="O14" s="463">
        <v>354</v>
      </c>
      <c r="P14" s="463">
        <v>74</v>
      </c>
      <c r="Q14" s="463">
        <v>799</v>
      </c>
      <c r="R14" s="463">
        <v>25</v>
      </c>
      <c r="S14" s="463">
        <v>774</v>
      </c>
      <c r="T14" s="463">
        <v>0</v>
      </c>
      <c r="U14" s="463"/>
      <c r="V14" s="463">
        <v>2376</v>
      </c>
      <c r="W14" s="463"/>
      <c r="X14" s="463">
        <v>157</v>
      </c>
      <c r="Y14" s="463"/>
      <c r="Z14" s="463">
        <v>139</v>
      </c>
      <c r="AA14" s="463">
        <v>18</v>
      </c>
      <c r="AB14" s="463"/>
      <c r="AC14" s="463">
        <v>2218</v>
      </c>
      <c r="AD14" s="463"/>
      <c r="AE14" s="463">
        <v>1558</v>
      </c>
      <c r="AF14" s="463">
        <v>660</v>
      </c>
      <c r="AG14" s="463">
        <v>826</v>
      </c>
      <c r="AH14" s="463">
        <v>559</v>
      </c>
      <c r="AI14" s="463">
        <v>540</v>
      </c>
      <c r="AJ14" s="463">
        <v>19</v>
      </c>
      <c r="AK14" s="463">
        <v>267</v>
      </c>
      <c r="AL14" s="463">
        <v>257</v>
      </c>
      <c r="AM14" s="463">
        <v>10</v>
      </c>
      <c r="AN14" s="463">
        <v>0</v>
      </c>
      <c r="AO14" s="463">
        <v>207</v>
      </c>
      <c r="AP14" s="463"/>
      <c r="AQ14" s="463">
        <v>348</v>
      </c>
      <c r="AR14" s="463"/>
      <c r="AS14" s="464">
        <v>22314</v>
      </c>
      <c r="AT14" s="807"/>
    </row>
    <row r="15" spans="1:46" ht="13.5">
      <c r="A15" s="793"/>
      <c r="B15" s="1608">
        <v>38</v>
      </c>
      <c r="C15" s="1609"/>
      <c r="D15" s="807"/>
      <c r="E15" s="463">
        <f t="shared" si="0"/>
        <v>56230</v>
      </c>
      <c r="F15" s="463">
        <v>19338</v>
      </c>
      <c r="G15" s="463">
        <v>3357</v>
      </c>
      <c r="H15" s="463">
        <v>2681</v>
      </c>
      <c r="I15" s="463">
        <v>776</v>
      </c>
      <c r="J15" s="463">
        <v>11351</v>
      </c>
      <c r="K15" s="463">
        <v>10992</v>
      </c>
      <c r="L15" s="463">
        <v>359</v>
      </c>
      <c r="M15" s="463">
        <v>4523</v>
      </c>
      <c r="N15" s="463">
        <v>4233</v>
      </c>
      <c r="O15" s="463">
        <v>290</v>
      </c>
      <c r="P15" s="463">
        <v>107</v>
      </c>
      <c r="Q15" s="463">
        <v>890</v>
      </c>
      <c r="R15" s="463">
        <v>54</v>
      </c>
      <c r="S15" s="463">
        <v>836</v>
      </c>
      <c r="T15" s="463">
        <v>0</v>
      </c>
      <c r="U15" s="463"/>
      <c r="V15" s="463">
        <v>3493</v>
      </c>
      <c r="W15" s="463"/>
      <c r="X15" s="463">
        <v>125</v>
      </c>
      <c r="Y15" s="463"/>
      <c r="Z15" s="463">
        <v>109</v>
      </c>
      <c r="AA15" s="463">
        <v>16</v>
      </c>
      <c r="AB15" s="463"/>
      <c r="AC15" s="463">
        <v>3367</v>
      </c>
      <c r="AD15" s="463"/>
      <c r="AE15" s="463">
        <v>2640</v>
      </c>
      <c r="AF15" s="463">
        <v>727</v>
      </c>
      <c r="AG15" s="463">
        <v>936</v>
      </c>
      <c r="AH15" s="463">
        <v>641</v>
      </c>
      <c r="AI15" s="463">
        <v>607</v>
      </c>
      <c r="AJ15" s="463">
        <v>34</v>
      </c>
      <c r="AK15" s="463">
        <v>295</v>
      </c>
      <c r="AL15" s="463">
        <v>281</v>
      </c>
      <c r="AM15" s="463">
        <v>14</v>
      </c>
      <c r="AN15" s="463">
        <v>0</v>
      </c>
      <c r="AO15" s="463">
        <v>274</v>
      </c>
      <c r="AP15" s="463"/>
      <c r="AQ15" s="463">
        <v>297</v>
      </c>
      <c r="AR15" s="463"/>
      <c r="AS15" s="464">
        <v>31002</v>
      </c>
      <c r="AT15" s="807"/>
    </row>
    <row r="16" spans="1:46" ht="13.5">
      <c r="A16" s="793"/>
      <c r="B16" s="1608">
        <v>39</v>
      </c>
      <c r="C16" s="1609"/>
      <c r="D16" s="807"/>
      <c r="E16" s="463">
        <f t="shared" si="0"/>
        <v>48977</v>
      </c>
      <c r="F16" s="463">
        <v>24542</v>
      </c>
      <c r="G16" s="463">
        <v>3979</v>
      </c>
      <c r="H16" s="463">
        <v>3090</v>
      </c>
      <c r="I16" s="463">
        <v>889</v>
      </c>
      <c r="J16" s="463">
        <v>16680</v>
      </c>
      <c r="K16" s="463">
        <v>16221</v>
      </c>
      <c r="L16" s="463">
        <v>459</v>
      </c>
      <c r="M16" s="463">
        <v>3761</v>
      </c>
      <c r="N16" s="463">
        <v>3542</v>
      </c>
      <c r="O16" s="463">
        <v>219</v>
      </c>
      <c r="P16" s="463">
        <v>122</v>
      </c>
      <c r="Q16" s="463">
        <v>1050</v>
      </c>
      <c r="R16" s="463">
        <v>104</v>
      </c>
      <c r="S16" s="463">
        <v>946</v>
      </c>
      <c r="T16" s="463">
        <v>0</v>
      </c>
      <c r="U16" s="463"/>
      <c r="V16" s="463">
        <v>5606</v>
      </c>
      <c r="W16" s="463"/>
      <c r="X16" s="463">
        <v>131</v>
      </c>
      <c r="Y16" s="463"/>
      <c r="Z16" s="463">
        <v>117</v>
      </c>
      <c r="AA16" s="463">
        <v>14</v>
      </c>
      <c r="AB16" s="463"/>
      <c r="AC16" s="463">
        <v>5474</v>
      </c>
      <c r="AD16" s="463"/>
      <c r="AE16" s="463">
        <v>4637</v>
      </c>
      <c r="AF16" s="463">
        <v>837</v>
      </c>
      <c r="AG16" s="463">
        <v>1032</v>
      </c>
      <c r="AH16" s="463">
        <v>701</v>
      </c>
      <c r="AI16" s="463">
        <v>659</v>
      </c>
      <c r="AJ16" s="463">
        <v>42</v>
      </c>
      <c r="AK16" s="463">
        <v>331</v>
      </c>
      <c r="AL16" s="463">
        <v>314</v>
      </c>
      <c r="AM16" s="463">
        <v>17</v>
      </c>
      <c r="AN16" s="463">
        <v>0</v>
      </c>
      <c r="AO16" s="463">
        <v>399</v>
      </c>
      <c r="AP16" s="463"/>
      <c r="AQ16" s="463">
        <v>320</v>
      </c>
      <c r="AR16" s="463"/>
      <c r="AS16" s="464">
        <v>16028</v>
      </c>
      <c r="AT16" s="807"/>
    </row>
    <row r="17" spans="1:46" ht="13.5">
      <c r="A17" s="793"/>
      <c r="B17" s="1608">
        <v>40</v>
      </c>
      <c r="C17" s="1609"/>
      <c r="D17" s="807"/>
      <c r="E17" s="463">
        <f t="shared" si="0"/>
        <v>60335</v>
      </c>
      <c r="F17" s="463">
        <v>30009</v>
      </c>
      <c r="G17" s="463">
        <v>4354</v>
      </c>
      <c r="H17" s="463">
        <v>3403</v>
      </c>
      <c r="I17" s="463">
        <v>951</v>
      </c>
      <c r="J17" s="463">
        <v>22815</v>
      </c>
      <c r="K17" s="463">
        <v>22293</v>
      </c>
      <c r="L17" s="463">
        <v>522</v>
      </c>
      <c r="M17" s="463">
        <v>2736</v>
      </c>
      <c r="N17" s="463">
        <v>2591</v>
      </c>
      <c r="O17" s="463">
        <v>145</v>
      </c>
      <c r="P17" s="463">
        <v>104</v>
      </c>
      <c r="Q17" s="463">
        <v>1149</v>
      </c>
      <c r="R17" s="463">
        <v>180</v>
      </c>
      <c r="S17" s="463">
        <v>969</v>
      </c>
      <c r="T17" s="463">
        <v>0</v>
      </c>
      <c r="U17" s="463"/>
      <c r="V17" s="463">
        <v>8465</v>
      </c>
      <c r="W17" s="463"/>
      <c r="X17" s="463">
        <v>159</v>
      </c>
      <c r="Y17" s="463"/>
      <c r="Z17" s="463">
        <v>143</v>
      </c>
      <c r="AA17" s="463">
        <v>16</v>
      </c>
      <c r="AB17" s="463"/>
      <c r="AC17" s="463">
        <v>8306</v>
      </c>
      <c r="AD17" s="463"/>
      <c r="AE17" s="463">
        <v>7390</v>
      </c>
      <c r="AF17" s="463">
        <v>916</v>
      </c>
      <c r="AG17" s="463">
        <v>1168</v>
      </c>
      <c r="AH17" s="463">
        <v>779</v>
      </c>
      <c r="AI17" s="463">
        <v>715</v>
      </c>
      <c r="AJ17" s="463">
        <v>64</v>
      </c>
      <c r="AK17" s="463">
        <v>389</v>
      </c>
      <c r="AL17" s="463">
        <v>371</v>
      </c>
      <c r="AM17" s="463">
        <v>18</v>
      </c>
      <c r="AN17" s="463">
        <v>0</v>
      </c>
      <c r="AO17" s="463">
        <v>559</v>
      </c>
      <c r="AP17" s="463"/>
      <c r="AQ17" s="463">
        <v>313</v>
      </c>
      <c r="AR17" s="463"/>
      <c r="AS17" s="464">
        <v>18672</v>
      </c>
      <c r="AT17" s="807"/>
    </row>
    <row r="18" spans="1:46" ht="13.5">
      <c r="A18" s="793"/>
      <c r="B18" s="1608">
        <v>41</v>
      </c>
      <c r="C18" s="1609"/>
      <c r="D18" s="807"/>
      <c r="E18" s="463">
        <f t="shared" si="0"/>
        <v>73756</v>
      </c>
      <c r="F18" s="463">
        <v>36697</v>
      </c>
      <c r="G18" s="463">
        <v>4680</v>
      </c>
      <c r="H18" s="463">
        <v>3699</v>
      </c>
      <c r="I18" s="463">
        <v>981</v>
      </c>
      <c r="J18" s="463">
        <v>29958</v>
      </c>
      <c r="K18" s="463">
        <v>29373</v>
      </c>
      <c r="L18" s="463">
        <v>585</v>
      </c>
      <c r="M18" s="463">
        <v>1954</v>
      </c>
      <c r="N18" s="463">
        <v>1862</v>
      </c>
      <c r="O18" s="463">
        <v>92</v>
      </c>
      <c r="P18" s="463">
        <v>105</v>
      </c>
      <c r="Q18" s="463">
        <v>1305</v>
      </c>
      <c r="R18" s="463">
        <v>286</v>
      </c>
      <c r="S18" s="463">
        <v>1019</v>
      </c>
      <c r="T18" s="463">
        <v>0</v>
      </c>
      <c r="U18" s="463"/>
      <c r="V18" s="463">
        <v>11285</v>
      </c>
      <c r="W18" s="463"/>
      <c r="X18" s="463">
        <v>189</v>
      </c>
      <c r="Y18" s="463"/>
      <c r="Z18" s="463">
        <v>173</v>
      </c>
      <c r="AA18" s="463">
        <v>16</v>
      </c>
      <c r="AB18" s="463"/>
      <c r="AC18" s="463">
        <v>11096</v>
      </c>
      <c r="AD18" s="463"/>
      <c r="AE18" s="463">
        <v>10128</v>
      </c>
      <c r="AF18" s="463">
        <v>968</v>
      </c>
      <c r="AG18" s="463">
        <v>1224</v>
      </c>
      <c r="AH18" s="463">
        <v>778</v>
      </c>
      <c r="AI18" s="463">
        <v>711</v>
      </c>
      <c r="AJ18" s="463">
        <v>67</v>
      </c>
      <c r="AK18" s="463">
        <v>446</v>
      </c>
      <c r="AL18" s="463">
        <v>423</v>
      </c>
      <c r="AM18" s="463">
        <v>23</v>
      </c>
      <c r="AN18" s="463">
        <v>0</v>
      </c>
      <c r="AO18" s="463">
        <v>686</v>
      </c>
      <c r="AP18" s="463"/>
      <c r="AQ18" s="463">
        <v>318</v>
      </c>
      <c r="AR18" s="463"/>
      <c r="AS18" s="464">
        <v>22241</v>
      </c>
      <c r="AT18" s="807"/>
    </row>
    <row r="19" spans="1:46" ht="13.5">
      <c r="A19" s="793"/>
      <c r="B19" s="1608">
        <v>42</v>
      </c>
      <c r="C19" s="1609"/>
      <c r="D19" s="807"/>
      <c r="E19" s="463">
        <f t="shared" si="0"/>
        <v>93111</v>
      </c>
      <c r="F19" s="463">
        <v>46209</v>
      </c>
      <c r="G19" s="463">
        <v>5567</v>
      </c>
      <c r="H19" s="463">
        <v>4427</v>
      </c>
      <c r="I19" s="463">
        <v>1140</v>
      </c>
      <c r="J19" s="463">
        <v>39132</v>
      </c>
      <c r="K19" s="463">
        <v>38530</v>
      </c>
      <c r="L19" s="463">
        <v>602</v>
      </c>
      <c r="M19" s="463">
        <v>1390</v>
      </c>
      <c r="N19" s="463">
        <v>1314</v>
      </c>
      <c r="O19" s="463">
        <v>76</v>
      </c>
      <c r="P19" s="463">
        <v>120</v>
      </c>
      <c r="Q19" s="463">
        <v>1460</v>
      </c>
      <c r="R19" s="463">
        <v>431</v>
      </c>
      <c r="S19" s="463">
        <v>1029</v>
      </c>
      <c r="T19" s="463">
        <v>0</v>
      </c>
      <c r="U19" s="463"/>
      <c r="V19" s="463">
        <v>16562</v>
      </c>
      <c r="W19" s="463"/>
      <c r="X19" s="463">
        <v>224</v>
      </c>
      <c r="Y19" s="463"/>
      <c r="Z19" s="463">
        <v>208</v>
      </c>
      <c r="AA19" s="463">
        <v>16</v>
      </c>
      <c r="AB19" s="463"/>
      <c r="AC19" s="463">
        <v>16338</v>
      </c>
      <c r="AD19" s="463"/>
      <c r="AE19" s="463">
        <v>15233</v>
      </c>
      <c r="AF19" s="463">
        <v>1105</v>
      </c>
      <c r="AG19" s="463">
        <v>1294</v>
      </c>
      <c r="AH19" s="463">
        <v>817</v>
      </c>
      <c r="AI19" s="463">
        <v>731</v>
      </c>
      <c r="AJ19" s="463">
        <v>86</v>
      </c>
      <c r="AK19" s="463">
        <v>477</v>
      </c>
      <c r="AL19" s="463">
        <v>452</v>
      </c>
      <c r="AM19" s="463">
        <v>25</v>
      </c>
      <c r="AN19" s="463">
        <v>0</v>
      </c>
      <c r="AO19" s="463">
        <v>875</v>
      </c>
      <c r="AP19" s="463"/>
      <c r="AQ19" s="463">
        <v>378</v>
      </c>
      <c r="AR19" s="463"/>
      <c r="AS19" s="464">
        <v>26333</v>
      </c>
      <c r="AT19" s="807"/>
    </row>
    <row r="20" spans="1:46" ht="13.5">
      <c r="A20" s="793"/>
      <c r="B20" s="1608">
        <v>43</v>
      </c>
      <c r="C20" s="1609"/>
      <c r="D20" s="807"/>
      <c r="E20" s="463">
        <f t="shared" si="0"/>
        <v>119203</v>
      </c>
      <c r="F20" s="463">
        <v>58077</v>
      </c>
      <c r="G20" s="463">
        <v>6488</v>
      </c>
      <c r="H20" s="463">
        <v>5261</v>
      </c>
      <c r="I20" s="463">
        <v>1227</v>
      </c>
      <c r="J20" s="463">
        <v>50460</v>
      </c>
      <c r="K20" s="463">
        <v>49863</v>
      </c>
      <c r="L20" s="463">
        <v>597</v>
      </c>
      <c r="M20" s="463">
        <v>973</v>
      </c>
      <c r="N20" s="463">
        <v>909</v>
      </c>
      <c r="O20" s="463">
        <v>64</v>
      </c>
      <c r="P20" s="463">
        <v>156</v>
      </c>
      <c r="Q20" s="463">
        <v>1645</v>
      </c>
      <c r="R20" s="463">
        <v>613</v>
      </c>
      <c r="S20" s="463">
        <v>1032</v>
      </c>
      <c r="T20" s="463">
        <v>0</v>
      </c>
      <c r="U20" s="463"/>
      <c r="V20" s="463">
        <v>24370</v>
      </c>
      <c r="W20" s="463"/>
      <c r="X20" s="463">
        <v>265</v>
      </c>
      <c r="Y20" s="463"/>
      <c r="Z20" s="463">
        <v>252</v>
      </c>
      <c r="AA20" s="463">
        <v>13</v>
      </c>
      <c r="AB20" s="463"/>
      <c r="AC20" s="463">
        <v>24105</v>
      </c>
      <c r="AD20" s="463"/>
      <c r="AE20" s="463">
        <v>22850</v>
      </c>
      <c r="AF20" s="463">
        <v>1255</v>
      </c>
      <c r="AG20" s="463">
        <v>1494</v>
      </c>
      <c r="AH20" s="463">
        <v>968</v>
      </c>
      <c r="AI20" s="463">
        <v>840</v>
      </c>
      <c r="AJ20" s="463">
        <v>128</v>
      </c>
      <c r="AK20" s="463">
        <v>526</v>
      </c>
      <c r="AL20" s="463">
        <v>499</v>
      </c>
      <c r="AM20" s="463">
        <v>27</v>
      </c>
      <c r="AN20" s="463">
        <v>0</v>
      </c>
      <c r="AO20" s="463">
        <v>1117</v>
      </c>
      <c r="AP20" s="463"/>
      <c r="AQ20" s="463">
        <v>451</v>
      </c>
      <c r="AR20" s="463"/>
      <c r="AS20" s="464">
        <v>32049</v>
      </c>
      <c r="AT20" s="807"/>
    </row>
    <row r="21" spans="1:46" ht="13.5">
      <c r="A21" s="793"/>
      <c r="B21" s="1608">
        <v>44</v>
      </c>
      <c r="C21" s="1609"/>
      <c r="D21" s="807"/>
      <c r="E21" s="463">
        <f t="shared" si="0"/>
        <v>146643</v>
      </c>
      <c r="F21" s="463">
        <v>70702</v>
      </c>
      <c r="G21" s="463">
        <v>7480</v>
      </c>
      <c r="H21" s="463">
        <v>6022</v>
      </c>
      <c r="I21" s="463">
        <v>1458</v>
      </c>
      <c r="J21" s="463">
        <v>62373</v>
      </c>
      <c r="K21" s="463">
        <v>61811</v>
      </c>
      <c r="L21" s="463">
        <v>562</v>
      </c>
      <c r="M21" s="463">
        <v>684</v>
      </c>
      <c r="N21" s="463">
        <v>642</v>
      </c>
      <c r="O21" s="463">
        <v>42</v>
      </c>
      <c r="P21" s="463">
        <v>165</v>
      </c>
      <c r="Q21" s="463">
        <v>1878</v>
      </c>
      <c r="R21" s="463">
        <v>884</v>
      </c>
      <c r="S21" s="463">
        <v>994</v>
      </c>
      <c r="T21" s="463">
        <v>0</v>
      </c>
      <c r="U21" s="463"/>
      <c r="V21" s="463">
        <v>35887</v>
      </c>
      <c r="W21" s="463"/>
      <c r="X21" s="463">
        <v>272</v>
      </c>
      <c r="Y21" s="463"/>
      <c r="Z21" s="463">
        <v>259</v>
      </c>
      <c r="AA21" s="463">
        <v>13</v>
      </c>
      <c r="AB21" s="463"/>
      <c r="AC21" s="463">
        <v>35615</v>
      </c>
      <c r="AD21" s="463"/>
      <c r="AE21" s="463">
        <v>34256</v>
      </c>
      <c r="AF21" s="463">
        <v>1359</v>
      </c>
      <c r="AG21" s="463">
        <v>1659</v>
      </c>
      <c r="AH21" s="463">
        <v>1131</v>
      </c>
      <c r="AI21" s="463">
        <v>950</v>
      </c>
      <c r="AJ21" s="463">
        <v>181</v>
      </c>
      <c r="AK21" s="463">
        <v>528</v>
      </c>
      <c r="AL21" s="463">
        <v>496</v>
      </c>
      <c r="AM21" s="463">
        <v>32</v>
      </c>
      <c r="AN21" s="463">
        <v>0</v>
      </c>
      <c r="AO21" s="463">
        <v>1520</v>
      </c>
      <c r="AP21" s="463"/>
      <c r="AQ21" s="463">
        <v>595</v>
      </c>
      <c r="AR21" s="463"/>
      <c r="AS21" s="464">
        <v>34402</v>
      </c>
      <c r="AT21" s="807"/>
    </row>
    <row r="22" spans="1:46" ht="13.5">
      <c r="A22" s="793"/>
      <c r="B22" s="1608">
        <v>45</v>
      </c>
      <c r="C22" s="1609"/>
      <c r="D22" s="807"/>
      <c r="E22" s="463">
        <v>181327</v>
      </c>
      <c r="F22" s="463">
        <v>78678</v>
      </c>
      <c r="G22" s="463">
        <v>7935</v>
      </c>
      <c r="H22" s="463">
        <v>6378</v>
      </c>
      <c r="I22" s="463">
        <v>1557</v>
      </c>
      <c r="J22" s="463">
        <v>70105</v>
      </c>
      <c r="K22" s="463">
        <v>69564</v>
      </c>
      <c r="L22" s="463">
        <v>541</v>
      </c>
      <c r="M22" s="463">
        <v>445</v>
      </c>
      <c r="N22" s="463">
        <v>427</v>
      </c>
      <c r="O22" s="463">
        <v>18</v>
      </c>
      <c r="P22" s="463">
        <v>193</v>
      </c>
      <c r="Q22" s="463">
        <v>2175</v>
      </c>
      <c r="R22" s="463">
        <v>1194</v>
      </c>
      <c r="S22" s="463">
        <v>981</v>
      </c>
      <c r="T22" s="463">
        <v>0</v>
      </c>
      <c r="U22" s="463"/>
      <c r="V22" s="463">
        <v>49904</v>
      </c>
      <c r="W22" s="463"/>
      <c r="X22" s="463">
        <v>289</v>
      </c>
      <c r="Y22" s="463"/>
      <c r="Z22" s="463">
        <v>277</v>
      </c>
      <c r="AA22" s="463">
        <v>12</v>
      </c>
      <c r="AB22" s="463"/>
      <c r="AC22" s="463">
        <v>49615</v>
      </c>
      <c r="AD22" s="463"/>
      <c r="AE22" s="463">
        <v>48175</v>
      </c>
      <c r="AF22" s="463">
        <v>1440</v>
      </c>
      <c r="AG22" s="463">
        <v>1888</v>
      </c>
      <c r="AH22" s="463">
        <v>1331</v>
      </c>
      <c r="AI22" s="463">
        <v>1110</v>
      </c>
      <c r="AJ22" s="463">
        <v>221</v>
      </c>
      <c r="AK22" s="463">
        <v>497</v>
      </c>
      <c r="AL22" s="463">
        <v>464</v>
      </c>
      <c r="AM22" s="463">
        <v>33</v>
      </c>
      <c r="AN22" s="463">
        <v>60</v>
      </c>
      <c r="AO22" s="463">
        <v>1855</v>
      </c>
      <c r="AP22" s="463"/>
      <c r="AQ22" s="463">
        <v>840</v>
      </c>
      <c r="AR22" s="463"/>
      <c r="AS22" s="464">
        <v>45997</v>
      </c>
      <c r="AT22" s="807"/>
    </row>
    <row r="23" spans="1:46" ht="13.5">
      <c r="A23" s="793"/>
      <c r="B23" s="1608">
        <v>46</v>
      </c>
      <c r="C23" s="1609"/>
      <c r="D23" s="807"/>
      <c r="E23" s="463">
        <f>SUM(F23+Q23+V23+AG23+AO23+AQ23+AS23)</f>
        <v>210064</v>
      </c>
      <c r="F23" s="463">
        <v>82315</v>
      </c>
      <c r="G23" s="463">
        <v>8152</v>
      </c>
      <c r="H23" s="463">
        <v>6568</v>
      </c>
      <c r="I23" s="463">
        <v>1584</v>
      </c>
      <c r="J23" s="463">
        <v>73648</v>
      </c>
      <c r="K23" s="463">
        <v>73139</v>
      </c>
      <c r="L23" s="463">
        <v>509</v>
      </c>
      <c r="M23" s="463">
        <v>305</v>
      </c>
      <c r="N23" s="463">
        <v>301</v>
      </c>
      <c r="O23" s="463">
        <v>4</v>
      </c>
      <c r="P23" s="463">
        <v>210</v>
      </c>
      <c r="Q23" s="463">
        <v>2279</v>
      </c>
      <c r="R23" s="463">
        <v>1328</v>
      </c>
      <c r="S23" s="463">
        <v>951</v>
      </c>
      <c r="T23" s="463">
        <v>0</v>
      </c>
      <c r="U23" s="463"/>
      <c r="V23" s="463">
        <v>64768</v>
      </c>
      <c r="W23" s="463"/>
      <c r="X23" s="463">
        <v>294</v>
      </c>
      <c r="Y23" s="463"/>
      <c r="Z23" s="463">
        <v>228</v>
      </c>
      <c r="AA23" s="463">
        <v>6</v>
      </c>
      <c r="AB23" s="463"/>
      <c r="AC23" s="463">
        <v>64474</v>
      </c>
      <c r="AD23" s="463"/>
      <c r="AE23" s="463">
        <v>63006</v>
      </c>
      <c r="AF23" s="463">
        <v>1468</v>
      </c>
      <c r="AG23" s="463">
        <v>2099</v>
      </c>
      <c r="AH23" s="463">
        <v>1485</v>
      </c>
      <c r="AI23" s="463">
        <v>1231</v>
      </c>
      <c r="AJ23" s="463">
        <v>254</v>
      </c>
      <c r="AK23" s="463">
        <v>528</v>
      </c>
      <c r="AL23" s="463">
        <v>495</v>
      </c>
      <c r="AM23" s="463">
        <v>33</v>
      </c>
      <c r="AN23" s="463">
        <v>86</v>
      </c>
      <c r="AO23" s="463">
        <v>2177</v>
      </c>
      <c r="AP23" s="463"/>
      <c r="AQ23" s="463">
        <v>1363</v>
      </c>
      <c r="AR23" s="463"/>
      <c r="AS23" s="464">
        <v>55063</v>
      </c>
      <c r="AT23" s="807"/>
    </row>
    <row r="24" spans="1:46" ht="13.5">
      <c r="A24" s="793"/>
      <c r="B24" s="1608">
        <v>47</v>
      </c>
      <c r="C24" s="1609"/>
      <c r="D24" s="807"/>
      <c r="E24" s="463">
        <f>SUM(F24+Q24+V24+AG24+AO24+AQ24+AS24)</f>
        <v>240050</v>
      </c>
      <c r="F24" s="463">
        <v>87023</v>
      </c>
      <c r="G24" s="463">
        <v>8890</v>
      </c>
      <c r="H24" s="463">
        <v>7207</v>
      </c>
      <c r="I24" s="463">
        <v>1683</v>
      </c>
      <c r="J24" s="463">
        <v>77736</v>
      </c>
      <c r="K24" s="463">
        <v>77294</v>
      </c>
      <c r="L24" s="463">
        <v>442</v>
      </c>
      <c r="M24" s="463">
        <v>230</v>
      </c>
      <c r="N24" s="463">
        <v>228</v>
      </c>
      <c r="O24" s="463">
        <v>2</v>
      </c>
      <c r="P24" s="463">
        <v>167</v>
      </c>
      <c r="Q24" s="463">
        <v>2639</v>
      </c>
      <c r="R24" s="463">
        <v>1715</v>
      </c>
      <c r="S24" s="463">
        <v>924</v>
      </c>
      <c r="T24" s="463">
        <v>0</v>
      </c>
      <c r="U24" s="463"/>
      <c r="V24" s="463">
        <v>81875</v>
      </c>
      <c r="W24" s="463"/>
      <c r="X24" s="463">
        <v>290</v>
      </c>
      <c r="Y24" s="463"/>
      <c r="Z24" s="463">
        <v>276</v>
      </c>
      <c r="AA24" s="463">
        <v>14</v>
      </c>
      <c r="AB24" s="463"/>
      <c r="AC24" s="463">
        <v>81585</v>
      </c>
      <c r="AD24" s="463"/>
      <c r="AE24" s="463">
        <v>80108</v>
      </c>
      <c r="AF24" s="463">
        <v>1477</v>
      </c>
      <c r="AG24" s="463">
        <v>2480</v>
      </c>
      <c r="AH24" s="463">
        <v>1804</v>
      </c>
      <c r="AI24" s="463">
        <v>1497</v>
      </c>
      <c r="AJ24" s="463">
        <v>307</v>
      </c>
      <c r="AK24" s="463">
        <v>576</v>
      </c>
      <c r="AL24" s="463">
        <v>564</v>
      </c>
      <c r="AM24" s="463">
        <v>12</v>
      </c>
      <c r="AN24" s="463">
        <v>100</v>
      </c>
      <c r="AO24" s="463">
        <v>2439</v>
      </c>
      <c r="AP24" s="463"/>
      <c r="AQ24" s="463">
        <v>2037</v>
      </c>
      <c r="AR24" s="463"/>
      <c r="AS24" s="464">
        <v>61557</v>
      </c>
      <c r="AT24" s="807"/>
    </row>
    <row r="25" spans="1:46" ht="13.5">
      <c r="A25" s="793"/>
      <c r="B25" s="1608">
        <v>48</v>
      </c>
      <c r="C25" s="1609"/>
      <c r="D25" s="807"/>
      <c r="E25" s="463">
        <f>SUM(F25+Q25+V25+AG25+AO25+AQ25+AS25)</f>
        <v>273702</v>
      </c>
      <c r="F25" s="463">
        <v>92858</v>
      </c>
      <c r="G25" s="463">
        <v>9793</v>
      </c>
      <c r="H25" s="463">
        <v>7992</v>
      </c>
      <c r="I25" s="463">
        <v>1801</v>
      </c>
      <c r="J25" s="463">
        <v>82669</v>
      </c>
      <c r="K25" s="463">
        <v>82341</v>
      </c>
      <c r="L25" s="463">
        <v>328</v>
      </c>
      <c r="M25" s="463">
        <v>178</v>
      </c>
      <c r="N25" s="463">
        <v>177</v>
      </c>
      <c r="O25" s="463">
        <v>1</v>
      </c>
      <c r="P25" s="463">
        <v>218</v>
      </c>
      <c r="Q25" s="463">
        <v>2898</v>
      </c>
      <c r="R25" s="463">
        <v>1941</v>
      </c>
      <c r="S25" s="463">
        <v>957</v>
      </c>
      <c r="T25" s="463">
        <v>0</v>
      </c>
      <c r="U25" s="463"/>
      <c r="V25" s="463">
        <v>103226</v>
      </c>
      <c r="W25" s="463"/>
      <c r="X25" s="463">
        <v>317</v>
      </c>
      <c r="Y25" s="463"/>
      <c r="Z25" s="463">
        <v>302</v>
      </c>
      <c r="AA25" s="463">
        <v>15</v>
      </c>
      <c r="AB25" s="463"/>
      <c r="AC25" s="463">
        <v>102909</v>
      </c>
      <c r="AD25" s="463"/>
      <c r="AE25" s="463">
        <v>101396</v>
      </c>
      <c r="AF25" s="463">
        <v>1513</v>
      </c>
      <c r="AG25" s="463">
        <v>2831</v>
      </c>
      <c r="AH25" s="463">
        <v>2018</v>
      </c>
      <c r="AI25" s="463">
        <v>1663</v>
      </c>
      <c r="AJ25" s="463">
        <v>355</v>
      </c>
      <c r="AK25" s="463">
        <v>699</v>
      </c>
      <c r="AL25" s="463">
        <v>685</v>
      </c>
      <c r="AM25" s="463">
        <v>14</v>
      </c>
      <c r="AN25" s="463">
        <v>114</v>
      </c>
      <c r="AO25" s="463">
        <v>2756</v>
      </c>
      <c r="AP25" s="463"/>
      <c r="AQ25" s="463">
        <v>2356</v>
      </c>
      <c r="AR25" s="463"/>
      <c r="AS25" s="464">
        <v>66777</v>
      </c>
      <c r="AT25" s="807"/>
    </row>
    <row r="26" spans="1:46" ht="13.5">
      <c r="A26" s="793"/>
      <c r="B26" s="1608">
        <v>49</v>
      </c>
      <c r="C26" s="1609"/>
      <c r="D26" s="807"/>
      <c r="E26" s="463">
        <f>SUM(F26+Q26+V26+AG26+AO26+AQ26+AS26)</f>
        <v>304865</v>
      </c>
      <c r="F26" s="463">
        <v>98918</v>
      </c>
      <c r="G26" s="463">
        <v>11206</v>
      </c>
      <c r="H26" s="463">
        <v>9195</v>
      </c>
      <c r="I26" s="463">
        <v>2011</v>
      </c>
      <c r="J26" s="463">
        <v>87317</v>
      </c>
      <c r="K26" s="463">
        <v>87013</v>
      </c>
      <c r="L26" s="463">
        <v>304</v>
      </c>
      <c r="M26" s="463">
        <v>137</v>
      </c>
      <c r="N26" s="463">
        <v>136</v>
      </c>
      <c r="O26" s="463">
        <v>1</v>
      </c>
      <c r="P26" s="463">
        <v>258</v>
      </c>
      <c r="Q26" s="463">
        <v>3158</v>
      </c>
      <c r="R26" s="463">
        <v>2210</v>
      </c>
      <c r="S26" s="463">
        <v>948</v>
      </c>
      <c r="T26" s="463">
        <v>0</v>
      </c>
      <c r="U26" s="463"/>
      <c r="V26" s="463">
        <v>124592</v>
      </c>
      <c r="W26" s="463"/>
      <c r="X26" s="463">
        <v>408</v>
      </c>
      <c r="Y26" s="463"/>
      <c r="Z26" s="463">
        <v>394</v>
      </c>
      <c r="AA26" s="463">
        <v>14</v>
      </c>
      <c r="AB26" s="463"/>
      <c r="AC26" s="463">
        <v>124184</v>
      </c>
      <c r="AD26" s="463"/>
      <c r="AE26" s="463">
        <v>122649</v>
      </c>
      <c r="AF26" s="463">
        <v>1535</v>
      </c>
      <c r="AG26" s="463">
        <v>3286</v>
      </c>
      <c r="AH26" s="463">
        <v>2366</v>
      </c>
      <c r="AI26" s="463">
        <v>1937</v>
      </c>
      <c r="AJ26" s="463">
        <v>429</v>
      </c>
      <c r="AK26" s="463">
        <v>792</v>
      </c>
      <c r="AL26" s="463">
        <v>776</v>
      </c>
      <c r="AM26" s="463">
        <v>16</v>
      </c>
      <c r="AN26" s="463">
        <v>128</v>
      </c>
      <c r="AO26" s="463">
        <v>3077</v>
      </c>
      <c r="AP26" s="463"/>
      <c r="AQ26" s="463">
        <v>2658</v>
      </c>
      <c r="AR26" s="463"/>
      <c r="AS26" s="464">
        <v>69176</v>
      </c>
      <c r="AT26" s="807"/>
    </row>
    <row r="27" spans="1:46" s="811" customFormat="1" ht="11.25">
      <c r="A27" s="809"/>
      <c r="B27" s="1647">
        <v>50</v>
      </c>
      <c r="C27" s="1648"/>
      <c r="D27" s="810"/>
      <c r="E27" s="451">
        <f>SUM(F27+Q27+V27+AG27+AO27+AQ27+AS27)</f>
        <v>331009</v>
      </c>
      <c r="F27" s="451">
        <v>103259</v>
      </c>
      <c r="G27" s="451">
        <v>12037</v>
      </c>
      <c r="H27" s="451">
        <v>9892</v>
      </c>
      <c r="I27" s="451">
        <v>2145</v>
      </c>
      <c r="J27" s="451">
        <v>90824</v>
      </c>
      <c r="K27" s="451">
        <v>90542</v>
      </c>
      <c r="L27" s="451">
        <v>282</v>
      </c>
      <c r="M27" s="451">
        <v>105</v>
      </c>
      <c r="N27" s="451">
        <v>104</v>
      </c>
      <c r="O27" s="451">
        <v>1</v>
      </c>
      <c r="P27" s="451">
        <v>293</v>
      </c>
      <c r="Q27" s="451">
        <v>3242</v>
      </c>
      <c r="R27" s="451">
        <v>2295</v>
      </c>
      <c r="S27" s="451">
        <v>947</v>
      </c>
      <c r="T27" s="451">
        <v>0</v>
      </c>
      <c r="U27" s="451"/>
      <c r="V27" s="451">
        <v>144220</v>
      </c>
      <c r="W27" s="451"/>
      <c r="X27" s="451">
        <v>520</v>
      </c>
      <c r="Y27" s="451"/>
      <c r="Z27" s="451">
        <v>506</v>
      </c>
      <c r="AA27" s="451">
        <v>14</v>
      </c>
      <c r="AB27" s="451"/>
      <c r="AC27" s="451">
        <v>143700</v>
      </c>
      <c r="AD27" s="451"/>
      <c r="AE27" s="451">
        <v>142177</v>
      </c>
      <c r="AF27" s="451">
        <v>1523</v>
      </c>
      <c r="AG27" s="451">
        <v>3726</v>
      </c>
      <c r="AH27" s="451">
        <v>2701</v>
      </c>
      <c r="AI27" s="451">
        <v>2212</v>
      </c>
      <c r="AJ27" s="451">
        <v>489</v>
      </c>
      <c r="AK27" s="451">
        <v>889</v>
      </c>
      <c r="AL27" s="451">
        <v>871</v>
      </c>
      <c r="AM27" s="451">
        <v>18</v>
      </c>
      <c r="AN27" s="451">
        <v>136</v>
      </c>
      <c r="AO27" s="451">
        <v>3373</v>
      </c>
      <c r="AP27" s="451"/>
      <c r="AQ27" s="451">
        <v>2899</v>
      </c>
      <c r="AR27" s="451"/>
      <c r="AS27" s="452">
        <v>70290</v>
      </c>
      <c r="AT27" s="810"/>
    </row>
    <row r="28" spans="1:46" s="811" customFormat="1" ht="6.75" customHeight="1">
      <c r="A28" s="809"/>
      <c r="B28" s="1645"/>
      <c r="C28" s="1646"/>
      <c r="D28" s="812"/>
      <c r="E28" s="813"/>
      <c r="F28" s="813"/>
      <c r="G28" s="813"/>
      <c r="H28" s="813"/>
      <c r="I28" s="813"/>
      <c r="J28" s="813"/>
      <c r="K28" s="813"/>
      <c r="L28" s="813"/>
      <c r="M28" s="813"/>
      <c r="N28" s="813"/>
      <c r="O28" s="813"/>
      <c r="P28" s="813"/>
      <c r="Q28" s="813"/>
      <c r="R28" s="813"/>
      <c r="S28" s="813"/>
      <c r="T28" s="813"/>
      <c r="U28" s="813"/>
      <c r="V28" s="813"/>
      <c r="W28" s="813"/>
      <c r="X28" s="813"/>
      <c r="Y28" s="813"/>
      <c r="Z28" s="813"/>
      <c r="AA28" s="813"/>
      <c r="AB28" s="813"/>
      <c r="AC28" s="813"/>
      <c r="AD28" s="813"/>
      <c r="AE28" s="813"/>
      <c r="AF28" s="813"/>
      <c r="AG28" s="813"/>
      <c r="AH28" s="813"/>
      <c r="AI28" s="813"/>
      <c r="AJ28" s="813"/>
      <c r="AK28" s="813"/>
      <c r="AL28" s="813"/>
      <c r="AM28" s="813"/>
      <c r="AN28" s="813"/>
      <c r="AO28" s="813"/>
      <c r="AP28" s="813"/>
      <c r="AQ28" s="813"/>
      <c r="AR28" s="813"/>
      <c r="AS28" s="814"/>
      <c r="AT28" s="810"/>
    </row>
    <row r="29" spans="1:31" ht="13.5" customHeight="1">
      <c r="A29" s="521"/>
      <c r="B29" s="115" t="s">
        <v>511</v>
      </c>
      <c r="C29" s="521"/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521"/>
      <c r="U29" s="521"/>
      <c r="V29" s="521"/>
      <c r="W29" s="521"/>
      <c r="X29" s="521"/>
      <c r="Y29" s="521"/>
      <c r="Z29" s="521"/>
      <c r="AB29" s="521"/>
      <c r="AC29" s="521"/>
      <c r="AD29" s="521"/>
      <c r="AE29" s="521"/>
    </row>
    <row r="30" spans="1:31" ht="13.5" customHeight="1">
      <c r="A30" s="521"/>
      <c r="B30" s="115" t="s">
        <v>512</v>
      </c>
      <c r="C30" s="521"/>
      <c r="D30" s="521"/>
      <c r="E30" s="521"/>
      <c r="F30" s="521"/>
      <c r="G30" s="521"/>
      <c r="H30" s="521"/>
      <c r="I30" s="521"/>
      <c r="J30" s="521"/>
      <c r="K30" s="521"/>
      <c r="L30" s="521"/>
      <c r="M30" s="521"/>
      <c r="N30" s="521"/>
      <c r="O30" s="521"/>
      <c r="P30" s="521"/>
      <c r="Q30" s="521"/>
      <c r="R30" s="521"/>
      <c r="S30" s="521"/>
      <c r="T30" s="521"/>
      <c r="U30" s="521"/>
      <c r="V30" s="521"/>
      <c r="W30" s="521"/>
      <c r="X30" s="521"/>
      <c r="Y30" s="521"/>
      <c r="Z30" s="521"/>
      <c r="AB30" s="521"/>
      <c r="AC30" s="521"/>
      <c r="AD30" s="521"/>
      <c r="AE30" s="521"/>
    </row>
    <row r="31" spans="1:31" ht="12" customHeight="1">
      <c r="A31" s="521"/>
      <c r="B31" s="521" t="s">
        <v>513</v>
      </c>
      <c r="C31" s="521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  <c r="Q31" s="521"/>
      <c r="R31" s="521"/>
      <c r="S31" s="521"/>
      <c r="T31" s="521"/>
      <c r="U31" s="521"/>
      <c r="V31" s="521"/>
      <c r="W31" s="521"/>
      <c r="X31" s="521"/>
      <c r="Y31" s="521"/>
      <c r="Z31" s="521"/>
      <c r="AB31" s="521"/>
      <c r="AC31" s="521"/>
      <c r="AD31" s="521"/>
      <c r="AE31" s="521"/>
    </row>
    <row r="32" spans="1:31" ht="12">
      <c r="A32" s="521"/>
      <c r="B32" s="789"/>
      <c r="C32" s="521"/>
      <c r="D32" s="521"/>
      <c r="E32" s="521"/>
      <c r="F32" s="521"/>
      <c r="G32" s="521"/>
      <c r="H32" s="521"/>
      <c r="I32" s="521"/>
      <c r="J32" s="521"/>
      <c r="K32" s="521"/>
      <c r="L32" s="521"/>
      <c r="M32" s="521"/>
      <c r="N32" s="521"/>
      <c r="O32" s="521"/>
      <c r="P32" s="521"/>
      <c r="Q32" s="521"/>
      <c r="R32" s="521"/>
      <c r="S32" s="521"/>
      <c r="T32" s="521"/>
      <c r="U32" s="521"/>
      <c r="V32" s="521"/>
      <c r="W32" s="521"/>
      <c r="X32" s="521"/>
      <c r="Y32" s="521"/>
      <c r="Z32" s="521"/>
      <c r="AB32" s="521"/>
      <c r="AC32" s="521"/>
      <c r="AD32" s="521"/>
      <c r="AE32" s="521"/>
    </row>
    <row r="33" spans="1:31" ht="12">
      <c r="A33" s="521"/>
      <c r="B33" s="521"/>
      <c r="C33" s="521"/>
      <c r="D33" s="521"/>
      <c r="E33" s="521"/>
      <c r="F33" s="521"/>
      <c r="G33" s="521"/>
      <c r="H33" s="521"/>
      <c r="I33" s="521"/>
      <c r="J33" s="521"/>
      <c r="K33" s="521"/>
      <c r="L33" s="521"/>
      <c r="M33" s="521"/>
      <c r="N33" s="521"/>
      <c r="O33" s="521"/>
      <c r="P33" s="521"/>
      <c r="Q33" s="521"/>
      <c r="R33" s="521"/>
      <c r="S33" s="521"/>
      <c r="T33" s="521"/>
      <c r="U33" s="521"/>
      <c r="V33" s="521"/>
      <c r="W33" s="521"/>
      <c r="X33" s="521"/>
      <c r="Y33" s="521"/>
      <c r="Z33" s="521"/>
      <c r="AB33" s="521"/>
      <c r="AC33" s="521"/>
      <c r="AD33" s="521"/>
      <c r="AE33" s="521"/>
    </row>
    <row r="34" spans="1:31" ht="12">
      <c r="A34" s="521"/>
      <c r="B34" s="521"/>
      <c r="C34" s="521"/>
      <c r="D34" s="521"/>
      <c r="E34" s="521"/>
      <c r="F34" s="521"/>
      <c r="G34" s="521"/>
      <c r="H34" s="521"/>
      <c r="I34" s="521"/>
      <c r="J34" s="521"/>
      <c r="K34" s="521"/>
      <c r="L34" s="521"/>
      <c r="M34" s="521"/>
      <c r="N34" s="521"/>
      <c r="O34" s="521"/>
      <c r="P34" s="521"/>
      <c r="Q34" s="521"/>
      <c r="R34" s="521"/>
      <c r="S34" s="521"/>
      <c r="T34" s="521"/>
      <c r="U34" s="521"/>
      <c r="V34" s="521"/>
      <c r="W34" s="521"/>
      <c r="X34" s="521"/>
      <c r="Y34" s="521"/>
      <c r="Z34" s="521"/>
      <c r="AB34" s="521"/>
      <c r="AC34" s="521"/>
      <c r="AD34" s="521"/>
      <c r="AE34" s="521"/>
    </row>
    <row r="35" spans="1:45" ht="12">
      <c r="A35" s="521"/>
      <c r="B35" s="521"/>
      <c r="C35" s="521"/>
      <c r="D35" s="521"/>
      <c r="E35" s="521"/>
      <c r="F35" s="521"/>
      <c r="G35" s="521"/>
      <c r="H35" s="521"/>
      <c r="I35" s="521"/>
      <c r="J35" s="521"/>
      <c r="K35" s="521"/>
      <c r="L35" s="521"/>
      <c r="M35" s="521"/>
      <c r="N35" s="521"/>
      <c r="O35" s="521"/>
      <c r="P35" s="521"/>
      <c r="Q35" s="521"/>
      <c r="R35" s="521"/>
      <c r="S35" s="521"/>
      <c r="T35" s="521"/>
      <c r="U35" s="521"/>
      <c r="V35" s="521"/>
      <c r="W35" s="521"/>
      <c r="X35" s="521"/>
      <c r="Y35" s="521"/>
      <c r="Z35" s="521"/>
      <c r="AB35" s="521"/>
      <c r="AC35" s="521"/>
      <c r="AD35" s="521"/>
      <c r="AE35" s="521"/>
      <c r="AS35" s="815"/>
    </row>
    <row r="36" spans="1:31" s="811" customFormat="1" ht="11.25">
      <c r="A36" s="509"/>
      <c r="B36" s="509"/>
      <c r="C36" s="509"/>
      <c r="D36" s="509"/>
      <c r="E36" s="509"/>
      <c r="F36" s="509"/>
      <c r="G36" s="509"/>
      <c r="H36" s="509"/>
      <c r="I36" s="509"/>
      <c r="J36" s="509"/>
      <c r="K36" s="509"/>
      <c r="L36" s="509"/>
      <c r="M36" s="509"/>
      <c r="N36" s="509"/>
      <c r="O36" s="509"/>
      <c r="P36" s="509"/>
      <c r="Q36" s="509"/>
      <c r="R36" s="509"/>
      <c r="S36" s="509"/>
      <c r="T36" s="509"/>
      <c r="U36" s="509"/>
      <c r="V36" s="509"/>
      <c r="W36" s="509"/>
      <c r="X36" s="509"/>
      <c r="Y36" s="509"/>
      <c r="Z36" s="509"/>
      <c r="AB36" s="509"/>
      <c r="AC36" s="509"/>
      <c r="AD36" s="509"/>
      <c r="AE36" s="509"/>
    </row>
    <row r="37" spans="1:31" ht="12">
      <c r="A37" s="521"/>
      <c r="B37" s="521"/>
      <c r="C37" s="521"/>
      <c r="D37" s="521"/>
      <c r="E37" s="521"/>
      <c r="F37" s="521"/>
      <c r="G37" s="521"/>
      <c r="H37" s="521"/>
      <c r="I37" s="521"/>
      <c r="J37" s="521"/>
      <c r="K37" s="521"/>
      <c r="L37" s="521"/>
      <c r="M37" s="521"/>
      <c r="N37" s="521"/>
      <c r="O37" s="521"/>
      <c r="P37" s="521"/>
      <c r="Q37" s="521"/>
      <c r="R37" s="521"/>
      <c r="S37" s="521"/>
      <c r="T37" s="521"/>
      <c r="U37" s="521"/>
      <c r="V37" s="521"/>
      <c r="W37" s="521"/>
      <c r="X37" s="521"/>
      <c r="Y37" s="521"/>
      <c r="Z37" s="521"/>
      <c r="AB37" s="521"/>
      <c r="AC37" s="521"/>
      <c r="AD37" s="521"/>
      <c r="AE37" s="521"/>
    </row>
    <row r="38" spans="1:31" ht="12">
      <c r="A38" s="521"/>
      <c r="B38" s="521"/>
      <c r="C38" s="521"/>
      <c r="D38" s="521"/>
      <c r="E38" s="521"/>
      <c r="F38" s="521"/>
      <c r="G38" s="521"/>
      <c r="H38" s="521"/>
      <c r="I38" s="521"/>
      <c r="J38" s="521"/>
      <c r="K38" s="521"/>
      <c r="L38" s="521"/>
      <c r="M38" s="521"/>
      <c r="N38" s="521"/>
      <c r="O38" s="521"/>
      <c r="P38" s="521"/>
      <c r="Q38" s="521"/>
      <c r="R38" s="521"/>
      <c r="S38" s="521"/>
      <c r="T38" s="521"/>
      <c r="U38" s="521"/>
      <c r="V38" s="521"/>
      <c r="W38" s="521"/>
      <c r="X38" s="521"/>
      <c r="Y38" s="521"/>
      <c r="Z38" s="521"/>
      <c r="AB38" s="521"/>
      <c r="AC38" s="521"/>
      <c r="AD38" s="521"/>
      <c r="AE38" s="521"/>
    </row>
    <row r="39" spans="1:31" ht="15" customHeight="1">
      <c r="A39" s="521"/>
      <c r="B39" s="521"/>
      <c r="C39" s="521"/>
      <c r="D39" s="521"/>
      <c r="E39" s="521"/>
      <c r="F39" s="521"/>
      <c r="G39" s="521"/>
      <c r="H39" s="521"/>
      <c r="I39" s="521"/>
      <c r="J39" s="521"/>
      <c r="K39" s="521"/>
      <c r="L39" s="521"/>
      <c r="M39" s="521"/>
      <c r="N39" s="521"/>
      <c r="O39" s="521"/>
      <c r="P39" s="521"/>
      <c r="Q39" s="521"/>
      <c r="R39" s="521"/>
      <c r="S39" s="521"/>
      <c r="T39" s="521"/>
      <c r="U39" s="521"/>
      <c r="V39" s="521"/>
      <c r="W39" s="521"/>
      <c r="X39" s="521"/>
      <c r="Y39" s="521"/>
      <c r="Z39" s="521"/>
      <c r="AB39" s="521"/>
      <c r="AC39" s="521"/>
      <c r="AD39" s="521"/>
      <c r="AE39" s="521"/>
    </row>
    <row r="42" ht="13.5" customHeight="1">
      <c r="B42" s="786"/>
    </row>
  </sheetData>
  <mergeCells count="48">
    <mergeCell ref="B28:C28"/>
    <mergeCell ref="B9:C9"/>
    <mergeCell ref="B10:C10"/>
    <mergeCell ref="B16:C16"/>
    <mergeCell ref="B17:C17"/>
    <mergeCell ref="B24:C24"/>
    <mergeCell ref="B25:C25"/>
    <mergeCell ref="B21:C21"/>
    <mergeCell ref="B23:C23"/>
    <mergeCell ref="B27:C27"/>
    <mergeCell ref="AN6:AN7"/>
    <mergeCell ref="AB6:AF6"/>
    <mergeCell ref="B5:C7"/>
    <mergeCell ref="P6:P7"/>
    <mergeCell ref="T6:T7"/>
    <mergeCell ref="D5:E7"/>
    <mergeCell ref="Q5:T5"/>
    <mergeCell ref="F6:F7"/>
    <mergeCell ref="M6:O6"/>
    <mergeCell ref="F5:P5"/>
    <mergeCell ref="U5:AF5"/>
    <mergeCell ref="AP5:AQ7"/>
    <mergeCell ref="W7:X7"/>
    <mergeCell ref="Y7:Z7"/>
    <mergeCell ref="U6:V7"/>
    <mergeCell ref="W6:AA6"/>
    <mergeCell ref="AH6:AJ6"/>
    <mergeCell ref="AK6:AM6"/>
    <mergeCell ref="AO5:AO7"/>
    <mergeCell ref="AD7:AE7"/>
    <mergeCell ref="AR5:AS7"/>
    <mergeCell ref="B18:C18"/>
    <mergeCell ref="B11:C11"/>
    <mergeCell ref="B12:C12"/>
    <mergeCell ref="B13:C13"/>
    <mergeCell ref="B14:C14"/>
    <mergeCell ref="B15:C15"/>
    <mergeCell ref="AG6:AG7"/>
    <mergeCell ref="Q6:Q7"/>
    <mergeCell ref="B8:C8"/>
    <mergeCell ref="B26:C26"/>
    <mergeCell ref="J6:L6"/>
    <mergeCell ref="AB7:AC7"/>
    <mergeCell ref="B19:C19"/>
    <mergeCell ref="B22:C22"/>
    <mergeCell ref="R6:S6"/>
    <mergeCell ref="G6:I6"/>
    <mergeCell ref="B20:C20"/>
  </mergeCells>
  <printOptions/>
  <pageMargins left="0.2755905511811024" right="0.31496062992125984" top="0.5905511811023623" bottom="0.3937007874015748" header="0.2755905511811024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68"/>
  <sheetViews>
    <sheetView workbookViewId="0" topLeftCell="A1">
      <selection activeCell="A1" sqref="A1"/>
    </sheetView>
  </sheetViews>
  <sheetFormatPr defaultColWidth="9.00390625" defaultRowHeight="13.5"/>
  <cols>
    <col min="1" max="2" width="3.625" style="16" customWidth="1"/>
    <col min="3" max="3" width="10.00390625" style="16" customWidth="1"/>
    <col min="4" max="4" width="13.625" style="16" customWidth="1"/>
    <col min="5" max="6" width="10.625" style="16" customWidth="1"/>
    <col min="7" max="7" width="10.625" style="18" customWidth="1"/>
    <col min="8" max="10" width="10.625" style="16" customWidth="1"/>
    <col min="11" max="11" width="9.625" style="16" customWidth="1"/>
    <col min="12" max="16384" width="9.00390625" style="16" customWidth="1"/>
  </cols>
  <sheetData>
    <row r="2" ht="14.25">
      <c r="B2" s="17" t="s">
        <v>974</v>
      </c>
    </row>
    <row r="3" spans="2:10" ht="12" customHeight="1" thickBot="1">
      <c r="B3" s="19"/>
      <c r="C3" s="19"/>
      <c r="D3" s="19"/>
      <c r="E3" s="19"/>
      <c r="F3" s="19"/>
      <c r="G3" s="20"/>
      <c r="H3" s="19"/>
      <c r="I3" s="19"/>
      <c r="J3" s="21" t="s">
        <v>936</v>
      </c>
    </row>
    <row r="4" spans="2:11" ht="21" customHeight="1" thickTop="1">
      <c r="B4" s="1306" t="s">
        <v>937</v>
      </c>
      <c r="C4" s="1307"/>
      <c r="D4" s="22" t="s">
        <v>938</v>
      </c>
      <c r="E4" s="1310" t="s">
        <v>939</v>
      </c>
      <c r="F4" s="1310"/>
      <c r="G4" s="1310"/>
      <c r="H4" s="1299" t="s">
        <v>940</v>
      </c>
      <c r="I4" s="1299"/>
      <c r="J4" s="1299"/>
      <c r="K4" s="23"/>
    </row>
    <row r="5" spans="2:11" ht="21" customHeight="1">
      <c r="B5" s="1308"/>
      <c r="C5" s="1309"/>
      <c r="D5" s="24" t="s">
        <v>941</v>
      </c>
      <c r="E5" s="25" t="s">
        <v>887</v>
      </c>
      <c r="F5" s="25" t="s">
        <v>888</v>
      </c>
      <c r="G5" s="26" t="s">
        <v>942</v>
      </c>
      <c r="H5" s="25" t="s">
        <v>889</v>
      </c>
      <c r="I5" s="25" t="s">
        <v>890</v>
      </c>
      <c r="J5" s="25" t="s">
        <v>891</v>
      </c>
      <c r="K5" s="23"/>
    </row>
    <row r="6" spans="2:10" s="27" customFormat="1" ht="24" customHeight="1">
      <c r="B6" s="1300" t="s">
        <v>943</v>
      </c>
      <c r="C6" s="1301"/>
      <c r="D6" s="28">
        <f aca="true" t="shared" si="0" ref="D6:J6">SUM(D8,D27)</f>
        <v>1214154</v>
      </c>
      <c r="E6" s="29">
        <f t="shared" si="0"/>
        <v>7779</v>
      </c>
      <c r="F6" s="29">
        <f t="shared" si="0"/>
        <v>-6031</v>
      </c>
      <c r="G6" s="29">
        <f t="shared" si="0"/>
        <v>1748</v>
      </c>
      <c r="H6" s="29">
        <f t="shared" si="0"/>
        <v>1215902</v>
      </c>
      <c r="I6" s="29">
        <f t="shared" si="0"/>
        <v>583669</v>
      </c>
      <c r="J6" s="30">
        <f t="shared" si="0"/>
        <v>632233</v>
      </c>
    </row>
    <row r="7" spans="2:10" s="27" customFormat="1" ht="7.5" customHeight="1">
      <c r="B7" s="31"/>
      <c r="C7" s="32"/>
      <c r="D7" s="33"/>
      <c r="E7" s="34"/>
      <c r="F7" s="34"/>
      <c r="G7" s="34"/>
      <c r="H7" s="34"/>
      <c r="I7" s="34"/>
      <c r="J7" s="35"/>
    </row>
    <row r="8" spans="2:10" s="27" customFormat="1" ht="15" customHeight="1">
      <c r="B8" s="1304" t="s">
        <v>944</v>
      </c>
      <c r="C8" s="1305"/>
      <c r="D8" s="36">
        <f aca="true" t="shared" si="1" ref="D8:J8">SUM(D11:D25)</f>
        <v>828412</v>
      </c>
      <c r="E8" s="37">
        <f t="shared" si="1"/>
        <v>6303</v>
      </c>
      <c r="F8" s="37">
        <f t="shared" si="1"/>
        <v>-1522</v>
      </c>
      <c r="G8" s="37">
        <f t="shared" si="1"/>
        <v>4781</v>
      </c>
      <c r="H8" s="37">
        <f t="shared" si="1"/>
        <v>833193</v>
      </c>
      <c r="I8" s="37">
        <f t="shared" si="1"/>
        <v>399777</v>
      </c>
      <c r="J8" s="38">
        <f t="shared" si="1"/>
        <v>433416</v>
      </c>
    </row>
    <row r="9" spans="2:10" ht="7.5" customHeight="1">
      <c r="B9" s="39"/>
      <c r="C9" s="40"/>
      <c r="D9" s="36"/>
      <c r="E9" s="37"/>
      <c r="F9" s="37"/>
      <c r="G9" s="37"/>
      <c r="H9" s="37"/>
      <c r="I9" s="37"/>
      <c r="J9" s="38"/>
    </row>
    <row r="10" spans="2:10" ht="7.5" customHeight="1">
      <c r="B10" s="41"/>
      <c r="C10" s="42"/>
      <c r="D10" s="43"/>
      <c r="E10" s="44"/>
      <c r="F10" s="44"/>
      <c r="G10" s="44"/>
      <c r="H10" s="44"/>
      <c r="I10" s="44"/>
      <c r="J10" s="45"/>
    </row>
    <row r="11" spans="2:13" ht="13.5" customHeight="1">
      <c r="B11" s="46"/>
      <c r="C11" s="47" t="s">
        <v>892</v>
      </c>
      <c r="D11" s="48">
        <f>SUM(H11-G11)</f>
        <v>212544</v>
      </c>
      <c r="E11" s="44">
        <v>2020</v>
      </c>
      <c r="F11" s="44">
        <v>1520</v>
      </c>
      <c r="G11" s="44">
        <f>SUM(E11:F11)</f>
        <v>3540</v>
      </c>
      <c r="H11" s="49">
        <f>SUM(I11:J11)</f>
        <v>216084</v>
      </c>
      <c r="I11" s="44">
        <v>103502</v>
      </c>
      <c r="J11" s="45">
        <v>112582</v>
      </c>
      <c r="L11" s="18"/>
      <c r="M11" s="18"/>
    </row>
    <row r="12" spans="2:13" ht="13.5" customHeight="1">
      <c r="B12" s="46"/>
      <c r="C12" s="47" t="s">
        <v>893</v>
      </c>
      <c r="D12" s="48">
        <f>SUM(H12-G12)</f>
        <v>92179</v>
      </c>
      <c r="E12" s="44">
        <v>701</v>
      </c>
      <c r="F12" s="44">
        <v>-840</v>
      </c>
      <c r="G12" s="44">
        <f>SUM(E12:F12)</f>
        <v>-139</v>
      </c>
      <c r="H12" s="49">
        <f>SUM(I12:J12)</f>
        <v>92040</v>
      </c>
      <c r="I12" s="44">
        <v>44589</v>
      </c>
      <c r="J12" s="45">
        <v>47451</v>
      </c>
      <c r="L12" s="18"/>
      <c r="M12" s="18"/>
    </row>
    <row r="13" spans="2:13" ht="13.5" customHeight="1">
      <c r="B13" s="46"/>
      <c r="C13" s="47" t="s">
        <v>894</v>
      </c>
      <c r="D13" s="48">
        <f>SUM(H13-G13)</f>
        <v>94810</v>
      </c>
      <c r="E13" s="44">
        <v>648</v>
      </c>
      <c r="F13" s="44">
        <v>-3</v>
      </c>
      <c r="G13" s="44">
        <f>SUM(E13:F13)</f>
        <v>645</v>
      </c>
      <c r="H13" s="49">
        <f>SUM(I13:J13)</f>
        <v>95455</v>
      </c>
      <c r="I13" s="44">
        <v>45222</v>
      </c>
      <c r="J13" s="45">
        <v>50233</v>
      </c>
      <c r="L13" s="18"/>
      <c r="M13" s="18"/>
    </row>
    <row r="14" spans="2:13" ht="13.5" customHeight="1">
      <c r="B14" s="46"/>
      <c r="C14" s="47" t="s">
        <v>895</v>
      </c>
      <c r="D14" s="48">
        <f>SUM(H14-G14)</f>
        <v>95887</v>
      </c>
      <c r="E14" s="44">
        <v>762</v>
      </c>
      <c r="F14" s="44">
        <v>-196</v>
      </c>
      <c r="G14" s="44">
        <f>SUM(E14:F14)</f>
        <v>566</v>
      </c>
      <c r="H14" s="49">
        <f>SUM(I14:J14)</f>
        <v>96453</v>
      </c>
      <c r="I14" s="44">
        <v>45739</v>
      </c>
      <c r="J14" s="45">
        <v>50714</v>
      </c>
      <c r="L14" s="18"/>
      <c r="M14" s="18"/>
    </row>
    <row r="15" spans="2:13" ht="9" customHeight="1">
      <c r="B15" s="46"/>
      <c r="C15" s="47"/>
      <c r="D15" s="48"/>
      <c r="E15" s="44"/>
      <c r="F15" s="44"/>
      <c r="G15" s="44"/>
      <c r="H15" s="49"/>
      <c r="I15" s="44"/>
      <c r="J15" s="45"/>
      <c r="L15" s="18"/>
      <c r="M15" s="18"/>
    </row>
    <row r="16" spans="2:13" ht="13.5" customHeight="1">
      <c r="B16" s="46"/>
      <c r="C16" s="47" t="s">
        <v>896</v>
      </c>
      <c r="D16" s="48">
        <f>SUM(H16-G16)</f>
        <v>41998</v>
      </c>
      <c r="E16" s="44">
        <v>375</v>
      </c>
      <c r="F16" s="44">
        <v>-436</v>
      </c>
      <c r="G16" s="44">
        <f>SUM(E16:F16)</f>
        <v>-61</v>
      </c>
      <c r="H16" s="49">
        <f>SUM(I16:J16)</f>
        <v>41937</v>
      </c>
      <c r="I16" s="44">
        <v>20241</v>
      </c>
      <c r="J16" s="45">
        <v>21696</v>
      </c>
      <c r="L16" s="18"/>
      <c r="M16" s="18"/>
    </row>
    <row r="17" spans="2:13" ht="13.5" customHeight="1">
      <c r="B17" s="46"/>
      <c r="C17" s="47" t="s">
        <v>897</v>
      </c>
      <c r="D17" s="48">
        <f>SUM(H17-G17)</f>
        <v>38879</v>
      </c>
      <c r="E17" s="44">
        <v>236</v>
      </c>
      <c r="F17" s="44">
        <v>-31</v>
      </c>
      <c r="G17" s="44">
        <f>SUM(E17:F17)</f>
        <v>205</v>
      </c>
      <c r="H17" s="49">
        <f>SUM(I17:J17)</f>
        <v>39084</v>
      </c>
      <c r="I17" s="44">
        <v>18734</v>
      </c>
      <c r="J17" s="45">
        <v>20350</v>
      </c>
      <c r="L17" s="18"/>
      <c r="M17" s="18"/>
    </row>
    <row r="18" spans="2:13" ht="13.5" customHeight="1">
      <c r="B18" s="46"/>
      <c r="C18" s="47" t="s">
        <v>898</v>
      </c>
      <c r="D18" s="48">
        <f>SUM(H18-G18)</f>
        <v>37968</v>
      </c>
      <c r="E18" s="44">
        <v>198</v>
      </c>
      <c r="F18" s="44">
        <v>-318</v>
      </c>
      <c r="G18" s="44">
        <f>SUM(E18:F18)</f>
        <v>-120</v>
      </c>
      <c r="H18" s="49">
        <f>SUM(I18:J18)</f>
        <v>37848</v>
      </c>
      <c r="I18" s="44">
        <v>18091</v>
      </c>
      <c r="J18" s="45">
        <v>19757</v>
      </c>
      <c r="L18" s="18"/>
      <c r="M18" s="18"/>
    </row>
    <row r="19" spans="2:13" ht="13.5" customHeight="1">
      <c r="B19" s="46"/>
      <c r="C19" s="47" t="s">
        <v>899</v>
      </c>
      <c r="D19" s="48">
        <f>SUM(H19-G19)</f>
        <v>33157</v>
      </c>
      <c r="E19" s="44">
        <v>121</v>
      </c>
      <c r="F19" s="44">
        <v>-282</v>
      </c>
      <c r="G19" s="44">
        <f>SUM(E19:F19)</f>
        <v>-161</v>
      </c>
      <c r="H19" s="49">
        <f>SUM(I19:J19)</f>
        <v>32996</v>
      </c>
      <c r="I19" s="44">
        <v>15993</v>
      </c>
      <c r="J19" s="45">
        <v>17003</v>
      </c>
      <c r="L19" s="18"/>
      <c r="M19" s="18"/>
    </row>
    <row r="20" spans="2:13" ht="9" customHeight="1">
      <c r="B20" s="46"/>
      <c r="C20" s="47"/>
      <c r="D20" s="48"/>
      <c r="E20" s="44"/>
      <c r="F20" s="44"/>
      <c r="G20" s="44"/>
      <c r="H20" s="49"/>
      <c r="I20" s="44"/>
      <c r="J20" s="45"/>
      <c r="L20" s="18"/>
      <c r="M20" s="18"/>
    </row>
    <row r="21" spans="2:13" ht="13.5" customHeight="1">
      <c r="B21" s="46"/>
      <c r="C21" s="47" t="s">
        <v>900</v>
      </c>
      <c r="D21" s="48">
        <f>SUM(H21-G21)</f>
        <v>33162</v>
      </c>
      <c r="E21" s="44">
        <v>202</v>
      </c>
      <c r="F21" s="50">
        <v>-215</v>
      </c>
      <c r="G21" s="44">
        <f>SUM(E21:F21)</f>
        <v>-13</v>
      </c>
      <c r="H21" s="49">
        <f>SUM(I21:J21)</f>
        <v>33149</v>
      </c>
      <c r="I21" s="44">
        <v>15933</v>
      </c>
      <c r="J21" s="45">
        <v>17216</v>
      </c>
      <c r="L21" s="18"/>
      <c r="M21" s="18"/>
    </row>
    <row r="22" spans="2:13" ht="13.5" customHeight="1">
      <c r="B22" s="46"/>
      <c r="C22" s="47" t="s">
        <v>901</v>
      </c>
      <c r="D22" s="48">
        <f>SUM(H22-G22)</f>
        <v>46385</v>
      </c>
      <c r="E22" s="44">
        <v>394</v>
      </c>
      <c r="F22" s="44">
        <v>194</v>
      </c>
      <c r="G22" s="44">
        <f>SUM(E22:F22)</f>
        <v>588</v>
      </c>
      <c r="H22" s="49">
        <f>SUM(I22:J22)</f>
        <v>46973</v>
      </c>
      <c r="I22" s="44">
        <v>22509</v>
      </c>
      <c r="J22" s="45">
        <v>24464</v>
      </c>
      <c r="L22" s="18"/>
      <c r="M22" s="18"/>
    </row>
    <row r="23" spans="2:13" ht="13.5" customHeight="1">
      <c r="B23" s="46"/>
      <c r="C23" s="47" t="s">
        <v>902</v>
      </c>
      <c r="D23" s="48">
        <f>SUM(H23-G23)</f>
        <v>39142</v>
      </c>
      <c r="E23" s="44">
        <v>345</v>
      </c>
      <c r="F23" s="44">
        <v>-235</v>
      </c>
      <c r="G23" s="44">
        <f>SUM(E23:F23)</f>
        <v>110</v>
      </c>
      <c r="H23" s="49">
        <f>SUM(I23:J23)</f>
        <v>39252</v>
      </c>
      <c r="I23" s="44">
        <v>19492</v>
      </c>
      <c r="J23" s="45">
        <v>19760</v>
      </c>
      <c r="L23" s="18"/>
      <c r="M23" s="18"/>
    </row>
    <row r="24" spans="2:13" ht="13.5" customHeight="1">
      <c r="B24" s="46"/>
      <c r="C24" s="47" t="s">
        <v>903</v>
      </c>
      <c r="D24" s="48">
        <f>SUM(H24-G24)</f>
        <v>25817</v>
      </c>
      <c r="E24" s="44">
        <v>123</v>
      </c>
      <c r="F24" s="44">
        <v>-329</v>
      </c>
      <c r="G24" s="44">
        <f>SUM(E24:F24)</f>
        <v>-206</v>
      </c>
      <c r="H24" s="49">
        <f>SUM(I24:J24)</f>
        <v>25611</v>
      </c>
      <c r="I24" s="44">
        <v>12501</v>
      </c>
      <c r="J24" s="45">
        <v>13110</v>
      </c>
      <c r="L24" s="18"/>
      <c r="M24" s="18"/>
    </row>
    <row r="25" spans="2:13" ht="16.5" customHeight="1">
      <c r="B25" s="46"/>
      <c r="C25" s="47" t="s">
        <v>904</v>
      </c>
      <c r="D25" s="48">
        <f>SUM(H25-G25)</f>
        <v>36484</v>
      </c>
      <c r="E25" s="44">
        <v>178</v>
      </c>
      <c r="F25" s="44">
        <v>-351</v>
      </c>
      <c r="G25" s="44">
        <f>SUM(E25:F25)</f>
        <v>-173</v>
      </c>
      <c r="H25" s="49">
        <f>SUM(I25:J25)</f>
        <v>36311</v>
      </c>
      <c r="I25" s="44">
        <v>17231</v>
      </c>
      <c r="J25" s="45">
        <v>19080</v>
      </c>
      <c r="L25" s="18"/>
      <c r="M25" s="18"/>
    </row>
    <row r="26" spans="2:13" ht="9" customHeight="1">
      <c r="B26" s="46"/>
      <c r="C26" s="47"/>
      <c r="D26" s="48"/>
      <c r="E26" s="44"/>
      <c r="F26" s="44"/>
      <c r="G26" s="44"/>
      <c r="H26" s="49"/>
      <c r="I26" s="44"/>
      <c r="J26" s="45"/>
      <c r="L26" s="18"/>
      <c r="M26" s="18"/>
    </row>
    <row r="27" spans="2:13" s="51" customFormat="1" ht="14.25" customHeight="1">
      <c r="B27" s="1302" t="s">
        <v>945</v>
      </c>
      <c r="C27" s="1303"/>
      <c r="D27" s="54">
        <f aca="true" t="shared" si="2" ref="D27:J27">SUM(D29:D66)</f>
        <v>385742</v>
      </c>
      <c r="E27" s="37">
        <f t="shared" si="2"/>
        <v>1476</v>
      </c>
      <c r="F27" s="37">
        <f t="shared" si="2"/>
        <v>-4509</v>
      </c>
      <c r="G27" s="37">
        <f t="shared" si="2"/>
        <v>-3033</v>
      </c>
      <c r="H27" s="37">
        <f t="shared" si="2"/>
        <v>382709</v>
      </c>
      <c r="I27" s="37">
        <f t="shared" si="2"/>
        <v>183892</v>
      </c>
      <c r="J27" s="38">
        <f t="shared" si="2"/>
        <v>198817</v>
      </c>
      <c r="L27" s="55"/>
      <c r="M27" s="55"/>
    </row>
    <row r="28" spans="2:13" s="51" customFormat="1" ht="9" customHeight="1">
      <c r="B28" s="52"/>
      <c r="C28" s="53"/>
      <c r="D28" s="54"/>
      <c r="E28" s="37"/>
      <c r="F28" s="37"/>
      <c r="G28" s="37"/>
      <c r="H28" s="37"/>
      <c r="I28" s="37"/>
      <c r="J28" s="38"/>
      <c r="L28" s="55"/>
      <c r="M28" s="55"/>
    </row>
    <row r="29" spans="2:13" ht="13.5" customHeight="1">
      <c r="B29" s="46"/>
      <c r="C29" s="47" t="s">
        <v>905</v>
      </c>
      <c r="D29" s="48">
        <f>SUM(H29-G29)</f>
        <v>14470</v>
      </c>
      <c r="E29" s="44">
        <v>97</v>
      </c>
      <c r="F29" s="44">
        <v>-123</v>
      </c>
      <c r="G29" s="44">
        <f>SUM(E29:F29)</f>
        <v>-26</v>
      </c>
      <c r="H29" s="49">
        <f>SUM(I29:J29)</f>
        <v>14444</v>
      </c>
      <c r="I29" s="44">
        <v>6866</v>
      </c>
      <c r="J29" s="45">
        <v>7578</v>
      </c>
      <c r="L29" s="18"/>
      <c r="M29" s="18"/>
    </row>
    <row r="30" spans="2:13" ht="13.5" customHeight="1">
      <c r="B30" s="46"/>
      <c r="C30" s="47" t="s">
        <v>906</v>
      </c>
      <c r="D30" s="48">
        <f>SUM(H30-G30)</f>
        <v>11367</v>
      </c>
      <c r="E30" s="44">
        <v>40</v>
      </c>
      <c r="F30" s="44">
        <v>-62</v>
      </c>
      <c r="G30" s="44">
        <f>SUM(E30:F30)</f>
        <v>-22</v>
      </c>
      <c r="H30" s="49">
        <f>SUM(I30:J30)</f>
        <v>11345</v>
      </c>
      <c r="I30" s="44">
        <v>5443</v>
      </c>
      <c r="J30" s="45">
        <v>5902</v>
      </c>
      <c r="L30" s="18"/>
      <c r="M30" s="18"/>
    </row>
    <row r="31" spans="2:13" ht="9" customHeight="1">
      <c r="B31" s="46"/>
      <c r="C31" s="47"/>
      <c r="D31" s="48"/>
      <c r="E31" s="44"/>
      <c r="F31" s="44"/>
      <c r="G31" s="44"/>
      <c r="H31" s="49"/>
      <c r="I31" s="44"/>
      <c r="J31" s="45"/>
      <c r="L31" s="18"/>
      <c r="M31" s="18"/>
    </row>
    <row r="32" spans="2:13" ht="13.5" customHeight="1">
      <c r="B32" s="46"/>
      <c r="C32" s="47" t="s">
        <v>907</v>
      </c>
      <c r="D32" s="48">
        <f>SUM(H32-G32)</f>
        <v>22127</v>
      </c>
      <c r="E32" s="44">
        <v>138</v>
      </c>
      <c r="F32" s="44">
        <v>-260</v>
      </c>
      <c r="G32" s="44">
        <f>SUM(E32:F32)</f>
        <v>-122</v>
      </c>
      <c r="H32" s="49">
        <f>SUM(I32:J32)</f>
        <v>22005</v>
      </c>
      <c r="I32" s="44">
        <v>10515</v>
      </c>
      <c r="J32" s="45">
        <v>11490</v>
      </c>
      <c r="L32" s="18"/>
      <c r="M32" s="18"/>
    </row>
    <row r="33" spans="2:13" ht="13.5" customHeight="1">
      <c r="B33" s="46"/>
      <c r="C33" s="47" t="s">
        <v>908</v>
      </c>
      <c r="D33" s="48">
        <f>SUM(H33-G33)</f>
        <v>10216</v>
      </c>
      <c r="E33" s="44">
        <v>15</v>
      </c>
      <c r="F33" s="44">
        <v>-161</v>
      </c>
      <c r="G33" s="44">
        <f>SUM(E33:F33)</f>
        <v>-146</v>
      </c>
      <c r="H33" s="49">
        <f>SUM(I33:J33)</f>
        <v>10070</v>
      </c>
      <c r="I33" s="44">
        <v>4927</v>
      </c>
      <c r="J33" s="45">
        <v>5143</v>
      </c>
      <c r="L33" s="18"/>
      <c r="M33" s="18"/>
    </row>
    <row r="34" spans="2:13" ht="13.5" customHeight="1">
      <c r="B34" s="46"/>
      <c r="C34" s="47" t="s">
        <v>909</v>
      </c>
      <c r="D34" s="48">
        <f>SUM(H34-G34)</f>
        <v>11772</v>
      </c>
      <c r="E34" s="44">
        <v>35</v>
      </c>
      <c r="F34" s="44">
        <v>-94</v>
      </c>
      <c r="G34" s="44">
        <f>SUM(E34:F34)</f>
        <v>-59</v>
      </c>
      <c r="H34" s="49">
        <f>SUM(I34:J34)</f>
        <v>11713</v>
      </c>
      <c r="I34" s="44">
        <v>5725</v>
      </c>
      <c r="J34" s="45">
        <v>5988</v>
      </c>
      <c r="L34" s="18"/>
      <c r="M34" s="18"/>
    </row>
    <row r="35" spans="2:13" ht="13.5" customHeight="1">
      <c r="B35" s="46"/>
      <c r="C35" s="47" t="s">
        <v>910</v>
      </c>
      <c r="D35" s="48">
        <f>SUM(H35-G35)</f>
        <v>12203</v>
      </c>
      <c r="E35" s="44">
        <v>63</v>
      </c>
      <c r="F35" s="44">
        <v>-259</v>
      </c>
      <c r="G35" s="44">
        <f>SUM(E35:F35)</f>
        <v>-196</v>
      </c>
      <c r="H35" s="49">
        <f>SUM(I35:J35)</f>
        <v>12007</v>
      </c>
      <c r="I35" s="44">
        <v>5799</v>
      </c>
      <c r="J35" s="45">
        <v>6208</v>
      </c>
      <c r="L35" s="18"/>
      <c r="M35" s="18"/>
    </row>
    <row r="36" spans="2:13" ht="9" customHeight="1">
      <c r="B36" s="46"/>
      <c r="C36" s="47"/>
      <c r="D36" s="48"/>
      <c r="E36" s="44"/>
      <c r="F36" s="44"/>
      <c r="G36" s="44"/>
      <c r="H36" s="49"/>
      <c r="I36" s="44"/>
      <c r="J36" s="45"/>
      <c r="L36" s="18"/>
      <c r="M36" s="18"/>
    </row>
    <row r="37" spans="2:13" ht="13.5" customHeight="1">
      <c r="B37" s="46"/>
      <c r="C37" s="47" t="s">
        <v>911</v>
      </c>
      <c r="D37" s="48">
        <f>SUM(H37-G37)</f>
        <v>11257</v>
      </c>
      <c r="E37" s="44">
        <v>34</v>
      </c>
      <c r="F37" s="44">
        <v>-241</v>
      </c>
      <c r="G37" s="44">
        <f>SUM(E37:F37)</f>
        <v>-207</v>
      </c>
      <c r="H37" s="49">
        <f>SUM(I37:J37)</f>
        <v>11050</v>
      </c>
      <c r="I37" s="44">
        <v>5349</v>
      </c>
      <c r="J37" s="45">
        <v>5701</v>
      </c>
      <c r="L37" s="18"/>
      <c r="M37" s="18"/>
    </row>
    <row r="38" spans="2:13" ht="9" customHeight="1">
      <c r="B38" s="46"/>
      <c r="C38" s="47"/>
      <c r="D38" s="48"/>
      <c r="E38" s="44"/>
      <c r="F38" s="44"/>
      <c r="G38" s="44"/>
      <c r="H38" s="49"/>
      <c r="I38" s="44"/>
      <c r="J38" s="45"/>
      <c r="L38" s="18"/>
      <c r="M38" s="18"/>
    </row>
    <row r="39" spans="2:13" ht="13.5" customHeight="1">
      <c r="B39" s="46"/>
      <c r="C39" s="47" t="s">
        <v>912</v>
      </c>
      <c r="D39" s="48">
        <f aca="true" t="shared" si="3" ref="D39:D45">SUM(H39-G39)</f>
        <v>8031</v>
      </c>
      <c r="E39" s="44">
        <v>27</v>
      </c>
      <c r="F39" s="44">
        <v>-97</v>
      </c>
      <c r="G39" s="44">
        <f aca="true" t="shared" si="4" ref="G39:G45">SUM(E39:F39)</f>
        <v>-70</v>
      </c>
      <c r="H39" s="49">
        <f aca="true" t="shared" si="5" ref="H39:H45">SUM(I39:J39)</f>
        <v>7961</v>
      </c>
      <c r="I39" s="44">
        <v>3874</v>
      </c>
      <c r="J39" s="45">
        <v>4087</v>
      </c>
      <c r="L39" s="18"/>
      <c r="M39" s="18"/>
    </row>
    <row r="40" spans="2:13" ht="13.5" customHeight="1">
      <c r="B40" s="46"/>
      <c r="C40" s="47" t="s">
        <v>913</v>
      </c>
      <c r="D40" s="48">
        <f t="shared" si="3"/>
        <v>13616</v>
      </c>
      <c r="E40" s="44">
        <v>67</v>
      </c>
      <c r="F40" s="44">
        <v>-111</v>
      </c>
      <c r="G40" s="44">
        <f t="shared" si="4"/>
        <v>-44</v>
      </c>
      <c r="H40" s="49">
        <f t="shared" si="5"/>
        <v>13572</v>
      </c>
      <c r="I40" s="44">
        <v>6581</v>
      </c>
      <c r="J40" s="45">
        <v>6991</v>
      </c>
      <c r="L40" s="18"/>
      <c r="M40" s="18"/>
    </row>
    <row r="41" spans="2:13" ht="13.5" customHeight="1">
      <c r="B41" s="46"/>
      <c r="C41" s="47" t="s">
        <v>914</v>
      </c>
      <c r="D41" s="48">
        <f t="shared" si="3"/>
        <v>8053</v>
      </c>
      <c r="E41" s="44">
        <v>34</v>
      </c>
      <c r="F41" s="44">
        <v>-74</v>
      </c>
      <c r="G41" s="44">
        <f t="shared" si="4"/>
        <v>-40</v>
      </c>
      <c r="H41" s="49">
        <f t="shared" si="5"/>
        <v>8013</v>
      </c>
      <c r="I41" s="44">
        <v>3879</v>
      </c>
      <c r="J41" s="45">
        <v>4134</v>
      </c>
      <c r="L41" s="18"/>
      <c r="M41" s="18"/>
    </row>
    <row r="42" spans="2:13" ht="13.5" customHeight="1">
      <c r="B42" s="46"/>
      <c r="C42" s="47" t="s">
        <v>915</v>
      </c>
      <c r="D42" s="48">
        <f t="shared" si="3"/>
        <v>13388</v>
      </c>
      <c r="E42" s="44">
        <v>91</v>
      </c>
      <c r="F42" s="44">
        <v>-215</v>
      </c>
      <c r="G42" s="44">
        <f t="shared" si="4"/>
        <v>-124</v>
      </c>
      <c r="H42" s="49">
        <f t="shared" si="5"/>
        <v>13264</v>
      </c>
      <c r="I42" s="44">
        <v>6453</v>
      </c>
      <c r="J42" s="45">
        <v>6811</v>
      </c>
      <c r="L42" s="18"/>
      <c r="M42" s="18"/>
    </row>
    <row r="43" spans="2:13" ht="13.5" customHeight="1">
      <c r="B43" s="46"/>
      <c r="C43" s="47" t="s">
        <v>916</v>
      </c>
      <c r="D43" s="48">
        <f t="shared" si="3"/>
        <v>5775</v>
      </c>
      <c r="E43" s="44">
        <v>13</v>
      </c>
      <c r="F43" s="44">
        <v>-103</v>
      </c>
      <c r="G43" s="44">
        <f t="shared" si="4"/>
        <v>-90</v>
      </c>
      <c r="H43" s="49">
        <f t="shared" si="5"/>
        <v>5685</v>
      </c>
      <c r="I43" s="44">
        <v>2795</v>
      </c>
      <c r="J43" s="45">
        <v>2890</v>
      </c>
      <c r="L43" s="18"/>
      <c r="M43" s="18"/>
    </row>
    <row r="44" spans="2:13" ht="13.5" customHeight="1">
      <c r="B44" s="46"/>
      <c r="C44" s="47" t="s">
        <v>917</v>
      </c>
      <c r="D44" s="48">
        <f t="shared" si="3"/>
        <v>6795</v>
      </c>
      <c r="E44" s="44">
        <v>12</v>
      </c>
      <c r="F44" s="44">
        <v>-67</v>
      </c>
      <c r="G44" s="44">
        <f t="shared" si="4"/>
        <v>-55</v>
      </c>
      <c r="H44" s="49">
        <f t="shared" si="5"/>
        <v>6740</v>
      </c>
      <c r="I44" s="44">
        <v>3258</v>
      </c>
      <c r="J44" s="45">
        <v>3482</v>
      </c>
      <c r="L44" s="18"/>
      <c r="M44" s="18"/>
    </row>
    <row r="45" spans="2:13" ht="13.5" customHeight="1">
      <c r="B45" s="46"/>
      <c r="C45" s="47" t="s">
        <v>918</v>
      </c>
      <c r="D45" s="48">
        <f t="shared" si="3"/>
        <v>8142</v>
      </c>
      <c r="E45" s="44">
        <v>35</v>
      </c>
      <c r="F45" s="44">
        <v>-112</v>
      </c>
      <c r="G45" s="44">
        <f t="shared" si="4"/>
        <v>-77</v>
      </c>
      <c r="H45" s="49">
        <f t="shared" si="5"/>
        <v>8065</v>
      </c>
      <c r="I45" s="44">
        <v>3929</v>
      </c>
      <c r="J45" s="45">
        <v>4136</v>
      </c>
      <c r="L45" s="18"/>
      <c r="M45" s="18"/>
    </row>
    <row r="46" spans="2:13" ht="9" customHeight="1">
      <c r="B46" s="46"/>
      <c r="C46" s="47"/>
      <c r="D46" s="48"/>
      <c r="E46" s="44"/>
      <c r="F46" s="44"/>
      <c r="G46" s="44"/>
      <c r="H46" s="49"/>
      <c r="I46" s="44"/>
      <c r="J46" s="45"/>
      <c r="L46" s="18"/>
      <c r="M46" s="18"/>
    </row>
    <row r="47" spans="2:13" ht="13.5" customHeight="1">
      <c r="B47" s="46"/>
      <c r="C47" s="47" t="s">
        <v>919</v>
      </c>
      <c r="D47" s="48">
        <f>SUM(H47-G47)</f>
        <v>27011</v>
      </c>
      <c r="E47" s="44">
        <v>159</v>
      </c>
      <c r="F47" s="44">
        <v>-206</v>
      </c>
      <c r="G47" s="44">
        <f>SUM(E47:F47)</f>
        <v>-47</v>
      </c>
      <c r="H47" s="49">
        <f>SUM(I47:J47)</f>
        <v>26964</v>
      </c>
      <c r="I47" s="44">
        <v>12994</v>
      </c>
      <c r="J47" s="45">
        <v>13970</v>
      </c>
      <c r="L47" s="18"/>
      <c r="M47" s="18"/>
    </row>
    <row r="48" spans="2:13" ht="13.5" customHeight="1">
      <c r="B48" s="46"/>
      <c r="C48" s="47" t="s">
        <v>920</v>
      </c>
      <c r="D48" s="48">
        <f>SUM(H48-G48)</f>
        <v>22724</v>
      </c>
      <c r="E48" s="44">
        <v>79</v>
      </c>
      <c r="F48" s="44">
        <v>-291</v>
      </c>
      <c r="G48" s="44">
        <f>SUM(E48:F48)</f>
        <v>-212</v>
      </c>
      <c r="H48" s="49">
        <f>SUM(I48:J48)</f>
        <v>22512</v>
      </c>
      <c r="I48" s="44">
        <v>10875</v>
      </c>
      <c r="J48" s="45">
        <v>11637</v>
      </c>
      <c r="L48" s="18"/>
      <c r="M48" s="18"/>
    </row>
    <row r="49" spans="2:13" ht="13.5" customHeight="1">
      <c r="B49" s="46"/>
      <c r="C49" s="47" t="s">
        <v>921</v>
      </c>
      <c r="D49" s="48">
        <f>SUM(H49-G49)</f>
        <v>12996</v>
      </c>
      <c r="E49" s="44">
        <v>51</v>
      </c>
      <c r="F49" s="50">
        <v>-226</v>
      </c>
      <c r="G49" s="44">
        <f>SUM(E49:F49)</f>
        <v>-175</v>
      </c>
      <c r="H49" s="49">
        <f>SUM(I49:J49)</f>
        <v>12821</v>
      </c>
      <c r="I49" s="44">
        <v>6251</v>
      </c>
      <c r="J49" s="45">
        <v>6570</v>
      </c>
      <c r="L49" s="18"/>
      <c r="M49" s="18"/>
    </row>
    <row r="50" spans="2:13" ht="13.5" customHeight="1">
      <c r="B50" s="46"/>
      <c r="C50" s="47" t="s">
        <v>922</v>
      </c>
      <c r="D50" s="48">
        <f>SUM(H50-G50)</f>
        <v>19311</v>
      </c>
      <c r="E50" s="44">
        <v>1</v>
      </c>
      <c r="F50" s="44">
        <v>-216</v>
      </c>
      <c r="G50" s="44">
        <f>SUM(E50:F50)</f>
        <v>-215</v>
      </c>
      <c r="H50" s="49">
        <f>SUM(I50:J50)</f>
        <v>19096</v>
      </c>
      <c r="I50" s="44">
        <v>9288</v>
      </c>
      <c r="J50" s="45">
        <v>9808</v>
      </c>
      <c r="L50" s="18"/>
      <c r="M50" s="18"/>
    </row>
    <row r="51" spans="2:13" ht="14.25" customHeight="1">
      <c r="B51" s="46"/>
      <c r="C51" s="47" t="s">
        <v>923</v>
      </c>
      <c r="D51" s="48">
        <f>SUM(H51-G51)</f>
        <v>10935</v>
      </c>
      <c r="E51" s="44">
        <v>1</v>
      </c>
      <c r="F51" s="44">
        <v>-102</v>
      </c>
      <c r="G51" s="44">
        <f>SUM(E51:F51)</f>
        <v>-101</v>
      </c>
      <c r="H51" s="49">
        <f>SUM(I51:J51)</f>
        <v>10834</v>
      </c>
      <c r="I51" s="44">
        <v>5333</v>
      </c>
      <c r="J51" s="45">
        <v>5501</v>
      </c>
      <c r="L51" s="18"/>
      <c r="M51" s="18"/>
    </row>
    <row r="52" spans="2:13" ht="9" customHeight="1">
      <c r="B52" s="46"/>
      <c r="C52" s="47"/>
      <c r="D52" s="48"/>
      <c r="E52" s="44"/>
      <c r="F52" s="44"/>
      <c r="G52" s="44"/>
      <c r="H52" s="49"/>
      <c r="I52" s="44"/>
      <c r="J52" s="45"/>
      <c r="L52" s="18"/>
      <c r="M52" s="18"/>
    </row>
    <row r="53" spans="2:13" ht="13.5" customHeight="1">
      <c r="B53" s="46"/>
      <c r="C53" s="47" t="s">
        <v>924</v>
      </c>
      <c r="D53" s="48">
        <f aca="true" t="shared" si="6" ref="D53:D59">SUM(H53-G53)</f>
        <v>8739</v>
      </c>
      <c r="E53" s="44">
        <v>22</v>
      </c>
      <c r="F53" s="44">
        <v>-129</v>
      </c>
      <c r="G53" s="44">
        <f aca="true" t="shared" si="7" ref="G53:G59">SUM(E53:F53)</f>
        <v>-107</v>
      </c>
      <c r="H53" s="49">
        <f aca="true" t="shared" si="8" ref="H53:H59">SUM(I53:J53)</f>
        <v>8632</v>
      </c>
      <c r="I53" s="44">
        <v>4114</v>
      </c>
      <c r="J53" s="45">
        <v>4518</v>
      </c>
      <c r="L53" s="18"/>
      <c r="M53" s="18"/>
    </row>
    <row r="54" spans="2:13" ht="13.5" customHeight="1">
      <c r="B54" s="46"/>
      <c r="C54" s="47" t="s">
        <v>925</v>
      </c>
      <c r="D54" s="48">
        <f t="shared" si="6"/>
        <v>19188</v>
      </c>
      <c r="E54" s="44">
        <v>130</v>
      </c>
      <c r="F54" s="44">
        <v>-34</v>
      </c>
      <c r="G54" s="44">
        <f t="shared" si="7"/>
        <v>96</v>
      </c>
      <c r="H54" s="49">
        <f t="shared" si="8"/>
        <v>19284</v>
      </c>
      <c r="I54" s="44">
        <v>9171</v>
      </c>
      <c r="J54" s="45">
        <v>10113</v>
      </c>
      <c r="L54" s="18"/>
      <c r="M54" s="18"/>
    </row>
    <row r="55" spans="2:13" ht="13.5" customHeight="1">
      <c r="B55" s="46"/>
      <c r="C55" s="47" t="s">
        <v>926</v>
      </c>
      <c r="D55" s="48">
        <f t="shared" si="6"/>
        <v>13605</v>
      </c>
      <c r="E55" s="44">
        <v>66</v>
      </c>
      <c r="F55" s="44">
        <v>-162</v>
      </c>
      <c r="G55" s="44">
        <f t="shared" si="7"/>
        <v>-96</v>
      </c>
      <c r="H55" s="49">
        <f t="shared" si="8"/>
        <v>13509</v>
      </c>
      <c r="I55" s="44">
        <v>6534</v>
      </c>
      <c r="J55" s="45">
        <v>6975</v>
      </c>
      <c r="L55" s="18"/>
      <c r="M55" s="18"/>
    </row>
    <row r="56" spans="2:13" ht="13.5" customHeight="1">
      <c r="B56" s="46"/>
      <c r="C56" s="47" t="s">
        <v>927</v>
      </c>
      <c r="D56" s="48">
        <f t="shared" si="6"/>
        <v>10653</v>
      </c>
      <c r="E56" s="44">
        <v>64</v>
      </c>
      <c r="F56" s="44">
        <v>-127</v>
      </c>
      <c r="G56" s="44">
        <f t="shared" si="7"/>
        <v>-63</v>
      </c>
      <c r="H56" s="49">
        <f t="shared" si="8"/>
        <v>10590</v>
      </c>
      <c r="I56" s="44">
        <v>5177</v>
      </c>
      <c r="J56" s="45">
        <v>5413</v>
      </c>
      <c r="L56" s="18"/>
      <c r="M56" s="18"/>
    </row>
    <row r="57" spans="2:13" ht="13.5" customHeight="1">
      <c r="B57" s="46"/>
      <c r="C57" s="47" t="s">
        <v>928</v>
      </c>
      <c r="D57" s="48">
        <f t="shared" si="6"/>
        <v>8681</v>
      </c>
      <c r="E57" s="44">
        <v>38</v>
      </c>
      <c r="F57" s="44">
        <v>-109</v>
      </c>
      <c r="G57" s="44">
        <f t="shared" si="7"/>
        <v>-71</v>
      </c>
      <c r="H57" s="49">
        <f t="shared" si="8"/>
        <v>8610</v>
      </c>
      <c r="I57" s="44">
        <v>4126</v>
      </c>
      <c r="J57" s="45">
        <v>4484</v>
      </c>
      <c r="L57" s="18"/>
      <c r="M57" s="18"/>
    </row>
    <row r="58" spans="2:13" ht="13.5" customHeight="1">
      <c r="B58" s="46"/>
      <c r="C58" s="47" t="s">
        <v>929</v>
      </c>
      <c r="D58" s="48">
        <f t="shared" si="6"/>
        <v>8484</v>
      </c>
      <c r="E58" s="44">
        <v>8</v>
      </c>
      <c r="F58" s="44">
        <v>-97</v>
      </c>
      <c r="G58" s="44">
        <f t="shared" si="7"/>
        <v>-89</v>
      </c>
      <c r="H58" s="49">
        <f t="shared" si="8"/>
        <v>8395</v>
      </c>
      <c r="I58" s="44">
        <v>4011</v>
      </c>
      <c r="J58" s="45">
        <v>4384</v>
      </c>
      <c r="L58" s="18"/>
      <c r="M58" s="18"/>
    </row>
    <row r="59" spans="2:13" ht="13.5" customHeight="1">
      <c r="B59" s="46"/>
      <c r="C59" s="47" t="s">
        <v>930</v>
      </c>
      <c r="D59" s="48">
        <f t="shared" si="6"/>
        <v>7630</v>
      </c>
      <c r="E59" s="44">
        <v>-12</v>
      </c>
      <c r="F59" s="44">
        <v>-125</v>
      </c>
      <c r="G59" s="44">
        <f t="shared" si="7"/>
        <v>-137</v>
      </c>
      <c r="H59" s="49">
        <f t="shared" si="8"/>
        <v>7493</v>
      </c>
      <c r="I59" s="44">
        <v>3670</v>
      </c>
      <c r="J59" s="45">
        <v>3823</v>
      </c>
      <c r="L59" s="18"/>
      <c r="M59" s="18"/>
    </row>
    <row r="60" spans="2:13" ht="9" customHeight="1">
      <c r="B60" s="46"/>
      <c r="C60" s="47"/>
      <c r="D60" s="48"/>
      <c r="E60" s="44"/>
      <c r="F60" s="44"/>
      <c r="G60" s="44"/>
      <c r="H60" s="49"/>
      <c r="I60" s="44"/>
      <c r="J60" s="45"/>
      <c r="L60" s="18"/>
      <c r="M60" s="18"/>
    </row>
    <row r="61" spans="2:13" ht="13.5" customHeight="1">
      <c r="B61" s="46"/>
      <c r="C61" s="47" t="s">
        <v>931</v>
      </c>
      <c r="D61" s="48">
        <f>SUM(H61-G61)</f>
        <v>14740</v>
      </c>
      <c r="E61" s="44">
        <v>41</v>
      </c>
      <c r="F61" s="44">
        <v>-263</v>
      </c>
      <c r="G61" s="44">
        <f>SUM(E61:F61)</f>
        <v>-222</v>
      </c>
      <c r="H61" s="49">
        <f>SUM(I61:J61)</f>
        <v>14518</v>
      </c>
      <c r="I61" s="44">
        <v>6346</v>
      </c>
      <c r="J61" s="45">
        <v>8172</v>
      </c>
      <c r="L61" s="18"/>
      <c r="M61" s="18"/>
    </row>
    <row r="62" spans="2:13" ht="9" customHeight="1">
      <c r="B62" s="46"/>
      <c r="C62" s="47"/>
      <c r="D62" s="48"/>
      <c r="E62" s="44"/>
      <c r="F62" s="44"/>
      <c r="G62" s="44"/>
      <c r="H62" s="49"/>
      <c r="I62" s="44"/>
      <c r="J62" s="45"/>
      <c r="L62" s="18"/>
      <c r="M62" s="18"/>
    </row>
    <row r="63" spans="2:13" ht="13.5" customHeight="1">
      <c r="B63" s="46"/>
      <c r="C63" s="47" t="s">
        <v>932</v>
      </c>
      <c r="D63" s="48">
        <f>SUM(H63-G63)</f>
        <v>20644</v>
      </c>
      <c r="E63" s="44">
        <v>73</v>
      </c>
      <c r="F63" s="44">
        <v>-215</v>
      </c>
      <c r="G63" s="44">
        <f>SUM(E63:F63)</f>
        <v>-142</v>
      </c>
      <c r="H63" s="49">
        <f>SUM(I63:J63)</f>
        <v>20502</v>
      </c>
      <c r="I63" s="44">
        <v>9619</v>
      </c>
      <c r="J63" s="45">
        <v>10883</v>
      </c>
      <c r="L63" s="18"/>
      <c r="M63" s="18"/>
    </row>
    <row r="64" spans="2:13" ht="13.5" customHeight="1">
      <c r="B64" s="46"/>
      <c r="C64" s="47" t="s">
        <v>933</v>
      </c>
      <c r="D64" s="48">
        <f>SUM(H64-G64)</f>
        <v>8509</v>
      </c>
      <c r="E64" s="44">
        <v>20</v>
      </c>
      <c r="F64" s="44">
        <v>-94</v>
      </c>
      <c r="G64" s="44">
        <f>SUM(E64:F64)</f>
        <v>-74</v>
      </c>
      <c r="H64" s="49">
        <f>SUM(I64:J64)</f>
        <v>8435</v>
      </c>
      <c r="I64" s="44">
        <v>4035</v>
      </c>
      <c r="J64" s="45">
        <v>4400</v>
      </c>
      <c r="L64" s="18"/>
      <c r="M64" s="18"/>
    </row>
    <row r="65" spans="2:13" ht="13.5" customHeight="1">
      <c r="B65" s="46"/>
      <c r="C65" s="47" t="s">
        <v>934</v>
      </c>
      <c r="D65" s="48">
        <f>SUM(H65-G65)</f>
        <v>6620</v>
      </c>
      <c r="E65" s="44">
        <v>27</v>
      </c>
      <c r="F65" s="44">
        <v>-61</v>
      </c>
      <c r="G65" s="44">
        <f>SUM(E65:F65)</f>
        <v>-34</v>
      </c>
      <c r="H65" s="49">
        <f>SUM(I65:J65)</f>
        <v>6586</v>
      </c>
      <c r="I65" s="44">
        <v>3127</v>
      </c>
      <c r="J65" s="45">
        <v>3459</v>
      </c>
      <c r="L65" s="18"/>
      <c r="M65" s="18"/>
    </row>
    <row r="66" spans="2:13" ht="13.5" customHeight="1">
      <c r="B66" s="56"/>
      <c r="C66" s="57" t="s">
        <v>935</v>
      </c>
      <c r="D66" s="58">
        <f>SUM(H66-G66)</f>
        <v>8060</v>
      </c>
      <c r="E66" s="44">
        <v>7</v>
      </c>
      <c r="F66" s="59">
        <v>-73</v>
      </c>
      <c r="G66" s="59">
        <f>SUM(E66:F66)</f>
        <v>-66</v>
      </c>
      <c r="H66" s="60">
        <f>SUM(I66:J66)</f>
        <v>7994</v>
      </c>
      <c r="I66" s="59">
        <v>3828</v>
      </c>
      <c r="J66" s="61">
        <v>4166</v>
      </c>
      <c r="K66" s="23"/>
      <c r="L66" s="44"/>
      <c r="M66" s="44"/>
    </row>
    <row r="67" spans="2:13" ht="13.5" customHeight="1">
      <c r="B67" s="16" t="s">
        <v>946</v>
      </c>
      <c r="C67" s="62"/>
      <c r="D67" s="63"/>
      <c r="E67" s="64"/>
      <c r="F67" s="44"/>
      <c r="G67" s="44"/>
      <c r="H67" s="63"/>
      <c r="I67" s="44"/>
      <c r="J67" s="44"/>
      <c r="K67" s="23"/>
      <c r="L67" s="44"/>
      <c r="M67" s="44"/>
    </row>
    <row r="68" spans="2:13" ht="13.5" customHeight="1">
      <c r="B68" s="16" t="s">
        <v>947</v>
      </c>
      <c r="C68" s="62"/>
      <c r="D68" s="63"/>
      <c r="E68" s="44"/>
      <c r="F68" s="44"/>
      <c r="G68" s="44"/>
      <c r="H68" s="63"/>
      <c r="I68" s="44"/>
      <c r="J68" s="44"/>
      <c r="K68" s="23"/>
      <c r="L68" s="44"/>
      <c r="M68" s="44"/>
    </row>
    <row r="69" ht="15" customHeight="1"/>
  </sheetData>
  <mergeCells count="6">
    <mergeCell ref="H4:J4"/>
    <mergeCell ref="B6:C6"/>
    <mergeCell ref="B27:C27"/>
    <mergeCell ref="B8:C8"/>
    <mergeCell ref="B4:C5"/>
    <mergeCell ref="E4:G4"/>
  </mergeCells>
  <printOptions/>
  <pageMargins left="0.75" right="0.75" top="1" bottom="1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N61"/>
  <sheetViews>
    <sheetView workbookViewId="0" topLeftCell="A1">
      <selection activeCell="A1" sqref="A1"/>
    </sheetView>
  </sheetViews>
  <sheetFormatPr defaultColWidth="9.00390625" defaultRowHeight="13.5"/>
  <cols>
    <col min="1" max="1" width="2.625" style="816" customWidth="1"/>
    <col min="2" max="2" width="10.625" style="816" customWidth="1"/>
    <col min="3" max="3" width="8.125" style="816" customWidth="1"/>
    <col min="4" max="4" width="8.75390625" style="816" customWidth="1"/>
    <col min="5" max="5" width="12.625" style="816" customWidth="1"/>
    <col min="6" max="7" width="7.625" style="816" customWidth="1"/>
    <col min="8" max="8" width="12.75390625" style="816" customWidth="1"/>
    <col min="9" max="10" width="7.625" style="816" customWidth="1"/>
    <col min="11" max="11" width="11.625" style="816" customWidth="1"/>
    <col min="12" max="13" width="7.625" style="816" customWidth="1"/>
    <col min="14" max="14" width="11.50390625" style="816" customWidth="1"/>
    <col min="15" max="16384" width="9.00390625" style="816" customWidth="1"/>
  </cols>
  <sheetData>
    <row r="1" ht="6" customHeight="1"/>
    <row r="2" ht="13.5" customHeight="1">
      <c r="N2" s="817" t="s">
        <v>522</v>
      </c>
    </row>
    <row r="3" spans="2:14" ht="15" customHeight="1">
      <c r="B3" s="818" t="s">
        <v>531</v>
      </c>
      <c r="E3" s="819"/>
      <c r="F3" s="819"/>
      <c r="G3" s="819"/>
      <c r="H3" s="819"/>
      <c r="I3" s="819"/>
      <c r="J3" s="819"/>
      <c r="K3" s="819"/>
      <c r="L3" s="819"/>
      <c r="M3" s="819" t="s">
        <v>515</v>
      </c>
      <c r="N3" s="817" t="s">
        <v>523</v>
      </c>
    </row>
    <row r="4" spans="2:14" ht="13.5" customHeight="1" thickBot="1">
      <c r="B4" s="820"/>
      <c r="C4" s="820"/>
      <c r="D4" s="820"/>
      <c r="E4" s="820"/>
      <c r="F4" s="821"/>
      <c r="G4" s="821"/>
      <c r="H4" s="822"/>
      <c r="I4" s="821"/>
      <c r="J4" s="821"/>
      <c r="K4" s="822" t="s">
        <v>524</v>
      </c>
      <c r="L4" s="821"/>
      <c r="M4" s="821"/>
      <c r="N4" s="817" t="s">
        <v>525</v>
      </c>
    </row>
    <row r="5" spans="1:14" s="824" customFormat="1" ht="13.5" customHeight="1" thickTop="1">
      <c r="A5" s="823"/>
      <c r="B5" s="1656" t="s">
        <v>526</v>
      </c>
      <c r="C5" s="1659" t="s">
        <v>516</v>
      </c>
      <c r="D5" s="1660"/>
      <c r="E5" s="1660"/>
      <c r="F5" s="1653" t="s">
        <v>527</v>
      </c>
      <c r="G5" s="1654"/>
      <c r="H5" s="1655"/>
      <c r="I5" s="1653" t="s">
        <v>528</v>
      </c>
      <c r="J5" s="1654"/>
      <c r="K5" s="1655"/>
      <c r="L5" s="1653" t="s">
        <v>529</v>
      </c>
      <c r="M5" s="1654"/>
      <c r="N5" s="1655"/>
    </row>
    <row r="6" spans="1:14" s="824" customFormat="1" ht="13.5" customHeight="1">
      <c r="A6" s="823"/>
      <c r="B6" s="1657"/>
      <c r="C6" s="1651" t="s">
        <v>517</v>
      </c>
      <c r="D6" s="1651" t="s">
        <v>518</v>
      </c>
      <c r="E6" s="825" t="s">
        <v>519</v>
      </c>
      <c r="F6" s="1651" t="s">
        <v>517</v>
      </c>
      <c r="G6" s="1649" t="s">
        <v>518</v>
      </c>
      <c r="H6" s="826" t="s">
        <v>519</v>
      </c>
      <c r="I6" s="1651" t="s">
        <v>517</v>
      </c>
      <c r="J6" s="1649" t="s">
        <v>518</v>
      </c>
      <c r="K6" s="826" t="s">
        <v>519</v>
      </c>
      <c r="L6" s="1651" t="s">
        <v>517</v>
      </c>
      <c r="M6" s="1649" t="s">
        <v>518</v>
      </c>
      <c r="N6" s="826" t="s">
        <v>519</v>
      </c>
    </row>
    <row r="7" spans="1:14" s="824" customFormat="1" ht="13.5" customHeight="1">
      <c r="A7" s="823"/>
      <c r="B7" s="1658"/>
      <c r="C7" s="1652"/>
      <c r="D7" s="1652"/>
      <c r="E7" s="827" t="s">
        <v>520</v>
      </c>
      <c r="F7" s="1652"/>
      <c r="G7" s="1650"/>
      <c r="H7" s="828" t="s">
        <v>520</v>
      </c>
      <c r="I7" s="1652"/>
      <c r="J7" s="1650"/>
      <c r="K7" s="828" t="s">
        <v>520</v>
      </c>
      <c r="L7" s="1652"/>
      <c r="M7" s="1650"/>
      <c r="N7" s="828" t="s">
        <v>520</v>
      </c>
    </row>
    <row r="8" spans="1:14" s="824" customFormat="1" ht="9.75" customHeight="1">
      <c r="A8" s="823"/>
      <c r="B8" s="829"/>
      <c r="C8" s="830"/>
      <c r="D8" s="831"/>
      <c r="E8" s="831"/>
      <c r="F8" s="831"/>
      <c r="G8" s="831"/>
      <c r="H8" s="831"/>
      <c r="I8" s="831"/>
      <c r="J8" s="831"/>
      <c r="K8" s="831"/>
      <c r="L8" s="831"/>
      <c r="M8" s="831"/>
      <c r="N8" s="832"/>
    </row>
    <row r="9" spans="1:14" s="838" customFormat="1" ht="13.5" customHeight="1">
      <c r="A9" s="833"/>
      <c r="B9" s="834" t="s">
        <v>970</v>
      </c>
      <c r="C9" s="835">
        <f aca="true" t="shared" si="0" ref="C9:N9">SUM(C17:C60)</f>
        <v>26906</v>
      </c>
      <c r="D9" s="836">
        <f t="shared" si="0"/>
        <v>101177</v>
      </c>
      <c r="E9" s="836">
        <f t="shared" si="0"/>
        <v>112790798</v>
      </c>
      <c r="F9" s="836">
        <f t="shared" si="0"/>
        <v>4090</v>
      </c>
      <c r="G9" s="836">
        <f t="shared" si="0"/>
        <v>45060</v>
      </c>
      <c r="H9" s="836">
        <f t="shared" si="0"/>
        <v>91037671</v>
      </c>
      <c r="I9" s="836">
        <f t="shared" si="0"/>
        <v>18231</v>
      </c>
      <c r="J9" s="836">
        <f t="shared" si="0"/>
        <v>42014</v>
      </c>
      <c r="K9" s="836">
        <f t="shared" si="0"/>
        <v>18971650</v>
      </c>
      <c r="L9" s="836">
        <f t="shared" si="0"/>
        <v>4585</v>
      </c>
      <c r="M9" s="836">
        <f t="shared" si="0"/>
        <v>14103</v>
      </c>
      <c r="N9" s="837">
        <f t="shared" si="0"/>
        <v>2781477</v>
      </c>
    </row>
    <row r="10" spans="1:14" s="824" customFormat="1" ht="9.75" customHeight="1">
      <c r="A10" s="823"/>
      <c r="B10" s="839"/>
      <c r="C10" s="830"/>
      <c r="D10" s="831"/>
      <c r="E10" s="831"/>
      <c r="F10" s="831"/>
      <c r="G10" s="831"/>
      <c r="H10" s="831"/>
      <c r="I10" s="831"/>
      <c r="J10" s="831"/>
      <c r="K10" s="831"/>
      <c r="L10" s="831"/>
      <c r="M10" s="831"/>
      <c r="N10" s="840"/>
    </row>
    <row r="11" spans="1:14" s="838" customFormat="1" ht="9.75" customHeight="1">
      <c r="A11" s="833"/>
      <c r="B11" s="841"/>
      <c r="C11" s="835"/>
      <c r="D11" s="836"/>
      <c r="E11" s="836"/>
      <c r="F11" s="836"/>
      <c r="G11" s="836"/>
      <c r="H11" s="836"/>
      <c r="I11" s="836"/>
      <c r="J11" s="836"/>
      <c r="K11" s="836"/>
      <c r="L11" s="836"/>
      <c r="M11" s="836"/>
      <c r="N11" s="837"/>
    </row>
    <row r="12" spans="1:14" s="838" customFormat="1" ht="13.5" customHeight="1">
      <c r="A12" s="833"/>
      <c r="B12" s="841" t="s">
        <v>1021</v>
      </c>
      <c r="C12" s="835">
        <f aca="true" t="shared" si="1" ref="C12:N12">+C17+C22+C23+C24+C26+C27+C28+C30+C31+C32+C33+C34+C35+C36</f>
        <v>11314</v>
      </c>
      <c r="D12" s="836">
        <f t="shared" si="1"/>
        <v>46025</v>
      </c>
      <c r="E12" s="836">
        <f t="shared" si="1"/>
        <v>55915227</v>
      </c>
      <c r="F12" s="836">
        <f t="shared" si="1"/>
        <v>1975</v>
      </c>
      <c r="G12" s="836">
        <f t="shared" si="1"/>
        <v>22583</v>
      </c>
      <c r="H12" s="836">
        <f t="shared" si="1"/>
        <v>47117120</v>
      </c>
      <c r="I12" s="836">
        <f t="shared" si="1"/>
        <v>7333</v>
      </c>
      <c r="J12" s="836">
        <f t="shared" si="1"/>
        <v>16985</v>
      </c>
      <c r="K12" s="836">
        <f t="shared" si="1"/>
        <v>7437250</v>
      </c>
      <c r="L12" s="836">
        <f t="shared" si="1"/>
        <v>2006</v>
      </c>
      <c r="M12" s="836">
        <f t="shared" si="1"/>
        <v>6457</v>
      </c>
      <c r="N12" s="837">
        <f t="shared" si="1"/>
        <v>1360857</v>
      </c>
    </row>
    <row r="13" spans="1:14" s="838" customFormat="1" ht="13.5" customHeight="1">
      <c r="A13" s="833"/>
      <c r="B13" s="841" t="s">
        <v>1022</v>
      </c>
      <c r="C13" s="835">
        <f aca="true" t="shared" si="2" ref="C13:N13">+C21+C37+C38+C39+C40+C41+C42+C43</f>
        <v>2213</v>
      </c>
      <c r="D13" s="836">
        <f t="shared" si="2"/>
        <v>6947</v>
      </c>
      <c r="E13" s="836">
        <f t="shared" si="2"/>
        <v>6409469</v>
      </c>
      <c r="F13" s="836">
        <f t="shared" si="2"/>
        <v>254</v>
      </c>
      <c r="G13" s="836">
        <f t="shared" si="2"/>
        <v>2396</v>
      </c>
      <c r="H13" s="836">
        <f t="shared" si="2"/>
        <v>4564813</v>
      </c>
      <c r="I13" s="836">
        <f t="shared" si="2"/>
        <v>1598</v>
      </c>
      <c r="J13" s="836">
        <f t="shared" si="2"/>
        <v>3584</v>
      </c>
      <c r="K13" s="836">
        <f t="shared" si="2"/>
        <v>1682163</v>
      </c>
      <c r="L13" s="836">
        <f t="shared" si="2"/>
        <v>361</v>
      </c>
      <c r="M13" s="836">
        <f t="shared" si="2"/>
        <v>967</v>
      </c>
      <c r="N13" s="837">
        <f t="shared" si="2"/>
        <v>162493</v>
      </c>
    </row>
    <row r="14" spans="1:14" s="838" customFormat="1" ht="13.5" customHeight="1">
      <c r="A14" s="833"/>
      <c r="B14" s="841" t="s">
        <v>1023</v>
      </c>
      <c r="C14" s="835">
        <f aca="true" t="shared" si="3" ref="C14:N14">+C18+C25+C29+C44+C45+C46+C47+C48</f>
        <v>5486</v>
      </c>
      <c r="D14" s="836">
        <f t="shared" si="3"/>
        <v>19118</v>
      </c>
      <c r="E14" s="836">
        <f t="shared" si="3"/>
        <v>18980479</v>
      </c>
      <c r="F14" s="836">
        <f t="shared" si="3"/>
        <v>719</v>
      </c>
      <c r="G14" s="836">
        <f t="shared" si="3"/>
        <v>7046</v>
      </c>
      <c r="H14" s="836">
        <f t="shared" si="3"/>
        <v>13863449</v>
      </c>
      <c r="I14" s="836">
        <f t="shared" si="3"/>
        <v>3906</v>
      </c>
      <c r="J14" s="836">
        <f t="shared" si="3"/>
        <v>9415</v>
      </c>
      <c r="K14" s="836">
        <f t="shared" si="3"/>
        <v>4594752</v>
      </c>
      <c r="L14" s="836">
        <f t="shared" si="3"/>
        <v>861</v>
      </c>
      <c r="M14" s="836">
        <f t="shared" si="3"/>
        <v>2657</v>
      </c>
      <c r="N14" s="837">
        <f t="shared" si="3"/>
        <v>522278</v>
      </c>
    </row>
    <row r="15" spans="1:14" s="838" customFormat="1" ht="13.5" customHeight="1">
      <c r="A15" s="833"/>
      <c r="B15" s="841" t="s">
        <v>1024</v>
      </c>
      <c r="C15" s="835">
        <f aca="true" t="shared" si="4" ref="C15:N15">+C19+C20+C49+C50+C51+C52+C53+C54+C55+C56+C57+C58+C59+C60</f>
        <v>7893</v>
      </c>
      <c r="D15" s="836">
        <f t="shared" si="4"/>
        <v>29087</v>
      </c>
      <c r="E15" s="836">
        <f t="shared" si="4"/>
        <v>31485623</v>
      </c>
      <c r="F15" s="836">
        <f t="shared" si="4"/>
        <v>1142</v>
      </c>
      <c r="G15" s="836">
        <f t="shared" si="4"/>
        <v>13035</v>
      </c>
      <c r="H15" s="836">
        <f t="shared" si="4"/>
        <v>25492289</v>
      </c>
      <c r="I15" s="836">
        <f t="shared" si="4"/>
        <v>5394</v>
      </c>
      <c r="J15" s="836">
        <f t="shared" si="4"/>
        <v>12030</v>
      </c>
      <c r="K15" s="836">
        <f t="shared" si="4"/>
        <v>5257485</v>
      </c>
      <c r="L15" s="836">
        <f t="shared" si="4"/>
        <v>1357</v>
      </c>
      <c r="M15" s="836">
        <f t="shared" si="4"/>
        <v>4022</v>
      </c>
      <c r="N15" s="837">
        <f t="shared" si="4"/>
        <v>735849</v>
      </c>
    </row>
    <row r="16" spans="1:14" s="824" customFormat="1" ht="9.75" customHeight="1">
      <c r="A16" s="823"/>
      <c r="B16" s="842" t="s">
        <v>521</v>
      </c>
      <c r="C16" s="830"/>
      <c r="D16" s="831"/>
      <c r="E16" s="843"/>
      <c r="F16" s="831"/>
      <c r="G16" s="831"/>
      <c r="H16" s="831"/>
      <c r="I16" s="831"/>
      <c r="J16" s="831"/>
      <c r="K16" s="831"/>
      <c r="L16" s="831"/>
      <c r="M16" s="831"/>
      <c r="N16" s="840"/>
    </row>
    <row r="17" spans="1:14" s="824" customFormat="1" ht="12" customHeight="1">
      <c r="A17" s="823"/>
      <c r="B17" s="829" t="s">
        <v>892</v>
      </c>
      <c r="C17" s="844">
        <f aca="true" t="shared" si="5" ref="C17:C60">SUM(F17,I17,L17)</f>
        <v>5170</v>
      </c>
      <c r="D17" s="845">
        <f aca="true" t="shared" si="6" ref="D17:D60">SUM(G17,J17,M17)</f>
        <v>27460</v>
      </c>
      <c r="E17" s="845">
        <f aca="true" t="shared" si="7" ref="E17:E60">SUM(H17,K17,N17)</f>
        <v>43107599</v>
      </c>
      <c r="F17" s="845">
        <v>1290</v>
      </c>
      <c r="G17" s="845">
        <v>16900</v>
      </c>
      <c r="H17" s="845">
        <v>39213073</v>
      </c>
      <c r="I17" s="845">
        <v>2585</v>
      </c>
      <c r="J17" s="845">
        <v>6059</v>
      </c>
      <c r="K17" s="845">
        <v>2888867</v>
      </c>
      <c r="L17" s="845">
        <v>1295</v>
      </c>
      <c r="M17" s="845">
        <v>4501</v>
      </c>
      <c r="N17" s="846">
        <v>1005659</v>
      </c>
    </row>
    <row r="18" spans="1:14" s="824" customFormat="1" ht="12" customHeight="1">
      <c r="A18" s="823"/>
      <c r="B18" s="829" t="s">
        <v>893</v>
      </c>
      <c r="C18" s="844">
        <f t="shared" si="5"/>
        <v>2096</v>
      </c>
      <c r="D18" s="845">
        <f t="shared" si="6"/>
        <v>9299</v>
      </c>
      <c r="E18" s="845">
        <f t="shared" si="7"/>
        <v>10190716</v>
      </c>
      <c r="F18" s="845">
        <v>396</v>
      </c>
      <c r="G18" s="845">
        <v>4561</v>
      </c>
      <c r="H18" s="845">
        <v>7987873</v>
      </c>
      <c r="I18" s="845">
        <v>1318</v>
      </c>
      <c r="J18" s="845">
        <v>3464</v>
      </c>
      <c r="K18" s="845">
        <v>1951196</v>
      </c>
      <c r="L18" s="845">
        <v>382</v>
      </c>
      <c r="M18" s="845">
        <v>1274</v>
      </c>
      <c r="N18" s="846">
        <v>251647</v>
      </c>
    </row>
    <row r="19" spans="1:14" s="824" customFormat="1" ht="12" customHeight="1">
      <c r="A19" s="823"/>
      <c r="B19" s="829" t="s">
        <v>894</v>
      </c>
      <c r="C19" s="844">
        <f t="shared" si="5"/>
        <v>2559</v>
      </c>
      <c r="D19" s="845">
        <f t="shared" si="6"/>
        <v>10409</v>
      </c>
      <c r="E19" s="845">
        <f t="shared" si="7"/>
        <v>11293387</v>
      </c>
      <c r="F19" s="845">
        <v>436</v>
      </c>
      <c r="G19" s="845">
        <v>4918</v>
      </c>
      <c r="H19" s="845">
        <v>9081472</v>
      </c>
      <c r="I19" s="845">
        <v>1595</v>
      </c>
      <c r="J19" s="845">
        <v>3970</v>
      </c>
      <c r="K19" s="845">
        <v>1910079</v>
      </c>
      <c r="L19" s="845">
        <v>528</v>
      </c>
      <c r="M19" s="845">
        <v>1521</v>
      </c>
      <c r="N19" s="846">
        <v>301836</v>
      </c>
    </row>
    <row r="20" spans="1:14" s="824" customFormat="1" ht="12" customHeight="1">
      <c r="A20" s="823"/>
      <c r="B20" s="829" t="s">
        <v>895</v>
      </c>
      <c r="C20" s="844">
        <f t="shared" si="5"/>
        <v>2773</v>
      </c>
      <c r="D20" s="845">
        <f t="shared" si="6"/>
        <v>12290</v>
      </c>
      <c r="E20" s="845">
        <f t="shared" si="7"/>
        <v>16637991</v>
      </c>
      <c r="F20" s="845">
        <v>516</v>
      </c>
      <c r="G20" s="845">
        <v>6692</v>
      </c>
      <c r="H20" s="845">
        <v>14626438</v>
      </c>
      <c r="I20" s="845">
        <v>1696</v>
      </c>
      <c r="J20" s="845">
        <v>3748</v>
      </c>
      <c r="K20" s="845">
        <v>1677036</v>
      </c>
      <c r="L20" s="845">
        <v>561</v>
      </c>
      <c r="M20" s="845">
        <v>1850</v>
      </c>
      <c r="N20" s="846">
        <v>334517</v>
      </c>
    </row>
    <row r="21" spans="1:14" s="824" customFormat="1" ht="12" customHeight="1">
      <c r="A21" s="823"/>
      <c r="B21" s="829" t="s">
        <v>896</v>
      </c>
      <c r="C21" s="844">
        <f t="shared" si="5"/>
        <v>1154</v>
      </c>
      <c r="D21" s="845">
        <f t="shared" si="6"/>
        <v>4560</v>
      </c>
      <c r="E21" s="845">
        <f t="shared" si="7"/>
        <v>5284662</v>
      </c>
      <c r="F21" s="845">
        <v>198</v>
      </c>
      <c r="G21" s="845">
        <v>2084</v>
      </c>
      <c r="H21" s="845">
        <v>4209916</v>
      </c>
      <c r="I21" s="845">
        <v>697</v>
      </c>
      <c r="J21" s="845">
        <v>1760</v>
      </c>
      <c r="K21" s="845">
        <v>954591</v>
      </c>
      <c r="L21" s="845">
        <v>259</v>
      </c>
      <c r="M21" s="845">
        <v>716</v>
      </c>
      <c r="N21" s="846">
        <v>120155</v>
      </c>
    </row>
    <row r="22" spans="1:14" s="824" customFormat="1" ht="12" customHeight="1">
      <c r="A22" s="823"/>
      <c r="B22" s="829" t="s">
        <v>897</v>
      </c>
      <c r="C22" s="844">
        <f t="shared" si="5"/>
        <v>779</v>
      </c>
      <c r="D22" s="845">
        <f t="shared" si="6"/>
        <v>2659</v>
      </c>
      <c r="E22" s="845">
        <f t="shared" si="7"/>
        <v>1996766</v>
      </c>
      <c r="F22" s="845">
        <v>111</v>
      </c>
      <c r="G22" s="845">
        <v>1100</v>
      </c>
      <c r="H22" s="845">
        <v>1293218</v>
      </c>
      <c r="I22" s="845">
        <v>600</v>
      </c>
      <c r="J22" s="845">
        <v>1346</v>
      </c>
      <c r="K22" s="845">
        <v>664609</v>
      </c>
      <c r="L22" s="845">
        <v>68</v>
      </c>
      <c r="M22" s="845">
        <v>213</v>
      </c>
      <c r="N22" s="846">
        <v>38939</v>
      </c>
    </row>
    <row r="23" spans="1:14" s="824" customFormat="1" ht="12" customHeight="1">
      <c r="A23" s="823"/>
      <c r="B23" s="829" t="s">
        <v>898</v>
      </c>
      <c r="C23" s="844">
        <f t="shared" si="5"/>
        <v>741</v>
      </c>
      <c r="D23" s="845">
        <f t="shared" si="6"/>
        <v>2346</v>
      </c>
      <c r="E23" s="845">
        <f t="shared" si="7"/>
        <v>1275908</v>
      </c>
      <c r="F23" s="845">
        <v>89</v>
      </c>
      <c r="G23" s="845">
        <v>661</v>
      </c>
      <c r="H23" s="845">
        <v>733561</v>
      </c>
      <c r="I23" s="845">
        <v>518</v>
      </c>
      <c r="J23" s="845">
        <v>1363</v>
      </c>
      <c r="K23" s="845">
        <v>487576</v>
      </c>
      <c r="L23" s="845">
        <v>134</v>
      </c>
      <c r="M23" s="845">
        <v>322</v>
      </c>
      <c r="N23" s="846">
        <v>54771</v>
      </c>
    </row>
    <row r="24" spans="1:14" s="824" customFormat="1" ht="12" customHeight="1">
      <c r="A24" s="823"/>
      <c r="B24" s="829" t="s">
        <v>899</v>
      </c>
      <c r="C24" s="844">
        <f t="shared" si="5"/>
        <v>642</v>
      </c>
      <c r="D24" s="845">
        <f t="shared" si="6"/>
        <v>1862</v>
      </c>
      <c r="E24" s="845">
        <f t="shared" si="7"/>
        <v>1569962</v>
      </c>
      <c r="F24" s="845">
        <v>61</v>
      </c>
      <c r="G24" s="845">
        <v>557</v>
      </c>
      <c r="H24" s="845">
        <v>999161</v>
      </c>
      <c r="I24" s="845">
        <v>520</v>
      </c>
      <c r="J24" s="845">
        <v>1138</v>
      </c>
      <c r="K24" s="845">
        <v>539818</v>
      </c>
      <c r="L24" s="845">
        <v>61</v>
      </c>
      <c r="M24" s="845">
        <v>167</v>
      </c>
      <c r="N24" s="846">
        <v>30983</v>
      </c>
    </row>
    <row r="25" spans="1:14" s="824" customFormat="1" ht="12" customHeight="1">
      <c r="A25" s="823"/>
      <c r="B25" s="829" t="s">
        <v>900</v>
      </c>
      <c r="C25" s="844">
        <f t="shared" si="5"/>
        <v>813</v>
      </c>
      <c r="D25" s="845">
        <f t="shared" si="6"/>
        <v>2825</v>
      </c>
      <c r="E25" s="845">
        <f t="shared" si="7"/>
        <v>2042217</v>
      </c>
      <c r="F25" s="845">
        <v>89</v>
      </c>
      <c r="G25" s="845">
        <v>895</v>
      </c>
      <c r="H25" s="845">
        <v>1179856</v>
      </c>
      <c r="I25" s="845">
        <v>579</v>
      </c>
      <c r="J25" s="845">
        <v>1447</v>
      </c>
      <c r="K25" s="845">
        <v>752051</v>
      </c>
      <c r="L25" s="845">
        <v>145</v>
      </c>
      <c r="M25" s="845">
        <v>483</v>
      </c>
      <c r="N25" s="846">
        <v>110310</v>
      </c>
    </row>
    <row r="26" spans="1:14" s="824" customFormat="1" ht="12" customHeight="1">
      <c r="A26" s="823"/>
      <c r="B26" s="829" t="s">
        <v>901</v>
      </c>
      <c r="C26" s="844">
        <f t="shared" si="5"/>
        <v>940</v>
      </c>
      <c r="D26" s="845">
        <f t="shared" si="6"/>
        <v>3288</v>
      </c>
      <c r="E26" s="845">
        <f t="shared" si="7"/>
        <v>2852019</v>
      </c>
      <c r="F26" s="845">
        <v>144</v>
      </c>
      <c r="G26" s="845">
        <v>1341</v>
      </c>
      <c r="H26" s="845">
        <v>2085007</v>
      </c>
      <c r="I26" s="845">
        <v>664</v>
      </c>
      <c r="J26" s="845">
        <v>1542</v>
      </c>
      <c r="K26" s="845">
        <v>676811</v>
      </c>
      <c r="L26" s="845">
        <v>132</v>
      </c>
      <c r="M26" s="845">
        <v>405</v>
      </c>
      <c r="N26" s="846">
        <v>90201</v>
      </c>
    </row>
    <row r="27" spans="1:14" s="824" customFormat="1" ht="12" customHeight="1">
      <c r="A27" s="823"/>
      <c r="B27" s="829" t="s">
        <v>902</v>
      </c>
      <c r="C27" s="844">
        <f t="shared" si="5"/>
        <v>681</v>
      </c>
      <c r="D27" s="845">
        <f t="shared" si="6"/>
        <v>2144</v>
      </c>
      <c r="E27" s="845">
        <f t="shared" si="7"/>
        <v>1210016</v>
      </c>
      <c r="F27" s="845">
        <v>63</v>
      </c>
      <c r="G27" s="845">
        <v>588</v>
      </c>
      <c r="H27" s="845">
        <v>705161</v>
      </c>
      <c r="I27" s="845">
        <v>478</v>
      </c>
      <c r="J27" s="845">
        <v>1180</v>
      </c>
      <c r="K27" s="845">
        <v>451136</v>
      </c>
      <c r="L27" s="845">
        <v>140</v>
      </c>
      <c r="M27" s="845">
        <v>376</v>
      </c>
      <c r="N27" s="846">
        <v>53719</v>
      </c>
    </row>
    <row r="28" spans="1:14" s="824" customFormat="1" ht="12" customHeight="1">
      <c r="A28" s="823"/>
      <c r="B28" s="829" t="s">
        <v>903</v>
      </c>
      <c r="C28" s="844">
        <f t="shared" si="5"/>
        <v>514</v>
      </c>
      <c r="D28" s="845">
        <f t="shared" si="6"/>
        <v>1284</v>
      </c>
      <c r="E28" s="845">
        <f t="shared" si="7"/>
        <v>637222</v>
      </c>
      <c r="F28" s="845">
        <v>41</v>
      </c>
      <c r="G28" s="845">
        <v>223</v>
      </c>
      <c r="H28" s="845">
        <v>271175</v>
      </c>
      <c r="I28" s="845">
        <v>413</v>
      </c>
      <c r="J28" s="845">
        <v>898</v>
      </c>
      <c r="K28" s="845">
        <v>335432</v>
      </c>
      <c r="L28" s="845">
        <v>60</v>
      </c>
      <c r="M28" s="845">
        <v>163</v>
      </c>
      <c r="N28" s="846">
        <v>30615</v>
      </c>
    </row>
    <row r="29" spans="1:14" s="824" customFormat="1" ht="12" customHeight="1">
      <c r="A29" s="823"/>
      <c r="B29" s="829" t="s">
        <v>904</v>
      </c>
      <c r="C29" s="844">
        <f t="shared" si="5"/>
        <v>880</v>
      </c>
      <c r="D29" s="845">
        <f t="shared" si="6"/>
        <v>2774</v>
      </c>
      <c r="E29" s="845">
        <f t="shared" si="7"/>
        <v>4689276</v>
      </c>
      <c r="F29" s="845">
        <v>122</v>
      </c>
      <c r="G29" s="845">
        <v>880</v>
      </c>
      <c r="H29" s="845">
        <v>4017954</v>
      </c>
      <c r="I29" s="845">
        <v>602</v>
      </c>
      <c r="J29" s="845">
        <v>1468</v>
      </c>
      <c r="K29" s="845">
        <v>588646</v>
      </c>
      <c r="L29" s="845">
        <v>156</v>
      </c>
      <c r="M29" s="845">
        <v>426</v>
      </c>
      <c r="N29" s="846">
        <v>82676</v>
      </c>
    </row>
    <row r="30" spans="1:14" s="824" customFormat="1" ht="12" customHeight="1">
      <c r="A30" s="823"/>
      <c r="B30" s="829" t="s">
        <v>905</v>
      </c>
      <c r="C30" s="844">
        <f t="shared" si="5"/>
        <v>266</v>
      </c>
      <c r="D30" s="845">
        <f t="shared" si="6"/>
        <v>731</v>
      </c>
      <c r="E30" s="845">
        <f t="shared" si="7"/>
        <v>917382</v>
      </c>
      <c r="F30" s="845">
        <v>27</v>
      </c>
      <c r="G30" s="845">
        <v>158</v>
      </c>
      <c r="H30" s="845">
        <v>706314</v>
      </c>
      <c r="I30" s="845">
        <v>227</v>
      </c>
      <c r="J30" s="845">
        <v>537</v>
      </c>
      <c r="K30" s="845">
        <v>205326</v>
      </c>
      <c r="L30" s="845">
        <v>12</v>
      </c>
      <c r="M30" s="845">
        <v>36</v>
      </c>
      <c r="N30" s="846">
        <v>5742</v>
      </c>
    </row>
    <row r="31" spans="1:14" s="824" customFormat="1" ht="12" customHeight="1">
      <c r="A31" s="823"/>
      <c r="B31" s="829" t="s">
        <v>906</v>
      </c>
      <c r="C31" s="844">
        <f t="shared" si="5"/>
        <v>214</v>
      </c>
      <c r="D31" s="845">
        <f t="shared" si="6"/>
        <v>582</v>
      </c>
      <c r="E31" s="845">
        <f t="shared" si="7"/>
        <v>381892</v>
      </c>
      <c r="F31" s="845">
        <v>25</v>
      </c>
      <c r="G31" s="845">
        <v>169</v>
      </c>
      <c r="H31" s="845">
        <v>214044</v>
      </c>
      <c r="I31" s="845">
        <v>181</v>
      </c>
      <c r="J31" s="845">
        <v>390</v>
      </c>
      <c r="K31" s="845">
        <v>163926</v>
      </c>
      <c r="L31" s="845">
        <v>8</v>
      </c>
      <c r="M31" s="845">
        <v>23</v>
      </c>
      <c r="N31" s="846">
        <v>3922</v>
      </c>
    </row>
    <row r="32" spans="1:14" s="824" customFormat="1" ht="12" customHeight="1">
      <c r="A32" s="823"/>
      <c r="B32" s="829" t="s">
        <v>907</v>
      </c>
      <c r="C32" s="844">
        <f t="shared" si="5"/>
        <v>519</v>
      </c>
      <c r="D32" s="845">
        <f t="shared" si="6"/>
        <v>1522</v>
      </c>
      <c r="E32" s="845">
        <f t="shared" si="7"/>
        <v>864345</v>
      </c>
      <c r="F32" s="845">
        <v>63</v>
      </c>
      <c r="G32" s="845">
        <v>456</v>
      </c>
      <c r="H32" s="845">
        <v>451230</v>
      </c>
      <c r="I32" s="845">
        <v>419</v>
      </c>
      <c r="J32" s="845">
        <v>962</v>
      </c>
      <c r="K32" s="845">
        <v>391657</v>
      </c>
      <c r="L32" s="845">
        <v>37</v>
      </c>
      <c r="M32" s="845">
        <v>104</v>
      </c>
      <c r="N32" s="846">
        <v>21458</v>
      </c>
    </row>
    <row r="33" spans="1:14" s="824" customFormat="1" ht="12" customHeight="1">
      <c r="A33" s="823"/>
      <c r="B33" s="829" t="s">
        <v>908</v>
      </c>
      <c r="C33" s="844">
        <f t="shared" si="5"/>
        <v>158</v>
      </c>
      <c r="D33" s="845">
        <f t="shared" si="6"/>
        <v>388</v>
      </c>
      <c r="E33" s="845">
        <f t="shared" si="7"/>
        <v>234166</v>
      </c>
      <c r="F33" s="845">
        <v>17</v>
      </c>
      <c r="G33" s="845">
        <v>106</v>
      </c>
      <c r="H33" s="845">
        <v>134439</v>
      </c>
      <c r="I33" s="845">
        <v>126</v>
      </c>
      <c r="J33" s="845">
        <v>240</v>
      </c>
      <c r="K33" s="845">
        <v>93228</v>
      </c>
      <c r="L33" s="845">
        <v>15</v>
      </c>
      <c r="M33" s="845">
        <v>42</v>
      </c>
      <c r="N33" s="846">
        <v>6499</v>
      </c>
    </row>
    <row r="34" spans="1:14" s="824" customFormat="1" ht="12" customHeight="1">
      <c r="A34" s="823"/>
      <c r="B34" s="829" t="s">
        <v>909</v>
      </c>
      <c r="C34" s="844">
        <f t="shared" si="5"/>
        <v>214</v>
      </c>
      <c r="D34" s="845">
        <f t="shared" si="6"/>
        <v>549</v>
      </c>
      <c r="E34" s="845">
        <f t="shared" si="7"/>
        <v>299544</v>
      </c>
      <c r="F34" s="845">
        <v>14</v>
      </c>
      <c r="G34" s="845">
        <v>83</v>
      </c>
      <c r="H34" s="845">
        <v>126085</v>
      </c>
      <c r="I34" s="845">
        <v>188</v>
      </c>
      <c r="J34" s="845">
        <v>443</v>
      </c>
      <c r="K34" s="845">
        <v>168221</v>
      </c>
      <c r="L34" s="845">
        <v>12</v>
      </c>
      <c r="M34" s="845">
        <v>23</v>
      </c>
      <c r="N34" s="846">
        <v>5238</v>
      </c>
    </row>
    <row r="35" spans="1:14" s="824" customFormat="1" ht="12" customHeight="1">
      <c r="A35" s="823"/>
      <c r="B35" s="829" t="s">
        <v>910</v>
      </c>
      <c r="C35" s="844">
        <f t="shared" si="5"/>
        <v>286</v>
      </c>
      <c r="D35" s="845">
        <f t="shared" si="6"/>
        <v>742</v>
      </c>
      <c r="E35" s="845">
        <f t="shared" si="7"/>
        <v>369963</v>
      </c>
      <c r="F35" s="845">
        <v>19</v>
      </c>
      <c r="G35" s="845">
        <v>153</v>
      </c>
      <c r="H35" s="845">
        <v>137738</v>
      </c>
      <c r="I35" s="845">
        <v>248</v>
      </c>
      <c r="J35" s="845">
        <v>536</v>
      </c>
      <c r="K35" s="845">
        <v>222349</v>
      </c>
      <c r="L35" s="845">
        <v>19</v>
      </c>
      <c r="M35" s="845">
        <v>53</v>
      </c>
      <c r="N35" s="846">
        <v>9876</v>
      </c>
    </row>
    <row r="36" spans="1:14" s="824" customFormat="1" ht="12" customHeight="1">
      <c r="A36" s="823"/>
      <c r="B36" s="829" t="s">
        <v>911</v>
      </c>
      <c r="C36" s="844">
        <f t="shared" si="5"/>
        <v>190</v>
      </c>
      <c r="D36" s="845">
        <f t="shared" si="6"/>
        <v>468</v>
      </c>
      <c r="E36" s="845">
        <f t="shared" si="7"/>
        <v>198443</v>
      </c>
      <c r="F36" s="845">
        <v>11</v>
      </c>
      <c r="G36" s="845">
        <v>88</v>
      </c>
      <c r="H36" s="845">
        <v>46914</v>
      </c>
      <c r="I36" s="845">
        <v>166</v>
      </c>
      <c r="J36" s="845">
        <v>351</v>
      </c>
      <c r="K36" s="845">
        <v>148294</v>
      </c>
      <c r="L36" s="845">
        <v>13</v>
      </c>
      <c r="M36" s="845">
        <v>29</v>
      </c>
      <c r="N36" s="846">
        <v>3235</v>
      </c>
    </row>
    <row r="37" spans="1:14" s="824" customFormat="1" ht="12" customHeight="1">
      <c r="A37" s="823"/>
      <c r="B37" s="829" t="s">
        <v>912</v>
      </c>
      <c r="C37" s="844">
        <f t="shared" si="5"/>
        <v>128</v>
      </c>
      <c r="D37" s="845">
        <f t="shared" si="6"/>
        <v>292</v>
      </c>
      <c r="E37" s="845">
        <f t="shared" si="7"/>
        <v>136719</v>
      </c>
      <c r="F37" s="845">
        <v>7</v>
      </c>
      <c r="G37" s="845">
        <v>31</v>
      </c>
      <c r="H37" s="845">
        <v>29511</v>
      </c>
      <c r="I37" s="845">
        <v>107</v>
      </c>
      <c r="J37" s="845">
        <v>236</v>
      </c>
      <c r="K37" s="845">
        <v>102928</v>
      </c>
      <c r="L37" s="845">
        <v>14</v>
      </c>
      <c r="M37" s="845">
        <v>25</v>
      </c>
      <c r="N37" s="846">
        <v>4280</v>
      </c>
    </row>
    <row r="38" spans="1:14" s="824" customFormat="1" ht="12" customHeight="1">
      <c r="A38" s="823"/>
      <c r="B38" s="829" t="s">
        <v>913</v>
      </c>
      <c r="C38" s="844">
        <f t="shared" si="5"/>
        <v>287</v>
      </c>
      <c r="D38" s="845">
        <f t="shared" si="6"/>
        <v>634</v>
      </c>
      <c r="E38" s="845">
        <f t="shared" si="7"/>
        <v>278797</v>
      </c>
      <c r="F38" s="845">
        <v>21</v>
      </c>
      <c r="G38" s="845">
        <v>114</v>
      </c>
      <c r="H38" s="845">
        <v>132005</v>
      </c>
      <c r="I38" s="845">
        <v>232</v>
      </c>
      <c r="J38" s="845">
        <v>439</v>
      </c>
      <c r="K38" s="845">
        <v>136209</v>
      </c>
      <c r="L38" s="845">
        <v>34</v>
      </c>
      <c r="M38" s="845">
        <v>81</v>
      </c>
      <c r="N38" s="846">
        <v>10583</v>
      </c>
    </row>
    <row r="39" spans="1:14" s="824" customFormat="1" ht="12.75" customHeight="1">
      <c r="A39" s="823"/>
      <c r="B39" s="829" t="s">
        <v>914</v>
      </c>
      <c r="C39" s="844">
        <f t="shared" si="5"/>
        <v>122</v>
      </c>
      <c r="D39" s="845">
        <f t="shared" si="6"/>
        <v>245</v>
      </c>
      <c r="E39" s="845">
        <f t="shared" si="7"/>
        <v>123563</v>
      </c>
      <c r="F39" s="845">
        <v>5</v>
      </c>
      <c r="G39" s="845">
        <v>29</v>
      </c>
      <c r="H39" s="845">
        <v>32127</v>
      </c>
      <c r="I39" s="845">
        <v>107</v>
      </c>
      <c r="J39" s="845">
        <v>198</v>
      </c>
      <c r="K39" s="845">
        <v>89426</v>
      </c>
      <c r="L39" s="845">
        <v>10</v>
      </c>
      <c r="M39" s="845">
        <v>18</v>
      </c>
      <c r="N39" s="846">
        <v>2010</v>
      </c>
    </row>
    <row r="40" spans="1:14" s="824" customFormat="1" ht="12" customHeight="1">
      <c r="A40" s="823"/>
      <c r="B40" s="829" t="s">
        <v>915</v>
      </c>
      <c r="C40" s="844">
        <f t="shared" si="5"/>
        <v>210</v>
      </c>
      <c r="D40" s="845">
        <f t="shared" si="6"/>
        <v>510</v>
      </c>
      <c r="E40" s="845">
        <f t="shared" si="7"/>
        <v>269278</v>
      </c>
      <c r="F40" s="845">
        <v>10</v>
      </c>
      <c r="G40" s="845">
        <v>51</v>
      </c>
      <c r="H40" s="845">
        <v>48768</v>
      </c>
      <c r="I40" s="845">
        <v>180</v>
      </c>
      <c r="J40" s="845">
        <v>406</v>
      </c>
      <c r="K40" s="845">
        <v>211283</v>
      </c>
      <c r="L40" s="845">
        <v>20</v>
      </c>
      <c r="M40" s="845">
        <v>53</v>
      </c>
      <c r="N40" s="846">
        <v>9227</v>
      </c>
    </row>
    <row r="41" spans="1:14" s="824" customFormat="1" ht="12" customHeight="1">
      <c r="A41" s="823"/>
      <c r="B41" s="829" t="s">
        <v>916</v>
      </c>
      <c r="C41" s="844">
        <f t="shared" si="5"/>
        <v>113</v>
      </c>
      <c r="D41" s="845">
        <f t="shared" si="6"/>
        <v>246</v>
      </c>
      <c r="E41" s="845">
        <f t="shared" si="7"/>
        <v>101423</v>
      </c>
      <c r="F41" s="845">
        <v>2</v>
      </c>
      <c r="G41" s="845">
        <v>10</v>
      </c>
      <c r="H41" s="845">
        <v>24571</v>
      </c>
      <c r="I41" s="845">
        <v>99</v>
      </c>
      <c r="J41" s="845">
        <v>214</v>
      </c>
      <c r="K41" s="845">
        <v>75022</v>
      </c>
      <c r="L41" s="845">
        <v>12</v>
      </c>
      <c r="M41" s="845">
        <v>22</v>
      </c>
      <c r="N41" s="846">
        <v>1830</v>
      </c>
    </row>
    <row r="42" spans="1:14" s="824" customFormat="1" ht="12" customHeight="1">
      <c r="A42" s="823"/>
      <c r="B42" s="829" t="s">
        <v>917</v>
      </c>
      <c r="C42" s="844">
        <f t="shared" si="5"/>
        <v>93</v>
      </c>
      <c r="D42" s="845">
        <f t="shared" si="6"/>
        <v>192</v>
      </c>
      <c r="E42" s="845">
        <f t="shared" si="7"/>
        <v>94060</v>
      </c>
      <c r="F42" s="845">
        <v>4</v>
      </c>
      <c r="G42" s="847">
        <v>30</v>
      </c>
      <c r="H42" s="847">
        <v>36147</v>
      </c>
      <c r="I42" s="845">
        <v>84</v>
      </c>
      <c r="J42" s="847">
        <v>152</v>
      </c>
      <c r="K42" s="847">
        <v>56665</v>
      </c>
      <c r="L42" s="845">
        <v>5</v>
      </c>
      <c r="M42" s="847">
        <v>10</v>
      </c>
      <c r="N42" s="848">
        <v>1248</v>
      </c>
    </row>
    <row r="43" spans="1:14" s="824" customFormat="1" ht="12" customHeight="1">
      <c r="A43" s="823"/>
      <c r="B43" s="829" t="s">
        <v>918</v>
      </c>
      <c r="C43" s="844">
        <f t="shared" si="5"/>
        <v>106</v>
      </c>
      <c r="D43" s="845">
        <f t="shared" si="6"/>
        <v>268</v>
      </c>
      <c r="E43" s="845">
        <f t="shared" si="7"/>
        <v>120967</v>
      </c>
      <c r="F43" s="845">
        <v>7</v>
      </c>
      <c r="G43" s="847">
        <v>47</v>
      </c>
      <c r="H43" s="847">
        <v>51768</v>
      </c>
      <c r="I43" s="845">
        <v>92</v>
      </c>
      <c r="J43" s="847">
        <v>179</v>
      </c>
      <c r="K43" s="847">
        <v>56039</v>
      </c>
      <c r="L43" s="845">
        <v>7</v>
      </c>
      <c r="M43" s="847">
        <v>42</v>
      </c>
      <c r="N43" s="848">
        <v>13160</v>
      </c>
    </row>
    <row r="44" spans="1:14" s="824" customFormat="1" ht="12" customHeight="1">
      <c r="A44" s="823"/>
      <c r="B44" s="829" t="s">
        <v>919</v>
      </c>
      <c r="C44" s="844">
        <f t="shared" si="5"/>
        <v>527</v>
      </c>
      <c r="D44" s="845">
        <f t="shared" si="6"/>
        <v>1320</v>
      </c>
      <c r="E44" s="845">
        <f t="shared" si="7"/>
        <v>618182</v>
      </c>
      <c r="F44" s="845">
        <v>41</v>
      </c>
      <c r="G44" s="845">
        <v>246</v>
      </c>
      <c r="H44" s="845">
        <v>254529</v>
      </c>
      <c r="I44" s="845">
        <v>418</v>
      </c>
      <c r="J44" s="845">
        <v>894</v>
      </c>
      <c r="K44" s="845">
        <v>334976</v>
      </c>
      <c r="L44" s="845">
        <v>68</v>
      </c>
      <c r="M44" s="845">
        <v>180</v>
      </c>
      <c r="N44" s="846">
        <v>28677</v>
      </c>
    </row>
    <row r="45" spans="1:14" s="824" customFormat="1" ht="12" customHeight="1">
      <c r="A45" s="823"/>
      <c r="B45" s="829" t="s">
        <v>920</v>
      </c>
      <c r="C45" s="844">
        <f t="shared" si="5"/>
        <v>383</v>
      </c>
      <c r="D45" s="845">
        <f t="shared" si="6"/>
        <v>1008</v>
      </c>
      <c r="E45" s="845">
        <f t="shared" si="7"/>
        <v>450528</v>
      </c>
      <c r="F45" s="845">
        <v>28</v>
      </c>
      <c r="G45" s="845">
        <v>190</v>
      </c>
      <c r="H45" s="845">
        <v>168453</v>
      </c>
      <c r="I45" s="845">
        <v>324</v>
      </c>
      <c r="J45" s="845">
        <v>735</v>
      </c>
      <c r="K45" s="845">
        <v>270791</v>
      </c>
      <c r="L45" s="845">
        <v>31</v>
      </c>
      <c r="M45" s="845">
        <v>83</v>
      </c>
      <c r="N45" s="846">
        <v>11284</v>
      </c>
    </row>
    <row r="46" spans="1:14" s="824" customFormat="1" ht="12" customHeight="1">
      <c r="A46" s="823"/>
      <c r="B46" s="829" t="s">
        <v>921</v>
      </c>
      <c r="C46" s="844">
        <f t="shared" si="5"/>
        <v>261</v>
      </c>
      <c r="D46" s="845">
        <f t="shared" si="6"/>
        <v>680</v>
      </c>
      <c r="E46" s="845">
        <f t="shared" si="7"/>
        <v>359186</v>
      </c>
      <c r="F46" s="845">
        <v>23</v>
      </c>
      <c r="G46" s="845">
        <v>175</v>
      </c>
      <c r="H46" s="845">
        <v>163727</v>
      </c>
      <c r="I46" s="845">
        <v>198</v>
      </c>
      <c r="J46" s="845">
        <v>399</v>
      </c>
      <c r="K46" s="845">
        <v>177043</v>
      </c>
      <c r="L46" s="845">
        <v>40</v>
      </c>
      <c r="M46" s="845">
        <v>106</v>
      </c>
      <c r="N46" s="846">
        <v>18416</v>
      </c>
    </row>
    <row r="47" spans="1:14" s="824" customFormat="1" ht="12" customHeight="1">
      <c r="A47" s="823"/>
      <c r="B47" s="829" t="s">
        <v>922</v>
      </c>
      <c r="C47" s="844">
        <f t="shared" si="5"/>
        <v>357</v>
      </c>
      <c r="D47" s="845">
        <f t="shared" si="6"/>
        <v>855</v>
      </c>
      <c r="E47" s="845">
        <f t="shared" si="7"/>
        <v>471556</v>
      </c>
      <c r="F47" s="845">
        <v>14</v>
      </c>
      <c r="G47" s="845">
        <v>68</v>
      </c>
      <c r="H47" s="845">
        <v>74539</v>
      </c>
      <c r="I47" s="845">
        <v>312</v>
      </c>
      <c r="J47" s="845">
        <v>701</v>
      </c>
      <c r="K47" s="845">
        <v>380070</v>
      </c>
      <c r="L47" s="845">
        <v>31</v>
      </c>
      <c r="M47" s="845">
        <v>86</v>
      </c>
      <c r="N47" s="846">
        <v>16947</v>
      </c>
    </row>
    <row r="48" spans="1:14" s="824" customFormat="1" ht="12" customHeight="1">
      <c r="A48" s="823"/>
      <c r="B48" s="829" t="s">
        <v>923</v>
      </c>
      <c r="C48" s="844">
        <f t="shared" si="5"/>
        <v>169</v>
      </c>
      <c r="D48" s="845">
        <f t="shared" si="6"/>
        <v>357</v>
      </c>
      <c r="E48" s="845">
        <f t="shared" si="7"/>
        <v>158818</v>
      </c>
      <c r="F48" s="845">
        <v>6</v>
      </c>
      <c r="G48" s="845">
        <v>31</v>
      </c>
      <c r="H48" s="845">
        <v>16518</v>
      </c>
      <c r="I48" s="845">
        <v>155</v>
      </c>
      <c r="J48" s="845">
        <v>307</v>
      </c>
      <c r="K48" s="845">
        <v>139979</v>
      </c>
      <c r="L48" s="845">
        <v>8</v>
      </c>
      <c r="M48" s="845">
        <v>19</v>
      </c>
      <c r="N48" s="846">
        <v>2321</v>
      </c>
    </row>
    <row r="49" spans="1:14" s="824" customFormat="1" ht="12" customHeight="1">
      <c r="A49" s="823"/>
      <c r="B49" s="829" t="s">
        <v>924</v>
      </c>
      <c r="C49" s="844">
        <f t="shared" si="5"/>
        <v>168</v>
      </c>
      <c r="D49" s="845">
        <f t="shared" si="6"/>
        <v>423</v>
      </c>
      <c r="E49" s="845">
        <f t="shared" si="7"/>
        <v>246240</v>
      </c>
      <c r="F49" s="845">
        <v>13</v>
      </c>
      <c r="G49" s="845">
        <v>87</v>
      </c>
      <c r="H49" s="845">
        <v>117984</v>
      </c>
      <c r="I49" s="845">
        <v>137</v>
      </c>
      <c r="J49" s="845">
        <v>292</v>
      </c>
      <c r="K49" s="845">
        <v>123971</v>
      </c>
      <c r="L49" s="845">
        <v>18</v>
      </c>
      <c r="M49" s="845">
        <v>44</v>
      </c>
      <c r="N49" s="846">
        <v>4285</v>
      </c>
    </row>
    <row r="50" spans="1:14" s="824" customFormat="1" ht="12" customHeight="1">
      <c r="A50" s="823"/>
      <c r="B50" s="829" t="s">
        <v>925</v>
      </c>
      <c r="C50" s="844">
        <f t="shared" si="5"/>
        <v>412</v>
      </c>
      <c r="D50" s="845">
        <f t="shared" si="6"/>
        <v>1191</v>
      </c>
      <c r="E50" s="845">
        <f t="shared" si="7"/>
        <v>658289</v>
      </c>
      <c r="F50" s="845">
        <v>40</v>
      </c>
      <c r="G50" s="845">
        <v>306</v>
      </c>
      <c r="H50" s="845">
        <v>334019</v>
      </c>
      <c r="I50" s="845">
        <v>317</v>
      </c>
      <c r="J50" s="845">
        <v>765</v>
      </c>
      <c r="K50" s="845">
        <v>305253</v>
      </c>
      <c r="L50" s="845">
        <v>55</v>
      </c>
      <c r="M50" s="845">
        <v>120</v>
      </c>
      <c r="N50" s="846">
        <v>19017</v>
      </c>
    </row>
    <row r="51" spans="1:14" s="824" customFormat="1" ht="12" customHeight="1">
      <c r="A51" s="823"/>
      <c r="B51" s="829" t="s">
        <v>926</v>
      </c>
      <c r="C51" s="844">
        <f t="shared" si="5"/>
        <v>222</v>
      </c>
      <c r="D51" s="845">
        <f t="shared" si="6"/>
        <v>516</v>
      </c>
      <c r="E51" s="845">
        <f t="shared" si="7"/>
        <v>290406</v>
      </c>
      <c r="F51" s="845">
        <v>17</v>
      </c>
      <c r="G51" s="845">
        <v>108</v>
      </c>
      <c r="H51" s="845">
        <v>153277</v>
      </c>
      <c r="I51" s="845">
        <v>186</v>
      </c>
      <c r="J51" s="845">
        <v>366</v>
      </c>
      <c r="K51" s="845">
        <v>132899</v>
      </c>
      <c r="L51" s="845">
        <v>19</v>
      </c>
      <c r="M51" s="845">
        <v>42</v>
      </c>
      <c r="N51" s="846">
        <v>4230</v>
      </c>
    </row>
    <row r="52" spans="1:14" s="824" customFormat="1" ht="12" customHeight="1">
      <c r="A52" s="823"/>
      <c r="B52" s="829" t="s">
        <v>927</v>
      </c>
      <c r="C52" s="844">
        <f t="shared" si="5"/>
        <v>145</v>
      </c>
      <c r="D52" s="845">
        <f t="shared" si="6"/>
        <v>340</v>
      </c>
      <c r="E52" s="845">
        <f t="shared" si="7"/>
        <v>226496</v>
      </c>
      <c r="F52" s="845">
        <v>6</v>
      </c>
      <c r="G52" s="845">
        <v>93</v>
      </c>
      <c r="H52" s="845">
        <v>147053</v>
      </c>
      <c r="I52" s="845">
        <v>133</v>
      </c>
      <c r="J52" s="845">
        <v>233</v>
      </c>
      <c r="K52" s="845">
        <v>76639</v>
      </c>
      <c r="L52" s="845">
        <v>6</v>
      </c>
      <c r="M52" s="845">
        <v>14</v>
      </c>
      <c r="N52" s="846">
        <v>2804</v>
      </c>
    </row>
    <row r="53" spans="1:14" s="824" customFormat="1" ht="12" customHeight="1">
      <c r="A53" s="823"/>
      <c r="B53" s="829" t="s">
        <v>928</v>
      </c>
      <c r="C53" s="844">
        <f t="shared" si="5"/>
        <v>140</v>
      </c>
      <c r="D53" s="845">
        <f t="shared" si="6"/>
        <v>300</v>
      </c>
      <c r="E53" s="845">
        <f t="shared" si="7"/>
        <v>198925</v>
      </c>
      <c r="F53" s="845">
        <v>11</v>
      </c>
      <c r="G53" s="845">
        <v>68</v>
      </c>
      <c r="H53" s="845">
        <v>104937</v>
      </c>
      <c r="I53" s="845">
        <v>120</v>
      </c>
      <c r="J53" s="845">
        <v>210</v>
      </c>
      <c r="K53" s="845">
        <v>90073</v>
      </c>
      <c r="L53" s="845">
        <v>9</v>
      </c>
      <c r="M53" s="845">
        <v>22</v>
      </c>
      <c r="N53" s="846">
        <v>3915</v>
      </c>
    </row>
    <row r="54" spans="1:14" s="824" customFormat="1" ht="12" customHeight="1">
      <c r="A54" s="823"/>
      <c r="B54" s="829" t="s">
        <v>929</v>
      </c>
      <c r="C54" s="844">
        <f t="shared" si="5"/>
        <v>138</v>
      </c>
      <c r="D54" s="845">
        <f t="shared" si="6"/>
        <v>485</v>
      </c>
      <c r="E54" s="845">
        <f t="shared" si="7"/>
        <v>421963</v>
      </c>
      <c r="F54" s="845">
        <v>18</v>
      </c>
      <c r="G54" s="845">
        <v>257</v>
      </c>
      <c r="H54" s="845">
        <v>333043</v>
      </c>
      <c r="I54" s="845">
        <v>105</v>
      </c>
      <c r="J54" s="845">
        <v>190</v>
      </c>
      <c r="K54" s="845">
        <v>81075</v>
      </c>
      <c r="L54" s="845">
        <v>15</v>
      </c>
      <c r="M54" s="845">
        <v>38</v>
      </c>
      <c r="N54" s="846">
        <v>7845</v>
      </c>
    </row>
    <row r="55" spans="1:14" s="824" customFormat="1" ht="12" customHeight="1">
      <c r="A55" s="823"/>
      <c r="B55" s="829" t="s">
        <v>930</v>
      </c>
      <c r="C55" s="844">
        <f t="shared" si="5"/>
        <v>100</v>
      </c>
      <c r="D55" s="845">
        <f t="shared" si="6"/>
        <v>204</v>
      </c>
      <c r="E55" s="845">
        <f t="shared" si="7"/>
        <v>101995</v>
      </c>
      <c r="F55" s="845">
        <v>5</v>
      </c>
      <c r="G55" s="845">
        <v>25</v>
      </c>
      <c r="H55" s="845">
        <v>49817</v>
      </c>
      <c r="I55" s="845">
        <v>87</v>
      </c>
      <c r="J55" s="845">
        <v>159</v>
      </c>
      <c r="K55" s="845">
        <v>48852</v>
      </c>
      <c r="L55" s="845">
        <v>8</v>
      </c>
      <c r="M55" s="845">
        <v>20</v>
      </c>
      <c r="N55" s="846">
        <v>3326</v>
      </c>
    </row>
    <row r="56" spans="1:14" s="824" customFormat="1" ht="12" customHeight="1">
      <c r="A56" s="823"/>
      <c r="B56" s="829" t="s">
        <v>931</v>
      </c>
      <c r="C56" s="844">
        <f t="shared" si="5"/>
        <v>365</v>
      </c>
      <c r="D56" s="845">
        <f t="shared" si="6"/>
        <v>926</v>
      </c>
      <c r="E56" s="845">
        <f t="shared" si="7"/>
        <v>430767</v>
      </c>
      <c r="F56" s="845">
        <v>21</v>
      </c>
      <c r="G56" s="845">
        <v>94</v>
      </c>
      <c r="H56" s="845">
        <v>92854</v>
      </c>
      <c r="I56" s="845">
        <v>288</v>
      </c>
      <c r="J56" s="845">
        <v>668</v>
      </c>
      <c r="K56" s="845">
        <v>311457</v>
      </c>
      <c r="L56" s="845">
        <v>56</v>
      </c>
      <c r="M56" s="845">
        <v>164</v>
      </c>
      <c r="N56" s="846">
        <v>26456</v>
      </c>
    </row>
    <row r="57" spans="1:14" s="824" customFormat="1" ht="12" customHeight="1">
      <c r="A57" s="823"/>
      <c r="B57" s="829" t="s">
        <v>932</v>
      </c>
      <c r="C57" s="844">
        <f t="shared" si="5"/>
        <v>408</v>
      </c>
      <c r="D57" s="845">
        <f t="shared" si="6"/>
        <v>1014</v>
      </c>
      <c r="E57" s="845">
        <f t="shared" si="7"/>
        <v>507327</v>
      </c>
      <c r="F57" s="845">
        <v>32</v>
      </c>
      <c r="G57" s="845">
        <v>244</v>
      </c>
      <c r="H57" s="845">
        <v>266992</v>
      </c>
      <c r="I57" s="845">
        <v>329</v>
      </c>
      <c r="J57" s="845">
        <v>649</v>
      </c>
      <c r="K57" s="845">
        <v>222074</v>
      </c>
      <c r="L57" s="845">
        <v>47</v>
      </c>
      <c r="M57" s="845">
        <v>121</v>
      </c>
      <c r="N57" s="846">
        <v>18261</v>
      </c>
    </row>
    <row r="58" spans="1:14" s="824" customFormat="1" ht="12" customHeight="1">
      <c r="A58" s="823"/>
      <c r="B58" s="829" t="s">
        <v>933</v>
      </c>
      <c r="C58" s="844">
        <f t="shared" si="5"/>
        <v>194</v>
      </c>
      <c r="D58" s="845">
        <f t="shared" si="6"/>
        <v>463</v>
      </c>
      <c r="E58" s="845">
        <f t="shared" si="7"/>
        <v>239137</v>
      </c>
      <c r="F58" s="845">
        <v>19</v>
      </c>
      <c r="G58" s="845">
        <v>113</v>
      </c>
      <c r="H58" s="845">
        <v>139256</v>
      </c>
      <c r="I58" s="845">
        <v>158</v>
      </c>
      <c r="J58" s="845">
        <v>314</v>
      </c>
      <c r="K58" s="845">
        <v>94569</v>
      </c>
      <c r="L58" s="845">
        <v>17</v>
      </c>
      <c r="M58" s="845">
        <v>36</v>
      </c>
      <c r="N58" s="846">
        <v>5312</v>
      </c>
    </row>
    <row r="59" spans="1:14" s="824" customFormat="1" ht="12" customHeight="1">
      <c r="A59" s="823"/>
      <c r="B59" s="829" t="s">
        <v>934</v>
      </c>
      <c r="C59" s="844">
        <f t="shared" si="5"/>
        <v>141</v>
      </c>
      <c r="D59" s="845">
        <f t="shared" si="6"/>
        <v>306</v>
      </c>
      <c r="E59" s="845">
        <f t="shared" si="7"/>
        <v>149490</v>
      </c>
      <c r="F59" s="845">
        <v>5</v>
      </c>
      <c r="G59" s="845">
        <v>19</v>
      </c>
      <c r="H59" s="845">
        <v>36548</v>
      </c>
      <c r="I59" s="845">
        <v>131</v>
      </c>
      <c r="J59" s="845">
        <v>277</v>
      </c>
      <c r="K59" s="845">
        <v>111709</v>
      </c>
      <c r="L59" s="845">
        <v>5</v>
      </c>
      <c r="M59" s="845">
        <v>10</v>
      </c>
      <c r="N59" s="846">
        <v>1233</v>
      </c>
    </row>
    <row r="60" spans="1:14" s="824" customFormat="1" ht="12" customHeight="1">
      <c r="A60" s="823"/>
      <c r="B60" s="849" t="s">
        <v>935</v>
      </c>
      <c r="C60" s="850">
        <f t="shared" si="5"/>
        <v>128</v>
      </c>
      <c r="D60" s="851">
        <f t="shared" si="6"/>
        <v>220</v>
      </c>
      <c r="E60" s="851">
        <f t="shared" si="7"/>
        <v>83210</v>
      </c>
      <c r="F60" s="851">
        <v>3</v>
      </c>
      <c r="G60" s="851">
        <v>11</v>
      </c>
      <c r="H60" s="851">
        <v>8599</v>
      </c>
      <c r="I60" s="851">
        <v>112</v>
      </c>
      <c r="J60" s="851">
        <v>189</v>
      </c>
      <c r="K60" s="851">
        <v>71799</v>
      </c>
      <c r="L60" s="851">
        <v>13</v>
      </c>
      <c r="M60" s="851">
        <v>20</v>
      </c>
      <c r="N60" s="852">
        <v>2812</v>
      </c>
    </row>
    <row r="61" ht="12">
      <c r="B61" s="816" t="s">
        <v>530</v>
      </c>
    </row>
  </sheetData>
  <mergeCells count="13">
    <mergeCell ref="B5:B7"/>
    <mergeCell ref="G6:G7"/>
    <mergeCell ref="F6:F7"/>
    <mergeCell ref="F5:H5"/>
    <mergeCell ref="C5:E5"/>
    <mergeCell ref="C6:C7"/>
    <mergeCell ref="D6:D7"/>
    <mergeCell ref="M6:M7"/>
    <mergeCell ref="I6:I7"/>
    <mergeCell ref="L6:L7"/>
    <mergeCell ref="I5:K5"/>
    <mergeCell ref="J6:J7"/>
    <mergeCell ref="L5:N5"/>
  </mergeCells>
  <printOptions/>
  <pageMargins left="0.2755905511811024" right="0.31496062992125984" top="0.5905511811023623" bottom="0.3937007874015748" header="0.2755905511811024" footer="0.1968503937007874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M134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853" customWidth="1"/>
    <col min="2" max="2" width="3.125" style="853" customWidth="1"/>
    <col min="3" max="3" width="22.625" style="853" customWidth="1"/>
    <col min="4" max="4" width="12.625" style="853" customWidth="1"/>
    <col min="5" max="5" width="9.125" style="853" customWidth="1"/>
    <col min="6" max="6" width="12.625" style="853" customWidth="1"/>
    <col min="7" max="7" width="9.125" style="853" customWidth="1"/>
    <col min="8" max="8" width="13.625" style="853" customWidth="1"/>
    <col min="9" max="9" width="9.125" style="853" customWidth="1"/>
    <col min="10" max="16384" width="9.00390625" style="853" customWidth="1"/>
  </cols>
  <sheetData>
    <row r="1" ht="12" customHeight="1">
      <c r="B1" s="854" t="s">
        <v>1138</v>
      </c>
    </row>
    <row r="3" ht="12" customHeight="1" thickBot="1">
      <c r="I3" s="855" t="s">
        <v>534</v>
      </c>
    </row>
    <row r="4" spans="2:13" ht="12" customHeight="1" thickTop="1">
      <c r="B4" s="1667" t="s">
        <v>535</v>
      </c>
      <c r="C4" s="1668"/>
      <c r="D4" s="1673" t="s">
        <v>536</v>
      </c>
      <c r="E4" s="1674"/>
      <c r="F4" s="1673" t="s">
        <v>537</v>
      </c>
      <c r="G4" s="1674"/>
      <c r="H4" s="1673" t="s">
        <v>538</v>
      </c>
      <c r="I4" s="1674"/>
      <c r="J4" s="856"/>
      <c r="K4" s="856"/>
      <c r="L4" s="856"/>
      <c r="M4" s="856"/>
    </row>
    <row r="5" spans="2:13" ht="12" customHeight="1">
      <c r="B5" s="1669"/>
      <c r="C5" s="1670"/>
      <c r="D5" s="1675" t="s">
        <v>539</v>
      </c>
      <c r="E5" s="1677" t="s">
        <v>1004</v>
      </c>
      <c r="F5" s="1675" t="s">
        <v>539</v>
      </c>
      <c r="G5" s="1677" t="s">
        <v>1004</v>
      </c>
      <c r="H5" s="1675" t="s">
        <v>539</v>
      </c>
      <c r="I5" s="1677" t="s">
        <v>540</v>
      </c>
      <c r="J5" s="856"/>
      <c r="K5" s="856"/>
      <c r="L5" s="856"/>
      <c r="M5" s="856"/>
    </row>
    <row r="6" spans="2:13" ht="12" customHeight="1">
      <c r="B6" s="1671"/>
      <c r="C6" s="1672"/>
      <c r="D6" s="1676"/>
      <c r="E6" s="1677"/>
      <c r="F6" s="1676"/>
      <c r="G6" s="1677"/>
      <c r="H6" s="1676"/>
      <c r="I6" s="1677"/>
      <c r="J6" s="856"/>
      <c r="K6" s="856"/>
      <c r="L6" s="856"/>
      <c r="M6" s="856"/>
    </row>
    <row r="7" spans="2:9" s="857" customFormat="1" ht="12" customHeight="1">
      <c r="B7" s="1663" t="s">
        <v>532</v>
      </c>
      <c r="C7" s="1664"/>
      <c r="D7" s="858">
        <f>SUM(D9+D13+D31+D33+D45+D50+D58+D62)</f>
        <v>25039014</v>
      </c>
      <c r="E7" s="859">
        <v>100</v>
      </c>
      <c r="F7" s="858">
        <f>SUM(F9+F13+F31+F33+F45+F50+F58+F62)</f>
        <v>30036232</v>
      </c>
      <c r="G7" s="859">
        <v>100</v>
      </c>
      <c r="H7" s="860">
        <f>F7-D7</f>
        <v>4997218</v>
      </c>
      <c r="I7" s="861">
        <v>20</v>
      </c>
    </row>
    <row r="8" spans="2:9" ht="12" customHeight="1">
      <c r="B8" s="862"/>
      <c r="C8" s="863"/>
      <c r="D8" s="864"/>
      <c r="E8" s="865"/>
      <c r="F8" s="864"/>
      <c r="G8" s="865"/>
      <c r="H8" s="866"/>
      <c r="I8" s="867"/>
    </row>
    <row r="9" spans="2:9" ht="12" customHeight="1">
      <c r="B9" s="1661" t="s">
        <v>533</v>
      </c>
      <c r="C9" s="1665"/>
      <c r="D9" s="870">
        <f>SUM(D10:D11)</f>
        <v>416479</v>
      </c>
      <c r="E9" s="871">
        <f>D9/D$7*100</f>
        <v>1.66332028888997</v>
      </c>
      <c r="F9" s="870">
        <f>SUM(F10:F11)</f>
        <v>610339</v>
      </c>
      <c r="G9" s="871">
        <f>F9/F$7*100</f>
        <v>2.0320092080790957</v>
      </c>
      <c r="H9" s="866">
        <f>F9-D9</f>
        <v>193860</v>
      </c>
      <c r="I9" s="867">
        <v>46.5</v>
      </c>
    </row>
    <row r="10" spans="2:9" ht="12" customHeight="1">
      <c r="B10" s="862"/>
      <c r="C10" s="869" t="s">
        <v>541</v>
      </c>
      <c r="D10" s="870">
        <v>410327</v>
      </c>
      <c r="E10" s="870">
        <v>0</v>
      </c>
      <c r="F10" s="870">
        <v>580921</v>
      </c>
      <c r="G10" s="870">
        <v>0</v>
      </c>
      <c r="H10" s="870">
        <v>0</v>
      </c>
      <c r="I10" s="872">
        <v>0</v>
      </c>
    </row>
    <row r="11" spans="2:9" ht="12" customHeight="1">
      <c r="B11" s="862"/>
      <c r="C11" s="869" t="s">
        <v>542</v>
      </c>
      <c r="D11" s="870">
        <v>6152</v>
      </c>
      <c r="E11" s="870">
        <v>0</v>
      </c>
      <c r="F11" s="870">
        <v>29418</v>
      </c>
      <c r="G11" s="870">
        <v>0</v>
      </c>
      <c r="H11" s="870">
        <v>0</v>
      </c>
      <c r="I11" s="872">
        <v>0</v>
      </c>
    </row>
    <row r="12" spans="2:9" ht="12" customHeight="1">
      <c r="B12" s="862"/>
      <c r="C12" s="869"/>
      <c r="D12" s="870"/>
      <c r="E12" s="871"/>
      <c r="F12" s="870"/>
      <c r="G12" s="871"/>
      <c r="H12" s="866"/>
      <c r="I12" s="867"/>
    </row>
    <row r="13" spans="2:9" ht="12" customHeight="1">
      <c r="B13" s="1661" t="s">
        <v>543</v>
      </c>
      <c r="C13" s="1665"/>
      <c r="D13" s="870">
        <f>SUM(D14:D29)</f>
        <v>17466225</v>
      </c>
      <c r="E13" s="871">
        <f>+D13/D$7*100</f>
        <v>69.75604151185826</v>
      </c>
      <c r="F13" s="870">
        <f>SUM(F14:F29)</f>
        <v>18180204</v>
      </c>
      <c r="G13" s="871">
        <f>+F13/F$7*100</f>
        <v>60.52757882546652</v>
      </c>
      <c r="H13" s="866">
        <f>F13-D13</f>
        <v>713979</v>
      </c>
      <c r="I13" s="867">
        <v>4.1</v>
      </c>
    </row>
    <row r="14" spans="2:9" ht="12" customHeight="1">
      <c r="B14" s="862"/>
      <c r="C14" s="869" t="s">
        <v>544</v>
      </c>
      <c r="D14" s="870">
        <v>2778946</v>
      </c>
      <c r="E14" s="870">
        <v>0</v>
      </c>
      <c r="F14" s="870">
        <v>4065305</v>
      </c>
      <c r="G14" s="870">
        <v>0</v>
      </c>
      <c r="H14" s="870">
        <v>0</v>
      </c>
      <c r="I14" s="872">
        <v>0</v>
      </c>
    </row>
    <row r="15" spans="2:9" ht="12" customHeight="1">
      <c r="B15" s="862"/>
      <c r="C15" s="869" t="s">
        <v>545</v>
      </c>
      <c r="D15" s="870">
        <v>864373</v>
      </c>
      <c r="E15" s="870">
        <v>0</v>
      </c>
      <c r="F15" s="870">
        <v>748668</v>
      </c>
      <c r="G15" s="870">
        <v>0</v>
      </c>
      <c r="H15" s="870">
        <v>0</v>
      </c>
      <c r="I15" s="872">
        <v>0</v>
      </c>
    </row>
    <row r="16" spans="2:9" ht="12" customHeight="1">
      <c r="B16" s="862"/>
      <c r="C16" s="869" t="s">
        <v>546</v>
      </c>
      <c r="D16" s="870">
        <v>61692</v>
      </c>
      <c r="E16" s="870">
        <v>0</v>
      </c>
      <c r="F16" s="870">
        <v>666460</v>
      </c>
      <c r="G16" s="870">
        <v>0</v>
      </c>
      <c r="H16" s="870">
        <v>0</v>
      </c>
      <c r="I16" s="872">
        <v>0</v>
      </c>
    </row>
    <row r="17" spans="2:9" ht="12" customHeight="1">
      <c r="B17" s="862"/>
      <c r="C17" s="869" t="s">
        <v>547</v>
      </c>
      <c r="D17" s="870">
        <v>3569148</v>
      </c>
      <c r="E17" s="870">
        <v>0</v>
      </c>
      <c r="F17" s="870">
        <v>494989</v>
      </c>
      <c r="G17" s="870">
        <v>0</v>
      </c>
      <c r="H17" s="870">
        <v>0</v>
      </c>
      <c r="I17" s="872">
        <v>0</v>
      </c>
    </row>
    <row r="18" spans="2:9" ht="12" customHeight="1">
      <c r="B18" s="862"/>
      <c r="C18" s="869" t="s">
        <v>548</v>
      </c>
      <c r="D18" s="870">
        <v>8386603</v>
      </c>
      <c r="E18" s="870">
        <v>0</v>
      </c>
      <c r="F18" s="870">
        <v>9854072</v>
      </c>
      <c r="G18" s="870">
        <v>0</v>
      </c>
      <c r="H18" s="870">
        <v>0</v>
      </c>
      <c r="I18" s="872">
        <v>0</v>
      </c>
    </row>
    <row r="19" spans="2:9" ht="12" customHeight="1">
      <c r="B19" s="862"/>
      <c r="C19" s="869" t="s">
        <v>549</v>
      </c>
      <c r="D19" s="870">
        <v>488222</v>
      </c>
      <c r="E19" s="870">
        <v>0</v>
      </c>
      <c r="F19" s="870">
        <v>248530</v>
      </c>
      <c r="G19" s="870">
        <v>0</v>
      </c>
      <c r="H19" s="870">
        <v>0</v>
      </c>
      <c r="I19" s="872">
        <v>0</v>
      </c>
    </row>
    <row r="20" spans="2:9" ht="12" customHeight="1">
      <c r="B20" s="862"/>
      <c r="C20" s="869" t="s">
        <v>550</v>
      </c>
      <c r="D20" s="870">
        <v>90320</v>
      </c>
      <c r="E20" s="870">
        <v>0</v>
      </c>
      <c r="F20" s="870">
        <v>76506</v>
      </c>
      <c r="G20" s="870">
        <v>0</v>
      </c>
      <c r="H20" s="870">
        <v>0</v>
      </c>
      <c r="I20" s="872">
        <v>0</v>
      </c>
    </row>
    <row r="21" spans="2:9" ht="12" customHeight="1">
      <c r="B21" s="862"/>
      <c r="C21" s="869" t="s">
        <v>551</v>
      </c>
      <c r="D21" s="870">
        <v>0</v>
      </c>
      <c r="E21" s="870">
        <v>0</v>
      </c>
      <c r="F21" s="870">
        <v>1300434</v>
      </c>
      <c r="G21" s="870">
        <v>0</v>
      </c>
      <c r="H21" s="870">
        <v>0</v>
      </c>
      <c r="I21" s="872">
        <v>0</v>
      </c>
    </row>
    <row r="22" spans="2:9" ht="12" customHeight="1">
      <c r="B22" s="862"/>
      <c r="C22" s="869" t="s">
        <v>552</v>
      </c>
      <c r="D22" s="870">
        <v>0</v>
      </c>
      <c r="E22" s="870">
        <v>0</v>
      </c>
      <c r="F22" s="870">
        <v>14214</v>
      </c>
      <c r="G22" s="870">
        <v>0</v>
      </c>
      <c r="H22" s="870">
        <v>0</v>
      </c>
      <c r="I22" s="872">
        <v>0</v>
      </c>
    </row>
    <row r="23" spans="2:9" ht="12" customHeight="1">
      <c r="B23" s="862"/>
      <c r="C23" s="869" t="s">
        <v>553</v>
      </c>
      <c r="D23" s="870">
        <v>27646</v>
      </c>
      <c r="E23" s="870">
        <v>0</v>
      </c>
      <c r="F23" s="870">
        <v>30492</v>
      </c>
      <c r="G23" s="870">
        <v>0</v>
      </c>
      <c r="H23" s="870">
        <v>0</v>
      </c>
      <c r="I23" s="872">
        <v>0</v>
      </c>
    </row>
    <row r="24" spans="2:9" ht="12" customHeight="1">
      <c r="B24" s="862"/>
      <c r="C24" s="869" t="s">
        <v>554</v>
      </c>
      <c r="D24" s="870">
        <v>0</v>
      </c>
      <c r="E24" s="870">
        <v>0</v>
      </c>
      <c r="F24" s="870">
        <v>18615</v>
      </c>
      <c r="G24" s="870">
        <v>0</v>
      </c>
      <c r="H24" s="870">
        <v>0</v>
      </c>
      <c r="I24" s="872">
        <v>0</v>
      </c>
    </row>
    <row r="25" spans="2:9" ht="12" customHeight="1">
      <c r="B25" s="862"/>
      <c r="C25" s="869" t="s">
        <v>555</v>
      </c>
      <c r="D25" s="870">
        <v>193727</v>
      </c>
      <c r="E25" s="870">
        <v>0</v>
      </c>
      <c r="F25" s="870">
        <v>235613</v>
      </c>
      <c r="G25" s="870">
        <v>0</v>
      </c>
      <c r="H25" s="870">
        <v>0</v>
      </c>
      <c r="I25" s="872">
        <v>0</v>
      </c>
    </row>
    <row r="26" spans="2:9" ht="12" customHeight="1">
      <c r="B26" s="862"/>
      <c r="C26" s="869" t="s">
        <v>556</v>
      </c>
      <c r="D26" s="870">
        <v>76648</v>
      </c>
      <c r="E26" s="870">
        <v>0</v>
      </c>
      <c r="F26" s="870">
        <v>0</v>
      </c>
      <c r="G26" s="870">
        <v>0</v>
      </c>
      <c r="H26" s="870">
        <v>0</v>
      </c>
      <c r="I26" s="872">
        <v>0</v>
      </c>
    </row>
    <row r="27" spans="2:9" ht="12" customHeight="1">
      <c r="B27" s="862"/>
      <c r="C27" s="869" t="s">
        <v>557</v>
      </c>
      <c r="D27" s="870">
        <v>194018</v>
      </c>
      <c r="E27" s="870">
        <v>0</v>
      </c>
      <c r="F27" s="870">
        <v>414859</v>
      </c>
      <c r="G27" s="870">
        <v>0</v>
      </c>
      <c r="H27" s="870">
        <v>0</v>
      </c>
      <c r="I27" s="872">
        <v>0</v>
      </c>
    </row>
    <row r="28" spans="2:9" ht="12" customHeight="1">
      <c r="B28" s="862"/>
      <c r="C28" s="869" t="s">
        <v>558</v>
      </c>
      <c r="D28" s="870">
        <v>515169</v>
      </c>
      <c r="E28" s="870">
        <v>0</v>
      </c>
      <c r="F28" s="870">
        <v>0</v>
      </c>
      <c r="G28" s="870">
        <v>0</v>
      </c>
      <c r="H28" s="870">
        <v>0</v>
      </c>
      <c r="I28" s="872">
        <v>0</v>
      </c>
    </row>
    <row r="29" spans="2:9" ht="12" customHeight="1">
      <c r="B29" s="862"/>
      <c r="C29" s="869" t="s">
        <v>559</v>
      </c>
      <c r="D29" s="870">
        <v>219713</v>
      </c>
      <c r="E29" s="870">
        <v>0</v>
      </c>
      <c r="F29" s="870">
        <v>11447</v>
      </c>
      <c r="G29" s="870">
        <v>0</v>
      </c>
      <c r="H29" s="870">
        <v>0</v>
      </c>
      <c r="I29" s="872">
        <v>0</v>
      </c>
    </row>
    <row r="30" spans="2:9" ht="12" customHeight="1">
      <c r="B30" s="862"/>
      <c r="C30" s="869"/>
      <c r="D30" s="870"/>
      <c r="E30" s="871"/>
      <c r="F30" s="870"/>
      <c r="G30" s="871"/>
      <c r="H30" s="866"/>
      <c r="I30" s="867"/>
    </row>
    <row r="31" spans="2:9" ht="12" customHeight="1">
      <c r="B31" s="1661" t="s">
        <v>560</v>
      </c>
      <c r="C31" s="1662"/>
      <c r="D31" s="870">
        <v>1231911</v>
      </c>
      <c r="E31" s="871">
        <f>+D31/D$7*100</f>
        <v>4.919966097706563</v>
      </c>
      <c r="F31" s="870">
        <v>2968717</v>
      </c>
      <c r="G31" s="871">
        <f>+F31/F$7*100</f>
        <v>9.883786355092743</v>
      </c>
      <c r="H31" s="866">
        <f>F31-D31</f>
        <v>1736806</v>
      </c>
      <c r="I31" s="867">
        <v>141</v>
      </c>
    </row>
    <row r="32" spans="2:9" ht="12" customHeight="1">
      <c r="B32" s="862"/>
      <c r="C32" s="869"/>
      <c r="D32" s="870"/>
      <c r="E32" s="871"/>
      <c r="F32" s="870"/>
      <c r="G32" s="871"/>
      <c r="H32" s="870"/>
      <c r="I32" s="867"/>
    </row>
    <row r="33" spans="2:9" ht="12" customHeight="1">
      <c r="B33" s="1661" t="s">
        <v>561</v>
      </c>
      <c r="C33" s="1666"/>
      <c r="D33" s="870">
        <f>SUM(D34:D43)</f>
        <v>1364608</v>
      </c>
      <c r="E33" s="871">
        <f>+D33/D$7*100</f>
        <v>5.4499270618244</v>
      </c>
      <c r="F33" s="870">
        <f>SUM(F34:F43)</f>
        <v>3464364</v>
      </c>
      <c r="G33" s="871">
        <f>+F33/F$7*100</f>
        <v>11.533950064042653</v>
      </c>
      <c r="H33" s="866">
        <f>F33-D33</f>
        <v>2099756</v>
      </c>
      <c r="I33" s="867">
        <v>153.9</v>
      </c>
    </row>
    <row r="34" spans="2:9" ht="12" customHeight="1">
      <c r="B34" s="862"/>
      <c r="C34" s="869" t="s">
        <v>562</v>
      </c>
      <c r="D34" s="870">
        <v>687365</v>
      </c>
      <c r="E34" s="870">
        <v>0</v>
      </c>
      <c r="F34" s="870">
        <v>2039671</v>
      </c>
      <c r="G34" s="870">
        <v>0</v>
      </c>
      <c r="H34" s="870">
        <v>0</v>
      </c>
      <c r="I34" s="872">
        <v>0</v>
      </c>
    </row>
    <row r="35" spans="2:9" ht="12" customHeight="1">
      <c r="B35" s="868"/>
      <c r="C35" s="869" t="s">
        <v>563</v>
      </c>
      <c r="D35" s="870">
        <v>5760</v>
      </c>
      <c r="E35" s="870">
        <v>0</v>
      </c>
      <c r="F35" s="870">
        <v>52095</v>
      </c>
      <c r="G35" s="870">
        <v>0</v>
      </c>
      <c r="H35" s="870">
        <v>0</v>
      </c>
      <c r="I35" s="872">
        <v>0</v>
      </c>
    </row>
    <row r="36" spans="2:9" ht="12" customHeight="1">
      <c r="B36" s="868"/>
      <c r="C36" s="869" t="s">
        <v>564</v>
      </c>
      <c r="D36" s="870">
        <v>2516</v>
      </c>
      <c r="E36" s="870">
        <v>0</v>
      </c>
      <c r="F36" s="870">
        <v>2400</v>
      </c>
      <c r="G36" s="870">
        <v>0</v>
      </c>
      <c r="H36" s="870">
        <v>0</v>
      </c>
      <c r="I36" s="872">
        <v>0</v>
      </c>
    </row>
    <row r="37" spans="2:9" ht="12" customHeight="1">
      <c r="B37" s="868"/>
      <c r="C37" s="869" t="s">
        <v>565</v>
      </c>
      <c r="D37" s="870">
        <v>116601</v>
      </c>
      <c r="E37" s="870">
        <v>0</v>
      </c>
      <c r="F37" s="870">
        <v>77860</v>
      </c>
      <c r="G37" s="870">
        <v>0</v>
      </c>
      <c r="H37" s="870">
        <v>0</v>
      </c>
      <c r="I37" s="872">
        <v>0</v>
      </c>
    </row>
    <row r="38" spans="2:9" ht="12" customHeight="1">
      <c r="B38" s="868"/>
      <c r="C38" s="869" t="s">
        <v>566</v>
      </c>
      <c r="D38" s="870">
        <v>69792</v>
      </c>
      <c r="E38" s="870">
        <v>0</v>
      </c>
      <c r="F38" s="870">
        <v>139539</v>
      </c>
      <c r="G38" s="870">
        <v>0</v>
      </c>
      <c r="H38" s="870">
        <v>0</v>
      </c>
      <c r="I38" s="872">
        <v>0</v>
      </c>
    </row>
    <row r="39" spans="2:9" ht="12" customHeight="1">
      <c r="B39" s="868"/>
      <c r="C39" s="869" t="s">
        <v>567</v>
      </c>
      <c r="D39" s="870">
        <v>302096</v>
      </c>
      <c r="E39" s="870">
        <v>0</v>
      </c>
      <c r="F39" s="870">
        <v>1011110</v>
      </c>
      <c r="G39" s="870">
        <v>0</v>
      </c>
      <c r="H39" s="870">
        <v>0</v>
      </c>
      <c r="I39" s="872">
        <v>0</v>
      </c>
    </row>
    <row r="40" spans="2:9" ht="12" customHeight="1">
      <c r="B40" s="868"/>
      <c r="C40" s="869" t="s">
        <v>568</v>
      </c>
      <c r="D40" s="870">
        <v>80886</v>
      </c>
      <c r="E40" s="870">
        <v>0</v>
      </c>
      <c r="F40" s="870">
        <v>0</v>
      </c>
      <c r="G40" s="870">
        <v>0</v>
      </c>
      <c r="H40" s="870">
        <v>0</v>
      </c>
      <c r="I40" s="872">
        <v>0</v>
      </c>
    </row>
    <row r="41" spans="2:9" ht="12.75" customHeight="1">
      <c r="B41" s="868"/>
      <c r="C41" s="869" t="s">
        <v>569</v>
      </c>
      <c r="D41" s="870">
        <v>91403</v>
      </c>
      <c r="E41" s="870">
        <v>0</v>
      </c>
      <c r="F41" s="870">
        <v>64095</v>
      </c>
      <c r="G41" s="870">
        <v>0</v>
      </c>
      <c r="H41" s="870">
        <v>0</v>
      </c>
      <c r="I41" s="872">
        <v>0</v>
      </c>
    </row>
    <row r="42" spans="2:9" ht="12" customHeight="1">
      <c r="B42" s="868"/>
      <c r="C42" s="869" t="s">
        <v>570</v>
      </c>
      <c r="D42" s="870">
        <v>865</v>
      </c>
      <c r="E42" s="870">
        <v>0</v>
      </c>
      <c r="F42" s="870">
        <v>3570</v>
      </c>
      <c r="G42" s="870">
        <v>0</v>
      </c>
      <c r="H42" s="870">
        <v>0</v>
      </c>
      <c r="I42" s="872">
        <v>0</v>
      </c>
    </row>
    <row r="43" spans="2:9" ht="12" customHeight="1">
      <c r="B43" s="868"/>
      <c r="C43" s="869" t="s">
        <v>1113</v>
      </c>
      <c r="D43" s="870">
        <v>7324</v>
      </c>
      <c r="E43" s="870">
        <v>0</v>
      </c>
      <c r="F43" s="870">
        <v>74024</v>
      </c>
      <c r="G43" s="870">
        <v>0</v>
      </c>
      <c r="H43" s="870">
        <v>0</v>
      </c>
      <c r="I43" s="872">
        <v>0</v>
      </c>
    </row>
    <row r="44" spans="2:9" ht="12" customHeight="1">
      <c r="B44" s="868"/>
      <c r="C44" s="869"/>
      <c r="D44" s="870"/>
      <c r="E44" s="871"/>
      <c r="F44" s="870"/>
      <c r="G44" s="870"/>
      <c r="H44" s="866"/>
      <c r="I44" s="867"/>
    </row>
    <row r="45" spans="2:9" ht="12" customHeight="1">
      <c r="B45" s="1661" t="s">
        <v>1114</v>
      </c>
      <c r="C45" s="1666"/>
      <c r="D45" s="870">
        <f>SUM(D46:D48)</f>
        <v>1629219</v>
      </c>
      <c r="E45" s="871">
        <f>+D45/D$7*100</f>
        <v>6.506721870118367</v>
      </c>
      <c r="F45" s="870">
        <f>SUM(F46:F48)</f>
        <v>980902</v>
      </c>
      <c r="G45" s="871">
        <f>+F45/F$7*100</f>
        <v>3.2657292033168472</v>
      </c>
      <c r="H45" s="866">
        <f>F45-D45</f>
        <v>-648317</v>
      </c>
      <c r="I45" s="867">
        <v>-39.8</v>
      </c>
    </row>
    <row r="46" spans="2:9" ht="12" customHeight="1">
      <c r="B46" s="868"/>
      <c r="C46" s="869" t="s">
        <v>1115</v>
      </c>
      <c r="D46" s="870">
        <v>14384</v>
      </c>
      <c r="E46" s="870">
        <v>0</v>
      </c>
      <c r="F46" s="870">
        <v>4930</v>
      </c>
      <c r="G46" s="870">
        <v>0</v>
      </c>
      <c r="H46" s="870">
        <v>0</v>
      </c>
      <c r="I46" s="872">
        <v>0</v>
      </c>
    </row>
    <row r="47" spans="2:9" ht="12" customHeight="1">
      <c r="B47" s="868"/>
      <c r="C47" s="869" t="s">
        <v>1116</v>
      </c>
      <c r="D47" s="870">
        <v>1607867</v>
      </c>
      <c r="E47" s="870">
        <v>0</v>
      </c>
      <c r="F47" s="870">
        <v>975972</v>
      </c>
      <c r="G47" s="870">
        <v>0</v>
      </c>
      <c r="H47" s="870">
        <v>0</v>
      </c>
      <c r="I47" s="872">
        <v>0</v>
      </c>
    </row>
    <row r="48" spans="2:9" ht="12" customHeight="1">
      <c r="B48" s="868"/>
      <c r="C48" s="869" t="s">
        <v>1117</v>
      </c>
      <c r="D48" s="870">
        <v>6968</v>
      </c>
      <c r="E48" s="870">
        <v>0</v>
      </c>
      <c r="F48" s="870">
        <v>0</v>
      </c>
      <c r="G48" s="870">
        <v>0</v>
      </c>
      <c r="H48" s="870">
        <v>0</v>
      </c>
      <c r="I48" s="872">
        <v>0</v>
      </c>
    </row>
    <row r="49" spans="2:9" ht="12" customHeight="1">
      <c r="B49" s="868"/>
      <c r="C49" s="869"/>
      <c r="D49" s="870"/>
      <c r="E49" s="871"/>
      <c r="F49" s="870"/>
      <c r="G49" s="871"/>
      <c r="H49" s="866"/>
      <c r="I49" s="867"/>
    </row>
    <row r="50" spans="2:9" ht="12" customHeight="1">
      <c r="B50" s="1661" t="s">
        <v>1118</v>
      </c>
      <c r="C50" s="1666"/>
      <c r="D50" s="870">
        <f>SUM(D51:D56)</f>
        <v>118617</v>
      </c>
      <c r="E50" s="871">
        <f>+D50/D$7*100</f>
        <v>0.47372871791197524</v>
      </c>
      <c r="F50" s="870">
        <f>SUM(F51:F56)</f>
        <v>206657</v>
      </c>
      <c r="G50" s="871">
        <f>+F50/F$7*100</f>
        <v>0.6880257150763784</v>
      </c>
      <c r="H50" s="866">
        <f>F50-D50</f>
        <v>88040</v>
      </c>
      <c r="I50" s="867">
        <v>74.2</v>
      </c>
    </row>
    <row r="51" spans="2:9" ht="12" customHeight="1">
      <c r="B51" s="862"/>
      <c r="C51" s="869" t="s">
        <v>1119</v>
      </c>
      <c r="D51" s="870">
        <v>13702</v>
      </c>
      <c r="E51" s="870">
        <v>0</v>
      </c>
      <c r="F51" s="870">
        <v>28970</v>
      </c>
      <c r="G51" s="870">
        <v>0</v>
      </c>
      <c r="H51" s="870">
        <v>0</v>
      </c>
      <c r="I51" s="872">
        <v>0</v>
      </c>
    </row>
    <row r="52" spans="2:9" ht="12" customHeight="1">
      <c r="B52" s="862"/>
      <c r="C52" s="869" t="s">
        <v>1120</v>
      </c>
      <c r="D52" s="870">
        <v>43864</v>
      </c>
      <c r="E52" s="870">
        <v>0</v>
      </c>
      <c r="F52" s="870">
        <v>0</v>
      </c>
      <c r="G52" s="870">
        <v>0</v>
      </c>
      <c r="H52" s="870">
        <v>0</v>
      </c>
      <c r="I52" s="872">
        <v>0</v>
      </c>
    </row>
    <row r="53" spans="2:9" ht="12" customHeight="1">
      <c r="B53" s="868"/>
      <c r="C53" s="869" t="s">
        <v>1121</v>
      </c>
      <c r="D53" s="870">
        <v>39593</v>
      </c>
      <c r="E53" s="870">
        <v>0</v>
      </c>
      <c r="F53" s="870">
        <v>20648</v>
      </c>
      <c r="G53" s="870">
        <v>0</v>
      </c>
      <c r="H53" s="870">
        <v>0</v>
      </c>
      <c r="I53" s="872">
        <v>0</v>
      </c>
    </row>
    <row r="54" spans="2:9" ht="12" customHeight="1">
      <c r="B54" s="868"/>
      <c r="C54" s="869" t="s">
        <v>1122</v>
      </c>
      <c r="D54" s="870">
        <v>16224</v>
      </c>
      <c r="E54" s="870">
        <v>0</v>
      </c>
      <c r="F54" s="870">
        <v>17512</v>
      </c>
      <c r="G54" s="870">
        <v>0</v>
      </c>
      <c r="H54" s="870">
        <v>0</v>
      </c>
      <c r="I54" s="872">
        <v>0</v>
      </c>
    </row>
    <row r="55" spans="2:9" ht="12" customHeight="1">
      <c r="B55" s="868"/>
      <c r="C55" s="869" t="s">
        <v>1123</v>
      </c>
      <c r="D55" s="870">
        <v>0</v>
      </c>
      <c r="E55" s="870">
        <v>0</v>
      </c>
      <c r="F55" s="870">
        <v>106343</v>
      </c>
      <c r="G55" s="870">
        <v>0</v>
      </c>
      <c r="H55" s="870">
        <v>0</v>
      </c>
      <c r="I55" s="872">
        <v>0</v>
      </c>
    </row>
    <row r="56" spans="2:9" ht="12" customHeight="1">
      <c r="B56" s="862"/>
      <c r="C56" s="869" t="s">
        <v>1124</v>
      </c>
      <c r="D56" s="101">
        <v>5234</v>
      </c>
      <c r="E56" s="870">
        <v>0</v>
      </c>
      <c r="F56" s="101">
        <v>33184</v>
      </c>
      <c r="G56" s="870">
        <v>0</v>
      </c>
      <c r="H56" s="870">
        <v>0</v>
      </c>
      <c r="I56" s="872">
        <v>0</v>
      </c>
    </row>
    <row r="57" spans="2:9" ht="12" customHeight="1">
      <c r="B57" s="862"/>
      <c r="C57" s="863"/>
      <c r="D57" s="101"/>
      <c r="E57" s="873"/>
      <c r="F57" s="101"/>
      <c r="G57" s="873"/>
      <c r="H57" s="870">
        <v>0</v>
      </c>
      <c r="I57" s="872">
        <v>0</v>
      </c>
    </row>
    <row r="58" spans="2:9" ht="12" customHeight="1">
      <c r="B58" s="1661" t="s">
        <v>1125</v>
      </c>
      <c r="C58" s="1662"/>
      <c r="D58" s="101">
        <f>SUM(D59:D60)</f>
        <v>899554</v>
      </c>
      <c r="E58" s="874">
        <f>+D58/D$7*100</f>
        <v>3.592609517291695</v>
      </c>
      <c r="F58" s="101">
        <f>SUM(F59:F60)</f>
        <v>908355</v>
      </c>
      <c r="G58" s="874">
        <f>+F58/F$7*100</f>
        <v>3.0241975757811432</v>
      </c>
      <c r="H58" s="866">
        <f>F58-D58</f>
        <v>8801</v>
      </c>
      <c r="I58" s="867">
        <v>1</v>
      </c>
    </row>
    <row r="59" spans="2:9" ht="12" customHeight="1">
      <c r="B59" s="862"/>
      <c r="C59" s="875" t="s">
        <v>1126</v>
      </c>
      <c r="D59" s="101">
        <v>896677</v>
      </c>
      <c r="E59" s="870">
        <v>0</v>
      </c>
      <c r="F59" s="101">
        <v>895793</v>
      </c>
      <c r="G59" s="870">
        <v>0</v>
      </c>
      <c r="H59" s="870">
        <v>0</v>
      </c>
      <c r="I59" s="872">
        <v>0</v>
      </c>
    </row>
    <row r="60" spans="2:9" ht="12" customHeight="1">
      <c r="B60" s="862"/>
      <c r="C60" s="869" t="s">
        <v>1127</v>
      </c>
      <c r="D60" s="101">
        <v>2877</v>
      </c>
      <c r="E60" s="870">
        <v>0</v>
      </c>
      <c r="F60" s="101">
        <v>12562</v>
      </c>
      <c r="G60" s="870">
        <v>0</v>
      </c>
      <c r="H60" s="870">
        <v>0</v>
      </c>
      <c r="I60" s="872">
        <v>0</v>
      </c>
    </row>
    <row r="61" spans="2:9" ht="12" customHeight="1">
      <c r="B61" s="862"/>
      <c r="C61" s="869"/>
      <c r="D61" s="101"/>
      <c r="E61" s="873"/>
      <c r="F61" s="101"/>
      <c r="G61" s="873"/>
      <c r="H61" s="876"/>
      <c r="I61" s="877"/>
    </row>
    <row r="62" spans="2:9" ht="12" customHeight="1">
      <c r="B62" s="1661" t="s">
        <v>1128</v>
      </c>
      <c r="C62" s="1662"/>
      <c r="D62" s="101">
        <f>SUM(D63:D70)</f>
        <v>1912401</v>
      </c>
      <c r="E62" s="874">
        <f>+D62/D$7*100</f>
        <v>7.637684934398775</v>
      </c>
      <c r="F62" s="101">
        <f>SUM(F63:F70)</f>
        <v>2716694</v>
      </c>
      <c r="G62" s="874">
        <v>9.1</v>
      </c>
      <c r="H62" s="866">
        <f>F62-D62</f>
        <v>804293</v>
      </c>
      <c r="I62" s="867">
        <v>42.1</v>
      </c>
    </row>
    <row r="63" spans="2:9" ht="12" customHeight="1">
      <c r="B63" s="862"/>
      <c r="C63" s="869" t="s">
        <v>1129</v>
      </c>
      <c r="D63" s="101">
        <v>54532</v>
      </c>
      <c r="E63" s="870">
        <v>0</v>
      </c>
      <c r="F63" s="101">
        <v>60121</v>
      </c>
      <c r="G63" s="870">
        <v>0</v>
      </c>
      <c r="H63" s="870">
        <v>0</v>
      </c>
      <c r="I63" s="872">
        <v>0</v>
      </c>
    </row>
    <row r="64" spans="2:9" ht="12" customHeight="1">
      <c r="B64" s="868"/>
      <c r="C64" s="869" t="s">
        <v>1130</v>
      </c>
      <c r="D64" s="101">
        <v>29912</v>
      </c>
      <c r="E64" s="870">
        <v>0</v>
      </c>
      <c r="F64" s="101">
        <v>35871</v>
      </c>
      <c r="G64" s="870">
        <v>0</v>
      </c>
      <c r="H64" s="870">
        <v>0</v>
      </c>
      <c r="I64" s="872">
        <v>0</v>
      </c>
    </row>
    <row r="65" spans="2:9" ht="12" customHeight="1">
      <c r="B65" s="868"/>
      <c r="C65" s="869" t="s">
        <v>1131</v>
      </c>
      <c r="D65" s="101">
        <v>35919</v>
      </c>
      <c r="E65" s="870">
        <v>0</v>
      </c>
      <c r="F65" s="101">
        <v>1943</v>
      </c>
      <c r="G65" s="870">
        <v>0</v>
      </c>
      <c r="H65" s="870">
        <v>0</v>
      </c>
      <c r="I65" s="872">
        <v>0</v>
      </c>
    </row>
    <row r="66" spans="2:9" ht="12" customHeight="1">
      <c r="B66" s="868"/>
      <c r="C66" s="869" t="s">
        <v>1132</v>
      </c>
      <c r="D66" s="101">
        <v>731345</v>
      </c>
      <c r="E66" s="870">
        <v>0</v>
      </c>
      <c r="F66" s="101">
        <v>1535287</v>
      </c>
      <c r="G66" s="870">
        <v>0</v>
      </c>
      <c r="H66" s="870">
        <v>0</v>
      </c>
      <c r="I66" s="872">
        <v>0</v>
      </c>
    </row>
    <row r="67" spans="2:9" ht="12" customHeight="1">
      <c r="B67" s="868"/>
      <c r="C67" s="869" t="s">
        <v>1133</v>
      </c>
      <c r="D67" s="101">
        <v>972187</v>
      </c>
      <c r="E67" s="870">
        <v>0</v>
      </c>
      <c r="F67" s="101">
        <v>1037521</v>
      </c>
      <c r="G67" s="870">
        <v>0</v>
      </c>
      <c r="H67" s="870">
        <v>0</v>
      </c>
      <c r="I67" s="872">
        <v>0</v>
      </c>
    </row>
    <row r="68" spans="2:9" ht="12" customHeight="1">
      <c r="B68" s="868"/>
      <c r="C68" s="869" t="s">
        <v>1134</v>
      </c>
      <c r="D68" s="101">
        <v>76475</v>
      </c>
      <c r="E68" s="870">
        <v>0</v>
      </c>
      <c r="F68" s="101">
        <v>44636</v>
      </c>
      <c r="G68" s="870">
        <v>0</v>
      </c>
      <c r="H68" s="870">
        <v>0</v>
      </c>
      <c r="I68" s="872">
        <v>0</v>
      </c>
    </row>
    <row r="69" spans="2:9" ht="12" customHeight="1">
      <c r="B69" s="868"/>
      <c r="C69" s="869" t="s">
        <v>1135</v>
      </c>
      <c r="D69" s="101">
        <v>10821</v>
      </c>
      <c r="E69" s="870">
        <v>0</v>
      </c>
      <c r="F69" s="101">
        <v>0</v>
      </c>
      <c r="G69" s="870">
        <v>0</v>
      </c>
      <c r="H69" s="870">
        <v>0</v>
      </c>
      <c r="I69" s="872">
        <v>0</v>
      </c>
    </row>
    <row r="70" spans="2:9" ht="12" customHeight="1">
      <c r="B70" s="878"/>
      <c r="C70" s="879" t="s">
        <v>1136</v>
      </c>
      <c r="D70" s="110">
        <v>1210</v>
      </c>
      <c r="E70" s="880">
        <v>0</v>
      </c>
      <c r="F70" s="110">
        <v>1315</v>
      </c>
      <c r="G70" s="880">
        <v>0</v>
      </c>
      <c r="H70" s="880">
        <v>0</v>
      </c>
      <c r="I70" s="881">
        <v>0</v>
      </c>
    </row>
    <row r="71" spans="2:9" ht="12" customHeight="1">
      <c r="B71" s="853" t="s">
        <v>1137</v>
      </c>
      <c r="D71" s="856"/>
      <c r="E71" s="856"/>
      <c r="F71" s="856"/>
      <c r="G71" s="865"/>
      <c r="H71" s="856"/>
      <c r="I71" s="856"/>
    </row>
    <row r="72" spans="4:9" ht="12" customHeight="1">
      <c r="D72" s="856"/>
      <c r="E72" s="856"/>
      <c r="F72" s="856"/>
      <c r="G72" s="865"/>
      <c r="H72" s="856"/>
      <c r="I72" s="856"/>
    </row>
    <row r="73" spans="4:9" ht="12" customHeight="1">
      <c r="D73" s="856"/>
      <c r="E73" s="856"/>
      <c r="F73" s="856"/>
      <c r="G73" s="865"/>
      <c r="H73" s="856"/>
      <c r="I73" s="856"/>
    </row>
    <row r="74" spans="7:8" ht="12" customHeight="1">
      <c r="G74" s="882"/>
      <c r="H74" s="856"/>
    </row>
    <row r="75" spans="7:8" ht="12" customHeight="1">
      <c r="G75" s="882"/>
      <c r="H75" s="856"/>
    </row>
    <row r="76" spans="7:8" ht="12" customHeight="1">
      <c r="G76" s="882"/>
      <c r="H76" s="856"/>
    </row>
    <row r="77" spans="7:8" ht="12" customHeight="1">
      <c r="G77" s="882"/>
      <c r="H77" s="856"/>
    </row>
    <row r="78" spans="7:8" ht="12" customHeight="1">
      <c r="G78" s="882"/>
      <c r="H78" s="856"/>
    </row>
    <row r="79" spans="7:8" ht="12" customHeight="1">
      <c r="G79" s="882"/>
      <c r="H79" s="856"/>
    </row>
    <row r="80" spans="7:8" ht="12" customHeight="1">
      <c r="G80" s="882"/>
      <c r="H80" s="856"/>
    </row>
    <row r="81" spans="7:8" ht="12" customHeight="1">
      <c r="G81" s="882"/>
      <c r="H81" s="856"/>
    </row>
    <row r="82" spans="7:8" ht="12" customHeight="1">
      <c r="G82" s="882"/>
      <c r="H82" s="856"/>
    </row>
    <row r="83" spans="7:8" ht="12" customHeight="1">
      <c r="G83" s="882"/>
      <c r="H83" s="856"/>
    </row>
    <row r="84" ht="12" customHeight="1">
      <c r="H84" s="856"/>
    </row>
    <row r="85" ht="12" customHeight="1">
      <c r="H85" s="856"/>
    </row>
    <row r="86" ht="12" customHeight="1">
      <c r="H86" s="856"/>
    </row>
    <row r="87" ht="12" customHeight="1">
      <c r="H87" s="856"/>
    </row>
    <row r="88" ht="12" customHeight="1">
      <c r="H88" s="856"/>
    </row>
    <row r="89" ht="12" customHeight="1">
      <c r="H89" s="856"/>
    </row>
    <row r="90" ht="12" customHeight="1">
      <c r="H90" s="856"/>
    </row>
    <row r="91" ht="12" customHeight="1">
      <c r="H91" s="856"/>
    </row>
    <row r="92" ht="12" customHeight="1">
      <c r="H92" s="856"/>
    </row>
    <row r="93" ht="12" customHeight="1">
      <c r="H93" s="856"/>
    </row>
    <row r="94" ht="12" customHeight="1">
      <c r="H94" s="856"/>
    </row>
    <row r="95" ht="12" customHeight="1">
      <c r="H95" s="856"/>
    </row>
    <row r="96" ht="12" customHeight="1">
      <c r="H96" s="856"/>
    </row>
    <row r="97" ht="12" customHeight="1">
      <c r="H97" s="856"/>
    </row>
    <row r="98" ht="12" customHeight="1">
      <c r="H98" s="856"/>
    </row>
    <row r="99" ht="12" customHeight="1">
      <c r="H99" s="856"/>
    </row>
    <row r="100" ht="12" customHeight="1">
      <c r="H100" s="856"/>
    </row>
    <row r="101" ht="12" customHeight="1">
      <c r="H101" s="856"/>
    </row>
    <row r="102" ht="12" customHeight="1">
      <c r="H102" s="856"/>
    </row>
    <row r="103" ht="12" customHeight="1">
      <c r="H103" s="856"/>
    </row>
    <row r="104" ht="12" customHeight="1">
      <c r="H104" s="856"/>
    </row>
    <row r="105" ht="12" customHeight="1">
      <c r="H105" s="856"/>
    </row>
    <row r="106" ht="12" customHeight="1">
      <c r="H106" s="856"/>
    </row>
    <row r="107" ht="12" customHeight="1">
      <c r="H107" s="856"/>
    </row>
    <row r="108" ht="12" customHeight="1">
      <c r="H108" s="856"/>
    </row>
    <row r="109" ht="12" customHeight="1">
      <c r="H109" s="856"/>
    </row>
    <row r="110" ht="12" customHeight="1">
      <c r="H110" s="856"/>
    </row>
    <row r="111" ht="12" customHeight="1">
      <c r="H111" s="856"/>
    </row>
    <row r="112" ht="12" customHeight="1">
      <c r="H112" s="856"/>
    </row>
    <row r="113" ht="12" customHeight="1">
      <c r="H113" s="856"/>
    </row>
    <row r="114" ht="12" customHeight="1">
      <c r="H114" s="856"/>
    </row>
    <row r="115" ht="12" customHeight="1">
      <c r="H115" s="856"/>
    </row>
    <row r="116" ht="12" customHeight="1">
      <c r="H116" s="856"/>
    </row>
    <row r="117" ht="12" customHeight="1">
      <c r="H117" s="856"/>
    </row>
    <row r="118" ht="12" customHeight="1">
      <c r="H118" s="856"/>
    </row>
    <row r="119" ht="12" customHeight="1">
      <c r="H119" s="856"/>
    </row>
    <row r="120" ht="12" customHeight="1">
      <c r="H120" s="856"/>
    </row>
    <row r="121" ht="12" customHeight="1">
      <c r="H121" s="856"/>
    </row>
    <row r="122" ht="12" customHeight="1">
      <c r="H122" s="856"/>
    </row>
    <row r="123" ht="12" customHeight="1">
      <c r="H123" s="856"/>
    </row>
    <row r="124" ht="12" customHeight="1">
      <c r="H124" s="856"/>
    </row>
    <row r="125" ht="12" customHeight="1">
      <c r="H125" s="856"/>
    </row>
    <row r="126" ht="12" customHeight="1">
      <c r="H126" s="856"/>
    </row>
    <row r="127" ht="12" customHeight="1">
      <c r="H127" s="856"/>
    </row>
    <row r="128" ht="12" customHeight="1">
      <c r="H128" s="856"/>
    </row>
    <row r="129" ht="12" customHeight="1">
      <c r="H129" s="856"/>
    </row>
    <row r="130" ht="12" customHeight="1">
      <c r="H130" s="856"/>
    </row>
    <row r="131" ht="12" customHeight="1">
      <c r="H131" s="856"/>
    </row>
    <row r="132" ht="12" customHeight="1">
      <c r="H132" s="856"/>
    </row>
    <row r="133" ht="12" customHeight="1">
      <c r="H133" s="856"/>
    </row>
    <row r="134" ht="12" customHeight="1">
      <c r="H134" s="856"/>
    </row>
  </sheetData>
  <mergeCells count="19">
    <mergeCell ref="B4:C6"/>
    <mergeCell ref="H4:I4"/>
    <mergeCell ref="H5:H6"/>
    <mergeCell ref="I5:I6"/>
    <mergeCell ref="F4:G4"/>
    <mergeCell ref="D4:E4"/>
    <mergeCell ref="D5:D6"/>
    <mergeCell ref="E5:E6"/>
    <mergeCell ref="F5:F6"/>
    <mergeCell ref="G5:G6"/>
    <mergeCell ref="B58:C58"/>
    <mergeCell ref="B62:C62"/>
    <mergeCell ref="B7:C7"/>
    <mergeCell ref="B9:C9"/>
    <mergeCell ref="B13:C13"/>
    <mergeCell ref="B33:C33"/>
    <mergeCell ref="B45:C45"/>
    <mergeCell ref="B50:C50"/>
    <mergeCell ref="B31:C31"/>
  </mergeCells>
  <printOptions/>
  <pageMargins left="0.3937007874015748" right="0.31496062992125984" top="0.36" bottom="0.3937007874015748" header="0.2755905511811024" footer="0.1968503937007874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A33"/>
  <sheetViews>
    <sheetView workbookViewId="0" topLeftCell="A1">
      <selection activeCell="A1" sqref="A1"/>
    </sheetView>
  </sheetViews>
  <sheetFormatPr defaultColWidth="9.00390625" defaultRowHeight="13.5"/>
  <cols>
    <col min="1" max="1" width="2.625" style="883" customWidth="1"/>
    <col min="2" max="2" width="10.50390625" style="883" customWidth="1"/>
    <col min="3" max="4" width="5.625" style="883" customWidth="1"/>
    <col min="5" max="5" width="3.25390625" style="883" customWidth="1"/>
    <col min="6" max="7" width="5.625" style="883" customWidth="1"/>
    <col min="8" max="8" width="3.625" style="883" customWidth="1"/>
    <col min="9" max="9" width="4.625" style="883" bestFit="1" customWidth="1"/>
    <col min="10" max="13" width="5.625" style="883" customWidth="1"/>
    <col min="14" max="15" width="3.875" style="883" customWidth="1"/>
    <col min="16" max="17" width="4.125" style="883" bestFit="1" customWidth="1"/>
    <col min="18" max="18" width="5.625" style="883" customWidth="1"/>
    <col min="19" max="20" width="4.125" style="883" bestFit="1" customWidth="1"/>
    <col min="21" max="21" width="5.625" style="883" customWidth="1"/>
    <col min="22" max="22" width="4.25390625" style="883" customWidth="1"/>
    <col min="23" max="25" width="5.625" style="883" customWidth="1"/>
    <col min="26" max="26" width="4.125" style="883" bestFit="1" customWidth="1"/>
    <col min="27" max="27" width="5.75390625" style="883" customWidth="1"/>
    <col min="28" max="16384" width="9.00390625" style="883" customWidth="1"/>
  </cols>
  <sheetData>
    <row r="2" spans="2:24" ht="14.25">
      <c r="B2" s="884" t="s">
        <v>1181</v>
      </c>
      <c r="J2" s="885"/>
      <c r="K2" s="885"/>
      <c r="L2" s="885"/>
      <c r="M2" s="885"/>
      <c r="N2" s="885"/>
      <c r="O2" s="885"/>
      <c r="R2" s="885"/>
      <c r="S2" s="885"/>
      <c r="T2" s="885"/>
      <c r="U2" s="885"/>
      <c r="V2" s="885"/>
      <c r="W2" s="885"/>
      <c r="X2" s="885"/>
    </row>
    <row r="3" spans="3:27" ht="12.75" thickBot="1">
      <c r="C3" s="886"/>
      <c r="D3" s="886"/>
      <c r="E3" s="886"/>
      <c r="F3" s="887"/>
      <c r="G3" s="887"/>
      <c r="H3" s="887"/>
      <c r="I3" s="887"/>
      <c r="J3" s="887"/>
      <c r="K3" s="887"/>
      <c r="L3" s="887"/>
      <c r="M3" s="887"/>
      <c r="N3" s="887"/>
      <c r="O3" s="887"/>
      <c r="P3" s="887"/>
      <c r="Q3" s="887"/>
      <c r="R3" s="887"/>
      <c r="S3" s="887"/>
      <c r="T3" s="887"/>
      <c r="U3" s="885"/>
      <c r="V3" s="885"/>
      <c r="W3" s="885"/>
      <c r="X3" s="885"/>
      <c r="AA3" s="888" t="s">
        <v>1155</v>
      </c>
    </row>
    <row r="4" spans="1:27" ht="14.25" customHeight="1" thickTop="1">
      <c r="A4" s="889"/>
      <c r="B4" s="890"/>
      <c r="C4" s="1694" t="s">
        <v>1156</v>
      </c>
      <c r="D4" s="1695"/>
      <c r="E4" s="1695"/>
      <c r="F4" s="1696"/>
      <c r="G4" s="1689" t="s">
        <v>1157</v>
      </c>
      <c r="H4" s="1699"/>
      <c r="I4" s="1699"/>
      <c r="J4" s="1699"/>
      <c r="K4" s="1699"/>
      <c r="L4" s="1699"/>
      <c r="M4" s="1699"/>
      <c r="N4" s="1699"/>
      <c r="O4" s="1699"/>
      <c r="P4" s="1699"/>
      <c r="Q4" s="1699"/>
      <c r="R4" s="1699"/>
      <c r="S4" s="1699"/>
      <c r="T4" s="1690"/>
      <c r="U4" s="1694" t="s">
        <v>1158</v>
      </c>
      <c r="V4" s="1695"/>
      <c r="W4" s="1695"/>
      <c r="X4" s="1696"/>
      <c r="Y4" s="892" t="s">
        <v>1159</v>
      </c>
      <c r="Z4" s="1678" t="s">
        <v>1160</v>
      </c>
      <c r="AA4" s="1679"/>
    </row>
    <row r="5" spans="1:27" ht="13.5" customHeight="1">
      <c r="A5" s="889"/>
      <c r="B5" s="1685" t="s">
        <v>1139</v>
      </c>
      <c r="C5" s="893" t="s">
        <v>1140</v>
      </c>
      <c r="D5" s="1687" t="s">
        <v>1161</v>
      </c>
      <c r="E5" s="1700"/>
      <c r="F5" s="1688"/>
      <c r="G5" s="1687" t="s">
        <v>1162</v>
      </c>
      <c r="H5" s="1700"/>
      <c r="I5" s="1688"/>
      <c r="J5" s="1687" t="s">
        <v>1163</v>
      </c>
      <c r="K5" s="1688"/>
      <c r="L5" s="1687" t="s">
        <v>1164</v>
      </c>
      <c r="M5" s="1688"/>
      <c r="N5" s="1697" t="s">
        <v>1165</v>
      </c>
      <c r="O5" s="1698"/>
      <c r="P5" s="1697" t="s">
        <v>1166</v>
      </c>
      <c r="Q5" s="1698"/>
      <c r="R5" s="1687" t="s">
        <v>1167</v>
      </c>
      <c r="S5" s="1700"/>
      <c r="T5" s="1688"/>
      <c r="U5" s="1684" t="s">
        <v>1168</v>
      </c>
      <c r="V5" s="1691" t="s">
        <v>1169</v>
      </c>
      <c r="W5" s="894" t="s">
        <v>1170</v>
      </c>
      <c r="X5" s="895" t="s">
        <v>1171</v>
      </c>
      <c r="Y5" s="893" t="s">
        <v>1141</v>
      </c>
      <c r="Z5" s="1680"/>
      <c r="AA5" s="1681"/>
    </row>
    <row r="6" spans="1:27" ht="13.5" customHeight="1">
      <c r="A6" s="889"/>
      <c r="B6" s="1685"/>
      <c r="C6" s="896" t="s">
        <v>1142</v>
      </c>
      <c r="D6" s="1689"/>
      <c r="E6" s="1699"/>
      <c r="F6" s="1690"/>
      <c r="G6" s="1689"/>
      <c r="H6" s="1699"/>
      <c r="I6" s="1690"/>
      <c r="J6" s="1689"/>
      <c r="K6" s="1690"/>
      <c r="L6" s="1689"/>
      <c r="M6" s="1690"/>
      <c r="N6" s="1680"/>
      <c r="O6" s="1681"/>
      <c r="P6" s="1680"/>
      <c r="Q6" s="1681"/>
      <c r="R6" s="1701"/>
      <c r="S6" s="1702"/>
      <c r="T6" s="1703"/>
      <c r="U6" s="1685"/>
      <c r="V6" s="1692"/>
      <c r="W6" s="893" t="s">
        <v>1172</v>
      </c>
      <c r="X6" s="895" t="s">
        <v>1172</v>
      </c>
      <c r="Y6" s="896" t="s">
        <v>1143</v>
      </c>
      <c r="Z6" s="1682"/>
      <c r="AA6" s="1683"/>
    </row>
    <row r="7" spans="1:27" ht="12">
      <c r="A7" s="889"/>
      <c r="B7" s="897"/>
      <c r="C7" s="896" t="s">
        <v>1173</v>
      </c>
      <c r="D7" s="896" t="s">
        <v>1174</v>
      </c>
      <c r="E7" s="898" t="s">
        <v>1173</v>
      </c>
      <c r="F7" s="899"/>
      <c r="G7" s="900" t="s">
        <v>1144</v>
      </c>
      <c r="H7" s="901" t="s">
        <v>1173</v>
      </c>
      <c r="I7" s="898"/>
      <c r="J7" s="902" t="s">
        <v>1174</v>
      </c>
      <c r="K7" s="891" t="s">
        <v>1173</v>
      </c>
      <c r="L7" s="902" t="s">
        <v>1174</v>
      </c>
      <c r="M7" s="891" t="s">
        <v>1173</v>
      </c>
      <c r="N7" s="1682"/>
      <c r="O7" s="1683"/>
      <c r="P7" s="1682"/>
      <c r="Q7" s="1683"/>
      <c r="R7" s="902" t="s">
        <v>1174</v>
      </c>
      <c r="S7" s="903" t="s">
        <v>1173</v>
      </c>
      <c r="T7" s="900"/>
      <c r="U7" s="1686"/>
      <c r="V7" s="1693"/>
      <c r="W7" s="896" t="s">
        <v>1175</v>
      </c>
      <c r="X7" s="891" t="s">
        <v>1175</v>
      </c>
      <c r="Y7" s="904" t="s">
        <v>1176</v>
      </c>
      <c r="Z7" s="898" t="s">
        <v>1177</v>
      </c>
      <c r="AA7" s="899"/>
    </row>
    <row r="8" spans="1:27" s="911" customFormat="1" ht="18.75" customHeight="1">
      <c r="A8" s="905"/>
      <c r="B8" s="906" t="s">
        <v>1178</v>
      </c>
      <c r="C8" s="907">
        <f>SUM(C9:C21,C23:C31)</f>
        <v>2</v>
      </c>
      <c r="D8" s="908">
        <f>SUM(D9:D21,D23:D31)</f>
        <v>2</v>
      </c>
      <c r="E8" s="909">
        <f>SUM(E9:E21,E23:E31)</f>
        <v>2</v>
      </c>
      <c r="F8" s="908">
        <f>SUM(F9:F21,F23:F31)</f>
        <v>80</v>
      </c>
      <c r="G8" s="908">
        <v>2</v>
      </c>
      <c r="H8" s="909"/>
      <c r="I8" s="908">
        <f>SUM(I9:I21,I23:I31)</f>
        <v>67</v>
      </c>
      <c r="J8" s="908">
        <f>SUM(J9:J21,J23:J31)</f>
        <v>5</v>
      </c>
      <c r="K8" s="908">
        <f>SUM(K9:K21,K23:K31)</f>
        <v>26</v>
      </c>
      <c r="L8" s="908">
        <f>SUM(L9:L21,L23:L31)</f>
        <v>8</v>
      </c>
      <c r="M8" s="908">
        <f>SUM(M9:M21,M23:M31)</f>
        <v>20</v>
      </c>
      <c r="N8" s="908"/>
      <c r="O8" s="908">
        <f>SUM(O9:O21,O23:O31)</f>
        <v>1</v>
      </c>
      <c r="P8" s="908"/>
      <c r="Q8" s="908">
        <f aca="true" t="shared" si="0" ref="Q8:AA8">SUM(Q9:Q21,Q23:Q31)</f>
        <v>1</v>
      </c>
      <c r="R8" s="908">
        <f t="shared" si="0"/>
        <v>1</v>
      </c>
      <c r="S8" s="909">
        <f t="shared" si="0"/>
        <v>1</v>
      </c>
      <c r="T8" s="908">
        <f t="shared" si="0"/>
        <v>7</v>
      </c>
      <c r="U8" s="908">
        <f t="shared" si="0"/>
        <v>1</v>
      </c>
      <c r="V8" s="908">
        <f t="shared" si="0"/>
        <v>7</v>
      </c>
      <c r="W8" s="908">
        <f t="shared" si="0"/>
        <v>83</v>
      </c>
      <c r="X8" s="908">
        <f t="shared" si="0"/>
        <v>8</v>
      </c>
      <c r="Y8" s="908">
        <f t="shared" si="0"/>
        <v>2</v>
      </c>
      <c r="Z8" s="909">
        <f t="shared" si="0"/>
        <v>1</v>
      </c>
      <c r="AA8" s="910">
        <f t="shared" si="0"/>
        <v>18</v>
      </c>
    </row>
    <row r="9" spans="1:27" ht="13.5" customHeight="1">
      <c r="A9" s="889"/>
      <c r="B9" s="912" t="s">
        <v>892</v>
      </c>
      <c r="C9" s="913">
        <v>2</v>
      </c>
      <c r="D9" s="913">
        <v>1</v>
      </c>
      <c r="E9" s="914"/>
      <c r="F9" s="913">
        <v>22</v>
      </c>
      <c r="G9" s="913">
        <v>2</v>
      </c>
      <c r="H9" s="915">
        <v>1</v>
      </c>
      <c r="I9" s="913">
        <v>14</v>
      </c>
      <c r="J9" s="913">
        <v>1</v>
      </c>
      <c r="K9" s="913">
        <v>3</v>
      </c>
      <c r="L9" s="913">
        <v>4</v>
      </c>
      <c r="M9" s="913">
        <v>4</v>
      </c>
      <c r="N9" s="913"/>
      <c r="O9" s="913">
        <v>1</v>
      </c>
      <c r="P9" s="914"/>
      <c r="Q9" s="913">
        <v>1</v>
      </c>
      <c r="R9" s="913">
        <v>1</v>
      </c>
      <c r="S9" s="914"/>
      <c r="T9" s="913">
        <v>0</v>
      </c>
      <c r="U9" s="913">
        <v>1</v>
      </c>
      <c r="V9" s="913">
        <v>1</v>
      </c>
      <c r="W9" s="913">
        <v>4</v>
      </c>
      <c r="X9" s="916">
        <v>0</v>
      </c>
      <c r="Y9" s="913">
        <v>1</v>
      </c>
      <c r="Z9" s="914">
        <v>1</v>
      </c>
      <c r="AA9" s="917">
        <v>18</v>
      </c>
    </row>
    <row r="10" spans="1:27" ht="13.5" customHeight="1">
      <c r="A10" s="889"/>
      <c r="B10" s="912" t="s">
        <v>893</v>
      </c>
      <c r="C10" s="916">
        <v>0</v>
      </c>
      <c r="D10" s="916">
        <v>0</v>
      </c>
      <c r="E10" s="915"/>
      <c r="F10" s="916">
        <v>4</v>
      </c>
      <c r="G10" s="916">
        <v>0</v>
      </c>
      <c r="H10" s="916"/>
      <c r="I10" s="916">
        <v>2</v>
      </c>
      <c r="J10" s="913">
        <v>1</v>
      </c>
      <c r="K10" s="913">
        <v>4</v>
      </c>
      <c r="L10" s="916">
        <v>0</v>
      </c>
      <c r="M10" s="916">
        <v>2</v>
      </c>
      <c r="N10" s="916"/>
      <c r="O10" s="916">
        <v>0</v>
      </c>
      <c r="P10" s="915"/>
      <c r="Q10" s="916">
        <v>0</v>
      </c>
      <c r="R10" s="916">
        <v>0</v>
      </c>
      <c r="S10" s="915"/>
      <c r="T10" s="913">
        <v>1</v>
      </c>
      <c r="U10" s="916">
        <v>0</v>
      </c>
      <c r="V10" s="916">
        <v>0</v>
      </c>
      <c r="W10" s="913">
        <v>1</v>
      </c>
      <c r="X10" s="916">
        <v>0</v>
      </c>
      <c r="Y10" s="916">
        <v>0</v>
      </c>
      <c r="Z10" s="916"/>
      <c r="AA10" s="918" t="s">
        <v>1145</v>
      </c>
    </row>
    <row r="11" spans="1:27" ht="13.5" customHeight="1">
      <c r="A11" s="889"/>
      <c r="B11" s="912" t="s">
        <v>894</v>
      </c>
      <c r="C11" s="916">
        <v>0</v>
      </c>
      <c r="D11" s="916">
        <v>1</v>
      </c>
      <c r="E11" s="915"/>
      <c r="F11" s="913">
        <v>7</v>
      </c>
      <c r="G11" s="913">
        <v>0</v>
      </c>
      <c r="H11" s="916"/>
      <c r="I11" s="916">
        <v>6</v>
      </c>
      <c r="J11" s="913">
        <v>1</v>
      </c>
      <c r="K11" s="916">
        <v>6</v>
      </c>
      <c r="L11" s="916">
        <v>0</v>
      </c>
      <c r="M11" s="916">
        <v>0</v>
      </c>
      <c r="N11" s="916"/>
      <c r="O11" s="916">
        <v>0</v>
      </c>
      <c r="P11" s="915"/>
      <c r="Q11" s="916">
        <v>0</v>
      </c>
      <c r="R11" s="916">
        <v>0</v>
      </c>
      <c r="S11" s="915"/>
      <c r="T11" s="913">
        <v>1</v>
      </c>
      <c r="U11" s="916">
        <v>0</v>
      </c>
      <c r="V11" s="916">
        <v>1</v>
      </c>
      <c r="W11" s="913">
        <v>1</v>
      </c>
      <c r="X11" s="913">
        <v>3</v>
      </c>
      <c r="Y11" s="916">
        <v>0</v>
      </c>
      <c r="Z11" s="916"/>
      <c r="AA11" s="918" t="s">
        <v>1145</v>
      </c>
    </row>
    <row r="12" spans="1:27" ht="13.5" customHeight="1">
      <c r="A12" s="889"/>
      <c r="B12" s="912" t="s">
        <v>895</v>
      </c>
      <c r="C12" s="916">
        <v>0</v>
      </c>
      <c r="D12" s="916">
        <v>0</v>
      </c>
      <c r="E12" s="915">
        <v>1</v>
      </c>
      <c r="F12" s="916">
        <v>8</v>
      </c>
      <c r="G12" s="916">
        <v>0</v>
      </c>
      <c r="H12" s="916"/>
      <c r="I12" s="913">
        <v>5</v>
      </c>
      <c r="J12" s="913">
        <v>1</v>
      </c>
      <c r="K12" s="913">
        <v>4</v>
      </c>
      <c r="L12" s="916">
        <v>0</v>
      </c>
      <c r="M12" s="916">
        <v>0</v>
      </c>
      <c r="N12" s="916"/>
      <c r="O12" s="916">
        <v>0</v>
      </c>
      <c r="P12" s="915"/>
      <c r="Q12" s="916">
        <v>0</v>
      </c>
      <c r="R12" s="916">
        <v>0</v>
      </c>
      <c r="S12" s="915"/>
      <c r="T12" s="913">
        <v>1</v>
      </c>
      <c r="U12" s="916">
        <v>0</v>
      </c>
      <c r="V12" s="916">
        <v>1</v>
      </c>
      <c r="W12" s="913">
        <v>5</v>
      </c>
      <c r="X12" s="913">
        <v>2</v>
      </c>
      <c r="Y12" s="916">
        <v>1</v>
      </c>
      <c r="Z12" s="916"/>
      <c r="AA12" s="918" t="s">
        <v>1145</v>
      </c>
    </row>
    <row r="13" spans="1:27" ht="13.5" customHeight="1">
      <c r="A13" s="889"/>
      <c r="B13" s="912" t="s">
        <v>896</v>
      </c>
      <c r="C13" s="916">
        <v>0</v>
      </c>
      <c r="D13" s="916">
        <v>0</v>
      </c>
      <c r="E13" s="915"/>
      <c r="F13" s="916">
        <v>2</v>
      </c>
      <c r="G13" s="916">
        <v>0</v>
      </c>
      <c r="H13" s="916"/>
      <c r="I13" s="916">
        <v>2</v>
      </c>
      <c r="J13" s="913">
        <v>1</v>
      </c>
      <c r="K13" s="913">
        <v>1</v>
      </c>
      <c r="L13" s="916">
        <v>0</v>
      </c>
      <c r="M13" s="916">
        <v>1</v>
      </c>
      <c r="N13" s="916"/>
      <c r="O13" s="916">
        <v>0</v>
      </c>
      <c r="P13" s="915"/>
      <c r="Q13" s="916">
        <v>0</v>
      </c>
      <c r="R13" s="916">
        <v>0</v>
      </c>
      <c r="S13" s="915"/>
      <c r="T13" s="913">
        <v>1</v>
      </c>
      <c r="U13" s="916">
        <v>0</v>
      </c>
      <c r="V13" s="916">
        <v>1</v>
      </c>
      <c r="W13" s="913">
        <v>3</v>
      </c>
      <c r="X13" s="916">
        <v>0</v>
      </c>
      <c r="Y13" s="916">
        <v>0</v>
      </c>
      <c r="Z13" s="916"/>
      <c r="AA13" s="918" t="s">
        <v>1145</v>
      </c>
    </row>
    <row r="14" spans="1:27" ht="13.5" customHeight="1">
      <c r="A14" s="889"/>
      <c r="B14" s="912" t="s">
        <v>897</v>
      </c>
      <c r="C14" s="916">
        <v>0</v>
      </c>
      <c r="D14" s="916">
        <v>0</v>
      </c>
      <c r="E14" s="915"/>
      <c r="F14" s="916">
        <v>2</v>
      </c>
      <c r="G14" s="916">
        <v>0</v>
      </c>
      <c r="H14" s="916"/>
      <c r="I14" s="916">
        <v>3</v>
      </c>
      <c r="J14" s="916">
        <v>0</v>
      </c>
      <c r="K14" s="913">
        <v>1</v>
      </c>
      <c r="L14" s="916">
        <v>0</v>
      </c>
      <c r="M14" s="916">
        <v>1</v>
      </c>
      <c r="N14" s="916"/>
      <c r="O14" s="916">
        <v>0</v>
      </c>
      <c r="P14" s="915"/>
      <c r="Q14" s="916">
        <v>0</v>
      </c>
      <c r="R14" s="916">
        <v>0</v>
      </c>
      <c r="S14" s="915"/>
      <c r="T14" s="913">
        <v>1</v>
      </c>
      <c r="U14" s="916">
        <v>0</v>
      </c>
      <c r="V14" s="916">
        <v>1</v>
      </c>
      <c r="W14" s="913">
        <v>9</v>
      </c>
      <c r="X14" s="916">
        <v>0</v>
      </c>
      <c r="Y14" s="916">
        <v>0</v>
      </c>
      <c r="Z14" s="916"/>
      <c r="AA14" s="918" t="s">
        <v>1145</v>
      </c>
    </row>
    <row r="15" spans="1:27" ht="13.5" customHeight="1">
      <c r="A15" s="889"/>
      <c r="B15" s="912" t="s">
        <v>898</v>
      </c>
      <c r="C15" s="916">
        <v>0</v>
      </c>
      <c r="D15" s="916">
        <v>0</v>
      </c>
      <c r="E15" s="915"/>
      <c r="F15" s="916">
        <v>2</v>
      </c>
      <c r="G15" s="916">
        <v>0</v>
      </c>
      <c r="H15" s="916"/>
      <c r="I15" s="916">
        <v>2</v>
      </c>
      <c r="J15" s="916">
        <v>0</v>
      </c>
      <c r="K15" s="913">
        <v>1</v>
      </c>
      <c r="L15" s="916">
        <v>0</v>
      </c>
      <c r="M15" s="916">
        <v>1</v>
      </c>
      <c r="N15" s="916"/>
      <c r="O15" s="916">
        <v>0</v>
      </c>
      <c r="P15" s="915"/>
      <c r="Q15" s="916">
        <v>0</v>
      </c>
      <c r="R15" s="916">
        <v>0</v>
      </c>
      <c r="S15" s="915">
        <v>1</v>
      </c>
      <c r="T15" s="913">
        <v>1</v>
      </c>
      <c r="U15" s="916">
        <v>0</v>
      </c>
      <c r="V15" s="916">
        <v>0</v>
      </c>
      <c r="W15" s="913">
        <v>3</v>
      </c>
      <c r="X15" s="916">
        <v>0</v>
      </c>
      <c r="Y15" s="916">
        <v>0</v>
      </c>
      <c r="Z15" s="916"/>
      <c r="AA15" s="918" t="s">
        <v>1145</v>
      </c>
    </row>
    <row r="16" spans="1:27" ht="13.5" customHeight="1">
      <c r="A16" s="889"/>
      <c r="B16" s="912" t="s">
        <v>899</v>
      </c>
      <c r="C16" s="916">
        <v>0</v>
      </c>
      <c r="D16" s="916">
        <v>0</v>
      </c>
      <c r="E16" s="915">
        <v>1</v>
      </c>
      <c r="F16" s="916">
        <v>3</v>
      </c>
      <c r="G16" s="916">
        <v>0</v>
      </c>
      <c r="H16" s="916"/>
      <c r="I16" s="916">
        <v>2</v>
      </c>
      <c r="J16" s="916">
        <v>0</v>
      </c>
      <c r="K16" s="916">
        <v>0</v>
      </c>
      <c r="L16" s="916">
        <v>1</v>
      </c>
      <c r="M16" s="916">
        <v>0</v>
      </c>
      <c r="N16" s="916"/>
      <c r="O16" s="916">
        <v>0</v>
      </c>
      <c r="P16" s="915"/>
      <c r="Q16" s="916">
        <v>0</v>
      </c>
      <c r="R16" s="916">
        <v>0</v>
      </c>
      <c r="S16" s="915"/>
      <c r="T16" s="913">
        <v>0</v>
      </c>
      <c r="U16" s="916">
        <v>0</v>
      </c>
      <c r="V16" s="916">
        <v>1</v>
      </c>
      <c r="W16" s="913">
        <v>2</v>
      </c>
      <c r="X16" s="916">
        <v>0</v>
      </c>
      <c r="Y16" s="916">
        <v>0</v>
      </c>
      <c r="Z16" s="916"/>
      <c r="AA16" s="918" t="s">
        <v>1145</v>
      </c>
    </row>
    <row r="17" spans="1:27" ht="13.5" customHeight="1">
      <c r="A17" s="889"/>
      <c r="B17" s="912" t="s">
        <v>900</v>
      </c>
      <c r="C17" s="916">
        <v>0</v>
      </c>
      <c r="D17" s="916">
        <v>0</v>
      </c>
      <c r="E17" s="915"/>
      <c r="F17" s="916">
        <v>2</v>
      </c>
      <c r="G17" s="916">
        <v>0</v>
      </c>
      <c r="H17" s="916"/>
      <c r="I17" s="916">
        <v>2</v>
      </c>
      <c r="J17" s="916">
        <v>0</v>
      </c>
      <c r="K17" s="913">
        <v>0</v>
      </c>
      <c r="L17" s="916">
        <v>1</v>
      </c>
      <c r="M17" s="916">
        <v>0</v>
      </c>
      <c r="N17" s="916"/>
      <c r="O17" s="916">
        <v>0</v>
      </c>
      <c r="P17" s="915"/>
      <c r="Q17" s="916">
        <v>0</v>
      </c>
      <c r="R17" s="916">
        <v>0</v>
      </c>
      <c r="S17" s="915"/>
      <c r="T17" s="913">
        <v>1</v>
      </c>
      <c r="U17" s="916">
        <v>0</v>
      </c>
      <c r="V17" s="916">
        <v>0</v>
      </c>
      <c r="W17" s="913">
        <v>2</v>
      </c>
      <c r="X17" s="916">
        <v>0</v>
      </c>
      <c r="Y17" s="916">
        <v>0</v>
      </c>
      <c r="Z17" s="916"/>
      <c r="AA17" s="918" t="s">
        <v>1145</v>
      </c>
    </row>
    <row r="18" spans="1:27" ht="13.5" customHeight="1">
      <c r="A18" s="889"/>
      <c r="B18" s="912" t="s">
        <v>901</v>
      </c>
      <c r="C18" s="916">
        <v>0</v>
      </c>
      <c r="D18" s="916">
        <v>0</v>
      </c>
      <c r="E18" s="915"/>
      <c r="F18" s="916">
        <v>2</v>
      </c>
      <c r="G18" s="916">
        <v>0</v>
      </c>
      <c r="H18" s="916"/>
      <c r="I18" s="916">
        <v>2</v>
      </c>
      <c r="J18" s="916">
        <v>0</v>
      </c>
      <c r="K18" s="913">
        <v>1</v>
      </c>
      <c r="L18" s="916">
        <v>0</v>
      </c>
      <c r="M18" s="916">
        <v>1</v>
      </c>
      <c r="N18" s="916"/>
      <c r="O18" s="916">
        <v>0</v>
      </c>
      <c r="P18" s="915"/>
      <c r="Q18" s="916">
        <v>0</v>
      </c>
      <c r="R18" s="916">
        <v>0</v>
      </c>
      <c r="S18" s="915"/>
      <c r="T18" s="913">
        <v>0</v>
      </c>
      <c r="U18" s="916">
        <v>0</v>
      </c>
      <c r="V18" s="916">
        <v>0</v>
      </c>
      <c r="W18" s="913">
        <v>1</v>
      </c>
      <c r="X18" s="916">
        <v>0</v>
      </c>
      <c r="Y18" s="916">
        <v>0</v>
      </c>
      <c r="Z18" s="916"/>
      <c r="AA18" s="918" t="s">
        <v>1145</v>
      </c>
    </row>
    <row r="19" spans="1:27" ht="13.5" customHeight="1">
      <c r="A19" s="889"/>
      <c r="B19" s="912" t="s">
        <v>902</v>
      </c>
      <c r="C19" s="916">
        <v>0</v>
      </c>
      <c r="D19" s="916">
        <v>0</v>
      </c>
      <c r="E19" s="915"/>
      <c r="F19" s="916">
        <v>2</v>
      </c>
      <c r="G19" s="916">
        <v>0</v>
      </c>
      <c r="H19" s="916"/>
      <c r="I19" s="916">
        <v>2</v>
      </c>
      <c r="J19" s="916">
        <v>0</v>
      </c>
      <c r="K19" s="916">
        <v>0</v>
      </c>
      <c r="L19" s="916">
        <v>0</v>
      </c>
      <c r="M19" s="916">
        <v>1</v>
      </c>
      <c r="N19" s="916"/>
      <c r="O19" s="916">
        <v>0</v>
      </c>
      <c r="P19" s="915"/>
      <c r="Q19" s="916">
        <v>0</v>
      </c>
      <c r="R19" s="916">
        <v>0</v>
      </c>
      <c r="S19" s="915"/>
      <c r="T19" s="916">
        <v>0</v>
      </c>
      <c r="U19" s="916">
        <v>0</v>
      </c>
      <c r="V19" s="916">
        <v>0</v>
      </c>
      <c r="W19" s="913">
        <v>7</v>
      </c>
      <c r="X19" s="916">
        <v>0</v>
      </c>
      <c r="Y19" s="916">
        <v>0</v>
      </c>
      <c r="Z19" s="916"/>
      <c r="AA19" s="918" t="s">
        <v>1145</v>
      </c>
    </row>
    <row r="20" spans="1:27" ht="13.5" customHeight="1">
      <c r="A20" s="889"/>
      <c r="B20" s="912" t="s">
        <v>903</v>
      </c>
      <c r="C20" s="916">
        <v>0</v>
      </c>
      <c r="D20" s="916">
        <v>0</v>
      </c>
      <c r="E20" s="915"/>
      <c r="F20" s="916">
        <v>1</v>
      </c>
      <c r="G20" s="916">
        <v>0</v>
      </c>
      <c r="H20" s="916"/>
      <c r="I20" s="916">
        <v>2</v>
      </c>
      <c r="J20" s="916">
        <v>0</v>
      </c>
      <c r="K20" s="916">
        <v>0</v>
      </c>
      <c r="L20" s="916">
        <v>0</v>
      </c>
      <c r="M20" s="916">
        <v>1</v>
      </c>
      <c r="N20" s="916"/>
      <c r="O20" s="916">
        <v>0</v>
      </c>
      <c r="P20" s="915"/>
      <c r="Q20" s="916">
        <v>0</v>
      </c>
      <c r="R20" s="916">
        <v>0</v>
      </c>
      <c r="S20" s="915"/>
      <c r="T20" s="916">
        <v>0</v>
      </c>
      <c r="U20" s="916">
        <v>0</v>
      </c>
      <c r="V20" s="916">
        <v>0</v>
      </c>
      <c r="W20" s="913">
        <v>1</v>
      </c>
      <c r="X20" s="916">
        <v>0</v>
      </c>
      <c r="Y20" s="916">
        <v>0</v>
      </c>
      <c r="Z20" s="916"/>
      <c r="AA20" s="918" t="s">
        <v>1145</v>
      </c>
    </row>
    <row r="21" spans="1:27" ht="13.5" customHeight="1">
      <c r="A21" s="889"/>
      <c r="B21" s="912" t="s">
        <v>904</v>
      </c>
      <c r="C21" s="916">
        <v>0</v>
      </c>
      <c r="D21" s="916">
        <v>0</v>
      </c>
      <c r="E21" s="915"/>
      <c r="F21" s="916">
        <v>2</v>
      </c>
      <c r="G21" s="916">
        <v>0</v>
      </c>
      <c r="H21" s="916"/>
      <c r="I21" s="916">
        <v>3</v>
      </c>
      <c r="J21" s="916">
        <v>0</v>
      </c>
      <c r="K21" s="913">
        <v>1</v>
      </c>
      <c r="L21" s="916">
        <v>0</v>
      </c>
      <c r="M21" s="916">
        <v>2</v>
      </c>
      <c r="N21" s="916"/>
      <c r="O21" s="916">
        <v>0</v>
      </c>
      <c r="P21" s="915"/>
      <c r="Q21" s="916">
        <v>0</v>
      </c>
      <c r="R21" s="916">
        <v>0</v>
      </c>
      <c r="S21" s="915"/>
      <c r="T21" s="913">
        <v>0</v>
      </c>
      <c r="U21" s="916">
        <v>0</v>
      </c>
      <c r="V21" s="916">
        <v>1</v>
      </c>
      <c r="W21" s="913">
        <v>1</v>
      </c>
      <c r="X21" s="916">
        <v>0</v>
      </c>
      <c r="Y21" s="916">
        <v>0</v>
      </c>
      <c r="Z21" s="916"/>
      <c r="AA21" s="918" t="s">
        <v>1145</v>
      </c>
    </row>
    <row r="22" spans="1:27" ht="7.5" customHeight="1">
      <c r="A22" s="889"/>
      <c r="B22" s="912"/>
      <c r="C22" s="916"/>
      <c r="D22" s="916"/>
      <c r="E22" s="915"/>
      <c r="F22" s="916"/>
      <c r="G22" s="916"/>
      <c r="H22" s="916"/>
      <c r="I22" s="913"/>
      <c r="J22" s="916"/>
      <c r="K22" s="913"/>
      <c r="L22" s="913"/>
      <c r="M22" s="916"/>
      <c r="N22" s="916"/>
      <c r="O22" s="916"/>
      <c r="P22" s="915"/>
      <c r="Q22" s="916"/>
      <c r="R22" s="916"/>
      <c r="S22" s="915"/>
      <c r="T22" s="913"/>
      <c r="U22" s="916"/>
      <c r="V22" s="913"/>
      <c r="W22" s="913"/>
      <c r="X22" s="913"/>
      <c r="Y22" s="916"/>
      <c r="Z22" s="916"/>
      <c r="AA22" s="918" t="s">
        <v>1145</v>
      </c>
    </row>
    <row r="23" spans="1:27" ht="13.5" customHeight="1">
      <c r="A23" s="889"/>
      <c r="B23" s="912" t="s">
        <v>1146</v>
      </c>
      <c r="C23" s="919">
        <v>0</v>
      </c>
      <c r="D23" s="916">
        <v>0</v>
      </c>
      <c r="E23" s="915"/>
      <c r="F23" s="916">
        <v>2</v>
      </c>
      <c r="G23" s="916">
        <v>0</v>
      </c>
      <c r="H23" s="916"/>
      <c r="I23" s="916">
        <v>3</v>
      </c>
      <c r="J23" s="916">
        <v>0</v>
      </c>
      <c r="K23" s="916">
        <v>0</v>
      </c>
      <c r="L23" s="916">
        <v>0</v>
      </c>
      <c r="M23" s="916">
        <v>0</v>
      </c>
      <c r="N23" s="916"/>
      <c r="O23" s="916">
        <v>0</v>
      </c>
      <c r="P23" s="915"/>
      <c r="Q23" s="916">
        <v>0</v>
      </c>
      <c r="R23" s="916">
        <v>0</v>
      </c>
      <c r="S23" s="915"/>
      <c r="T23" s="916">
        <v>0</v>
      </c>
      <c r="U23" s="916">
        <v>0</v>
      </c>
      <c r="V23" s="916">
        <v>0</v>
      </c>
      <c r="W23" s="913">
        <v>3</v>
      </c>
      <c r="X23" s="916">
        <v>0</v>
      </c>
      <c r="Y23" s="916">
        <v>0</v>
      </c>
      <c r="Z23" s="916"/>
      <c r="AA23" s="918" t="s">
        <v>1145</v>
      </c>
    </row>
    <row r="24" spans="1:27" ht="13.5" customHeight="1">
      <c r="A24" s="889"/>
      <c r="B24" s="912" t="s">
        <v>1147</v>
      </c>
      <c r="C24" s="919">
        <v>0</v>
      </c>
      <c r="D24" s="916">
        <v>0</v>
      </c>
      <c r="E24" s="915"/>
      <c r="F24" s="916">
        <v>3</v>
      </c>
      <c r="G24" s="916">
        <v>0</v>
      </c>
      <c r="H24" s="916"/>
      <c r="I24" s="916">
        <v>6</v>
      </c>
      <c r="J24" s="916">
        <v>0</v>
      </c>
      <c r="K24" s="913">
        <v>1</v>
      </c>
      <c r="L24" s="916">
        <v>0</v>
      </c>
      <c r="M24" s="916">
        <v>3</v>
      </c>
      <c r="N24" s="916"/>
      <c r="O24" s="916">
        <v>0</v>
      </c>
      <c r="P24" s="915"/>
      <c r="Q24" s="916">
        <v>0</v>
      </c>
      <c r="R24" s="916">
        <v>0</v>
      </c>
      <c r="S24" s="915"/>
      <c r="T24" s="916">
        <v>0</v>
      </c>
      <c r="U24" s="916">
        <v>0</v>
      </c>
      <c r="V24" s="916">
        <v>0</v>
      </c>
      <c r="W24" s="913">
        <v>8</v>
      </c>
      <c r="X24" s="916">
        <v>0</v>
      </c>
      <c r="Y24" s="916">
        <v>0</v>
      </c>
      <c r="Z24" s="916"/>
      <c r="AA24" s="918" t="s">
        <v>1145</v>
      </c>
    </row>
    <row r="25" spans="1:27" ht="13.5" customHeight="1">
      <c r="A25" s="889"/>
      <c r="B25" s="912" t="s">
        <v>1148</v>
      </c>
      <c r="C25" s="919">
        <v>0</v>
      </c>
      <c r="D25" s="916">
        <v>0</v>
      </c>
      <c r="E25" s="915"/>
      <c r="F25" s="916">
        <v>1</v>
      </c>
      <c r="G25" s="916">
        <v>0</v>
      </c>
      <c r="H25" s="916"/>
      <c r="I25" s="916">
        <v>0</v>
      </c>
      <c r="J25" s="916">
        <v>0</v>
      </c>
      <c r="K25" s="916">
        <v>1</v>
      </c>
      <c r="L25" s="916">
        <v>0</v>
      </c>
      <c r="M25" s="916">
        <v>0</v>
      </c>
      <c r="N25" s="916"/>
      <c r="O25" s="916">
        <v>0</v>
      </c>
      <c r="P25" s="915"/>
      <c r="Q25" s="916">
        <v>0</v>
      </c>
      <c r="R25" s="916">
        <v>0</v>
      </c>
      <c r="S25" s="915"/>
      <c r="T25" s="916">
        <v>0</v>
      </c>
      <c r="U25" s="916">
        <v>0</v>
      </c>
      <c r="V25" s="916">
        <v>0</v>
      </c>
      <c r="W25" s="913">
        <v>1</v>
      </c>
      <c r="X25" s="916">
        <v>0</v>
      </c>
      <c r="Y25" s="916">
        <v>0</v>
      </c>
      <c r="Z25" s="916"/>
      <c r="AA25" s="918" t="s">
        <v>1145</v>
      </c>
    </row>
    <row r="26" spans="1:27" ht="13.5" customHeight="1">
      <c r="A26" s="889"/>
      <c r="B26" s="912" t="s">
        <v>1149</v>
      </c>
      <c r="C26" s="919">
        <v>0</v>
      </c>
      <c r="D26" s="916">
        <v>0</v>
      </c>
      <c r="E26" s="915"/>
      <c r="F26" s="916">
        <v>4</v>
      </c>
      <c r="G26" s="916">
        <v>0</v>
      </c>
      <c r="H26" s="916"/>
      <c r="I26" s="916">
        <v>1</v>
      </c>
      <c r="J26" s="916">
        <v>0</v>
      </c>
      <c r="K26" s="916">
        <v>1</v>
      </c>
      <c r="L26" s="916">
        <v>0</v>
      </c>
      <c r="M26" s="916">
        <v>0</v>
      </c>
      <c r="N26" s="916"/>
      <c r="O26" s="916">
        <v>0</v>
      </c>
      <c r="P26" s="915"/>
      <c r="Q26" s="916">
        <v>0</v>
      </c>
      <c r="R26" s="916">
        <v>0</v>
      </c>
      <c r="S26" s="915"/>
      <c r="T26" s="916">
        <v>0</v>
      </c>
      <c r="U26" s="916">
        <v>0</v>
      </c>
      <c r="V26" s="916">
        <v>0</v>
      </c>
      <c r="W26" s="913">
        <v>10</v>
      </c>
      <c r="X26" s="916">
        <v>0</v>
      </c>
      <c r="Y26" s="916">
        <v>0</v>
      </c>
      <c r="Z26" s="916"/>
      <c r="AA26" s="918" t="s">
        <v>1145</v>
      </c>
    </row>
    <row r="27" spans="1:27" ht="13.5" customHeight="1">
      <c r="A27" s="889"/>
      <c r="B27" s="912" t="s">
        <v>1150</v>
      </c>
      <c r="C27" s="919">
        <v>0</v>
      </c>
      <c r="D27" s="916">
        <v>0</v>
      </c>
      <c r="E27" s="915"/>
      <c r="F27" s="916">
        <v>2</v>
      </c>
      <c r="G27" s="916">
        <v>0</v>
      </c>
      <c r="H27" s="916"/>
      <c r="I27" s="916">
        <v>2</v>
      </c>
      <c r="J27" s="916">
        <v>0</v>
      </c>
      <c r="K27" s="913">
        <v>0</v>
      </c>
      <c r="L27" s="916">
        <v>1</v>
      </c>
      <c r="M27" s="916">
        <v>1</v>
      </c>
      <c r="N27" s="916"/>
      <c r="O27" s="916">
        <v>0</v>
      </c>
      <c r="P27" s="915"/>
      <c r="Q27" s="916">
        <v>0</v>
      </c>
      <c r="R27" s="916">
        <v>0</v>
      </c>
      <c r="S27" s="915"/>
      <c r="T27" s="916">
        <v>0</v>
      </c>
      <c r="U27" s="916">
        <v>0</v>
      </c>
      <c r="V27" s="916">
        <v>0</v>
      </c>
      <c r="W27" s="913">
        <v>3</v>
      </c>
      <c r="X27" s="916">
        <v>0</v>
      </c>
      <c r="Y27" s="916">
        <v>0</v>
      </c>
      <c r="Z27" s="916"/>
      <c r="AA27" s="918" t="s">
        <v>1145</v>
      </c>
    </row>
    <row r="28" spans="1:27" ht="13.5" customHeight="1">
      <c r="A28" s="889"/>
      <c r="B28" s="912" t="s">
        <v>1151</v>
      </c>
      <c r="C28" s="919">
        <v>0</v>
      </c>
      <c r="D28" s="916">
        <v>0</v>
      </c>
      <c r="E28" s="915"/>
      <c r="F28" s="916">
        <v>2</v>
      </c>
      <c r="G28" s="916">
        <v>0</v>
      </c>
      <c r="H28" s="916"/>
      <c r="I28" s="916">
        <v>2</v>
      </c>
      <c r="J28" s="916">
        <v>0</v>
      </c>
      <c r="K28" s="916">
        <v>0</v>
      </c>
      <c r="L28" s="916">
        <v>0</v>
      </c>
      <c r="M28" s="916">
        <v>2</v>
      </c>
      <c r="N28" s="916"/>
      <c r="O28" s="916">
        <v>0</v>
      </c>
      <c r="P28" s="915"/>
      <c r="Q28" s="916">
        <v>0</v>
      </c>
      <c r="R28" s="916">
        <v>0</v>
      </c>
      <c r="S28" s="915"/>
      <c r="T28" s="916">
        <v>0</v>
      </c>
      <c r="U28" s="916">
        <v>0</v>
      </c>
      <c r="V28" s="916">
        <v>0</v>
      </c>
      <c r="W28" s="913">
        <v>3</v>
      </c>
      <c r="X28" s="916">
        <v>0</v>
      </c>
      <c r="Y28" s="916">
        <v>0</v>
      </c>
      <c r="Z28" s="916"/>
      <c r="AA28" s="918" t="s">
        <v>1145</v>
      </c>
    </row>
    <row r="29" spans="1:27" ht="13.5" customHeight="1">
      <c r="A29" s="889"/>
      <c r="B29" s="912" t="s">
        <v>1152</v>
      </c>
      <c r="C29" s="919">
        <v>0</v>
      </c>
      <c r="D29" s="916">
        <v>0</v>
      </c>
      <c r="E29" s="915"/>
      <c r="F29" s="916">
        <v>4</v>
      </c>
      <c r="G29" s="916">
        <v>0</v>
      </c>
      <c r="H29" s="916"/>
      <c r="I29" s="916">
        <v>1</v>
      </c>
      <c r="J29" s="916">
        <v>0</v>
      </c>
      <c r="K29" s="916">
        <v>0</v>
      </c>
      <c r="L29" s="916">
        <v>1</v>
      </c>
      <c r="M29" s="916">
        <v>0</v>
      </c>
      <c r="N29" s="916"/>
      <c r="O29" s="916">
        <v>0</v>
      </c>
      <c r="P29" s="915"/>
      <c r="Q29" s="916">
        <v>0</v>
      </c>
      <c r="R29" s="916">
        <v>0</v>
      </c>
      <c r="S29" s="915"/>
      <c r="T29" s="916">
        <v>0</v>
      </c>
      <c r="U29" s="916">
        <v>0</v>
      </c>
      <c r="V29" s="916">
        <v>0</v>
      </c>
      <c r="W29" s="913">
        <v>9</v>
      </c>
      <c r="X29" s="916">
        <v>0</v>
      </c>
      <c r="Y29" s="916">
        <v>0</v>
      </c>
      <c r="Z29" s="916"/>
      <c r="AA29" s="918" t="s">
        <v>1145</v>
      </c>
    </row>
    <row r="30" spans="1:27" ht="13.5" customHeight="1">
      <c r="A30" s="889"/>
      <c r="B30" s="912" t="s">
        <v>1153</v>
      </c>
      <c r="C30" s="919">
        <v>0</v>
      </c>
      <c r="D30" s="916">
        <v>0</v>
      </c>
      <c r="E30" s="915"/>
      <c r="F30" s="916">
        <v>1</v>
      </c>
      <c r="G30" s="916">
        <v>0</v>
      </c>
      <c r="H30" s="916"/>
      <c r="I30" s="916">
        <v>2</v>
      </c>
      <c r="J30" s="916">
        <v>0</v>
      </c>
      <c r="K30" s="916">
        <v>1</v>
      </c>
      <c r="L30" s="916">
        <v>0</v>
      </c>
      <c r="M30" s="916">
        <v>0</v>
      </c>
      <c r="N30" s="916"/>
      <c r="O30" s="916">
        <v>0</v>
      </c>
      <c r="P30" s="915"/>
      <c r="Q30" s="916">
        <v>0</v>
      </c>
      <c r="R30" s="916">
        <v>0</v>
      </c>
      <c r="S30" s="915"/>
      <c r="T30" s="916">
        <v>0</v>
      </c>
      <c r="U30" s="916">
        <v>0</v>
      </c>
      <c r="V30" s="916">
        <v>0</v>
      </c>
      <c r="W30" s="913">
        <v>1</v>
      </c>
      <c r="X30" s="913">
        <v>2</v>
      </c>
      <c r="Y30" s="916">
        <v>0</v>
      </c>
      <c r="Z30" s="916"/>
      <c r="AA30" s="918" t="s">
        <v>1145</v>
      </c>
    </row>
    <row r="31" spans="1:27" ht="13.5" customHeight="1">
      <c r="A31" s="889"/>
      <c r="B31" s="920" t="s">
        <v>1154</v>
      </c>
      <c r="C31" s="921">
        <v>0</v>
      </c>
      <c r="D31" s="922">
        <v>0</v>
      </c>
      <c r="E31" s="923"/>
      <c r="F31" s="922">
        <v>2</v>
      </c>
      <c r="G31" s="922">
        <v>0</v>
      </c>
      <c r="H31" s="922"/>
      <c r="I31" s="922">
        <v>3</v>
      </c>
      <c r="J31" s="922">
        <v>0</v>
      </c>
      <c r="K31" s="922">
        <v>0</v>
      </c>
      <c r="L31" s="922">
        <v>0</v>
      </c>
      <c r="M31" s="922">
        <v>0</v>
      </c>
      <c r="N31" s="922"/>
      <c r="O31" s="922">
        <v>0</v>
      </c>
      <c r="P31" s="923"/>
      <c r="Q31" s="922">
        <v>0</v>
      </c>
      <c r="R31" s="922">
        <v>0</v>
      </c>
      <c r="S31" s="923"/>
      <c r="T31" s="922">
        <v>0</v>
      </c>
      <c r="U31" s="922">
        <v>0</v>
      </c>
      <c r="V31" s="922">
        <v>0</v>
      </c>
      <c r="W31" s="924">
        <v>5</v>
      </c>
      <c r="X31" s="924">
        <v>1</v>
      </c>
      <c r="Y31" s="922">
        <v>0</v>
      </c>
      <c r="Z31" s="922"/>
      <c r="AA31" s="925" t="s">
        <v>1145</v>
      </c>
    </row>
    <row r="32" ht="12">
      <c r="B32" s="883" t="s">
        <v>1179</v>
      </c>
    </row>
    <row r="33" ht="12">
      <c r="B33" s="883" t="s">
        <v>1180</v>
      </c>
    </row>
  </sheetData>
  <mergeCells count="14">
    <mergeCell ref="C4:F4"/>
    <mergeCell ref="P5:Q7"/>
    <mergeCell ref="R5:T6"/>
    <mergeCell ref="B5:B6"/>
    <mergeCell ref="J5:K6"/>
    <mergeCell ref="D5:F6"/>
    <mergeCell ref="G5:I6"/>
    <mergeCell ref="Z4:AA6"/>
    <mergeCell ref="U5:U7"/>
    <mergeCell ref="L5:M6"/>
    <mergeCell ref="V5:V7"/>
    <mergeCell ref="U4:X4"/>
    <mergeCell ref="N5:O7"/>
    <mergeCell ref="G4:T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P31"/>
  <sheetViews>
    <sheetView workbookViewId="0" topLeftCell="A1">
      <selection activeCell="A1" sqref="A1"/>
    </sheetView>
  </sheetViews>
  <sheetFormatPr defaultColWidth="9.00390625" defaultRowHeight="13.5"/>
  <cols>
    <col min="1" max="1" width="3.375" style="708" customWidth="1"/>
    <col min="2" max="2" width="3.125" style="708" customWidth="1"/>
    <col min="3" max="3" width="22.25390625" style="708" customWidth="1"/>
    <col min="4" max="7" width="10.625" style="708" customWidth="1"/>
    <col min="8" max="8" width="6.375" style="708" customWidth="1"/>
    <col min="9" max="9" width="13.875" style="708" customWidth="1"/>
    <col min="10" max="10" width="10.625" style="708" customWidth="1"/>
    <col min="11" max="13" width="10.50390625" style="708" customWidth="1"/>
    <col min="14" max="16384" width="9.00390625" style="708" customWidth="1"/>
  </cols>
  <sheetData>
    <row r="2" ht="14.25">
      <c r="B2" s="728" t="s">
        <v>1230</v>
      </c>
    </row>
    <row r="3" spans="2:13" s="352" customFormat="1" ht="12.75" thickBot="1">
      <c r="B3" s="926"/>
      <c r="C3" s="926"/>
      <c r="D3" s="926"/>
      <c r="E3" s="926"/>
      <c r="F3" s="926"/>
      <c r="G3" s="926"/>
      <c r="H3" s="926"/>
      <c r="I3" s="926"/>
      <c r="J3" s="926"/>
      <c r="K3" s="926"/>
      <c r="L3" s="926"/>
      <c r="M3" s="927" t="s">
        <v>1182</v>
      </c>
    </row>
    <row r="4" spans="2:13" s="352" customFormat="1" ht="36.75" thickTop="1">
      <c r="B4" s="1711" t="s">
        <v>1183</v>
      </c>
      <c r="C4" s="1712"/>
      <c r="D4" s="358" t="s">
        <v>1184</v>
      </c>
      <c r="E4" s="358" t="s">
        <v>1185</v>
      </c>
      <c r="F4" s="358" t="s">
        <v>1186</v>
      </c>
      <c r="G4" s="358" t="s">
        <v>1187</v>
      </c>
      <c r="H4" s="1715" t="s">
        <v>1188</v>
      </c>
      <c r="I4" s="1712"/>
      <c r="J4" s="358" t="s">
        <v>1184</v>
      </c>
      <c r="K4" s="358" t="s">
        <v>1185</v>
      </c>
      <c r="L4" s="358" t="s">
        <v>1186</v>
      </c>
      <c r="M4" s="358" t="s">
        <v>1187</v>
      </c>
    </row>
    <row r="5" spans="1:13" s="932" customFormat="1" ht="12">
      <c r="A5" s="928"/>
      <c r="B5" s="1713" t="s">
        <v>1189</v>
      </c>
      <c r="C5" s="1714"/>
      <c r="D5" s="105">
        <f>SUM(D7,D26,D28,J5,J6,J10,J11,J15,J17,J19,J20,J23,J26,J29)</f>
        <v>167456</v>
      </c>
      <c r="E5" s="105">
        <f>SUM(E7,E26,E28,K5,K6,K10,K11,K15,K17,K19,K20,K23,K26,K29)</f>
        <v>201081</v>
      </c>
      <c r="F5" s="105">
        <f>SUM(F7,F26,F28,L5,L6,L10,L11,L15,L17,L19,L20,L23,L26,L29)</f>
        <v>240125</v>
      </c>
      <c r="G5" s="929">
        <f>SUM(G7,G26,G28,M5,M6,M10,M11,M15,M17,M19,M20,M23,M26,M29)</f>
        <v>274441</v>
      </c>
      <c r="H5" s="1705" t="s">
        <v>1190</v>
      </c>
      <c r="I5" s="1706"/>
      <c r="J5" s="930">
        <v>524</v>
      </c>
      <c r="K5" s="930">
        <v>634</v>
      </c>
      <c r="L5" s="101">
        <v>729</v>
      </c>
      <c r="M5" s="931">
        <v>793</v>
      </c>
    </row>
    <row r="6" spans="1:16" s="932" customFormat="1" ht="12">
      <c r="A6" s="928"/>
      <c r="B6" s="933"/>
      <c r="C6" s="934"/>
      <c r="D6" s="935"/>
      <c r="E6" s="935"/>
      <c r="F6" s="105"/>
      <c r="G6" s="936"/>
      <c r="H6" s="1705" t="s">
        <v>1191</v>
      </c>
      <c r="I6" s="1706"/>
      <c r="J6" s="930">
        <v>1381</v>
      </c>
      <c r="K6" s="930">
        <v>1423</v>
      </c>
      <c r="L6" s="101">
        <v>1689</v>
      </c>
      <c r="M6" s="937">
        <v>2162</v>
      </c>
      <c r="O6" s="708"/>
      <c r="P6" s="708"/>
    </row>
    <row r="7" spans="1:13" ht="12">
      <c r="A7" s="352"/>
      <c r="B7" s="1576" t="s">
        <v>1192</v>
      </c>
      <c r="C7" s="1578"/>
      <c r="D7" s="101">
        <f>SUM(D8:D24)</f>
        <v>51592</v>
      </c>
      <c r="E7" s="101">
        <f>SUM(E8:E24)</f>
        <v>58594</v>
      </c>
      <c r="F7" s="101">
        <f>SUM(F8:F24)</f>
        <v>70109</v>
      </c>
      <c r="G7" s="938">
        <f>SUM(G8:G24)</f>
        <v>78530</v>
      </c>
      <c r="H7" s="160"/>
      <c r="I7" s="99" t="s">
        <v>1193</v>
      </c>
      <c r="J7" s="930">
        <v>114</v>
      </c>
      <c r="K7" s="930">
        <v>66</v>
      </c>
      <c r="L7" s="101">
        <v>0</v>
      </c>
      <c r="M7" s="937">
        <v>0</v>
      </c>
    </row>
    <row r="8" spans="1:13" ht="12">
      <c r="A8" s="352"/>
      <c r="B8" s="939"/>
      <c r="C8" s="940" t="s">
        <v>1118</v>
      </c>
      <c r="D8" s="930">
        <v>8579</v>
      </c>
      <c r="E8" s="930">
        <v>8906</v>
      </c>
      <c r="F8" s="941">
        <v>10514</v>
      </c>
      <c r="G8" s="938">
        <v>11002</v>
      </c>
      <c r="H8" s="103"/>
      <c r="I8" s="99" t="s">
        <v>1194</v>
      </c>
      <c r="J8" s="930">
        <v>194</v>
      </c>
      <c r="K8" s="930">
        <v>208</v>
      </c>
      <c r="L8" s="101">
        <v>0</v>
      </c>
      <c r="M8" s="937">
        <v>0</v>
      </c>
    </row>
    <row r="9" spans="1:13" ht="12">
      <c r="A9" s="352"/>
      <c r="B9" s="942"/>
      <c r="C9" s="940" t="s">
        <v>1195</v>
      </c>
      <c r="D9" s="930">
        <v>10380</v>
      </c>
      <c r="E9" s="930">
        <v>12582</v>
      </c>
      <c r="F9" s="941">
        <v>14026</v>
      </c>
      <c r="G9" s="938">
        <v>14699</v>
      </c>
      <c r="H9" s="1705"/>
      <c r="I9" s="1706"/>
      <c r="J9" s="930"/>
      <c r="K9" s="930"/>
      <c r="L9" s="101"/>
      <c r="M9" s="937"/>
    </row>
    <row r="10" spans="1:13" ht="12">
      <c r="A10" s="352"/>
      <c r="B10" s="943"/>
      <c r="C10" s="940" t="s">
        <v>1196</v>
      </c>
      <c r="D10" s="930">
        <v>8704</v>
      </c>
      <c r="E10" s="930">
        <v>9911</v>
      </c>
      <c r="F10" s="941">
        <v>11335</v>
      </c>
      <c r="G10" s="938">
        <v>12673</v>
      </c>
      <c r="H10" s="1705" t="s">
        <v>1197</v>
      </c>
      <c r="I10" s="1706"/>
      <c r="J10" s="930">
        <v>11182</v>
      </c>
      <c r="K10" s="930">
        <v>13815</v>
      </c>
      <c r="L10" s="101">
        <v>16423</v>
      </c>
      <c r="M10" s="937">
        <v>18474</v>
      </c>
    </row>
    <row r="11" spans="1:13" ht="12">
      <c r="A11" s="352"/>
      <c r="B11" s="943"/>
      <c r="C11" s="940" t="s">
        <v>1198</v>
      </c>
      <c r="D11" s="930">
        <v>519</v>
      </c>
      <c r="E11" s="930">
        <v>571</v>
      </c>
      <c r="F11" s="941">
        <v>911</v>
      </c>
      <c r="G11" s="938">
        <v>986</v>
      </c>
      <c r="H11" s="1705" t="s">
        <v>1199</v>
      </c>
      <c r="I11" s="1706"/>
      <c r="J11" s="102">
        <f>SUM(J12:J13)</f>
        <v>55985</v>
      </c>
      <c r="K11" s="102">
        <f>SUM(K12:K13)</f>
        <v>64519</v>
      </c>
      <c r="L11" s="102">
        <f>SUM(L12:L13)</f>
        <v>74258</v>
      </c>
      <c r="M11" s="466">
        <f>SUM(M12:M13)</f>
        <v>79733</v>
      </c>
    </row>
    <row r="12" spans="1:13" ht="12">
      <c r="A12" s="352"/>
      <c r="B12" s="943"/>
      <c r="C12" s="940" t="s">
        <v>1200</v>
      </c>
      <c r="D12" s="930">
        <v>961</v>
      </c>
      <c r="E12" s="930">
        <v>1011</v>
      </c>
      <c r="F12" s="941">
        <v>1105</v>
      </c>
      <c r="G12" s="938">
        <v>1147</v>
      </c>
      <c r="H12" s="103"/>
      <c r="I12" s="99" t="s">
        <v>1201</v>
      </c>
      <c r="J12" s="930">
        <v>28536</v>
      </c>
      <c r="K12" s="930">
        <v>31874</v>
      </c>
      <c r="L12" s="101">
        <v>36316</v>
      </c>
      <c r="M12" s="466">
        <v>39068</v>
      </c>
    </row>
    <row r="13" spans="1:13" ht="12">
      <c r="A13" s="352"/>
      <c r="B13" s="943"/>
      <c r="C13" s="940" t="s">
        <v>1202</v>
      </c>
      <c r="D13" s="930">
        <v>2043</v>
      </c>
      <c r="E13" s="930">
        <v>2064</v>
      </c>
      <c r="F13" s="941">
        <v>2407</v>
      </c>
      <c r="G13" s="938">
        <v>3096</v>
      </c>
      <c r="H13" s="103"/>
      <c r="I13" s="99" t="s">
        <v>1203</v>
      </c>
      <c r="J13" s="930">
        <v>27449</v>
      </c>
      <c r="K13" s="930">
        <v>32645</v>
      </c>
      <c r="L13" s="101">
        <v>37942</v>
      </c>
      <c r="M13" s="937">
        <v>40665</v>
      </c>
    </row>
    <row r="14" spans="1:13" ht="12">
      <c r="A14" s="352"/>
      <c r="B14" s="943"/>
      <c r="C14" s="940" t="s">
        <v>1204</v>
      </c>
      <c r="D14" s="930">
        <v>12</v>
      </c>
      <c r="E14" s="930">
        <v>13</v>
      </c>
      <c r="F14" s="941">
        <v>8</v>
      </c>
      <c r="G14" s="938">
        <v>64</v>
      </c>
      <c r="H14" s="103"/>
      <c r="I14" s="96"/>
      <c r="J14" s="930"/>
      <c r="K14" s="930"/>
      <c r="L14" s="101"/>
      <c r="M14" s="466"/>
    </row>
    <row r="15" spans="1:13" ht="12">
      <c r="A15" s="352"/>
      <c r="B15" s="943"/>
      <c r="C15" s="940" t="s">
        <v>1205</v>
      </c>
      <c r="D15" s="930">
        <v>25</v>
      </c>
      <c r="E15" s="930">
        <v>19</v>
      </c>
      <c r="F15" s="941">
        <v>0</v>
      </c>
      <c r="G15" s="938">
        <v>0</v>
      </c>
      <c r="H15" s="1705" t="s">
        <v>1206</v>
      </c>
      <c r="I15" s="1706"/>
      <c r="J15" s="930">
        <v>510</v>
      </c>
      <c r="K15" s="930">
        <v>264</v>
      </c>
      <c r="L15" s="101">
        <v>769</v>
      </c>
      <c r="M15" s="937">
        <v>1182</v>
      </c>
    </row>
    <row r="16" spans="1:13" ht="12">
      <c r="A16" s="352"/>
      <c r="B16" s="943"/>
      <c r="C16" s="940" t="s">
        <v>1207</v>
      </c>
      <c r="D16" s="930">
        <v>4103</v>
      </c>
      <c r="E16" s="930">
        <v>4403</v>
      </c>
      <c r="F16" s="941">
        <v>5477</v>
      </c>
      <c r="G16" s="938">
        <v>7145</v>
      </c>
      <c r="H16" s="1705"/>
      <c r="I16" s="1706"/>
      <c r="J16" s="930"/>
      <c r="K16" s="930"/>
      <c r="L16" s="101"/>
      <c r="M16" s="937"/>
    </row>
    <row r="17" spans="1:13" ht="12">
      <c r="A17" s="352"/>
      <c r="B17" s="943"/>
      <c r="C17" s="940" t="s">
        <v>1208</v>
      </c>
      <c r="D17" s="930">
        <v>1130</v>
      </c>
      <c r="E17" s="930">
        <v>1173</v>
      </c>
      <c r="F17" s="941">
        <v>1460</v>
      </c>
      <c r="G17" s="938">
        <v>1644</v>
      </c>
      <c r="H17" s="1705" t="s">
        <v>1209</v>
      </c>
      <c r="I17" s="1706"/>
      <c r="J17" s="930">
        <v>7235</v>
      </c>
      <c r="K17" s="930">
        <v>10246</v>
      </c>
      <c r="L17" s="101">
        <v>12240</v>
      </c>
      <c r="M17" s="466">
        <v>14707</v>
      </c>
    </row>
    <row r="18" spans="1:13" ht="12">
      <c r="A18" s="352"/>
      <c r="B18" s="943"/>
      <c r="C18" s="940" t="s">
        <v>1210</v>
      </c>
      <c r="D18" s="930">
        <v>761</v>
      </c>
      <c r="E18" s="930">
        <v>910</v>
      </c>
      <c r="F18" s="941">
        <v>950</v>
      </c>
      <c r="G18" s="938">
        <v>1651</v>
      </c>
      <c r="H18" s="1705"/>
      <c r="I18" s="1706"/>
      <c r="J18" s="930"/>
      <c r="K18" s="930"/>
      <c r="L18" s="101"/>
      <c r="M18" s="466"/>
    </row>
    <row r="19" spans="1:13" ht="12">
      <c r="A19" s="352"/>
      <c r="B19" s="943"/>
      <c r="C19" s="940" t="s">
        <v>1211</v>
      </c>
      <c r="D19" s="930">
        <v>1441</v>
      </c>
      <c r="E19" s="930">
        <v>1664</v>
      </c>
      <c r="F19" s="941">
        <v>2124</v>
      </c>
      <c r="G19" s="938">
        <v>2300</v>
      </c>
      <c r="H19" s="1705" t="s">
        <v>1212</v>
      </c>
      <c r="I19" s="1706"/>
      <c r="J19" s="930">
        <v>4489</v>
      </c>
      <c r="K19" s="930">
        <v>4378</v>
      </c>
      <c r="L19" s="101">
        <v>4785</v>
      </c>
      <c r="M19" s="937">
        <v>5651</v>
      </c>
    </row>
    <row r="20" spans="1:13" ht="12">
      <c r="A20" s="352"/>
      <c r="B20" s="943"/>
      <c r="C20" s="940" t="s">
        <v>1213</v>
      </c>
      <c r="D20" s="930">
        <v>5432</v>
      </c>
      <c r="E20" s="930">
        <v>5598</v>
      </c>
      <c r="F20" s="941">
        <v>6206</v>
      </c>
      <c r="G20" s="938">
        <v>6316</v>
      </c>
      <c r="H20" s="1705" t="s">
        <v>1214</v>
      </c>
      <c r="I20" s="1706"/>
      <c r="J20" s="930">
        <v>709</v>
      </c>
      <c r="K20" s="930">
        <v>822</v>
      </c>
      <c r="L20" s="101">
        <v>948</v>
      </c>
      <c r="M20" s="466">
        <v>2404</v>
      </c>
    </row>
    <row r="21" spans="1:13" ht="12">
      <c r="A21" s="352"/>
      <c r="B21" s="943"/>
      <c r="C21" s="940" t="s">
        <v>1215</v>
      </c>
      <c r="D21" s="930">
        <v>3466</v>
      </c>
      <c r="E21" s="930">
        <v>4856</v>
      </c>
      <c r="F21" s="941">
        <v>7255</v>
      </c>
      <c r="G21" s="938">
        <v>8035</v>
      </c>
      <c r="H21" s="160"/>
      <c r="I21" s="99" t="s">
        <v>1216</v>
      </c>
      <c r="J21" s="930">
        <v>0</v>
      </c>
      <c r="K21" s="930">
        <v>684</v>
      </c>
      <c r="L21" s="101">
        <v>0</v>
      </c>
      <c r="M21" s="466">
        <v>0</v>
      </c>
    </row>
    <row r="22" spans="1:13" ht="12">
      <c r="A22" s="352"/>
      <c r="B22" s="943"/>
      <c r="C22" s="940" t="s">
        <v>1217</v>
      </c>
      <c r="D22" s="930">
        <v>360</v>
      </c>
      <c r="E22" s="930">
        <v>288</v>
      </c>
      <c r="F22" s="941">
        <v>490</v>
      </c>
      <c r="G22" s="938">
        <v>1511</v>
      </c>
      <c r="H22" s="160"/>
      <c r="I22" s="99" t="s">
        <v>1218</v>
      </c>
      <c r="J22" s="930">
        <v>0</v>
      </c>
      <c r="K22" s="930">
        <v>123</v>
      </c>
      <c r="L22" s="101">
        <v>0</v>
      </c>
      <c r="M22" s="466">
        <v>0</v>
      </c>
    </row>
    <row r="23" spans="1:13" ht="12">
      <c r="A23" s="352"/>
      <c r="B23" s="943"/>
      <c r="C23" s="940" t="s">
        <v>1219</v>
      </c>
      <c r="D23" s="930">
        <v>1341</v>
      </c>
      <c r="E23" s="930">
        <v>2078</v>
      </c>
      <c r="F23" s="941">
        <v>2628</v>
      </c>
      <c r="G23" s="938">
        <v>2504</v>
      </c>
      <c r="H23" s="1705" t="s">
        <v>1220</v>
      </c>
      <c r="I23" s="1706"/>
      <c r="J23" s="930">
        <v>11985</v>
      </c>
      <c r="K23" s="930">
        <v>15411</v>
      </c>
      <c r="L23" s="101">
        <v>17311</v>
      </c>
      <c r="M23" s="466">
        <v>20796</v>
      </c>
    </row>
    <row r="24" spans="1:13" ht="12">
      <c r="A24" s="352"/>
      <c r="B24" s="943"/>
      <c r="C24" s="940" t="s">
        <v>1221</v>
      </c>
      <c r="D24" s="930">
        <v>2335</v>
      </c>
      <c r="E24" s="930">
        <v>2547</v>
      </c>
      <c r="F24" s="941">
        <v>3213</v>
      </c>
      <c r="G24" s="938">
        <v>3757</v>
      </c>
      <c r="H24" s="160"/>
      <c r="I24" s="99" t="s">
        <v>1222</v>
      </c>
      <c r="J24" s="930">
        <v>2391</v>
      </c>
      <c r="K24" s="930">
        <v>2829</v>
      </c>
      <c r="L24" s="101">
        <v>0</v>
      </c>
      <c r="M24" s="466">
        <v>0</v>
      </c>
    </row>
    <row r="25" spans="1:13" ht="12">
      <c r="A25" s="352"/>
      <c r="B25" s="943"/>
      <c r="C25" s="940"/>
      <c r="D25" s="930"/>
      <c r="E25" s="930"/>
      <c r="F25" s="941"/>
      <c r="G25" s="938"/>
      <c r="H25" s="103"/>
      <c r="I25" s="99" t="s">
        <v>1223</v>
      </c>
      <c r="J25" s="930">
        <v>1163</v>
      </c>
      <c r="K25" s="930">
        <v>1869</v>
      </c>
      <c r="L25" s="101">
        <v>0</v>
      </c>
      <c r="M25" s="466">
        <v>0</v>
      </c>
    </row>
    <row r="26" spans="1:13" ht="12">
      <c r="A26" s="352"/>
      <c r="B26" s="1576" t="s">
        <v>1224</v>
      </c>
      <c r="C26" s="1578"/>
      <c r="D26" s="930">
        <v>3496</v>
      </c>
      <c r="E26" s="930">
        <v>3945</v>
      </c>
      <c r="F26" s="101">
        <v>4341</v>
      </c>
      <c r="G26" s="938">
        <v>5199</v>
      </c>
      <c r="H26" s="1705" t="s">
        <v>1225</v>
      </c>
      <c r="I26" s="1706"/>
      <c r="J26" s="930">
        <f>SUM(J27:J28)</f>
        <v>4786</v>
      </c>
      <c r="K26" s="930">
        <f>SUM(K27:K28)</f>
        <v>4775</v>
      </c>
      <c r="L26" s="930">
        <v>5465</v>
      </c>
      <c r="M26" s="937">
        <v>6894</v>
      </c>
    </row>
    <row r="27" spans="1:13" ht="12">
      <c r="A27" s="352"/>
      <c r="B27" s="699"/>
      <c r="C27" s="696"/>
      <c r="D27" s="930"/>
      <c r="E27" s="930"/>
      <c r="F27" s="101"/>
      <c r="G27" s="938"/>
      <c r="H27" s="944"/>
      <c r="I27" s="945" t="s">
        <v>1226</v>
      </c>
      <c r="J27" s="930">
        <v>300</v>
      </c>
      <c r="K27" s="930">
        <v>300</v>
      </c>
      <c r="L27" s="946">
        <v>0</v>
      </c>
      <c r="M27" s="937">
        <v>0</v>
      </c>
    </row>
    <row r="28" spans="1:13" ht="12">
      <c r="A28" s="352"/>
      <c r="B28" s="1576" t="s">
        <v>1227</v>
      </c>
      <c r="C28" s="1578"/>
      <c r="D28" s="930">
        <v>220</v>
      </c>
      <c r="E28" s="930">
        <v>214</v>
      </c>
      <c r="F28" s="101">
        <v>237</v>
      </c>
      <c r="G28" s="938">
        <v>246</v>
      </c>
      <c r="H28" s="947"/>
      <c r="I28" s="99" t="s">
        <v>1228</v>
      </c>
      <c r="J28" s="930">
        <v>4486</v>
      </c>
      <c r="K28" s="930">
        <v>4475</v>
      </c>
      <c r="L28" s="946">
        <v>0</v>
      </c>
      <c r="M28" s="937">
        <v>0</v>
      </c>
    </row>
    <row r="29" spans="1:13" ht="12">
      <c r="A29" s="352"/>
      <c r="B29" s="1709"/>
      <c r="C29" s="1710"/>
      <c r="D29" s="109"/>
      <c r="E29" s="110"/>
      <c r="F29" s="949"/>
      <c r="G29" s="950"/>
      <c r="H29" s="1707" t="s">
        <v>139</v>
      </c>
      <c r="I29" s="1708"/>
      <c r="J29" s="110">
        <v>13362</v>
      </c>
      <c r="K29" s="110">
        <v>22041</v>
      </c>
      <c r="L29" s="951">
        <v>30821</v>
      </c>
      <c r="M29" s="952">
        <v>37670</v>
      </c>
    </row>
    <row r="30" ht="12">
      <c r="B30" s="708" t="s">
        <v>1229</v>
      </c>
    </row>
    <row r="31" spans="8:10" ht="12">
      <c r="H31" s="1704"/>
      <c r="I31" s="1704"/>
      <c r="J31" s="953"/>
    </row>
  </sheetData>
  <mergeCells count="22">
    <mergeCell ref="B4:C4"/>
    <mergeCell ref="B5:C5"/>
    <mergeCell ref="H11:I11"/>
    <mergeCell ref="B7:C7"/>
    <mergeCell ref="H4:I4"/>
    <mergeCell ref="H6:I6"/>
    <mergeCell ref="B28:C28"/>
    <mergeCell ref="B29:C29"/>
    <mergeCell ref="H5:I5"/>
    <mergeCell ref="H9:I9"/>
    <mergeCell ref="B26:C26"/>
    <mergeCell ref="H26:I26"/>
    <mergeCell ref="H15:I15"/>
    <mergeCell ref="H10:I10"/>
    <mergeCell ref="H31:I31"/>
    <mergeCell ref="H16:I16"/>
    <mergeCell ref="H18:I18"/>
    <mergeCell ref="H20:I20"/>
    <mergeCell ref="H17:I17"/>
    <mergeCell ref="H19:I19"/>
    <mergeCell ref="H23:I23"/>
    <mergeCell ref="H29:I29"/>
  </mergeCells>
  <printOptions/>
  <pageMargins left="0.75" right="0.75" top="1" bottom="1" header="0.512" footer="0.51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40"/>
  <sheetViews>
    <sheetView workbookViewId="0" topLeftCell="A1">
      <selection activeCell="A1" sqref="A1"/>
    </sheetView>
  </sheetViews>
  <sheetFormatPr defaultColWidth="9.00390625" defaultRowHeight="13.5"/>
  <cols>
    <col min="1" max="1" width="3.375" style="708" customWidth="1"/>
    <col min="2" max="2" width="3.125" style="708" customWidth="1"/>
    <col min="3" max="3" width="20.25390625" style="708" customWidth="1"/>
    <col min="4" max="8" width="12.75390625" style="708" customWidth="1"/>
    <col min="9" max="12" width="7.625" style="708" customWidth="1"/>
    <col min="13" max="16384" width="9.00390625" style="708" customWidth="1"/>
  </cols>
  <sheetData>
    <row r="2" ht="14.25">
      <c r="B2" s="728" t="s">
        <v>1247</v>
      </c>
    </row>
    <row r="3" spans="2:8" s="352" customFormat="1" ht="12.75" thickBot="1">
      <c r="B3" s="926"/>
      <c r="C3" s="926"/>
      <c r="D3" s="926"/>
      <c r="E3" s="926"/>
      <c r="F3" s="926"/>
      <c r="G3" s="926"/>
      <c r="H3" s="927" t="s">
        <v>1182</v>
      </c>
    </row>
    <row r="4" spans="2:8" s="352" customFormat="1" ht="32.25" customHeight="1" thickTop="1">
      <c r="B4" s="954" t="s">
        <v>1231</v>
      </c>
      <c r="C4" s="955"/>
      <c r="D4" s="358" t="s">
        <v>1232</v>
      </c>
      <c r="E4" s="358" t="s">
        <v>1233</v>
      </c>
      <c r="F4" s="358" t="s">
        <v>1234</v>
      </c>
      <c r="G4" s="358" t="s">
        <v>1235</v>
      </c>
      <c r="H4" s="358" t="s">
        <v>1236</v>
      </c>
    </row>
    <row r="5" spans="1:8" ht="12">
      <c r="A5" s="352"/>
      <c r="B5" s="1576" t="s">
        <v>1192</v>
      </c>
      <c r="C5" s="1578"/>
      <c r="D5" s="956">
        <v>22592</v>
      </c>
      <c r="E5" s="956">
        <v>25713</v>
      </c>
      <c r="F5" s="956">
        <v>28495</v>
      </c>
      <c r="G5" s="322">
        <v>33137</v>
      </c>
      <c r="H5" s="323">
        <v>42589</v>
      </c>
    </row>
    <row r="6" spans="1:8" ht="12">
      <c r="A6" s="352"/>
      <c r="B6" s="939"/>
      <c r="C6" s="957" t="s">
        <v>1237</v>
      </c>
      <c r="D6" s="956">
        <v>2944</v>
      </c>
      <c r="E6" s="956">
        <v>3618</v>
      </c>
      <c r="F6" s="956">
        <v>4446</v>
      </c>
      <c r="G6" s="322">
        <v>4830</v>
      </c>
      <c r="H6" s="323">
        <v>4916</v>
      </c>
    </row>
    <row r="7" spans="1:8" ht="12">
      <c r="A7" s="352"/>
      <c r="B7" s="958"/>
      <c r="C7" s="957" t="s">
        <v>1195</v>
      </c>
      <c r="D7" s="956">
        <v>4146</v>
      </c>
      <c r="E7" s="956">
        <v>4110</v>
      </c>
      <c r="F7" s="956">
        <v>4716</v>
      </c>
      <c r="G7" s="322">
        <v>5064</v>
      </c>
      <c r="H7" s="323">
        <v>6551</v>
      </c>
    </row>
    <row r="8" spans="1:8" ht="12">
      <c r="A8" s="352"/>
      <c r="B8" s="959"/>
      <c r="C8" s="957" t="s">
        <v>1196</v>
      </c>
      <c r="D8" s="956">
        <v>5059</v>
      </c>
      <c r="E8" s="956">
        <v>5669</v>
      </c>
      <c r="F8" s="956">
        <v>5174</v>
      </c>
      <c r="G8" s="322">
        <v>6331</v>
      </c>
      <c r="H8" s="323">
        <v>7805</v>
      </c>
    </row>
    <row r="9" spans="1:8" ht="12">
      <c r="A9" s="352"/>
      <c r="B9" s="959"/>
      <c r="C9" s="696" t="s">
        <v>1202</v>
      </c>
      <c r="D9" s="956">
        <v>975</v>
      </c>
      <c r="E9" s="956">
        <v>1390</v>
      </c>
      <c r="F9" s="956">
        <v>1545</v>
      </c>
      <c r="G9" s="322">
        <v>1819</v>
      </c>
      <c r="H9" s="323">
        <v>2587</v>
      </c>
    </row>
    <row r="10" spans="1:8" ht="12">
      <c r="A10" s="352"/>
      <c r="B10" s="959"/>
      <c r="C10" s="696" t="s">
        <v>1238</v>
      </c>
      <c r="D10" s="956">
        <v>0</v>
      </c>
      <c r="E10" s="956">
        <v>0</v>
      </c>
      <c r="F10" s="956">
        <v>0</v>
      </c>
      <c r="G10" s="322">
        <v>0</v>
      </c>
      <c r="H10" s="323">
        <v>0</v>
      </c>
    </row>
    <row r="11" spans="1:8" ht="12">
      <c r="A11" s="352"/>
      <c r="B11" s="959"/>
      <c r="C11" s="957" t="s">
        <v>1239</v>
      </c>
      <c r="D11" s="956">
        <v>608</v>
      </c>
      <c r="E11" s="956">
        <v>620</v>
      </c>
      <c r="F11" s="956">
        <v>908</v>
      </c>
      <c r="G11" s="322">
        <v>1516</v>
      </c>
      <c r="H11" s="323">
        <v>2636</v>
      </c>
    </row>
    <row r="12" spans="1:8" ht="12">
      <c r="A12" s="352"/>
      <c r="B12" s="959"/>
      <c r="C12" s="957" t="s">
        <v>1208</v>
      </c>
      <c r="D12" s="956">
        <v>1174</v>
      </c>
      <c r="E12" s="956">
        <v>1507</v>
      </c>
      <c r="F12" s="956">
        <v>1663</v>
      </c>
      <c r="G12" s="322">
        <v>1525</v>
      </c>
      <c r="H12" s="323">
        <v>1860</v>
      </c>
    </row>
    <row r="13" spans="1:8" ht="12">
      <c r="A13" s="352"/>
      <c r="B13" s="959"/>
      <c r="C13" s="957" t="s">
        <v>1240</v>
      </c>
      <c r="D13" s="956">
        <v>1923</v>
      </c>
      <c r="E13" s="956">
        <v>1958</v>
      </c>
      <c r="F13" s="956">
        <v>1597</v>
      </c>
      <c r="G13" s="322">
        <v>2039</v>
      </c>
      <c r="H13" s="323">
        <v>2750</v>
      </c>
    </row>
    <row r="14" spans="1:8" ht="12">
      <c r="A14" s="352"/>
      <c r="B14" s="959"/>
      <c r="C14" s="957" t="s">
        <v>1241</v>
      </c>
      <c r="D14" s="956">
        <v>1326</v>
      </c>
      <c r="E14" s="956">
        <v>1548</v>
      </c>
      <c r="F14" s="956">
        <v>1318</v>
      </c>
      <c r="G14" s="322">
        <v>2191</v>
      </c>
      <c r="H14" s="323">
        <v>2895</v>
      </c>
    </row>
    <row r="15" spans="1:8" ht="12">
      <c r="A15" s="352"/>
      <c r="B15" s="959"/>
      <c r="C15" s="957"/>
      <c r="D15" s="956"/>
      <c r="E15" s="956"/>
      <c r="F15" s="956"/>
      <c r="G15" s="322"/>
      <c r="H15" s="323"/>
    </row>
    <row r="16" spans="1:8" ht="12">
      <c r="A16" s="352"/>
      <c r="B16" s="1576" t="s">
        <v>1224</v>
      </c>
      <c r="C16" s="1578"/>
      <c r="D16" s="956">
        <v>1156</v>
      </c>
      <c r="E16" s="956">
        <v>2030</v>
      </c>
      <c r="F16" s="956">
        <v>2315</v>
      </c>
      <c r="G16" s="322">
        <v>2845</v>
      </c>
      <c r="H16" s="323">
        <v>3158</v>
      </c>
    </row>
    <row r="17" spans="1:8" ht="12">
      <c r="A17" s="352"/>
      <c r="B17" s="1576" t="s">
        <v>1227</v>
      </c>
      <c r="C17" s="1578"/>
      <c r="D17" s="956">
        <v>239</v>
      </c>
      <c r="E17" s="956">
        <v>352</v>
      </c>
      <c r="F17" s="956">
        <v>356</v>
      </c>
      <c r="G17" s="322">
        <v>313</v>
      </c>
      <c r="H17" s="323">
        <v>341</v>
      </c>
    </row>
    <row r="18" spans="1:8" ht="12">
      <c r="A18" s="352"/>
      <c r="B18" s="1576" t="s">
        <v>1190</v>
      </c>
      <c r="C18" s="1578"/>
      <c r="D18" s="956">
        <v>184</v>
      </c>
      <c r="E18" s="956">
        <v>223</v>
      </c>
      <c r="F18" s="956">
        <v>324</v>
      </c>
      <c r="G18" s="322">
        <v>263</v>
      </c>
      <c r="H18" s="323">
        <v>237</v>
      </c>
    </row>
    <row r="19" spans="1:8" ht="12">
      <c r="A19" s="352"/>
      <c r="B19" s="1576" t="s">
        <v>1191</v>
      </c>
      <c r="C19" s="1578"/>
      <c r="D19" s="956">
        <v>481</v>
      </c>
      <c r="E19" s="956">
        <v>405</v>
      </c>
      <c r="F19" s="956">
        <v>648</v>
      </c>
      <c r="G19" s="322">
        <v>1195</v>
      </c>
      <c r="H19" s="323">
        <v>1274</v>
      </c>
    </row>
    <row r="20" spans="1:8" ht="12">
      <c r="A20" s="352"/>
      <c r="B20" s="1576" t="s">
        <v>1197</v>
      </c>
      <c r="C20" s="1578"/>
      <c r="D20" s="321">
        <v>9579</v>
      </c>
      <c r="E20" s="322">
        <v>11750</v>
      </c>
      <c r="F20" s="322">
        <v>15683</v>
      </c>
      <c r="G20" s="322">
        <v>19550</v>
      </c>
      <c r="H20" s="323">
        <v>22026</v>
      </c>
    </row>
    <row r="21" spans="2:8" ht="12">
      <c r="B21" s="1576" t="s">
        <v>1199</v>
      </c>
      <c r="C21" s="1578"/>
      <c r="D21" s="101">
        <f>SUM(D22:D23)</f>
        <v>29305</v>
      </c>
      <c r="E21" s="101">
        <f>SUM(E22:E23)</f>
        <v>30842</v>
      </c>
      <c r="F21" s="101">
        <f>SUM(F22:F23)</f>
        <v>36128</v>
      </c>
      <c r="G21" s="101">
        <f>SUM(G22:G23)</f>
        <v>42856</v>
      </c>
      <c r="H21" s="937">
        <f>SUM(H22:H23)</f>
        <v>47050</v>
      </c>
    </row>
    <row r="22" spans="2:8" ht="12">
      <c r="B22" s="711"/>
      <c r="C22" s="696" t="s">
        <v>1201</v>
      </c>
      <c r="D22" s="101">
        <v>6754</v>
      </c>
      <c r="E22" s="101">
        <v>9302</v>
      </c>
      <c r="F22" s="101">
        <v>10874</v>
      </c>
      <c r="G22" s="101">
        <v>12738</v>
      </c>
      <c r="H22" s="937">
        <v>14966</v>
      </c>
    </row>
    <row r="23" spans="2:8" ht="12">
      <c r="B23" s="711"/>
      <c r="C23" s="696" t="s">
        <v>1203</v>
      </c>
      <c r="D23" s="930">
        <v>22551</v>
      </c>
      <c r="E23" s="930">
        <v>21540</v>
      </c>
      <c r="F23" s="930">
        <v>25254</v>
      </c>
      <c r="G23" s="101">
        <v>30118</v>
      </c>
      <c r="H23" s="937">
        <v>32084</v>
      </c>
    </row>
    <row r="24" spans="2:8" ht="12">
      <c r="B24" s="711"/>
      <c r="C24" s="696" t="s">
        <v>1242</v>
      </c>
      <c r="D24" s="960">
        <v>1580</v>
      </c>
      <c r="E24" s="960">
        <v>1687</v>
      </c>
      <c r="F24" s="960">
        <v>2248</v>
      </c>
      <c r="G24" s="960">
        <v>2528</v>
      </c>
      <c r="H24" s="961">
        <v>2539</v>
      </c>
    </row>
    <row r="25" spans="2:8" ht="12">
      <c r="B25" s="711"/>
      <c r="C25" s="712"/>
      <c r="D25" s="160"/>
      <c r="E25" s="160"/>
      <c r="F25" s="160"/>
      <c r="G25" s="103"/>
      <c r="H25" s="96"/>
    </row>
    <row r="26" spans="2:8" ht="12">
      <c r="B26" s="1576" t="s">
        <v>1206</v>
      </c>
      <c r="C26" s="1578"/>
      <c r="D26" s="930">
        <v>290</v>
      </c>
      <c r="E26" s="930">
        <v>241</v>
      </c>
      <c r="F26" s="930">
        <v>419</v>
      </c>
      <c r="G26" s="101">
        <v>919</v>
      </c>
      <c r="H26" s="937">
        <v>1850</v>
      </c>
    </row>
    <row r="27" spans="2:8" ht="12">
      <c r="B27" s="1576" t="s">
        <v>1209</v>
      </c>
      <c r="C27" s="1578"/>
      <c r="D27" s="930">
        <v>771</v>
      </c>
      <c r="E27" s="930">
        <v>888</v>
      </c>
      <c r="F27" s="930">
        <v>1444</v>
      </c>
      <c r="G27" s="102">
        <v>2117</v>
      </c>
      <c r="H27" s="937">
        <v>2582</v>
      </c>
    </row>
    <row r="28" spans="2:8" ht="12">
      <c r="B28" s="1576" t="s">
        <v>1212</v>
      </c>
      <c r="C28" s="1578"/>
      <c r="D28" s="930">
        <v>951</v>
      </c>
      <c r="E28" s="930">
        <v>1161</v>
      </c>
      <c r="F28" s="930">
        <v>999</v>
      </c>
      <c r="G28" s="102">
        <v>1746</v>
      </c>
      <c r="H28" s="466">
        <v>2007</v>
      </c>
    </row>
    <row r="29" spans="2:8" ht="12">
      <c r="B29" s="1576" t="s">
        <v>1214</v>
      </c>
      <c r="C29" s="1578"/>
      <c r="D29" s="930">
        <v>137</v>
      </c>
      <c r="E29" s="930">
        <v>234</v>
      </c>
      <c r="F29" s="930">
        <v>323</v>
      </c>
      <c r="G29" s="101">
        <v>448</v>
      </c>
      <c r="H29" s="937">
        <v>592</v>
      </c>
    </row>
    <row r="30" spans="2:8" ht="12">
      <c r="B30" s="1576" t="s">
        <v>1220</v>
      </c>
      <c r="C30" s="1578"/>
      <c r="D30" s="930">
        <v>7600</v>
      </c>
      <c r="E30" s="930">
        <v>11590</v>
      </c>
      <c r="F30" s="930">
        <v>12770</v>
      </c>
      <c r="G30" s="101">
        <v>13438</v>
      </c>
      <c r="H30" s="937">
        <v>15063</v>
      </c>
    </row>
    <row r="31" spans="2:8" ht="12">
      <c r="B31" s="711"/>
      <c r="C31" s="696" t="s">
        <v>1222</v>
      </c>
      <c r="D31" s="930">
        <v>1844</v>
      </c>
      <c r="E31" s="930">
        <v>2235</v>
      </c>
      <c r="F31" s="930">
        <v>1908</v>
      </c>
      <c r="G31" s="101">
        <v>2085</v>
      </c>
      <c r="H31" s="937">
        <v>2365</v>
      </c>
    </row>
    <row r="32" spans="2:8" ht="12">
      <c r="B32" s="711"/>
      <c r="C32" s="696" t="s">
        <v>1223</v>
      </c>
      <c r="D32" s="930">
        <v>502</v>
      </c>
      <c r="E32" s="930">
        <v>838</v>
      </c>
      <c r="F32" s="930">
        <v>1421</v>
      </c>
      <c r="G32" s="102">
        <v>1469</v>
      </c>
      <c r="H32" s="937">
        <v>1357</v>
      </c>
    </row>
    <row r="33" spans="2:8" ht="12">
      <c r="B33" s="711"/>
      <c r="C33" s="696" t="s">
        <v>1243</v>
      </c>
      <c r="D33" s="962">
        <v>1422</v>
      </c>
      <c r="E33" s="962">
        <v>2651</v>
      </c>
      <c r="F33" s="962">
        <v>2756</v>
      </c>
      <c r="G33" s="102">
        <v>0</v>
      </c>
      <c r="H33" s="937">
        <v>0</v>
      </c>
    </row>
    <row r="34" spans="2:8" ht="12">
      <c r="B34" s="711"/>
      <c r="C34" s="712"/>
      <c r="D34" s="930"/>
      <c r="E34" s="930"/>
      <c r="F34" s="930"/>
      <c r="G34" s="102"/>
      <c r="H34" s="937"/>
    </row>
    <row r="35" spans="2:8" ht="12">
      <c r="B35" s="1576" t="s">
        <v>1225</v>
      </c>
      <c r="C35" s="1578"/>
      <c r="D35" s="930">
        <v>5</v>
      </c>
      <c r="E35" s="930">
        <v>109</v>
      </c>
      <c r="F35" s="963">
        <v>0</v>
      </c>
      <c r="G35" s="102">
        <v>40</v>
      </c>
      <c r="H35" s="937">
        <v>335</v>
      </c>
    </row>
    <row r="36" spans="2:8" ht="12">
      <c r="B36" s="1576" t="s">
        <v>139</v>
      </c>
      <c r="C36" s="1578"/>
      <c r="D36" s="930">
        <v>5371</v>
      </c>
      <c r="E36" s="930">
        <v>6990</v>
      </c>
      <c r="F36" s="930">
        <v>11694</v>
      </c>
      <c r="G36" s="102">
        <v>14849</v>
      </c>
      <c r="H36" s="937">
        <v>17246</v>
      </c>
    </row>
    <row r="37" spans="2:8" ht="12">
      <c r="B37" s="699"/>
      <c r="C37" s="696"/>
      <c r="D37" s="930"/>
      <c r="E37" s="930"/>
      <c r="F37" s="930"/>
      <c r="G37" s="102"/>
      <c r="H37" s="937"/>
    </row>
    <row r="38" spans="2:8" s="932" customFormat="1" ht="13.5" customHeight="1">
      <c r="B38" s="1716" t="s">
        <v>1244</v>
      </c>
      <c r="C38" s="1717"/>
      <c r="D38" s="964">
        <f>SUM(D5,D16:D21,D26:D30,D35:D36)</f>
        <v>78661</v>
      </c>
      <c r="E38" s="964">
        <f>SUM(E5,E16:E21,E26:E30,E35:E36)</f>
        <v>92528</v>
      </c>
      <c r="F38" s="964">
        <f>SUM(F5,F16:F21,F26:F30,F35:F36)</f>
        <v>111598</v>
      </c>
      <c r="G38" s="964">
        <f>SUM(G5,G16:G21,G26:G30,G35:G36)</f>
        <v>133716</v>
      </c>
      <c r="H38" s="965">
        <f>SUM(H5,H16:H21,H26:H30,H35:H36)</f>
        <v>156350</v>
      </c>
    </row>
    <row r="39" ht="12">
      <c r="C39" s="708" t="s">
        <v>1245</v>
      </c>
    </row>
    <row r="40" ht="12">
      <c r="C40" s="708" t="s">
        <v>1246</v>
      </c>
    </row>
  </sheetData>
  <mergeCells count="15">
    <mergeCell ref="B36:C36"/>
    <mergeCell ref="B38:C38"/>
    <mergeCell ref="B19:C19"/>
    <mergeCell ref="B18:C18"/>
    <mergeCell ref="B20:C20"/>
    <mergeCell ref="B35:C35"/>
    <mergeCell ref="B26:C26"/>
    <mergeCell ref="B27:C27"/>
    <mergeCell ref="B28:C28"/>
    <mergeCell ref="B29:C29"/>
    <mergeCell ref="B30:C30"/>
    <mergeCell ref="B5:C5"/>
    <mergeCell ref="B21:C21"/>
    <mergeCell ref="B16:C16"/>
    <mergeCell ref="B17:C17"/>
  </mergeCells>
  <printOptions/>
  <pageMargins left="0.75" right="0.75" top="1" bottom="1" header="0.512" footer="0.51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2:J48"/>
  <sheetViews>
    <sheetView workbookViewId="0" topLeftCell="A1">
      <selection activeCell="A1" sqref="A1"/>
    </sheetView>
  </sheetViews>
  <sheetFormatPr defaultColWidth="9.00390625" defaultRowHeight="13.5"/>
  <cols>
    <col min="1" max="1" width="2.625" style="966" customWidth="1"/>
    <col min="2" max="2" width="3.375" style="966" customWidth="1"/>
    <col min="3" max="3" width="20.625" style="966" customWidth="1"/>
    <col min="4" max="4" width="15.625" style="966" customWidth="1"/>
    <col min="5" max="5" width="8.625" style="966" customWidth="1"/>
    <col min="6" max="6" width="15.625" style="966" customWidth="1"/>
    <col min="7" max="7" width="8.625" style="966" customWidth="1"/>
    <col min="8" max="8" width="15.625" style="966" customWidth="1"/>
    <col min="9" max="9" width="8.625" style="966" customWidth="1"/>
    <col min="10" max="16384" width="9.00390625" style="966" customWidth="1"/>
  </cols>
  <sheetData>
    <row r="2" ht="14.25">
      <c r="B2" s="967" t="s">
        <v>1288</v>
      </c>
    </row>
    <row r="3" spans="2:9" ht="12.75" thickBot="1">
      <c r="B3" s="968"/>
      <c r="I3" s="969" t="s">
        <v>1248</v>
      </c>
    </row>
    <row r="4" spans="2:9" s="970" customFormat="1" ht="15" customHeight="1" thickTop="1">
      <c r="B4" s="1720" t="s">
        <v>1278</v>
      </c>
      <c r="C4" s="1721"/>
      <c r="D4" s="1718" t="s">
        <v>1279</v>
      </c>
      <c r="E4" s="1719"/>
      <c r="F4" s="1718" t="s">
        <v>1280</v>
      </c>
      <c r="G4" s="1719"/>
      <c r="H4" s="1718" t="s">
        <v>1281</v>
      </c>
      <c r="I4" s="1719"/>
    </row>
    <row r="5" spans="2:9" s="970" customFormat="1" ht="15" customHeight="1">
      <c r="B5" s="1722"/>
      <c r="C5" s="1723"/>
      <c r="D5" s="971" t="s">
        <v>1249</v>
      </c>
      <c r="E5" s="972" t="s">
        <v>1250</v>
      </c>
      <c r="F5" s="971" t="s">
        <v>1249</v>
      </c>
      <c r="G5" s="972" t="s">
        <v>1250</v>
      </c>
      <c r="H5" s="971" t="s">
        <v>1249</v>
      </c>
      <c r="I5" s="972" t="s">
        <v>1250</v>
      </c>
    </row>
    <row r="6" spans="2:9" s="973" customFormat="1" ht="15" customHeight="1">
      <c r="B6" s="1724" t="s">
        <v>1282</v>
      </c>
      <c r="C6" s="1725"/>
      <c r="D6" s="974"/>
      <c r="E6" s="975"/>
      <c r="F6" s="974"/>
      <c r="G6" s="975"/>
      <c r="H6" s="974"/>
      <c r="I6" s="975"/>
    </row>
    <row r="7" spans="2:9" ht="9.75" customHeight="1">
      <c r="B7" s="976"/>
      <c r="C7" s="977"/>
      <c r="D7" s="978"/>
      <c r="E7" s="979"/>
      <c r="F7" s="978"/>
      <c r="G7" s="979"/>
      <c r="H7" s="978"/>
      <c r="I7" s="979"/>
    </row>
    <row r="8" spans="2:10" s="970" customFormat="1" ht="15" customHeight="1">
      <c r="B8" s="980"/>
      <c r="C8" s="981" t="s">
        <v>1251</v>
      </c>
      <c r="D8" s="982">
        <v>16371383950</v>
      </c>
      <c r="E8" s="983">
        <v>13.7</v>
      </c>
      <c r="F8" s="982">
        <v>20812815487</v>
      </c>
      <c r="G8" s="983">
        <v>15.1</v>
      </c>
      <c r="H8" s="982">
        <v>26433269774</v>
      </c>
      <c r="I8" s="983">
        <v>14.7</v>
      </c>
      <c r="J8" s="984"/>
    </row>
    <row r="9" spans="2:10" s="970" customFormat="1" ht="15" customHeight="1">
      <c r="B9" s="980"/>
      <c r="C9" s="981" t="s">
        <v>1283</v>
      </c>
      <c r="D9" s="982">
        <v>2261043000</v>
      </c>
      <c r="E9" s="983">
        <v>1.9</v>
      </c>
      <c r="F9" s="982">
        <v>2605686000</v>
      </c>
      <c r="G9" s="983">
        <v>1.9</v>
      </c>
      <c r="H9" s="982">
        <v>2842056000</v>
      </c>
      <c r="I9" s="983">
        <v>1.6</v>
      </c>
      <c r="J9" s="985"/>
    </row>
    <row r="10" spans="2:9" s="970" customFormat="1" ht="15" customHeight="1">
      <c r="B10" s="980"/>
      <c r="C10" s="981" t="s">
        <v>1252</v>
      </c>
      <c r="D10" s="986">
        <v>37029981000</v>
      </c>
      <c r="E10" s="983">
        <v>31</v>
      </c>
      <c r="F10" s="986">
        <v>44924805000</v>
      </c>
      <c r="G10" s="983">
        <v>32.6</v>
      </c>
      <c r="H10" s="986">
        <v>60582231000</v>
      </c>
      <c r="I10" s="983">
        <v>33.8</v>
      </c>
    </row>
    <row r="11" spans="2:9" s="970" customFormat="1" ht="15" customHeight="1">
      <c r="B11" s="980"/>
      <c r="C11" s="981" t="s">
        <v>1253</v>
      </c>
      <c r="D11" s="982">
        <v>160698000</v>
      </c>
      <c r="E11" s="983">
        <v>0.1</v>
      </c>
      <c r="F11" s="982">
        <v>3410758250</v>
      </c>
      <c r="G11" s="983">
        <v>2.5</v>
      </c>
      <c r="H11" s="982">
        <v>3375421028</v>
      </c>
      <c r="I11" s="983">
        <v>1.9</v>
      </c>
    </row>
    <row r="12" spans="2:9" s="970" customFormat="1" ht="15" customHeight="1">
      <c r="B12" s="980"/>
      <c r="C12" s="981" t="s">
        <v>1254</v>
      </c>
      <c r="D12" s="982">
        <v>3021587579</v>
      </c>
      <c r="E12" s="983">
        <v>2.5</v>
      </c>
      <c r="F12" s="982">
        <v>194944000</v>
      </c>
      <c r="G12" s="983">
        <v>0.1</v>
      </c>
      <c r="H12" s="982">
        <v>195175000</v>
      </c>
      <c r="I12" s="983">
        <v>0.1</v>
      </c>
    </row>
    <row r="13" spans="2:9" s="970" customFormat="1" ht="15" customHeight="1">
      <c r="B13" s="980"/>
      <c r="C13" s="987"/>
      <c r="D13" s="982"/>
      <c r="E13" s="983"/>
      <c r="F13" s="988"/>
      <c r="G13" s="988"/>
      <c r="H13" s="982"/>
      <c r="I13" s="983"/>
    </row>
    <row r="14" spans="2:9" s="970" customFormat="1" ht="15" customHeight="1">
      <c r="B14" s="980"/>
      <c r="C14" s="981" t="s">
        <v>1255</v>
      </c>
      <c r="D14" s="982">
        <v>1314926908</v>
      </c>
      <c r="E14" s="983">
        <v>1.1</v>
      </c>
      <c r="F14" s="982">
        <v>1464012887</v>
      </c>
      <c r="G14" s="983">
        <v>1.1</v>
      </c>
      <c r="H14" s="982">
        <v>1535993685</v>
      </c>
      <c r="I14" s="983">
        <v>0.9</v>
      </c>
    </row>
    <row r="15" spans="2:9" s="970" customFormat="1" ht="15" customHeight="1">
      <c r="B15" s="980"/>
      <c r="C15" s="981" t="s">
        <v>1256</v>
      </c>
      <c r="D15" s="982">
        <v>41294527132</v>
      </c>
      <c r="E15" s="983">
        <v>34.6</v>
      </c>
      <c r="F15" s="982">
        <v>45446863841</v>
      </c>
      <c r="G15" s="983">
        <v>33</v>
      </c>
      <c r="H15" s="982">
        <v>58635983536</v>
      </c>
      <c r="I15" s="983">
        <v>32.7</v>
      </c>
    </row>
    <row r="16" spans="2:9" s="970" customFormat="1" ht="15" customHeight="1">
      <c r="B16" s="980"/>
      <c r="C16" s="981" t="s">
        <v>1257</v>
      </c>
      <c r="D16" s="982">
        <v>1525985219</v>
      </c>
      <c r="E16" s="983">
        <v>1.3</v>
      </c>
      <c r="F16" s="982">
        <v>1338819002</v>
      </c>
      <c r="G16" s="983">
        <v>1</v>
      </c>
      <c r="H16" s="982">
        <v>1323844286</v>
      </c>
      <c r="I16" s="983">
        <v>0.7</v>
      </c>
    </row>
    <row r="17" spans="2:9" s="970" customFormat="1" ht="15" customHeight="1">
      <c r="B17" s="980"/>
      <c r="C17" s="981" t="s">
        <v>1258</v>
      </c>
      <c r="D17" s="982">
        <v>60787612</v>
      </c>
      <c r="E17" s="983">
        <v>0.1</v>
      </c>
      <c r="F17" s="982">
        <v>113885944</v>
      </c>
      <c r="G17" s="983">
        <v>0.1</v>
      </c>
      <c r="H17" s="982">
        <v>40521812</v>
      </c>
      <c r="I17" s="983">
        <v>0</v>
      </c>
    </row>
    <row r="18" spans="2:9" s="970" customFormat="1" ht="15" customHeight="1">
      <c r="B18" s="980"/>
      <c r="C18" s="981"/>
      <c r="D18" s="982"/>
      <c r="E18" s="983"/>
      <c r="F18" s="982"/>
      <c r="G18" s="983"/>
      <c r="H18" s="982"/>
      <c r="I18" s="983"/>
    </row>
    <row r="19" spans="2:9" s="970" customFormat="1" ht="15" customHeight="1">
      <c r="B19" s="980"/>
      <c r="C19" s="981" t="s">
        <v>1259</v>
      </c>
      <c r="D19" s="982">
        <v>147478315</v>
      </c>
      <c r="E19" s="983">
        <v>0.1</v>
      </c>
      <c r="F19" s="982">
        <v>786201177</v>
      </c>
      <c r="G19" s="983">
        <v>0.6</v>
      </c>
      <c r="H19" s="982">
        <v>2941718843</v>
      </c>
      <c r="I19" s="983">
        <v>1.6</v>
      </c>
    </row>
    <row r="20" spans="2:9" s="970" customFormat="1" ht="15" customHeight="1">
      <c r="B20" s="980"/>
      <c r="C20" s="981" t="s">
        <v>1260</v>
      </c>
      <c r="D20" s="982">
        <v>872207703</v>
      </c>
      <c r="E20" s="983">
        <v>0.7</v>
      </c>
      <c r="F20" s="982">
        <v>1313780691</v>
      </c>
      <c r="G20" s="983">
        <v>1</v>
      </c>
      <c r="H20" s="982">
        <v>2709649253</v>
      </c>
      <c r="I20" s="983">
        <v>1.5</v>
      </c>
    </row>
    <row r="21" spans="2:9" s="970" customFormat="1" ht="15" customHeight="1">
      <c r="B21" s="980"/>
      <c r="C21" s="981" t="s">
        <v>1261</v>
      </c>
      <c r="D21" s="982">
        <v>5396975711</v>
      </c>
      <c r="E21" s="983">
        <v>4.5</v>
      </c>
      <c r="F21" s="982">
        <v>7004063299</v>
      </c>
      <c r="G21" s="983">
        <v>5.1</v>
      </c>
      <c r="H21" s="982">
        <v>10284200998</v>
      </c>
      <c r="I21" s="983">
        <v>5.7</v>
      </c>
    </row>
    <row r="22" spans="2:9" s="970" customFormat="1" ht="15" customHeight="1">
      <c r="B22" s="980"/>
      <c r="C22" s="981" t="s">
        <v>1262</v>
      </c>
      <c r="D22" s="982">
        <v>10005300000</v>
      </c>
      <c r="E22" s="983">
        <v>8.4</v>
      </c>
      <c r="F22" s="982">
        <v>8350000000</v>
      </c>
      <c r="G22" s="983">
        <v>6.1</v>
      </c>
      <c r="H22" s="982">
        <v>8642833000</v>
      </c>
      <c r="I22" s="983">
        <v>4.8</v>
      </c>
    </row>
    <row r="23" spans="2:9" s="970" customFormat="1" ht="15" customHeight="1">
      <c r="B23" s="980"/>
      <c r="C23" s="981"/>
      <c r="D23" s="982"/>
      <c r="E23" s="983"/>
      <c r="F23" s="982"/>
      <c r="G23" s="983"/>
      <c r="H23" s="982"/>
      <c r="I23" s="983"/>
    </row>
    <row r="24" spans="2:9" s="973" customFormat="1" ht="15" customHeight="1">
      <c r="B24" s="1730" t="s">
        <v>1284</v>
      </c>
      <c r="C24" s="1731"/>
      <c r="D24" s="989">
        <f>SUM(D8:D22)</f>
        <v>119462882129</v>
      </c>
      <c r="E24" s="990">
        <v>100</v>
      </c>
      <c r="F24" s="989">
        <f>SUM(F8:F22)</f>
        <v>137766635578</v>
      </c>
      <c r="G24" s="990">
        <v>100</v>
      </c>
      <c r="H24" s="989">
        <f>SUM(H8:H22)</f>
        <v>179542898215</v>
      </c>
      <c r="I24" s="990">
        <v>100</v>
      </c>
    </row>
    <row r="25" spans="2:9" ht="9.75" customHeight="1">
      <c r="B25" s="976"/>
      <c r="C25" s="977"/>
      <c r="D25" s="978"/>
      <c r="E25" s="979"/>
      <c r="F25" s="978"/>
      <c r="G25" s="979"/>
      <c r="H25" s="978"/>
      <c r="I25" s="979"/>
    </row>
    <row r="26" spans="2:9" s="973" customFormat="1" ht="15" customHeight="1">
      <c r="B26" s="1726" t="s">
        <v>1285</v>
      </c>
      <c r="C26" s="1727"/>
      <c r="D26" s="989"/>
      <c r="E26" s="990"/>
      <c r="F26" s="989"/>
      <c r="G26" s="990"/>
      <c r="H26" s="989"/>
      <c r="I26" s="990"/>
    </row>
    <row r="27" spans="2:9" ht="9.75" customHeight="1">
      <c r="B27" s="976"/>
      <c r="C27" s="977"/>
      <c r="D27" s="978"/>
      <c r="E27" s="979"/>
      <c r="F27" s="978"/>
      <c r="G27" s="979"/>
      <c r="H27" s="978"/>
      <c r="I27" s="979"/>
    </row>
    <row r="28" spans="2:9" s="970" customFormat="1" ht="15" customHeight="1">
      <c r="B28" s="980"/>
      <c r="C28" s="981" t="s">
        <v>1263</v>
      </c>
      <c r="D28" s="982">
        <v>292049125</v>
      </c>
      <c r="E28" s="983">
        <v>0.2</v>
      </c>
      <c r="F28" s="982">
        <v>405387484</v>
      </c>
      <c r="G28" s="983">
        <v>0.3</v>
      </c>
      <c r="H28" s="982">
        <v>505300684</v>
      </c>
      <c r="I28" s="983">
        <v>0.3</v>
      </c>
    </row>
    <row r="29" spans="2:9" s="970" customFormat="1" ht="15" customHeight="1">
      <c r="B29" s="980"/>
      <c r="C29" s="981" t="s">
        <v>1264</v>
      </c>
      <c r="D29" s="982">
        <v>7907931051</v>
      </c>
      <c r="E29" s="983">
        <v>6.7</v>
      </c>
      <c r="F29" s="982">
        <v>9606908977</v>
      </c>
      <c r="G29" s="983">
        <v>7.1</v>
      </c>
      <c r="H29" s="982">
        <v>15373967744</v>
      </c>
      <c r="I29" s="983">
        <v>8.8</v>
      </c>
    </row>
    <row r="30" spans="2:9" s="970" customFormat="1" ht="15" customHeight="1">
      <c r="B30" s="980"/>
      <c r="C30" s="981" t="s">
        <v>1265</v>
      </c>
      <c r="D30" s="982">
        <v>4179781339</v>
      </c>
      <c r="E30" s="983">
        <v>3.5</v>
      </c>
      <c r="F30" s="982">
        <v>5280613526</v>
      </c>
      <c r="G30" s="983">
        <v>3.9</v>
      </c>
      <c r="H30" s="982">
        <v>7663658778</v>
      </c>
      <c r="I30" s="983">
        <v>4.4</v>
      </c>
    </row>
    <row r="31" spans="2:9" s="970" customFormat="1" ht="15" customHeight="1">
      <c r="B31" s="980"/>
      <c r="C31" s="981" t="s">
        <v>1266</v>
      </c>
      <c r="D31" s="982">
        <v>5298949785</v>
      </c>
      <c r="E31" s="983">
        <v>4.5</v>
      </c>
      <c r="F31" s="982">
        <v>4778475955</v>
      </c>
      <c r="G31" s="983">
        <v>3.5</v>
      </c>
      <c r="H31" s="982">
        <v>5817065801</v>
      </c>
      <c r="I31" s="983">
        <v>3.3</v>
      </c>
    </row>
    <row r="32" spans="2:9" s="970" customFormat="1" ht="15" customHeight="1">
      <c r="B32" s="980"/>
      <c r="C32" s="981" t="s">
        <v>1267</v>
      </c>
      <c r="D32" s="982">
        <v>879790091</v>
      </c>
      <c r="E32" s="983">
        <v>0.7</v>
      </c>
      <c r="F32" s="982">
        <v>1267476576</v>
      </c>
      <c r="G32" s="983">
        <v>0.9</v>
      </c>
      <c r="H32" s="982">
        <v>1781585385</v>
      </c>
      <c r="I32" s="983">
        <v>1</v>
      </c>
    </row>
    <row r="33" spans="2:9" s="970" customFormat="1" ht="15" customHeight="1">
      <c r="B33" s="980"/>
      <c r="C33" s="981"/>
      <c r="D33" s="982"/>
      <c r="E33" s="983"/>
      <c r="F33" s="982"/>
      <c r="G33" s="983"/>
      <c r="H33" s="982"/>
      <c r="I33" s="983"/>
    </row>
    <row r="34" spans="2:9" s="970" customFormat="1" ht="15" customHeight="1">
      <c r="B34" s="980"/>
      <c r="C34" s="981" t="s">
        <v>1268</v>
      </c>
      <c r="D34" s="982">
        <v>20436174389</v>
      </c>
      <c r="E34" s="991">
        <v>17.3</v>
      </c>
      <c r="F34" s="982">
        <v>24709531695</v>
      </c>
      <c r="G34" s="991">
        <v>18.3</v>
      </c>
      <c r="H34" s="982">
        <v>27682991728</v>
      </c>
      <c r="I34" s="992">
        <v>15.8</v>
      </c>
    </row>
    <row r="35" spans="2:9" s="970" customFormat="1" ht="15" customHeight="1">
      <c r="B35" s="980"/>
      <c r="C35" s="981" t="s">
        <v>1269</v>
      </c>
      <c r="D35" s="982">
        <v>3063469364</v>
      </c>
      <c r="E35" s="991">
        <v>2.6</v>
      </c>
      <c r="F35" s="982">
        <v>4214244955</v>
      </c>
      <c r="G35" s="991">
        <v>3.1</v>
      </c>
      <c r="H35" s="982">
        <v>6255303427</v>
      </c>
      <c r="I35" s="992">
        <v>3.6</v>
      </c>
    </row>
    <row r="36" spans="2:9" s="970" customFormat="1" ht="15" customHeight="1">
      <c r="B36" s="980"/>
      <c r="C36" s="981" t="s">
        <v>1270</v>
      </c>
      <c r="D36" s="982">
        <v>30211169112</v>
      </c>
      <c r="E36" s="991">
        <v>25.6</v>
      </c>
      <c r="F36" s="982">
        <v>31831963909</v>
      </c>
      <c r="G36" s="991">
        <v>23.6</v>
      </c>
      <c r="H36" s="982">
        <v>35026797051</v>
      </c>
      <c r="I36" s="992">
        <v>20</v>
      </c>
    </row>
    <row r="37" spans="2:9" s="970" customFormat="1" ht="15" customHeight="1">
      <c r="B37" s="980"/>
      <c r="C37" s="981" t="s">
        <v>1271</v>
      </c>
      <c r="D37" s="982">
        <v>4933967527</v>
      </c>
      <c r="E37" s="991">
        <v>4.2</v>
      </c>
      <c r="F37" s="982">
        <v>6322936594</v>
      </c>
      <c r="G37" s="991">
        <v>4.7</v>
      </c>
      <c r="H37" s="982">
        <v>7919661370</v>
      </c>
      <c r="I37" s="992">
        <v>4.5</v>
      </c>
    </row>
    <row r="38" spans="2:9" s="970" customFormat="1" ht="15" customHeight="1">
      <c r="B38" s="980"/>
      <c r="C38" s="981" t="s">
        <v>1272</v>
      </c>
      <c r="D38" s="982">
        <v>31806853821</v>
      </c>
      <c r="E38" s="991">
        <v>26.9</v>
      </c>
      <c r="F38" s="982">
        <v>37648729597</v>
      </c>
      <c r="G38" s="991">
        <v>27.9</v>
      </c>
      <c r="H38" s="982">
        <v>51296878399</v>
      </c>
      <c r="I38" s="992">
        <v>29.2</v>
      </c>
    </row>
    <row r="39" spans="2:9" s="970" customFormat="1" ht="15" customHeight="1">
      <c r="B39" s="980"/>
      <c r="C39" s="981"/>
      <c r="D39" s="982"/>
      <c r="E39" s="983"/>
      <c r="F39" s="982"/>
      <c r="G39" s="983"/>
      <c r="H39" s="982"/>
      <c r="I39" s="983"/>
    </row>
    <row r="40" spans="2:9" s="970" customFormat="1" ht="15" customHeight="1">
      <c r="B40" s="980"/>
      <c r="C40" s="981" t="s">
        <v>1273</v>
      </c>
      <c r="D40" s="982">
        <v>4755716678</v>
      </c>
      <c r="E40" s="983">
        <v>4</v>
      </c>
      <c r="F40" s="982">
        <v>3008403891</v>
      </c>
      <c r="G40" s="983">
        <v>2.2</v>
      </c>
      <c r="H40" s="982">
        <v>7827394572</v>
      </c>
      <c r="I40" s="983">
        <v>4.4</v>
      </c>
    </row>
    <row r="41" spans="2:9" s="970" customFormat="1" ht="15" customHeight="1">
      <c r="B41" s="980"/>
      <c r="C41" s="981" t="s">
        <v>1274</v>
      </c>
      <c r="D41" s="982">
        <v>2515578760</v>
      </c>
      <c r="E41" s="983">
        <v>2.1</v>
      </c>
      <c r="F41" s="982">
        <v>3394810337</v>
      </c>
      <c r="G41" s="983">
        <v>2.5</v>
      </c>
      <c r="H41" s="982">
        <v>4158626073</v>
      </c>
      <c r="I41" s="983">
        <v>2.4</v>
      </c>
    </row>
    <row r="42" spans="2:9" s="970" customFormat="1" ht="15" customHeight="1">
      <c r="B42" s="980"/>
      <c r="C42" s="981" t="s">
        <v>1275</v>
      </c>
      <c r="D42" s="982">
        <v>1867670396</v>
      </c>
      <c r="E42" s="983">
        <v>1.6</v>
      </c>
      <c r="F42" s="982">
        <v>2587502829</v>
      </c>
      <c r="G42" s="983">
        <v>1.9</v>
      </c>
      <c r="H42" s="982">
        <v>4029736747</v>
      </c>
      <c r="I42" s="983">
        <v>2.3</v>
      </c>
    </row>
    <row r="43" spans="2:9" s="970" customFormat="1" ht="15" customHeight="1">
      <c r="B43" s="980"/>
      <c r="C43" s="981" t="s">
        <v>1276</v>
      </c>
      <c r="D43" s="986" t="s">
        <v>1286</v>
      </c>
      <c r="E43" s="993" t="s">
        <v>1286</v>
      </c>
      <c r="F43" s="986" t="s">
        <v>1286</v>
      </c>
      <c r="G43" s="993" t="s">
        <v>1286</v>
      </c>
      <c r="H43" s="986" t="s">
        <v>1286</v>
      </c>
      <c r="I43" s="993" t="s">
        <v>1286</v>
      </c>
    </row>
    <row r="44" spans="2:9" s="970" customFormat="1" ht="15" customHeight="1">
      <c r="B44" s="980"/>
      <c r="C44" s="981"/>
      <c r="D44" s="986"/>
      <c r="E44" s="994"/>
      <c r="F44" s="986"/>
      <c r="G44" s="994"/>
      <c r="H44" s="986"/>
      <c r="I44" s="994"/>
    </row>
    <row r="45" spans="2:9" s="973" customFormat="1" ht="15" customHeight="1">
      <c r="B45" s="1730" t="s">
        <v>1284</v>
      </c>
      <c r="C45" s="1731"/>
      <c r="D45" s="989">
        <f>SUM(D28:D43)</f>
        <v>118149101438</v>
      </c>
      <c r="E45" s="990">
        <v>100</v>
      </c>
      <c r="F45" s="989">
        <f>SUM(F28:F43)</f>
        <v>135056986325</v>
      </c>
      <c r="G45" s="990">
        <v>100</v>
      </c>
      <c r="H45" s="989">
        <f>SUM(H28:H43)</f>
        <v>175338967759</v>
      </c>
      <c r="I45" s="990">
        <f>SUM(I28:I43)</f>
        <v>100.00000000000001</v>
      </c>
    </row>
    <row r="46" spans="2:9" ht="9.75" customHeight="1">
      <c r="B46" s="976"/>
      <c r="C46" s="977"/>
      <c r="D46" s="978"/>
      <c r="E46" s="979"/>
      <c r="F46" s="978"/>
      <c r="G46" s="979"/>
      <c r="H46" s="978"/>
      <c r="I46" s="979"/>
    </row>
    <row r="47" spans="2:9" s="973" customFormat="1" ht="15" customHeight="1">
      <c r="B47" s="1728" t="s">
        <v>1277</v>
      </c>
      <c r="C47" s="1729"/>
      <c r="D47" s="995">
        <f>SUM(D24-D45)</f>
        <v>1313780691</v>
      </c>
      <c r="E47" s="996">
        <v>0</v>
      </c>
      <c r="F47" s="995">
        <f>SUM(F24-F45)</f>
        <v>2709649253</v>
      </c>
      <c r="G47" s="996">
        <v>0</v>
      </c>
      <c r="H47" s="995">
        <f>SUM(H24-H45)</f>
        <v>4203930456</v>
      </c>
      <c r="I47" s="996">
        <v>0</v>
      </c>
    </row>
    <row r="48" ht="12">
      <c r="B48" s="966" t="s">
        <v>1287</v>
      </c>
    </row>
  </sheetData>
  <mergeCells count="9">
    <mergeCell ref="B6:C6"/>
    <mergeCell ref="B26:C26"/>
    <mergeCell ref="B47:C47"/>
    <mergeCell ref="B45:C45"/>
    <mergeCell ref="B24:C24"/>
    <mergeCell ref="D4:E4"/>
    <mergeCell ref="F4:G4"/>
    <mergeCell ref="H4:I4"/>
    <mergeCell ref="B4:C5"/>
  </mergeCells>
  <printOptions/>
  <pageMargins left="0.75" right="0.75" top="1" bottom="1" header="0.512" footer="0.512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L75"/>
  <sheetViews>
    <sheetView workbookViewId="0" topLeftCell="A1">
      <selection activeCell="A1" sqref="A1"/>
    </sheetView>
  </sheetViews>
  <sheetFormatPr defaultColWidth="9.00390625" defaultRowHeight="13.5"/>
  <cols>
    <col min="1" max="1" width="10.625" style="786" customWidth="1"/>
    <col min="2" max="2" width="12.625" style="786" customWidth="1"/>
    <col min="3" max="3" width="12.50390625" style="786" customWidth="1"/>
    <col min="4" max="4" width="14.625" style="786" customWidth="1"/>
    <col min="5" max="5" width="10.625" style="786" customWidth="1"/>
    <col min="6" max="6" width="15.875" style="786" customWidth="1"/>
    <col min="7" max="7" width="11.50390625" style="786" customWidth="1"/>
    <col min="8" max="10" width="10.625" style="786" customWidth="1"/>
    <col min="11" max="11" width="11.625" style="786" customWidth="1"/>
    <col min="12" max="15" width="10.625" style="786" customWidth="1"/>
    <col min="16" max="16" width="11.75390625" style="786" customWidth="1"/>
    <col min="17" max="17" width="11.25390625" style="786" customWidth="1"/>
    <col min="18" max="18" width="12.125" style="786" customWidth="1"/>
    <col min="19" max="22" width="10.625" style="786" customWidth="1"/>
    <col min="23" max="23" width="12.625" style="786" customWidth="1"/>
    <col min="24" max="24" width="11.625" style="786" customWidth="1"/>
    <col min="25" max="25" width="10.625" style="786" customWidth="1"/>
    <col min="26" max="26" width="11.50390625" style="786" customWidth="1"/>
    <col min="27" max="27" width="12.00390625" style="786" customWidth="1"/>
    <col min="28" max="28" width="11.625" style="786" customWidth="1"/>
    <col min="29" max="29" width="10.625" style="786" customWidth="1"/>
    <col min="30" max="30" width="11.625" style="786" customWidth="1"/>
    <col min="31" max="31" width="10.625" style="786" customWidth="1"/>
    <col min="32" max="32" width="11.625" style="786" customWidth="1"/>
    <col min="33" max="33" width="10.625" style="786" customWidth="1"/>
    <col min="34" max="34" width="11.25390625" style="786" customWidth="1"/>
    <col min="35" max="35" width="10.625" style="786" customWidth="1"/>
    <col min="36" max="36" width="11.25390625" style="786" customWidth="1"/>
    <col min="37" max="16384" width="10.625" style="786" customWidth="1"/>
  </cols>
  <sheetData>
    <row r="2" ht="14.25">
      <c r="A2" s="997" t="s">
        <v>1352</v>
      </c>
    </row>
    <row r="3" spans="1:38" s="115" customFormat="1" ht="12.75" thickBot="1">
      <c r="A3" s="521" t="s">
        <v>1330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765"/>
      <c r="Q3" s="521"/>
      <c r="R3" s="521"/>
      <c r="S3" s="521"/>
      <c r="T3" s="521"/>
      <c r="U3" s="521"/>
      <c r="V3" s="521"/>
      <c r="Y3" s="115" t="s">
        <v>1331</v>
      </c>
      <c r="AL3" s="119" t="s">
        <v>1332</v>
      </c>
    </row>
    <row r="4" spans="1:38" s="115" customFormat="1" ht="12.75" customHeight="1" thickTop="1">
      <c r="A4" s="998"/>
      <c r="B4" s="999"/>
      <c r="C4" s="999"/>
      <c r="D4" s="998"/>
      <c r="E4" s="1000"/>
      <c r="F4" s="1000"/>
      <c r="G4" s="1732" t="s">
        <v>1289</v>
      </c>
      <c r="H4" s="1733"/>
      <c r="I4" s="1733"/>
      <c r="J4" s="1733"/>
      <c r="K4" s="1733"/>
      <c r="L4" s="1733"/>
      <c r="M4" s="1733"/>
      <c r="N4" s="1733"/>
      <c r="O4" s="1733"/>
      <c r="P4" s="1733"/>
      <c r="Q4" s="1733"/>
      <c r="R4" s="1733"/>
      <c r="S4" s="1733"/>
      <c r="T4" s="1733"/>
      <c r="U4" s="1733"/>
      <c r="V4" s="1733"/>
      <c r="W4" s="1733"/>
      <c r="X4" s="1734"/>
      <c r="Y4" s="1732" t="s">
        <v>1333</v>
      </c>
      <c r="Z4" s="1733"/>
      <c r="AA4" s="1733"/>
      <c r="AB4" s="1733"/>
      <c r="AC4" s="1733"/>
      <c r="AD4" s="1733"/>
      <c r="AE4" s="1733"/>
      <c r="AF4" s="1733"/>
      <c r="AG4" s="1733"/>
      <c r="AH4" s="1733"/>
      <c r="AI4" s="1733"/>
      <c r="AJ4" s="1733"/>
      <c r="AK4" s="1733"/>
      <c r="AL4" s="1734"/>
    </row>
    <row r="5" spans="1:38" s="115" customFormat="1" ht="12.75" customHeight="1">
      <c r="A5" s="1001"/>
      <c r="B5" s="1002"/>
      <c r="C5" s="1002"/>
      <c r="D5" s="1001"/>
      <c r="E5" s="1003"/>
      <c r="F5" s="1003"/>
      <c r="G5" s="1004" t="s">
        <v>1334</v>
      </c>
      <c r="H5" s="1004" t="s">
        <v>1290</v>
      </c>
      <c r="I5" s="1004" t="s">
        <v>1291</v>
      </c>
      <c r="J5" s="1004" t="s">
        <v>1292</v>
      </c>
      <c r="K5" s="1004" t="s">
        <v>1293</v>
      </c>
      <c r="L5" s="1004" t="s">
        <v>1294</v>
      </c>
      <c r="M5" s="1004" t="s">
        <v>1295</v>
      </c>
      <c r="N5" s="1004" t="s">
        <v>1296</v>
      </c>
      <c r="O5" s="1004" t="s">
        <v>1297</v>
      </c>
      <c r="P5" s="1004" t="s">
        <v>1298</v>
      </c>
      <c r="Q5" s="1004" t="s">
        <v>1299</v>
      </c>
      <c r="R5" s="1004" t="s">
        <v>1300</v>
      </c>
      <c r="S5" s="1004" t="s">
        <v>1301</v>
      </c>
      <c r="T5" s="1004" t="s">
        <v>1302</v>
      </c>
      <c r="U5" s="1004" t="s">
        <v>1303</v>
      </c>
      <c r="V5" s="1004" t="s">
        <v>1304</v>
      </c>
      <c r="W5" s="1004" t="s">
        <v>1305</v>
      </c>
      <c r="X5" s="1004" t="s">
        <v>1306</v>
      </c>
      <c r="Y5" s="1005" t="s">
        <v>1334</v>
      </c>
      <c r="Z5" s="1005" t="s">
        <v>1290</v>
      </c>
      <c r="AA5" s="1005" t="s">
        <v>1291</v>
      </c>
      <c r="AB5" s="1005" t="s">
        <v>1292</v>
      </c>
      <c r="AC5" s="1005" t="s">
        <v>1293</v>
      </c>
      <c r="AD5" s="1005" t="s">
        <v>1294</v>
      </c>
      <c r="AE5" s="1005" t="s">
        <v>1295</v>
      </c>
      <c r="AF5" s="1005" t="s">
        <v>1296</v>
      </c>
      <c r="AG5" s="1005" t="s">
        <v>1297</v>
      </c>
      <c r="AH5" s="1005" t="s">
        <v>1298</v>
      </c>
      <c r="AI5" s="1005" t="s">
        <v>1299</v>
      </c>
      <c r="AJ5" s="1005" t="s">
        <v>1300</v>
      </c>
      <c r="AK5" s="1005" t="s">
        <v>1301</v>
      </c>
      <c r="AL5" s="1005" t="s">
        <v>1302</v>
      </c>
    </row>
    <row r="6" spans="1:38" s="115" customFormat="1" ht="12.75" customHeight="1">
      <c r="A6" s="1001" t="s">
        <v>1020</v>
      </c>
      <c r="B6" s="1001" t="s">
        <v>1307</v>
      </c>
      <c r="C6" s="1001" t="s">
        <v>1308</v>
      </c>
      <c r="D6" s="1001" t="s">
        <v>1309</v>
      </c>
      <c r="E6" s="1001" t="s">
        <v>1310</v>
      </c>
      <c r="F6" s="1001" t="s">
        <v>1335</v>
      </c>
      <c r="G6" s="1006"/>
      <c r="H6" s="1002"/>
      <c r="I6" s="1001" t="s">
        <v>1336</v>
      </c>
      <c r="J6" s="1001" t="s">
        <v>1311</v>
      </c>
      <c r="K6" s="1001"/>
      <c r="L6" s="1001" t="s">
        <v>1312</v>
      </c>
      <c r="M6" s="1001" t="s">
        <v>1337</v>
      </c>
      <c r="N6" s="1001"/>
      <c r="O6" s="1001"/>
      <c r="P6" s="1002"/>
      <c r="Q6" s="1001" t="s">
        <v>1313</v>
      </c>
      <c r="R6" s="1001"/>
      <c r="S6" s="1001"/>
      <c r="T6" s="1001"/>
      <c r="U6" s="1001"/>
      <c r="V6" s="1001"/>
      <c r="W6" s="1735" t="s">
        <v>1261</v>
      </c>
      <c r="X6" s="1735" t="s">
        <v>1314</v>
      </c>
      <c r="Y6" s="1735" t="s">
        <v>1263</v>
      </c>
      <c r="Z6" s="1735" t="s">
        <v>1264</v>
      </c>
      <c r="AA6" s="1735" t="s">
        <v>1265</v>
      </c>
      <c r="AB6" s="1735" t="s">
        <v>1315</v>
      </c>
      <c r="AC6" s="1735" t="s">
        <v>1267</v>
      </c>
      <c r="AD6" s="1738" t="s">
        <v>1268</v>
      </c>
      <c r="AE6" s="1735" t="s">
        <v>1269</v>
      </c>
      <c r="AF6" s="1735" t="s">
        <v>1270</v>
      </c>
      <c r="AG6" s="1735" t="s">
        <v>1316</v>
      </c>
      <c r="AH6" s="1735" t="s">
        <v>1272</v>
      </c>
      <c r="AI6" s="1735" t="s">
        <v>1273</v>
      </c>
      <c r="AJ6" s="1735" t="s">
        <v>1274</v>
      </c>
      <c r="AK6" s="1735" t="s">
        <v>1275</v>
      </c>
      <c r="AL6" s="1738" t="s">
        <v>1338</v>
      </c>
    </row>
    <row r="7" spans="1:38" s="115" customFormat="1" ht="12.75" customHeight="1">
      <c r="A7" s="1001"/>
      <c r="B7" s="1001" t="s">
        <v>1317</v>
      </c>
      <c r="C7" s="1001" t="s">
        <v>1318</v>
      </c>
      <c r="D7" s="1007" t="s">
        <v>1339</v>
      </c>
      <c r="E7" s="1001" t="s">
        <v>1319</v>
      </c>
      <c r="F7" s="1007" t="s">
        <v>1340</v>
      </c>
      <c r="G7" s="1001" t="s">
        <v>1320</v>
      </c>
      <c r="H7" s="1001" t="s">
        <v>1321</v>
      </c>
      <c r="I7" s="1001" t="s">
        <v>1322</v>
      </c>
      <c r="J7" s="1001"/>
      <c r="K7" s="1001" t="s">
        <v>1341</v>
      </c>
      <c r="L7" s="1001" t="s">
        <v>1323</v>
      </c>
      <c r="M7" s="1001" t="s">
        <v>1342</v>
      </c>
      <c r="N7" s="1001" t="s">
        <v>1343</v>
      </c>
      <c r="O7" s="1001" t="s">
        <v>1324</v>
      </c>
      <c r="P7" s="1001" t="s">
        <v>1256</v>
      </c>
      <c r="Q7" s="1001" t="s">
        <v>1325</v>
      </c>
      <c r="R7" s="1001" t="s">
        <v>1344</v>
      </c>
      <c r="S7" s="1001" t="s">
        <v>1345</v>
      </c>
      <c r="T7" s="1001" t="s">
        <v>1346</v>
      </c>
      <c r="U7" s="1001" t="s">
        <v>1347</v>
      </c>
      <c r="V7" s="1001" t="s">
        <v>1348</v>
      </c>
      <c r="W7" s="1736"/>
      <c r="X7" s="1736"/>
      <c r="Y7" s="1736"/>
      <c r="Z7" s="1736"/>
      <c r="AA7" s="1736"/>
      <c r="AB7" s="1736"/>
      <c r="AC7" s="1736"/>
      <c r="AD7" s="1736"/>
      <c r="AE7" s="1736"/>
      <c r="AF7" s="1736"/>
      <c r="AG7" s="1736"/>
      <c r="AH7" s="1736"/>
      <c r="AI7" s="1736"/>
      <c r="AJ7" s="1736"/>
      <c r="AK7" s="1736"/>
      <c r="AL7" s="1736"/>
    </row>
    <row r="8" spans="1:38" s="521" customFormat="1" ht="12.75" customHeight="1">
      <c r="A8" s="1008"/>
      <c r="B8" s="1009"/>
      <c r="C8" s="1009"/>
      <c r="D8" s="1010"/>
      <c r="E8" s="1008" t="s">
        <v>1326</v>
      </c>
      <c r="F8" s="1010"/>
      <c r="G8" s="1009"/>
      <c r="H8" s="1009"/>
      <c r="I8" s="1008" t="s">
        <v>1327</v>
      </c>
      <c r="J8" s="1008" t="s">
        <v>1328</v>
      </c>
      <c r="K8" s="1008"/>
      <c r="L8" s="1008" t="s">
        <v>1327</v>
      </c>
      <c r="M8" s="1008" t="s">
        <v>1349</v>
      </c>
      <c r="N8" s="1008"/>
      <c r="O8" s="1011"/>
      <c r="P8" s="1009"/>
      <c r="Q8" s="1008" t="s">
        <v>1329</v>
      </c>
      <c r="R8" s="1008"/>
      <c r="S8" s="1008"/>
      <c r="T8" s="1008"/>
      <c r="U8" s="1008"/>
      <c r="V8" s="1008"/>
      <c r="W8" s="1737"/>
      <c r="X8" s="1737"/>
      <c r="Y8" s="1737"/>
      <c r="Z8" s="1737"/>
      <c r="AA8" s="1737"/>
      <c r="AB8" s="1737"/>
      <c r="AC8" s="1737"/>
      <c r="AD8" s="1737"/>
      <c r="AE8" s="1737"/>
      <c r="AF8" s="1737"/>
      <c r="AG8" s="1737"/>
      <c r="AH8" s="1737"/>
      <c r="AI8" s="1737"/>
      <c r="AJ8" s="1737"/>
      <c r="AK8" s="1737"/>
      <c r="AL8" s="1737"/>
    </row>
    <row r="9" spans="1:38" s="115" customFormat="1" ht="12.75" customHeight="1">
      <c r="A9" s="457"/>
      <c r="B9" s="1012"/>
      <c r="C9" s="1013"/>
      <c r="D9" s="1014"/>
      <c r="E9" s="1013"/>
      <c r="F9" s="1014"/>
      <c r="G9" s="1013"/>
      <c r="H9" s="1013"/>
      <c r="I9" s="1013"/>
      <c r="J9" s="1013"/>
      <c r="K9" s="1013"/>
      <c r="L9" s="1013"/>
      <c r="M9" s="1013"/>
      <c r="N9" s="1013"/>
      <c r="O9" s="1013"/>
      <c r="P9" s="1015"/>
      <c r="Q9" s="1013"/>
      <c r="R9" s="1013"/>
      <c r="S9" s="1013"/>
      <c r="T9" s="1016"/>
      <c r="U9" s="1016"/>
      <c r="V9" s="1016"/>
      <c r="W9" s="1016"/>
      <c r="X9" s="1016"/>
      <c r="Y9" s="1016"/>
      <c r="Z9" s="1016"/>
      <c r="AA9" s="1016"/>
      <c r="AB9" s="1016"/>
      <c r="AC9" s="1016"/>
      <c r="AD9" s="1016"/>
      <c r="AE9" s="1016"/>
      <c r="AF9" s="1016"/>
      <c r="AG9" s="1016"/>
      <c r="AH9" s="1016"/>
      <c r="AI9" s="1016"/>
      <c r="AJ9" s="1016"/>
      <c r="AK9" s="1016"/>
      <c r="AL9" s="1017"/>
    </row>
    <row r="10" spans="1:38" s="811" customFormat="1" ht="12.75" customHeight="1">
      <c r="A10" s="453" t="s">
        <v>970</v>
      </c>
      <c r="B10" s="1018">
        <f aca="true" t="shared" si="0" ref="B10:AL10">SUM(B12:B14)</f>
        <v>101414977</v>
      </c>
      <c r="C10" s="1019">
        <f t="shared" si="0"/>
        <v>99460619</v>
      </c>
      <c r="D10" s="1019">
        <f t="shared" si="0"/>
        <v>1954358</v>
      </c>
      <c r="E10" s="1019">
        <f t="shared" si="0"/>
        <v>207614</v>
      </c>
      <c r="F10" s="1019">
        <f t="shared" si="0"/>
        <v>1746744</v>
      </c>
      <c r="G10" s="1019">
        <f t="shared" si="0"/>
        <v>24872370</v>
      </c>
      <c r="H10" s="1019">
        <f t="shared" si="0"/>
        <v>804647</v>
      </c>
      <c r="I10" s="1019">
        <f t="shared" si="0"/>
        <v>20317</v>
      </c>
      <c r="J10" s="1019">
        <f t="shared" si="0"/>
        <v>1268919</v>
      </c>
      <c r="K10" s="1019">
        <f t="shared" si="0"/>
        <v>36033348</v>
      </c>
      <c r="L10" s="1019">
        <f t="shared" si="0"/>
        <v>95614</v>
      </c>
      <c r="M10" s="1019">
        <f t="shared" si="0"/>
        <v>748742</v>
      </c>
      <c r="N10" s="1019">
        <f t="shared" si="0"/>
        <v>1227902</v>
      </c>
      <c r="O10" s="1019">
        <f t="shared" si="0"/>
        <v>394581</v>
      </c>
      <c r="P10" s="1019">
        <f t="shared" si="0"/>
        <v>12370603</v>
      </c>
      <c r="Q10" s="1019">
        <f t="shared" si="0"/>
        <v>23373</v>
      </c>
      <c r="R10" s="1019">
        <f t="shared" si="0"/>
        <v>6441022</v>
      </c>
      <c r="S10" s="1019">
        <f t="shared" si="0"/>
        <v>1663221</v>
      </c>
      <c r="T10" s="1019">
        <f t="shared" si="0"/>
        <v>497420</v>
      </c>
      <c r="U10" s="1019">
        <f t="shared" si="0"/>
        <v>574567</v>
      </c>
      <c r="V10" s="1019">
        <f t="shared" si="0"/>
        <v>1436862</v>
      </c>
      <c r="W10" s="1019">
        <f t="shared" si="0"/>
        <v>4863469</v>
      </c>
      <c r="X10" s="1019">
        <f t="shared" si="0"/>
        <v>8078000</v>
      </c>
      <c r="Y10" s="1019">
        <f t="shared" si="0"/>
        <v>1973429</v>
      </c>
      <c r="Z10" s="1019">
        <f t="shared" si="0"/>
        <v>16411999</v>
      </c>
      <c r="AA10" s="1019">
        <f t="shared" si="0"/>
        <v>14875462</v>
      </c>
      <c r="AB10" s="1019">
        <f t="shared" si="0"/>
        <v>6964091</v>
      </c>
      <c r="AC10" s="1019">
        <f t="shared" si="0"/>
        <v>803845</v>
      </c>
      <c r="AD10" s="1019">
        <f t="shared" si="0"/>
        <v>8270974</v>
      </c>
      <c r="AE10" s="1019">
        <f t="shared" si="0"/>
        <v>3196673</v>
      </c>
      <c r="AF10" s="1019">
        <f t="shared" si="0"/>
        <v>16115863</v>
      </c>
      <c r="AG10" s="1019">
        <f t="shared" si="0"/>
        <v>4094428</v>
      </c>
      <c r="AH10" s="1019">
        <f t="shared" si="0"/>
        <v>19931597</v>
      </c>
      <c r="AI10" s="1019">
        <f t="shared" si="0"/>
        <v>2298978</v>
      </c>
      <c r="AJ10" s="1019">
        <f t="shared" si="0"/>
        <v>4423034</v>
      </c>
      <c r="AK10" s="1019">
        <f t="shared" si="0"/>
        <v>100246</v>
      </c>
      <c r="AL10" s="1020">
        <f t="shared" si="0"/>
        <v>0</v>
      </c>
    </row>
    <row r="11" spans="1:38" s="115" customFormat="1" ht="12.75" customHeight="1">
      <c r="A11" s="455"/>
      <c r="B11" s="1021"/>
      <c r="C11" s="1022"/>
      <c r="D11" s="1023"/>
      <c r="E11" s="1022"/>
      <c r="F11" s="1023"/>
      <c r="G11" s="1022"/>
      <c r="H11" s="1022"/>
      <c r="I11" s="1022"/>
      <c r="J11" s="1022"/>
      <c r="K11" s="1022"/>
      <c r="L11" s="1022"/>
      <c r="M11" s="1022"/>
      <c r="N11" s="1022"/>
      <c r="O11" s="1022"/>
      <c r="P11" s="1024"/>
      <c r="Q11" s="1022"/>
      <c r="R11" s="1022"/>
      <c r="S11" s="1022"/>
      <c r="T11" s="1025"/>
      <c r="U11" s="1025"/>
      <c r="V11" s="1025"/>
      <c r="W11" s="1025"/>
      <c r="X11" s="1025"/>
      <c r="Y11" s="1025"/>
      <c r="Z11" s="1025"/>
      <c r="AA11" s="1025"/>
      <c r="AB11" s="1025"/>
      <c r="AC11" s="1025"/>
      <c r="AD11" s="1025"/>
      <c r="AE11" s="1025"/>
      <c r="AF11" s="1025"/>
      <c r="AG11" s="1025"/>
      <c r="AH11" s="1025"/>
      <c r="AI11" s="1025"/>
      <c r="AJ11" s="1025"/>
      <c r="AK11" s="1025"/>
      <c r="AL11" s="1026"/>
    </row>
    <row r="12" spans="1:38" s="811" customFormat="1" ht="12.75" customHeight="1">
      <c r="A12" s="453" t="s">
        <v>981</v>
      </c>
      <c r="B12" s="1018">
        <f aca="true" t="shared" si="1" ref="B12:AL12">SUM(B16:B31)</f>
        <v>64642852</v>
      </c>
      <c r="C12" s="1019">
        <f t="shared" si="1"/>
        <v>63435960</v>
      </c>
      <c r="D12" s="1019">
        <f t="shared" si="1"/>
        <v>1206892</v>
      </c>
      <c r="E12" s="1019">
        <f t="shared" si="1"/>
        <v>191015</v>
      </c>
      <c r="F12" s="1019">
        <f t="shared" si="1"/>
        <v>1015877</v>
      </c>
      <c r="G12" s="1019">
        <f t="shared" si="1"/>
        <v>19613743</v>
      </c>
      <c r="H12" s="1019">
        <f t="shared" si="1"/>
        <v>468129</v>
      </c>
      <c r="I12" s="1019">
        <f t="shared" si="1"/>
        <v>19360</v>
      </c>
      <c r="J12" s="1019">
        <f t="shared" si="1"/>
        <v>729613</v>
      </c>
      <c r="K12" s="1019">
        <f t="shared" si="1"/>
        <v>18642146</v>
      </c>
      <c r="L12" s="1019">
        <f t="shared" si="1"/>
        <v>80411</v>
      </c>
      <c r="M12" s="1019">
        <f t="shared" si="1"/>
        <v>405977</v>
      </c>
      <c r="N12" s="1019">
        <f t="shared" si="1"/>
        <v>858017</v>
      </c>
      <c r="O12" s="1019">
        <f t="shared" si="1"/>
        <v>287420</v>
      </c>
      <c r="P12" s="1019">
        <f t="shared" si="1"/>
        <v>9191443</v>
      </c>
      <c r="Q12" s="1019">
        <f t="shared" si="1"/>
        <v>23373</v>
      </c>
      <c r="R12" s="1019">
        <f t="shared" si="1"/>
        <v>2662782</v>
      </c>
      <c r="S12" s="1019">
        <f t="shared" si="1"/>
        <v>1158369</v>
      </c>
      <c r="T12" s="1019">
        <f t="shared" si="1"/>
        <v>340300</v>
      </c>
      <c r="U12" s="1019">
        <f t="shared" si="1"/>
        <v>377193</v>
      </c>
      <c r="V12" s="1019">
        <f t="shared" si="1"/>
        <v>843242</v>
      </c>
      <c r="W12" s="1019">
        <f t="shared" si="1"/>
        <v>4123234</v>
      </c>
      <c r="X12" s="1019">
        <f t="shared" si="1"/>
        <v>4818100</v>
      </c>
      <c r="Y12" s="1019">
        <f t="shared" si="1"/>
        <v>1133796</v>
      </c>
      <c r="Z12" s="1019">
        <f t="shared" si="1"/>
        <v>10117682</v>
      </c>
      <c r="AA12" s="1019">
        <f t="shared" si="1"/>
        <v>10537971</v>
      </c>
      <c r="AB12" s="1019">
        <f t="shared" si="1"/>
        <v>5029708</v>
      </c>
      <c r="AC12" s="1019">
        <f t="shared" si="1"/>
        <v>729774</v>
      </c>
      <c r="AD12" s="1019">
        <f t="shared" si="1"/>
        <v>3229118</v>
      </c>
      <c r="AE12" s="1019">
        <f t="shared" si="1"/>
        <v>2468444</v>
      </c>
      <c r="AF12" s="1019">
        <f t="shared" si="1"/>
        <v>10488768</v>
      </c>
      <c r="AG12" s="1019">
        <f t="shared" si="1"/>
        <v>2571718</v>
      </c>
      <c r="AH12" s="1019">
        <f t="shared" si="1"/>
        <v>13483204</v>
      </c>
      <c r="AI12" s="1019">
        <f t="shared" si="1"/>
        <v>763550</v>
      </c>
      <c r="AJ12" s="1019">
        <f t="shared" si="1"/>
        <v>2821520</v>
      </c>
      <c r="AK12" s="1019">
        <f t="shared" si="1"/>
        <v>60707</v>
      </c>
      <c r="AL12" s="1020">
        <f t="shared" si="1"/>
        <v>0</v>
      </c>
    </row>
    <row r="13" spans="1:38" s="115" customFormat="1" ht="12.75" customHeight="1">
      <c r="A13" s="455"/>
      <c r="B13" s="1021"/>
      <c r="C13" s="1022"/>
      <c r="D13" s="1022"/>
      <c r="E13" s="1022"/>
      <c r="F13" s="1022"/>
      <c r="G13" s="1022"/>
      <c r="H13" s="1022"/>
      <c r="I13" s="1022"/>
      <c r="J13" s="1022"/>
      <c r="K13" s="1022"/>
      <c r="L13" s="1022"/>
      <c r="M13" s="1022"/>
      <c r="N13" s="1022"/>
      <c r="O13" s="1022"/>
      <c r="P13" s="1022"/>
      <c r="Q13" s="1022"/>
      <c r="R13" s="1022"/>
      <c r="S13" s="1022"/>
      <c r="T13" s="1022"/>
      <c r="U13" s="1022"/>
      <c r="V13" s="1022"/>
      <c r="W13" s="1022"/>
      <c r="X13" s="1022"/>
      <c r="Y13" s="1022"/>
      <c r="Z13" s="1022"/>
      <c r="AA13" s="1022"/>
      <c r="AB13" s="1022"/>
      <c r="AC13" s="1022"/>
      <c r="AD13" s="1022"/>
      <c r="AE13" s="1022"/>
      <c r="AF13" s="1022"/>
      <c r="AG13" s="1022"/>
      <c r="AH13" s="1022"/>
      <c r="AI13" s="1022"/>
      <c r="AJ13" s="1022"/>
      <c r="AK13" s="1022"/>
      <c r="AL13" s="1027"/>
    </row>
    <row r="14" spans="1:38" s="811" customFormat="1" ht="12.75" customHeight="1">
      <c r="A14" s="453" t="s">
        <v>1350</v>
      </c>
      <c r="B14" s="1018">
        <f aca="true" t="shared" si="2" ref="B14:AL14">SUM(B33:B70)</f>
        <v>36772125</v>
      </c>
      <c r="C14" s="1019">
        <f t="shared" si="2"/>
        <v>36024659</v>
      </c>
      <c r="D14" s="1019">
        <f t="shared" si="2"/>
        <v>747466</v>
      </c>
      <c r="E14" s="1019">
        <f t="shared" si="2"/>
        <v>16599</v>
      </c>
      <c r="F14" s="1019">
        <f t="shared" si="2"/>
        <v>730867</v>
      </c>
      <c r="G14" s="1019">
        <f t="shared" si="2"/>
        <v>5258627</v>
      </c>
      <c r="H14" s="1019">
        <f t="shared" si="2"/>
        <v>336518</v>
      </c>
      <c r="I14" s="1019">
        <f t="shared" si="2"/>
        <v>957</v>
      </c>
      <c r="J14" s="1019">
        <f t="shared" si="2"/>
        <v>539306</v>
      </c>
      <c r="K14" s="1019">
        <f t="shared" si="2"/>
        <v>17391202</v>
      </c>
      <c r="L14" s="1019">
        <f t="shared" si="2"/>
        <v>15203</v>
      </c>
      <c r="M14" s="1019">
        <f t="shared" si="2"/>
        <v>342765</v>
      </c>
      <c r="N14" s="1019">
        <f t="shared" si="2"/>
        <v>369885</v>
      </c>
      <c r="O14" s="1019">
        <f t="shared" si="2"/>
        <v>107161</v>
      </c>
      <c r="P14" s="1019">
        <f t="shared" si="2"/>
        <v>3179160</v>
      </c>
      <c r="Q14" s="1019">
        <f t="shared" si="2"/>
        <v>0</v>
      </c>
      <c r="R14" s="1019">
        <f t="shared" si="2"/>
        <v>3778240</v>
      </c>
      <c r="S14" s="1019">
        <f t="shared" si="2"/>
        <v>504852</v>
      </c>
      <c r="T14" s="1019">
        <f t="shared" si="2"/>
        <v>157120</v>
      </c>
      <c r="U14" s="1019">
        <f t="shared" si="2"/>
        <v>197374</v>
      </c>
      <c r="V14" s="1019">
        <f t="shared" si="2"/>
        <v>593620</v>
      </c>
      <c r="W14" s="1019">
        <f t="shared" si="2"/>
        <v>740235</v>
      </c>
      <c r="X14" s="1019">
        <f t="shared" si="2"/>
        <v>3259900</v>
      </c>
      <c r="Y14" s="1019">
        <f t="shared" si="2"/>
        <v>839633</v>
      </c>
      <c r="Z14" s="1019">
        <f t="shared" si="2"/>
        <v>6294317</v>
      </c>
      <c r="AA14" s="1019">
        <f t="shared" si="2"/>
        <v>4337491</v>
      </c>
      <c r="AB14" s="1019">
        <f t="shared" si="2"/>
        <v>1934383</v>
      </c>
      <c r="AC14" s="1019">
        <f t="shared" si="2"/>
        <v>74071</v>
      </c>
      <c r="AD14" s="1019">
        <f t="shared" si="2"/>
        <v>5041856</v>
      </c>
      <c r="AE14" s="1019">
        <f t="shared" si="2"/>
        <v>728229</v>
      </c>
      <c r="AF14" s="1019">
        <f t="shared" si="2"/>
        <v>5627095</v>
      </c>
      <c r="AG14" s="1019">
        <f t="shared" si="2"/>
        <v>1522710</v>
      </c>
      <c r="AH14" s="1019">
        <f t="shared" si="2"/>
        <v>6448393</v>
      </c>
      <c r="AI14" s="1019">
        <f t="shared" si="2"/>
        <v>1535428</v>
      </c>
      <c r="AJ14" s="1019">
        <f t="shared" si="2"/>
        <v>1601514</v>
      </c>
      <c r="AK14" s="1019">
        <f t="shared" si="2"/>
        <v>39539</v>
      </c>
      <c r="AL14" s="1020">
        <f t="shared" si="2"/>
        <v>0</v>
      </c>
    </row>
    <row r="15" spans="1:38" s="115" customFormat="1" ht="12.75" customHeight="1">
      <c r="A15" s="457"/>
      <c r="B15" s="1028"/>
      <c r="C15" s="1029"/>
      <c r="D15" s="1030"/>
      <c r="E15" s="1029"/>
      <c r="F15" s="1030"/>
      <c r="G15" s="1029"/>
      <c r="H15" s="1029"/>
      <c r="I15" s="1029"/>
      <c r="J15" s="1029"/>
      <c r="K15" s="1029"/>
      <c r="L15" s="1029"/>
      <c r="M15" s="1029"/>
      <c r="N15" s="1029"/>
      <c r="O15" s="1029"/>
      <c r="P15" s="1031"/>
      <c r="Q15" s="1029"/>
      <c r="R15" s="1029"/>
      <c r="S15" s="1029"/>
      <c r="T15" s="1025"/>
      <c r="U15" s="1025"/>
      <c r="V15" s="1025"/>
      <c r="W15" s="1025"/>
      <c r="X15" s="1025"/>
      <c r="Y15" s="1025"/>
      <c r="Z15" s="1025"/>
      <c r="AA15" s="1025"/>
      <c r="AB15" s="1025"/>
      <c r="AC15" s="1025"/>
      <c r="AD15" s="1025"/>
      <c r="AE15" s="1025"/>
      <c r="AF15" s="1025"/>
      <c r="AG15" s="1025"/>
      <c r="AH15" s="1025"/>
      <c r="AI15" s="1025"/>
      <c r="AJ15" s="1025"/>
      <c r="AK15" s="1025"/>
      <c r="AL15" s="1026"/>
    </row>
    <row r="16" spans="1:38" s="115" customFormat="1" ht="12.75" customHeight="1">
      <c r="A16" s="457" t="s">
        <v>892</v>
      </c>
      <c r="B16" s="1028">
        <v>14629041</v>
      </c>
      <c r="C16" s="1029">
        <v>14054995</v>
      </c>
      <c r="D16" s="1030">
        <f>SUM(B16-C16)</f>
        <v>574046</v>
      </c>
      <c r="E16" s="1029">
        <v>5683</v>
      </c>
      <c r="F16" s="1030">
        <f>SUM(D16-E16)</f>
        <v>568363</v>
      </c>
      <c r="G16" s="1029">
        <v>6654089</v>
      </c>
      <c r="H16" s="1029">
        <v>96741</v>
      </c>
      <c r="I16" s="1029">
        <v>3061</v>
      </c>
      <c r="J16" s="1029">
        <v>155410</v>
      </c>
      <c r="K16" s="1029">
        <v>2625290</v>
      </c>
      <c r="L16" s="1029">
        <v>20844</v>
      </c>
      <c r="M16" s="1029">
        <v>35928</v>
      </c>
      <c r="N16" s="1029">
        <v>208758</v>
      </c>
      <c r="O16" s="1031">
        <v>87605</v>
      </c>
      <c r="P16" s="1029">
        <v>2233743</v>
      </c>
      <c r="Q16" s="1029">
        <v>0</v>
      </c>
      <c r="R16" s="1029">
        <v>442629</v>
      </c>
      <c r="S16" s="1029">
        <v>113253</v>
      </c>
      <c r="T16" s="1029">
        <v>157644</v>
      </c>
      <c r="U16" s="1029">
        <v>0</v>
      </c>
      <c r="V16" s="1025">
        <v>415472</v>
      </c>
      <c r="W16" s="1025">
        <v>575774</v>
      </c>
      <c r="X16" s="1025">
        <v>802800</v>
      </c>
      <c r="Y16" s="1025">
        <v>201749</v>
      </c>
      <c r="Z16" s="1025">
        <v>2065763</v>
      </c>
      <c r="AA16" s="1025">
        <v>1937033</v>
      </c>
      <c r="AB16" s="1025">
        <v>1144523</v>
      </c>
      <c r="AC16" s="1025">
        <v>176977</v>
      </c>
      <c r="AD16" s="1025">
        <v>477174</v>
      </c>
      <c r="AE16" s="1025">
        <v>517977</v>
      </c>
      <c r="AF16" s="1025">
        <v>2868626</v>
      </c>
      <c r="AG16" s="1025">
        <v>570805</v>
      </c>
      <c r="AH16" s="1025">
        <v>3376292</v>
      </c>
      <c r="AI16" s="1025">
        <v>25212</v>
      </c>
      <c r="AJ16" s="1025">
        <v>662672</v>
      </c>
      <c r="AK16" s="1025">
        <v>30192</v>
      </c>
      <c r="AL16" s="1026">
        <v>0</v>
      </c>
    </row>
    <row r="17" spans="1:38" s="115" customFormat="1" ht="12.75" customHeight="1">
      <c r="A17" s="457" t="s">
        <v>893</v>
      </c>
      <c r="B17" s="1028">
        <v>7871019</v>
      </c>
      <c r="C17" s="1029">
        <v>7867052</v>
      </c>
      <c r="D17" s="1030">
        <f>SUM(B17-C17)</f>
        <v>3967</v>
      </c>
      <c r="E17" s="1029">
        <v>280</v>
      </c>
      <c r="F17" s="1030">
        <f>SUM(D17-E17)</f>
        <v>3687</v>
      </c>
      <c r="G17" s="1029">
        <v>2044748</v>
      </c>
      <c r="H17" s="1029">
        <v>49942</v>
      </c>
      <c r="I17" s="1029">
        <v>0</v>
      </c>
      <c r="J17" s="1029">
        <v>80193</v>
      </c>
      <c r="K17" s="1029">
        <v>2108945</v>
      </c>
      <c r="L17" s="1029">
        <v>10175</v>
      </c>
      <c r="M17" s="1029">
        <v>56450</v>
      </c>
      <c r="N17" s="1029">
        <v>81419</v>
      </c>
      <c r="O17" s="1031">
        <v>18294</v>
      </c>
      <c r="P17" s="1029">
        <v>1199745</v>
      </c>
      <c r="Q17" s="1029">
        <v>0</v>
      </c>
      <c r="R17" s="1029">
        <v>211274</v>
      </c>
      <c r="S17" s="1029">
        <v>258077</v>
      </c>
      <c r="T17" s="1029">
        <v>8916</v>
      </c>
      <c r="U17" s="1029">
        <v>38125</v>
      </c>
      <c r="V17" s="1025">
        <v>26593</v>
      </c>
      <c r="W17" s="1025">
        <v>889623</v>
      </c>
      <c r="X17" s="1025">
        <v>788500</v>
      </c>
      <c r="Y17" s="1025">
        <v>115839</v>
      </c>
      <c r="Z17" s="1025">
        <v>895447</v>
      </c>
      <c r="AA17" s="1025">
        <v>1396515</v>
      </c>
      <c r="AB17" s="1025">
        <v>566035</v>
      </c>
      <c r="AC17" s="1025">
        <v>103350</v>
      </c>
      <c r="AD17" s="1025">
        <v>285549</v>
      </c>
      <c r="AE17" s="1025">
        <v>811552</v>
      </c>
      <c r="AF17" s="1025">
        <v>1240162</v>
      </c>
      <c r="AG17" s="1025">
        <v>275957</v>
      </c>
      <c r="AH17" s="1025">
        <v>1631137</v>
      </c>
      <c r="AI17" s="1025">
        <v>60304</v>
      </c>
      <c r="AJ17" s="1025">
        <v>485205</v>
      </c>
      <c r="AK17" s="1025">
        <v>0</v>
      </c>
      <c r="AL17" s="1026">
        <v>0</v>
      </c>
    </row>
    <row r="18" spans="1:38" s="115" customFormat="1" ht="12.75" customHeight="1">
      <c r="A18" s="457" t="s">
        <v>894</v>
      </c>
      <c r="B18" s="1028">
        <v>6928502</v>
      </c>
      <c r="C18" s="1029">
        <v>6867025</v>
      </c>
      <c r="D18" s="1030">
        <f>SUM(B18-C18)</f>
        <v>61477</v>
      </c>
      <c r="E18" s="1029">
        <v>1000</v>
      </c>
      <c r="F18" s="1030">
        <f>SUM(D18-E18)</f>
        <v>60477</v>
      </c>
      <c r="G18" s="1029">
        <v>2224612</v>
      </c>
      <c r="H18" s="1029">
        <v>52027</v>
      </c>
      <c r="I18" s="1029">
        <v>6370</v>
      </c>
      <c r="J18" s="1029">
        <v>83613</v>
      </c>
      <c r="K18" s="1029">
        <v>2042427</v>
      </c>
      <c r="L18" s="1029">
        <v>10160</v>
      </c>
      <c r="M18" s="1029">
        <v>39482</v>
      </c>
      <c r="N18" s="1029">
        <v>82085</v>
      </c>
      <c r="O18" s="1031">
        <v>33756</v>
      </c>
      <c r="P18" s="1029">
        <v>1029170</v>
      </c>
      <c r="Q18" s="1029">
        <v>0</v>
      </c>
      <c r="R18" s="1029">
        <v>251189</v>
      </c>
      <c r="S18" s="1029">
        <v>71979</v>
      </c>
      <c r="T18" s="1029">
        <v>43084</v>
      </c>
      <c r="U18" s="1029">
        <v>134204</v>
      </c>
      <c r="V18" s="1025">
        <v>37329</v>
      </c>
      <c r="W18" s="1025">
        <v>370615</v>
      </c>
      <c r="X18" s="1025">
        <v>416400</v>
      </c>
      <c r="Y18" s="1025">
        <v>93516</v>
      </c>
      <c r="Z18" s="1025">
        <v>940607</v>
      </c>
      <c r="AA18" s="1025">
        <v>1304545</v>
      </c>
      <c r="AB18" s="1025">
        <v>592634</v>
      </c>
      <c r="AC18" s="1025">
        <v>96580</v>
      </c>
      <c r="AD18" s="1025">
        <v>330647</v>
      </c>
      <c r="AE18" s="1025">
        <v>231195</v>
      </c>
      <c r="AF18" s="1025">
        <v>914051</v>
      </c>
      <c r="AG18" s="1025">
        <v>325447</v>
      </c>
      <c r="AH18" s="1025">
        <v>1694644</v>
      </c>
      <c r="AI18" s="1025">
        <v>29122</v>
      </c>
      <c r="AJ18" s="1025">
        <v>314037</v>
      </c>
      <c r="AK18" s="1025">
        <v>0</v>
      </c>
      <c r="AL18" s="1026">
        <v>0</v>
      </c>
    </row>
    <row r="19" spans="1:38" s="115" customFormat="1" ht="12.75" customHeight="1">
      <c r="A19" s="457" t="s">
        <v>895</v>
      </c>
      <c r="B19" s="1028">
        <v>7120458</v>
      </c>
      <c r="C19" s="1029">
        <v>7066007</v>
      </c>
      <c r="D19" s="1030">
        <f>SUM(B19-C19)</f>
        <v>54451</v>
      </c>
      <c r="E19" s="1029">
        <v>9414</v>
      </c>
      <c r="F19" s="1030">
        <f>SUM(D19-E19)</f>
        <v>45037</v>
      </c>
      <c r="G19" s="1029">
        <v>2659947</v>
      </c>
      <c r="H19" s="1029">
        <v>65361</v>
      </c>
      <c r="I19" s="1029">
        <v>2026</v>
      </c>
      <c r="J19" s="1029">
        <v>85083</v>
      </c>
      <c r="K19" s="1029">
        <v>1982003</v>
      </c>
      <c r="L19" s="1029">
        <v>9225</v>
      </c>
      <c r="M19" s="1029">
        <v>27161</v>
      </c>
      <c r="N19" s="1029">
        <v>100291</v>
      </c>
      <c r="O19" s="1031">
        <v>81324</v>
      </c>
      <c r="P19" s="1029">
        <v>1114208</v>
      </c>
      <c r="Q19" s="1029">
        <v>0</v>
      </c>
      <c r="R19" s="1029">
        <v>188935</v>
      </c>
      <c r="S19" s="1029">
        <v>57251</v>
      </c>
      <c r="T19" s="1029">
        <v>4983</v>
      </c>
      <c r="U19" s="1029">
        <v>3162</v>
      </c>
      <c r="V19" s="1025">
        <v>52314</v>
      </c>
      <c r="W19" s="1025">
        <v>266884</v>
      </c>
      <c r="X19" s="1025">
        <v>420300</v>
      </c>
      <c r="Y19" s="1025">
        <v>127468</v>
      </c>
      <c r="Z19" s="1025">
        <v>1007669</v>
      </c>
      <c r="AA19" s="1025">
        <v>1366539</v>
      </c>
      <c r="AB19" s="1025">
        <v>609830</v>
      </c>
      <c r="AC19" s="1025">
        <v>255229</v>
      </c>
      <c r="AD19" s="1025">
        <v>241529</v>
      </c>
      <c r="AE19" s="1025">
        <v>231232</v>
      </c>
      <c r="AF19" s="1025">
        <v>1169855</v>
      </c>
      <c r="AG19" s="1025">
        <v>315399</v>
      </c>
      <c r="AH19" s="1025">
        <v>1470044</v>
      </c>
      <c r="AI19" s="1025">
        <v>12821</v>
      </c>
      <c r="AJ19" s="1025">
        <v>231351</v>
      </c>
      <c r="AK19" s="1025">
        <v>27041</v>
      </c>
      <c r="AL19" s="1026">
        <v>0</v>
      </c>
    </row>
    <row r="20" spans="1:38" s="115" customFormat="1" ht="12.75" customHeight="1">
      <c r="A20" s="457"/>
      <c r="B20" s="1028"/>
      <c r="C20" s="1029"/>
      <c r="D20" s="1030"/>
      <c r="E20" s="1029"/>
      <c r="F20" s="1030"/>
      <c r="G20" s="1029"/>
      <c r="H20" s="1029"/>
      <c r="I20" s="1029"/>
      <c r="J20" s="1029"/>
      <c r="K20" s="1029"/>
      <c r="L20" s="1029"/>
      <c r="M20" s="1029"/>
      <c r="N20" s="1029"/>
      <c r="O20" s="1029"/>
      <c r="P20" s="1031"/>
      <c r="Q20" s="1029"/>
      <c r="R20" s="1029"/>
      <c r="S20" s="1029"/>
      <c r="T20" s="1029"/>
      <c r="U20" s="1029"/>
      <c r="V20" s="1025"/>
      <c r="W20" s="1025"/>
      <c r="X20" s="1025"/>
      <c r="Y20" s="1025"/>
      <c r="Z20" s="1025"/>
      <c r="AA20" s="1025"/>
      <c r="AB20" s="1025"/>
      <c r="AC20" s="1025"/>
      <c r="AD20" s="1025"/>
      <c r="AE20" s="1025"/>
      <c r="AF20" s="1025"/>
      <c r="AG20" s="1025"/>
      <c r="AH20" s="1025"/>
      <c r="AI20" s="1025"/>
      <c r="AJ20" s="1025"/>
      <c r="AK20" s="1025"/>
      <c r="AL20" s="1026"/>
    </row>
    <row r="21" spans="1:38" s="115" customFormat="1" ht="12.75" customHeight="1">
      <c r="A21" s="457" t="s">
        <v>896</v>
      </c>
      <c r="B21" s="1028">
        <v>3781304</v>
      </c>
      <c r="C21" s="1029">
        <v>3682523</v>
      </c>
      <c r="D21" s="1030">
        <f>SUM(B21-C21)</f>
        <v>98781</v>
      </c>
      <c r="E21" s="1029">
        <v>0</v>
      </c>
      <c r="F21" s="1030">
        <f>SUM(D21-E21)</f>
        <v>98781</v>
      </c>
      <c r="G21" s="1029">
        <v>817014</v>
      </c>
      <c r="H21" s="1029">
        <v>22863</v>
      </c>
      <c r="I21" s="1029">
        <v>0</v>
      </c>
      <c r="J21" s="1029">
        <v>36729</v>
      </c>
      <c r="K21" s="1029">
        <v>1182859</v>
      </c>
      <c r="L21" s="1029">
        <v>4004</v>
      </c>
      <c r="M21" s="1029">
        <v>47476</v>
      </c>
      <c r="N21" s="1029">
        <v>42195</v>
      </c>
      <c r="O21" s="1029">
        <v>11246</v>
      </c>
      <c r="P21" s="1029">
        <v>521110</v>
      </c>
      <c r="Q21" s="1029">
        <v>0</v>
      </c>
      <c r="R21" s="463">
        <v>380593</v>
      </c>
      <c r="S21" s="1029">
        <v>8113</v>
      </c>
      <c r="T21" s="1029">
        <v>0</v>
      </c>
      <c r="U21" s="1029">
        <v>130520</v>
      </c>
      <c r="V21" s="1025">
        <v>78944</v>
      </c>
      <c r="W21" s="1025">
        <v>241738</v>
      </c>
      <c r="X21" s="1025">
        <v>255900</v>
      </c>
      <c r="Y21" s="1025">
        <v>70546</v>
      </c>
      <c r="Z21" s="1025">
        <v>542474</v>
      </c>
      <c r="AA21" s="1025">
        <v>586499</v>
      </c>
      <c r="AB21" s="1025">
        <v>211683</v>
      </c>
      <c r="AC21" s="1025">
        <v>44014</v>
      </c>
      <c r="AD21" s="1025">
        <v>225622</v>
      </c>
      <c r="AE21" s="1025">
        <v>84084</v>
      </c>
      <c r="AF21" s="1025">
        <v>623745</v>
      </c>
      <c r="AG21" s="1025">
        <v>140523</v>
      </c>
      <c r="AH21" s="1025">
        <v>616586</v>
      </c>
      <c r="AI21" s="1025">
        <v>418681</v>
      </c>
      <c r="AJ21" s="1025">
        <v>118066</v>
      </c>
      <c r="AK21" s="1025">
        <v>0</v>
      </c>
      <c r="AL21" s="1026">
        <v>0</v>
      </c>
    </row>
    <row r="22" spans="1:38" s="115" customFormat="1" ht="12.75" customHeight="1">
      <c r="A22" s="457" t="s">
        <v>897</v>
      </c>
      <c r="B22" s="1028">
        <v>2504802</v>
      </c>
      <c r="C22" s="1029">
        <v>2457840</v>
      </c>
      <c r="D22" s="1030">
        <f>SUM(B22-C22)</f>
        <v>46962</v>
      </c>
      <c r="E22" s="1029">
        <v>9290</v>
      </c>
      <c r="F22" s="1030">
        <f>SUM(D22-E22)</f>
        <v>37672</v>
      </c>
      <c r="G22" s="1029">
        <v>735576</v>
      </c>
      <c r="H22" s="1029">
        <v>19446</v>
      </c>
      <c r="I22" s="1029">
        <v>0</v>
      </c>
      <c r="J22" s="1029">
        <v>31227</v>
      </c>
      <c r="K22" s="1029">
        <v>1042745</v>
      </c>
      <c r="L22" s="1029">
        <v>3425</v>
      </c>
      <c r="M22" s="1029">
        <v>5975</v>
      </c>
      <c r="N22" s="1029">
        <v>19381</v>
      </c>
      <c r="O22" s="1029">
        <v>6040</v>
      </c>
      <c r="P22" s="1029">
        <v>287257</v>
      </c>
      <c r="Q22" s="1029">
        <v>0</v>
      </c>
      <c r="R22" s="463">
        <v>111451</v>
      </c>
      <c r="S22" s="1029">
        <v>49324</v>
      </c>
      <c r="T22" s="1029">
        <v>6545</v>
      </c>
      <c r="U22" s="1029">
        <v>3617</v>
      </c>
      <c r="V22" s="1025">
        <v>2134</v>
      </c>
      <c r="W22" s="1025">
        <v>32159</v>
      </c>
      <c r="X22" s="1025">
        <v>148500</v>
      </c>
      <c r="Y22" s="1025">
        <v>69958</v>
      </c>
      <c r="Z22" s="1025">
        <v>486987</v>
      </c>
      <c r="AA22" s="1025">
        <v>381821</v>
      </c>
      <c r="AB22" s="1025">
        <v>154791</v>
      </c>
      <c r="AC22" s="1025">
        <v>10497</v>
      </c>
      <c r="AD22" s="1025">
        <v>147377</v>
      </c>
      <c r="AE22" s="1025">
        <v>66961</v>
      </c>
      <c r="AF22" s="1025">
        <v>321119</v>
      </c>
      <c r="AG22" s="1025">
        <v>90459</v>
      </c>
      <c r="AH22" s="1025">
        <v>599906</v>
      </c>
      <c r="AI22" s="1025">
        <v>12266</v>
      </c>
      <c r="AJ22" s="1025">
        <v>115698</v>
      </c>
      <c r="AK22" s="1025">
        <v>0</v>
      </c>
      <c r="AL22" s="1026">
        <v>0</v>
      </c>
    </row>
    <row r="23" spans="1:38" s="115" customFormat="1" ht="12.75" customHeight="1">
      <c r="A23" s="457" t="s">
        <v>898</v>
      </c>
      <c r="B23" s="1028">
        <v>3899240</v>
      </c>
      <c r="C23" s="1029">
        <v>3882284</v>
      </c>
      <c r="D23" s="1030">
        <f>SUM(B23-C23)</f>
        <v>16956</v>
      </c>
      <c r="E23" s="1029">
        <v>2644</v>
      </c>
      <c r="F23" s="1030">
        <f>SUM(D23-E23)</f>
        <v>14312</v>
      </c>
      <c r="G23" s="1029">
        <v>699955</v>
      </c>
      <c r="H23" s="1029">
        <v>21342</v>
      </c>
      <c r="I23" s="1029">
        <v>7903</v>
      </c>
      <c r="J23" s="1029">
        <v>34229</v>
      </c>
      <c r="K23" s="1029">
        <v>989216</v>
      </c>
      <c r="L23" s="1029">
        <v>3070</v>
      </c>
      <c r="M23" s="1029">
        <v>245</v>
      </c>
      <c r="N23" s="1029">
        <v>54347</v>
      </c>
      <c r="O23" s="1029">
        <v>8350</v>
      </c>
      <c r="P23" s="1029">
        <v>394731</v>
      </c>
      <c r="Q23" s="1029">
        <v>0</v>
      </c>
      <c r="R23" s="463">
        <v>185414</v>
      </c>
      <c r="S23" s="1029">
        <v>79768</v>
      </c>
      <c r="T23" s="1029">
        <v>21815</v>
      </c>
      <c r="U23" s="1029">
        <v>0</v>
      </c>
      <c r="V23" s="1025">
        <v>23832</v>
      </c>
      <c r="W23" s="1025">
        <v>1058523</v>
      </c>
      <c r="X23" s="1025">
        <v>316500</v>
      </c>
      <c r="Y23" s="1025">
        <v>74068</v>
      </c>
      <c r="Z23" s="1025">
        <v>852330</v>
      </c>
      <c r="AA23" s="1025">
        <v>652589</v>
      </c>
      <c r="AB23" s="1025">
        <v>437702</v>
      </c>
      <c r="AC23" s="1025">
        <v>1736</v>
      </c>
      <c r="AD23" s="1025">
        <v>250712</v>
      </c>
      <c r="AE23" s="1025">
        <v>175817</v>
      </c>
      <c r="AF23" s="1025">
        <v>626901</v>
      </c>
      <c r="AG23" s="1025">
        <v>173573</v>
      </c>
      <c r="AH23" s="1025">
        <v>458200</v>
      </c>
      <c r="AI23" s="1025">
        <v>10785</v>
      </c>
      <c r="AJ23" s="1025">
        <v>167871</v>
      </c>
      <c r="AK23" s="1025">
        <v>0</v>
      </c>
      <c r="AL23" s="1026">
        <v>0</v>
      </c>
    </row>
    <row r="24" spans="1:38" s="115" customFormat="1" ht="13.5" customHeight="1">
      <c r="A24" s="457" t="s">
        <v>899</v>
      </c>
      <c r="B24" s="1028">
        <v>2353766</v>
      </c>
      <c r="C24" s="1029">
        <v>2241357</v>
      </c>
      <c r="D24" s="1030">
        <f>SUM(B24-C24)</f>
        <v>112409</v>
      </c>
      <c r="E24" s="1029">
        <v>50928</v>
      </c>
      <c r="F24" s="1030">
        <f>SUM(D24-E24)</f>
        <v>61481</v>
      </c>
      <c r="G24" s="1029">
        <v>459902</v>
      </c>
      <c r="H24" s="1029">
        <v>16429</v>
      </c>
      <c r="I24" s="1029">
        <v>0</v>
      </c>
      <c r="J24" s="1029">
        <v>26365</v>
      </c>
      <c r="K24" s="1029">
        <v>1085940</v>
      </c>
      <c r="L24" s="1029">
        <v>2867</v>
      </c>
      <c r="M24" s="1029">
        <v>913</v>
      </c>
      <c r="N24" s="1029">
        <v>31418</v>
      </c>
      <c r="O24" s="1029">
        <v>4838</v>
      </c>
      <c r="P24" s="1029">
        <v>268799</v>
      </c>
      <c r="Q24" s="1029">
        <v>523</v>
      </c>
      <c r="R24" s="1031">
        <v>105991</v>
      </c>
      <c r="S24" s="1029">
        <v>11583</v>
      </c>
      <c r="T24" s="1029">
        <v>3597</v>
      </c>
      <c r="U24" s="1029">
        <v>43120</v>
      </c>
      <c r="V24" s="1025">
        <v>39824</v>
      </c>
      <c r="W24" s="1025">
        <v>83657</v>
      </c>
      <c r="X24" s="1025">
        <v>168000</v>
      </c>
      <c r="Y24" s="1025">
        <v>65841</v>
      </c>
      <c r="Z24" s="1025">
        <v>560472</v>
      </c>
      <c r="AA24" s="1025">
        <v>377116</v>
      </c>
      <c r="AB24" s="1025">
        <v>125597</v>
      </c>
      <c r="AC24" s="1025">
        <v>9756</v>
      </c>
      <c r="AD24" s="1025">
        <v>162319</v>
      </c>
      <c r="AE24" s="1025">
        <v>85987</v>
      </c>
      <c r="AF24" s="1025">
        <v>342480</v>
      </c>
      <c r="AG24" s="1025">
        <v>119529</v>
      </c>
      <c r="AH24" s="1025">
        <v>249699</v>
      </c>
      <c r="AI24" s="1025">
        <v>3231</v>
      </c>
      <c r="AJ24" s="1025">
        <v>139330</v>
      </c>
      <c r="AK24" s="1025">
        <v>0</v>
      </c>
      <c r="AL24" s="1026">
        <v>0</v>
      </c>
    </row>
    <row r="25" spans="1:38" s="115" customFormat="1" ht="13.5" customHeight="1">
      <c r="A25" s="457"/>
      <c r="B25" s="1028"/>
      <c r="C25" s="1029"/>
      <c r="D25" s="1030"/>
      <c r="E25" s="1029"/>
      <c r="F25" s="1030"/>
      <c r="G25" s="1029"/>
      <c r="H25" s="1029"/>
      <c r="I25" s="1029"/>
      <c r="J25" s="1029"/>
      <c r="K25" s="1029"/>
      <c r="L25" s="1029"/>
      <c r="M25" s="1029"/>
      <c r="N25" s="1029"/>
      <c r="O25" s="1029"/>
      <c r="P25" s="1031"/>
      <c r="Q25" s="1029"/>
      <c r="R25" s="1029"/>
      <c r="S25" s="1029"/>
      <c r="T25" s="1029"/>
      <c r="U25" s="1029"/>
      <c r="V25" s="1025"/>
      <c r="W25" s="1025"/>
      <c r="X25" s="1025"/>
      <c r="Y25" s="1025"/>
      <c r="Z25" s="1025"/>
      <c r="AA25" s="1025"/>
      <c r="AB25" s="1025"/>
      <c r="AC25" s="1025"/>
      <c r="AD25" s="1025"/>
      <c r="AE25" s="1025"/>
      <c r="AF25" s="1025"/>
      <c r="AG25" s="1025"/>
      <c r="AH25" s="1025"/>
      <c r="AI25" s="1025"/>
      <c r="AJ25" s="1025"/>
      <c r="AK25" s="1025"/>
      <c r="AL25" s="1026"/>
    </row>
    <row r="26" spans="1:38" s="115" customFormat="1" ht="12.75" customHeight="1">
      <c r="A26" s="457" t="s">
        <v>900</v>
      </c>
      <c r="B26" s="1028">
        <v>2798384</v>
      </c>
      <c r="C26" s="1029">
        <v>2855879</v>
      </c>
      <c r="D26" s="1030">
        <f>SUM(B26-C26)</f>
        <v>-57495</v>
      </c>
      <c r="E26" s="1029">
        <v>0</v>
      </c>
      <c r="F26" s="1030">
        <f>SUM(D26-E26)</f>
        <v>-57495</v>
      </c>
      <c r="G26" s="1029">
        <v>643032</v>
      </c>
      <c r="H26" s="1029">
        <v>23279</v>
      </c>
      <c r="I26" s="1029">
        <v>0</v>
      </c>
      <c r="J26" s="1029">
        <v>37360</v>
      </c>
      <c r="K26" s="1029">
        <v>1001044</v>
      </c>
      <c r="L26" s="1029">
        <v>1862</v>
      </c>
      <c r="M26" s="1029">
        <v>8753</v>
      </c>
      <c r="N26" s="1029">
        <v>60808</v>
      </c>
      <c r="O26" s="1029">
        <v>7555</v>
      </c>
      <c r="P26" s="1029">
        <v>329652</v>
      </c>
      <c r="Q26" s="463">
        <v>0</v>
      </c>
      <c r="R26" s="1029">
        <v>97872</v>
      </c>
      <c r="S26" s="1029">
        <v>46029</v>
      </c>
      <c r="T26" s="1029">
        <v>45616</v>
      </c>
      <c r="U26" s="1029">
        <v>2274</v>
      </c>
      <c r="V26" s="1025">
        <v>33233</v>
      </c>
      <c r="W26" s="1025">
        <v>151715</v>
      </c>
      <c r="X26" s="1025">
        <v>308300</v>
      </c>
      <c r="Y26" s="1025">
        <v>62005</v>
      </c>
      <c r="Z26" s="1025">
        <v>398160</v>
      </c>
      <c r="AA26" s="1025">
        <v>506366</v>
      </c>
      <c r="AB26" s="1025">
        <v>314524</v>
      </c>
      <c r="AC26" s="1025">
        <v>8206</v>
      </c>
      <c r="AD26" s="1025">
        <v>110332</v>
      </c>
      <c r="AE26" s="1025">
        <v>75623</v>
      </c>
      <c r="AF26" s="1025">
        <v>335585</v>
      </c>
      <c r="AG26" s="1025">
        <v>91743</v>
      </c>
      <c r="AH26" s="1025">
        <v>839147</v>
      </c>
      <c r="AI26" s="1025">
        <v>0</v>
      </c>
      <c r="AJ26" s="1025">
        <v>110714</v>
      </c>
      <c r="AK26" s="1025">
        <v>3474</v>
      </c>
      <c r="AL26" s="1026">
        <v>0</v>
      </c>
    </row>
    <row r="27" spans="1:38" s="115" customFormat="1" ht="12.75" customHeight="1">
      <c r="A27" s="457" t="s">
        <v>901</v>
      </c>
      <c r="B27" s="1028">
        <v>4425366</v>
      </c>
      <c r="C27" s="1029">
        <v>4336055</v>
      </c>
      <c r="D27" s="1030">
        <f>SUM(B27-C27)</f>
        <v>89311</v>
      </c>
      <c r="E27" s="1029">
        <v>15776</v>
      </c>
      <c r="F27" s="1030">
        <f>SUM(D27-E27)</f>
        <v>73535</v>
      </c>
      <c r="G27" s="1029">
        <v>1156520</v>
      </c>
      <c r="H27" s="1029">
        <v>27566</v>
      </c>
      <c r="I27" s="1029">
        <v>0</v>
      </c>
      <c r="J27" s="1029">
        <v>44267</v>
      </c>
      <c r="K27" s="1029">
        <v>1006716</v>
      </c>
      <c r="L27" s="1029">
        <v>4489</v>
      </c>
      <c r="M27" s="1029">
        <v>0</v>
      </c>
      <c r="N27" s="1029">
        <v>49313</v>
      </c>
      <c r="O27" s="1029">
        <v>10697</v>
      </c>
      <c r="P27" s="1029">
        <v>573786</v>
      </c>
      <c r="Q27" s="463">
        <v>0</v>
      </c>
      <c r="R27" s="1029">
        <v>232735</v>
      </c>
      <c r="S27" s="1029">
        <v>347106</v>
      </c>
      <c r="T27" s="1029">
        <v>11428</v>
      </c>
      <c r="U27" s="1029">
        <v>14053</v>
      </c>
      <c r="V27" s="1025">
        <v>71276</v>
      </c>
      <c r="W27" s="1025">
        <v>163614</v>
      </c>
      <c r="X27" s="1025">
        <v>711800</v>
      </c>
      <c r="Y27" s="1025">
        <v>66620</v>
      </c>
      <c r="Z27" s="1025">
        <v>1136307</v>
      </c>
      <c r="AA27" s="1025">
        <v>462685</v>
      </c>
      <c r="AB27" s="1025">
        <v>151136</v>
      </c>
      <c r="AC27" s="1025">
        <v>2984</v>
      </c>
      <c r="AD27" s="1025">
        <v>318089</v>
      </c>
      <c r="AE27" s="1025">
        <v>42811</v>
      </c>
      <c r="AF27" s="1025">
        <v>896491</v>
      </c>
      <c r="AG27" s="1025">
        <v>140857</v>
      </c>
      <c r="AH27" s="1025">
        <v>956289</v>
      </c>
      <c r="AI27" s="1025">
        <v>0</v>
      </c>
      <c r="AJ27" s="1025">
        <v>161786</v>
      </c>
      <c r="AK27" s="1025">
        <v>0</v>
      </c>
      <c r="AL27" s="1026">
        <v>0</v>
      </c>
    </row>
    <row r="28" spans="1:38" s="115" customFormat="1" ht="12.75" customHeight="1">
      <c r="A28" s="457" t="s">
        <v>902</v>
      </c>
      <c r="B28" s="1028">
        <v>3158658</v>
      </c>
      <c r="C28" s="1029">
        <v>3087823</v>
      </c>
      <c r="D28" s="1030">
        <f>SUM(B28-C28)</f>
        <v>70835</v>
      </c>
      <c r="E28" s="1029">
        <v>43489</v>
      </c>
      <c r="F28" s="1030">
        <f>SUM(D28-E28)</f>
        <v>27346</v>
      </c>
      <c r="G28" s="1029">
        <v>660650</v>
      </c>
      <c r="H28" s="1029">
        <v>29454</v>
      </c>
      <c r="I28" s="1029">
        <v>0</v>
      </c>
      <c r="J28" s="1029">
        <v>45071</v>
      </c>
      <c r="K28" s="1029">
        <v>1189353</v>
      </c>
      <c r="L28" s="1029">
        <v>4287</v>
      </c>
      <c r="M28" s="1029">
        <v>86507</v>
      </c>
      <c r="N28" s="1029">
        <v>47755</v>
      </c>
      <c r="O28" s="1029">
        <v>6684</v>
      </c>
      <c r="P28" s="1029">
        <v>535509</v>
      </c>
      <c r="Q28" s="463">
        <v>22850</v>
      </c>
      <c r="R28" s="1029">
        <v>195883</v>
      </c>
      <c r="S28" s="1029">
        <v>69738</v>
      </c>
      <c r="T28" s="1029">
        <v>15111</v>
      </c>
      <c r="U28" s="1029">
        <v>8103</v>
      </c>
      <c r="V28" s="1025">
        <v>10512</v>
      </c>
      <c r="W28" s="1025">
        <v>57491</v>
      </c>
      <c r="X28" s="1025">
        <v>173700</v>
      </c>
      <c r="Y28" s="1025">
        <v>64972</v>
      </c>
      <c r="Z28" s="1025">
        <v>463087</v>
      </c>
      <c r="AA28" s="1025">
        <v>429624</v>
      </c>
      <c r="AB28" s="1025">
        <v>223193</v>
      </c>
      <c r="AC28" s="1025">
        <v>3015</v>
      </c>
      <c r="AD28" s="1025">
        <v>357954</v>
      </c>
      <c r="AE28" s="1025">
        <v>35370</v>
      </c>
      <c r="AF28" s="1025">
        <v>456376</v>
      </c>
      <c r="AG28" s="1025">
        <v>133984</v>
      </c>
      <c r="AH28" s="1025">
        <v>820945</v>
      </c>
      <c r="AI28" s="1025">
        <v>3124</v>
      </c>
      <c r="AJ28" s="1025">
        <v>96179</v>
      </c>
      <c r="AK28" s="1025">
        <v>0</v>
      </c>
      <c r="AL28" s="1026">
        <v>0</v>
      </c>
    </row>
    <row r="29" spans="1:38" s="115" customFormat="1" ht="12.75" customHeight="1">
      <c r="A29" s="457" t="s">
        <v>903</v>
      </c>
      <c r="B29" s="1028">
        <v>2427946</v>
      </c>
      <c r="C29" s="1029">
        <v>2342873</v>
      </c>
      <c r="D29" s="1030">
        <f>SUM(B29-C29)</f>
        <v>85073</v>
      </c>
      <c r="E29" s="1029">
        <v>42414</v>
      </c>
      <c r="F29" s="1030">
        <f>SUM(D29-E29)</f>
        <v>42659</v>
      </c>
      <c r="G29" s="1029">
        <v>290001</v>
      </c>
      <c r="H29" s="1029">
        <v>17759</v>
      </c>
      <c r="I29" s="1029">
        <v>0</v>
      </c>
      <c r="J29" s="1029">
        <v>28489</v>
      </c>
      <c r="K29" s="1029">
        <v>1174182</v>
      </c>
      <c r="L29" s="1029">
        <v>2026</v>
      </c>
      <c r="M29" s="1029">
        <v>86102</v>
      </c>
      <c r="N29" s="1029">
        <v>35753</v>
      </c>
      <c r="O29" s="1029">
        <v>4604</v>
      </c>
      <c r="P29" s="1029">
        <v>346453</v>
      </c>
      <c r="Q29" s="463">
        <v>0</v>
      </c>
      <c r="R29" s="1029">
        <v>123919</v>
      </c>
      <c r="S29" s="1029">
        <v>6595</v>
      </c>
      <c r="T29" s="1029">
        <v>9363</v>
      </c>
      <c r="U29" s="1029">
        <v>0</v>
      </c>
      <c r="V29" s="1025">
        <v>33753</v>
      </c>
      <c r="W29" s="1025">
        <v>37147</v>
      </c>
      <c r="X29" s="1025">
        <v>231800</v>
      </c>
      <c r="Y29" s="1025">
        <v>54346</v>
      </c>
      <c r="Z29" s="1025">
        <v>330140</v>
      </c>
      <c r="AA29" s="1025">
        <v>532061</v>
      </c>
      <c r="AB29" s="1025">
        <v>149975</v>
      </c>
      <c r="AC29" s="1025">
        <v>5122</v>
      </c>
      <c r="AD29" s="1025">
        <v>158737</v>
      </c>
      <c r="AE29" s="1025">
        <v>49083</v>
      </c>
      <c r="AF29" s="1025">
        <v>345503</v>
      </c>
      <c r="AG29" s="1025">
        <v>81855</v>
      </c>
      <c r="AH29" s="1025">
        <v>390049</v>
      </c>
      <c r="AI29" s="1025">
        <v>160307</v>
      </c>
      <c r="AJ29" s="1025">
        <v>85695</v>
      </c>
      <c r="AK29" s="1025">
        <v>0</v>
      </c>
      <c r="AL29" s="1026">
        <v>0</v>
      </c>
    </row>
    <row r="30" spans="1:38" s="115" customFormat="1" ht="12.75" customHeight="1">
      <c r="A30" s="457"/>
      <c r="B30" s="1028"/>
      <c r="C30" s="1029"/>
      <c r="D30" s="1030"/>
      <c r="E30" s="1029"/>
      <c r="F30" s="1030"/>
      <c r="G30" s="1029"/>
      <c r="H30" s="1029"/>
      <c r="I30" s="1029"/>
      <c r="J30" s="1029"/>
      <c r="K30" s="1029"/>
      <c r="L30" s="1029"/>
      <c r="M30" s="1029"/>
      <c r="N30" s="1029"/>
      <c r="O30" s="1029"/>
      <c r="P30" s="1029"/>
      <c r="Q30" s="463"/>
      <c r="R30" s="1029"/>
      <c r="S30" s="1029"/>
      <c r="T30" s="1029"/>
      <c r="U30" s="1029"/>
      <c r="V30" s="1025"/>
      <c r="W30" s="1025"/>
      <c r="X30" s="1025"/>
      <c r="Y30" s="1025"/>
      <c r="Z30" s="1025"/>
      <c r="AA30" s="1025"/>
      <c r="AB30" s="1025"/>
      <c r="AC30" s="1025"/>
      <c r="AD30" s="1025"/>
      <c r="AE30" s="1025"/>
      <c r="AF30" s="1025"/>
      <c r="AG30" s="1025"/>
      <c r="AH30" s="1025"/>
      <c r="AI30" s="1025"/>
      <c r="AJ30" s="1025"/>
      <c r="AK30" s="1025"/>
      <c r="AL30" s="1026"/>
    </row>
    <row r="31" spans="1:38" s="115" customFormat="1" ht="12.75" customHeight="1">
      <c r="A31" s="457" t="s">
        <v>904</v>
      </c>
      <c r="B31" s="1028">
        <v>2744366</v>
      </c>
      <c r="C31" s="1029">
        <v>2694247</v>
      </c>
      <c r="D31" s="1030">
        <f>SUM(B31-C31)</f>
        <v>50119</v>
      </c>
      <c r="E31" s="1029">
        <v>10097</v>
      </c>
      <c r="F31" s="1030">
        <f>SUM(D31-E31)</f>
        <v>40022</v>
      </c>
      <c r="G31" s="1029">
        <v>567697</v>
      </c>
      <c r="H31" s="1029">
        <v>25920</v>
      </c>
      <c r="I31" s="1029">
        <v>0</v>
      </c>
      <c r="J31" s="1029">
        <v>41577</v>
      </c>
      <c r="K31" s="1029">
        <v>1211426</v>
      </c>
      <c r="L31" s="1029">
        <v>3977</v>
      </c>
      <c r="M31" s="1029">
        <v>10985</v>
      </c>
      <c r="N31" s="1029">
        <v>44494</v>
      </c>
      <c r="O31" s="1029">
        <v>6427</v>
      </c>
      <c r="P31" s="1029">
        <v>357280</v>
      </c>
      <c r="Q31" s="463">
        <v>0</v>
      </c>
      <c r="R31" s="1029">
        <v>134897</v>
      </c>
      <c r="S31" s="1029">
        <v>39553</v>
      </c>
      <c r="T31" s="1029">
        <v>12198</v>
      </c>
      <c r="U31" s="1029">
        <v>15</v>
      </c>
      <c r="V31" s="1025">
        <v>18026</v>
      </c>
      <c r="W31" s="1025">
        <v>194294</v>
      </c>
      <c r="X31" s="1025">
        <v>75600</v>
      </c>
      <c r="Y31" s="1025">
        <v>66868</v>
      </c>
      <c r="Z31" s="1025">
        <v>438239</v>
      </c>
      <c r="AA31" s="1025">
        <v>604578</v>
      </c>
      <c r="AB31" s="1025">
        <v>348085</v>
      </c>
      <c r="AC31" s="1025">
        <v>12308</v>
      </c>
      <c r="AD31" s="1025">
        <v>163077</v>
      </c>
      <c r="AE31" s="1025">
        <v>60752</v>
      </c>
      <c r="AF31" s="1025">
        <v>347874</v>
      </c>
      <c r="AG31" s="1025">
        <v>111587</v>
      </c>
      <c r="AH31" s="1025">
        <v>380266</v>
      </c>
      <c r="AI31" s="1025">
        <v>27697</v>
      </c>
      <c r="AJ31" s="1025">
        <v>132916</v>
      </c>
      <c r="AK31" s="1025">
        <v>0</v>
      </c>
      <c r="AL31" s="1026">
        <v>0</v>
      </c>
    </row>
    <row r="32" spans="1:38" s="115" customFormat="1" ht="12.75" customHeight="1">
      <c r="A32" s="457"/>
      <c r="B32" s="1028"/>
      <c r="C32" s="1029"/>
      <c r="D32" s="1030"/>
      <c r="E32" s="1029"/>
      <c r="F32" s="1030"/>
      <c r="G32" s="1029"/>
      <c r="H32" s="1029"/>
      <c r="I32" s="1029"/>
      <c r="J32" s="1029"/>
      <c r="K32" s="1029"/>
      <c r="L32" s="1029"/>
      <c r="M32" s="1029"/>
      <c r="N32" s="1029"/>
      <c r="O32" s="1029"/>
      <c r="P32" s="1031"/>
      <c r="Q32" s="1029"/>
      <c r="R32" s="1029"/>
      <c r="S32" s="1029"/>
      <c r="T32" s="1029"/>
      <c r="U32" s="1029"/>
      <c r="V32" s="1025"/>
      <c r="W32" s="1025"/>
      <c r="X32" s="1025"/>
      <c r="Y32" s="1025"/>
      <c r="Z32" s="1025"/>
      <c r="AA32" s="1025"/>
      <c r="AB32" s="1025"/>
      <c r="AC32" s="1025"/>
      <c r="AD32" s="1025"/>
      <c r="AE32" s="1025"/>
      <c r="AF32" s="1025"/>
      <c r="AG32" s="1025"/>
      <c r="AH32" s="1025"/>
      <c r="AI32" s="1025"/>
      <c r="AJ32" s="1025"/>
      <c r="AK32" s="1025"/>
      <c r="AL32" s="1026"/>
    </row>
    <row r="33" spans="1:38" s="115" customFormat="1" ht="12.75" customHeight="1">
      <c r="A33" s="457" t="s">
        <v>905</v>
      </c>
      <c r="B33" s="1028">
        <v>997324</v>
      </c>
      <c r="C33" s="1029">
        <v>959536</v>
      </c>
      <c r="D33" s="1030">
        <f>SUM(B33-C33)</f>
        <v>37788</v>
      </c>
      <c r="E33" s="1029">
        <v>1000</v>
      </c>
      <c r="F33" s="1030">
        <f>SUM(D33-E33)</f>
        <v>36788</v>
      </c>
      <c r="G33" s="1029">
        <v>208588</v>
      </c>
      <c r="H33" s="1029">
        <v>9111</v>
      </c>
      <c r="I33" s="1029">
        <v>0</v>
      </c>
      <c r="J33" s="1029">
        <v>14606</v>
      </c>
      <c r="K33" s="1029">
        <v>473776</v>
      </c>
      <c r="L33" s="1029">
        <v>882</v>
      </c>
      <c r="M33" s="1029">
        <v>4383</v>
      </c>
      <c r="N33" s="1029">
        <v>2424</v>
      </c>
      <c r="O33" s="1029">
        <v>4096</v>
      </c>
      <c r="P33" s="1029">
        <v>72454</v>
      </c>
      <c r="Q33" s="463">
        <v>0</v>
      </c>
      <c r="R33" s="1029">
        <v>76472</v>
      </c>
      <c r="S33" s="1029">
        <v>3335</v>
      </c>
      <c r="T33" s="1029">
        <v>856</v>
      </c>
      <c r="U33" s="1029">
        <v>0</v>
      </c>
      <c r="V33" s="1025">
        <v>18629</v>
      </c>
      <c r="W33" s="1025">
        <v>10512</v>
      </c>
      <c r="X33" s="1025">
        <v>97200</v>
      </c>
      <c r="Y33" s="1025">
        <v>36896</v>
      </c>
      <c r="Z33" s="1025">
        <v>175297</v>
      </c>
      <c r="AA33" s="1025">
        <v>125768</v>
      </c>
      <c r="AB33" s="1025">
        <v>48800</v>
      </c>
      <c r="AC33" s="1025">
        <v>960</v>
      </c>
      <c r="AD33" s="1025">
        <v>88540</v>
      </c>
      <c r="AE33" s="1025">
        <v>11308</v>
      </c>
      <c r="AF33" s="1025">
        <v>236128</v>
      </c>
      <c r="AG33" s="1025">
        <v>25737</v>
      </c>
      <c r="AH33" s="1025">
        <v>159697</v>
      </c>
      <c r="AI33" s="1025">
        <v>8037</v>
      </c>
      <c r="AJ33" s="1025">
        <v>42368</v>
      </c>
      <c r="AK33" s="1025">
        <v>0</v>
      </c>
      <c r="AL33" s="1026">
        <v>0</v>
      </c>
    </row>
    <row r="34" spans="1:38" s="115" customFormat="1" ht="12.75" customHeight="1">
      <c r="A34" s="457" t="s">
        <v>906</v>
      </c>
      <c r="B34" s="1028">
        <v>752149</v>
      </c>
      <c r="C34" s="1029">
        <v>754163</v>
      </c>
      <c r="D34" s="1030">
        <f>SUM(B34-C34)</f>
        <v>-2014</v>
      </c>
      <c r="E34" s="1029">
        <v>0</v>
      </c>
      <c r="F34" s="1030">
        <f>SUM(D34-E34)</f>
        <v>-2014</v>
      </c>
      <c r="G34" s="1029">
        <v>142314</v>
      </c>
      <c r="H34" s="1029">
        <v>5172</v>
      </c>
      <c r="I34" s="1029">
        <v>0</v>
      </c>
      <c r="J34" s="1029">
        <v>8295</v>
      </c>
      <c r="K34" s="1029">
        <v>378595</v>
      </c>
      <c r="L34" s="1029">
        <v>310</v>
      </c>
      <c r="M34" s="1029">
        <v>2786</v>
      </c>
      <c r="N34" s="1029">
        <v>14733</v>
      </c>
      <c r="O34" s="1029">
        <v>2999</v>
      </c>
      <c r="P34" s="1029">
        <v>93151</v>
      </c>
      <c r="Q34" s="463">
        <v>0</v>
      </c>
      <c r="R34" s="1029">
        <v>39955</v>
      </c>
      <c r="S34" s="1029">
        <v>405</v>
      </c>
      <c r="T34" s="1029">
        <v>4165</v>
      </c>
      <c r="U34" s="1029">
        <v>0</v>
      </c>
      <c r="V34" s="1025">
        <v>1413</v>
      </c>
      <c r="W34" s="1025">
        <v>17556</v>
      </c>
      <c r="X34" s="1025">
        <v>40300</v>
      </c>
      <c r="Y34" s="1025">
        <v>27483</v>
      </c>
      <c r="Z34" s="1025">
        <v>130834</v>
      </c>
      <c r="AA34" s="1025">
        <v>108715</v>
      </c>
      <c r="AB34" s="1025">
        <v>47603</v>
      </c>
      <c r="AC34" s="1025">
        <v>0</v>
      </c>
      <c r="AD34" s="1025">
        <v>57067</v>
      </c>
      <c r="AE34" s="1025">
        <v>6258</v>
      </c>
      <c r="AF34" s="1025">
        <v>113402</v>
      </c>
      <c r="AG34" s="1025">
        <v>17926</v>
      </c>
      <c r="AH34" s="1025">
        <v>116304</v>
      </c>
      <c r="AI34" s="1025">
        <v>89683</v>
      </c>
      <c r="AJ34" s="1025">
        <v>38888</v>
      </c>
      <c r="AK34" s="1025">
        <v>0</v>
      </c>
      <c r="AL34" s="1026">
        <v>0</v>
      </c>
    </row>
    <row r="35" spans="1:38" s="115" customFormat="1" ht="12.75" customHeight="1">
      <c r="A35" s="457" t="s">
        <v>907</v>
      </c>
      <c r="B35" s="1028">
        <v>1369313</v>
      </c>
      <c r="C35" s="1029">
        <v>1354748</v>
      </c>
      <c r="D35" s="1030">
        <f>SUM(B35-C35)</f>
        <v>14565</v>
      </c>
      <c r="E35" s="1029">
        <v>0</v>
      </c>
      <c r="F35" s="1030">
        <f>SUM(D35-E35)</f>
        <v>14565</v>
      </c>
      <c r="G35" s="1029">
        <v>316204</v>
      </c>
      <c r="H35" s="1029">
        <v>11342</v>
      </c>
      <c r="I35" s="1029">
        <v>0</v>
      </c>
      <c r="J35" s="1029">
        <v>18202</v>
      </c>
      <c r="K35" s="1029">
        <v>647298</v>
      </c>
      <c r="L35" s="1029">
        <v>938</v>
      </c>
      <c r="M35" s="1029">
        <v>5636</v>
      </c>
      <c r="N35" s="1029">
        <v>20660</v>
      </c>
      <c r="O35" s="1029">
        <v>5972</v>
      </c>
      <c r="P35" s="1029">
        <v>149319</v>
      </c>
      <c r="Q35" s="463">
        <v>0</v>
      </c>
      <c r="R35" s="1029">
        <v>75589</v>
      </c>
      <c r="S35" s="1029">
        <v>28216</v>
      </c>
      <c r="T35" s="1029">
        <v>390</v>
      </c>
      <c r="U35" s="1029">
        <v>0</v>
      </c>
      <c r="V35" s="1025">
        <v>4555</v>
      </c>
      <c r="W35" s="1025">
        <v>23392</v>
      </c>
      <c r="X35" s="1025">
        <v>61600</v>
      </c>
      <c r="Y35" s="1025">
        <v>42913</v>
      </c>
      <c r="Z35" s="1025">
        <v>343707</v>
      </c>
      <c r="AA35" s="1025">
        <v>196718</v>
      </c>
      <c r="AB35" s="1025">
        <v>69464</v>
      </c>
      <c r="AC35" s="1025">
        <v>969</v>
      </c>
      <c r="AD35" s="1025">
        <v>109835</v>
      </c>
      <c r="AE35" s="1025">
        <v>18196</v>
      </c>
      <c r="AF35" s="1025">
        <v>261344</v>
      </c>
      <c r="AG35" s="1025">
        <v>45330</v>
      </c>
      <c r="AH35" s="1025">
        <v>197468</v>
      </c>
      <c r="AI35" s="1025">
        <v>50</v>
      </c>
      <c r="AJ35" s="1025">
        <v>63854</v>
      </c>
      <c r="AK35" s="1025">
        <v>4900</v>
      </c>
      <c r="AL35" s="1026">
        <v>0</v>
      </c>
    </row>
    <row r="36" spans="1:38" s="115" customFormat="1" ht="12.75" customHeight="1">
      <c r="A36" s="457" t="s">
        <v>908</v>
      </c>
      <c r="B36" s="1028">
        <v>1255020</v>
      </c>
      <c r="C36" s="1029">
        <v>1248300</v>
      </c>
      <c r="D36" s="1030">
        <f>SUM(B36-C36)</f>
        <v>6720</v>
      </c>
      <c r="E36" s="1029">
        <v>0</v>
      </c>
      <c r="F36" s="1030">
        <f>SUM(D36-E36)</f>
        <v>6720</v>
      </c>
      <c r="G36" s="1029">
        <v>139151</v>
      </c>
      <c r="H36" s="1029">
        <v>10446</v>
      </c>
      <c r="I36" s="1029">
        <v>0</v>
      </c>
      <c r="J36" s="1029">
        <v>16744</v>
      </c>
      <c r="K36" s="1029">
        <v>636394</v>
      </c>
      <c r="L36" s="1029">
        <v>303</v>
      </c>
      <c r="M36" s="1029">
        <v>5866</v>
      </c>
      <c r="N36" s="1029">
        <v>21413</v>
      </c>
      <c r="O36" s="1029">
        <v>2136</v>
      </c>
      <c r="P36" s="1029">
        <v>73235</v>
      </c>
      <c r="Q36" s="463">
        <v>0</v>
      </c>
      <c r="R36" s="1029">
        <v>174730</v>
      </c>
      <c r="S36" s="1029">
        <v>39113</v>
      </c>
      <c r="T36" s="1029">
        <v>199</v>
      </c>
      <c r="U36" s="1029">
        <v>2000</v>
      </c>
      <c r="V36" s="1025">
        <v>3259</v>
      </c>
      <c r="W36" s="1025">
        <v>17631</v>
      </c>
      <c r="X36" s="1025">
        <v>112400</v>
      </c>
      <c r="Y36" s="1025">
        <v>23325</v>
      </c>
      <c r="Z36" s="1025">
        <v>246187</v>
      </c>
      <c r="AA36" s="1025">
        <v>136227</v>
      </c>
      <c r="AB36" s="1025">
        <v>96820</v>
      </c>
      <c r="AC36" s="1025">
        <v>1453</v>
      </c>
      <c r="AD36" s="1025">
        <v>258057</v>
      </c>
      <c r="AE36" s="1025">
        <v>15638</v>
      </c>
      <c r="AF36" s="1025">
        <v>158931</v>
      </c>
      <c r="AG36" s="1025">
        <v>49687</v>
      </c>
      <c r="AH36" s="1025">
        <v>165001</v>
      </c>
      <c r="AI36" s="1025">
        <v>13502</v>
      </c>
      <c r="AJ36" s="1025">
        <v>83472</v>
      </c>
      <c r="AK36" s="1025">
        <v>0</v>
      </c>
      <c r="AL36" s="1026">
        <v>0</v>
      </c>
    </row>
    <row r="37" spans="1:38" s="115" customFormat="1" ht="12.75" customHeight="1">
      <c r="A37" s="457"/>
      <c r="B37" s="1028"/>
      <c r="C37" s="1029"/>
      <c r="D37" s="1030"/>
      <c r="E37" s="1029"/>
      <c r="F37" s="1030"/>
      <c r="G37" s="1029"/>
      <c r="H37" s="1029"/>
      <c r="I37" s="1029"/>
      <c r="J37" s="1029"/>
      <c r="K37" s="1029"/>
      <c r="L37" s="1029"/>
      <c r="M37" s="1029"/>
      <c r="N37" s="1029"/>
      <c r="O37" s="1029"/>
      <c r="P37" s="1029"/>
      <c r="Q37" s="463"/>
      <c r="R37" s="1029"/>
      <c r="S37" s="1029"/>
      <c r="T37" s="1029"/>
      <c r="U37" s="1029"/>
      <c r="V37" s="1025"/>
      <c r="W37" s="1025"/>
      <c r="X37" s="1025"/>
      <c r="Y37" s="1025"/>
      <c r="Z37" s="1025"/>
      <c r="AA37" s="1025"/>
      <c r="AB37" s="1025"/>
      <c r="AC37" s="1025"/>
      <c r="AD37" s="1025"/>
      <c r="AE37" s="1025"/>
      <c r="AF37" s="1025"/>
      <c r="AG37" s="1025"/>
      <c r="AH37" s="1025"/>
      <c r="AI37" s="1025"/>
      <c r="AJ37" s="1025"/>
      <c r="AK37" s="1025"/>
      <c r="AL37" s="1026"/>
    </row>
    <row r="38" spans="1:38" s="115" customFormat="1" ht="12.75" customHeight="1">
      <c r="A38" s="457" t="s">
        <v>909</v>
      </c>
      <c r="B38" s="1028">
        <v>1606636</v>
      </c>
      <c r="C38" s="1029">
        <v>1580068</v>
      </c>
      <c r="D38" s="1030">
        <f>SUM(B38-C38)</f>
        <v>26568</v>
      </c>
      <c r="E38" s="1029">
        <v>0</v>
      </c>
      <c r="F38" s="1030">
        <f>SUM(D38-E38)</f>
        <v>26568</v>
      </c>
      <c r="G38" s="1029">
        <v>158287</v>
      </c>
      <c r="H38" s="1029">
        <v>9264</v>
      </c>
      <c r="I38" s="1029">
        <v>0</v>
      </c>
      <c r="J38" s="1029">
        <v>14779</v>
      </c>
      <c r="K38" s="1029">
        <v>601248</v>
      </c>
      <c r="L38" s="1029">
        <v>0</v>
      </c>
      <c r="M38" s="1029">
        <v>9834</v>
      </c>
      <c r="N38" s="1029">
        <v>13576</v>
      </c>
      <c r="O38" s="1029">
        <v>4242</v>
      </c>
      <c r="P38" s="1029">
        <v>179654</v>
      </c>
      <c r="Q38" s="463">
        <v>0</v>
      </c>
      <c r="R38" s="1029">
        <v>367882</v>
      </c>
      <c r="S38" s="1029">
        <v>19207</v>
      </c>
      <c r="T38" s="1029">
        <v>11506</v>
      </c>
      <c r="U38" s="1029">
        <v>0</v>
      </c>
      <c r="V38" s="1025">
        <v>18507</v>
      </c>
      <c r="W38" s="1025">
        <v>8450</v>
      </c>
      <c r="X38" s="1025">
        <v>190200</v>
      </c>
      <c r="Y38" s="1025">
        <v>30535</v>
      </c>
      <c r="Z38" s="1025">
        <v>234710</v>
      </c>
      <c r="AA38" s="1025">
        <v>221939</v>
      </c>
      <c r="AB38" s="1025">
        <v>57589</v>
      </c>
      <c r="AC38" s="1025">
        <v>1530</v>
      </c>
      <c r="AD38" s="1025">
        <v>384088</v>
      </c>
      <c r="AE38" s="1025">
        <v>13653</v>
      </c>
      <c r="AF38" s="1025">
        <v>157373</v>
      </c>
      <c r="AG38" s="1025">
        <v>44931</v>
      </c>
      <c r="AH38" s="1025">
        <v>353818</v>
      </c>
      <c r="AI38" s="1025">
        <v>30371</v>
      </c>
      <c r="AJ38" s="1025">
        <v>49531</v>
      </c>
      <c r="AK38" s="1025">
        <v>0</v>
      </c>
      <c r="AL38" s="1026">
        <v>0</v>
      </c>
    </row>
    <row r="39" spans="1:38" s="115" customFormat="1" ht="12.75" customHeight="1">
      <c r="A39" s="457" t="s">
        <v>910</v>
      </c>
      <c r="B39" s="1028">
        <v>1314724</v>
      </c>
      <c r="C39" s="1029">
        <v>1304551</v>
      </c>
      <c r="D39" s="1030">
        <f>SUM(B39-C39)</f>
        <v>10173</v>
      </c>
      <c r="E39" s="1029">
        <v>0</v>
      </c>
      <c r="F39" s="1030">
        <f>SUM(D39-E39)</f>
        <v>10173</v>
      </c>
      <c r="G39" s="1029">
        <v>198077</v>
      </c>
      <c r="H39" s="1029">
        <v>12036</v>
      </c>
      <c r="I39" s="1029">
        <v>0</v>
      </c>
      <c r="J39" s="1029">
        <v>19234</v>
      </c>
      <c r="K39" s="1029">
        <v>592962</v>
      </c>
      <c r="L39" s="1029">
        <v>339</v>
      </c>
      <c r="M39" s="1029">
        <v>6333</v>
      </c>
      <c r="N39" s="1029">
        <v>12847</v>
      </c>
      <c r="O39" s="1029">
        <v>2097</v>
      </c>
      <c r="P39" s="1029">
        <v>111929</v>
      </c>
      <c r="Q39" s="463">
        <v>0</v>
      </c>
      <c r="R39" s="1029">
        <v>66066</v>
      </c>
      <c r="S39" s="1029">
        <v>2143</v>
      </c>
      <c r="T39" s="1029">
        <v>60</v>
      </c>
      <c r="U39" s="1029">
        <v>0</v>
      </c>
      <c r="V39" s="1025">
        <v>8567</v>
      </c>
      <c r="W39" s="1025">
        <v>52534</v>
      </c>
      <c r="X39" s="1025">
        <v>229500</v>
      </c>
      <c r="Y39" s="1025">
        <v>33462</v>
      </c>
      <c r="Z39" s="1025">
        <v>236751</v>
      </c>
      <c r="AA39" s="1025">
        <v>125713</v>
      </c>
      <c r="AB39" s="1025">
        <v>58037</v>
      </c>
      <c r="AC39" s="1025">
        <v>1055</v>
      </c>
      <c r="AD39" s="1025">
        <v>146673</v>
      </c>
      <c r="AE39" s="1025">
        <v>20154</v>
      </c>
      <c r="AF39" s="1025">
        <v>179393</v>
      </c>
      <c r="AG39" s="1025">
        <v>51788</v>
      </c>
      <c r="AH39" s="1025">
        <v>346777</v>
      </c>
      <c r="AI39" s="1025">
        <v>37736</v>
      </c>
      <c r="AJ39" s="1025">
        <v>67012</v>
      </c>
      <c r="AK39" s="1025">
        <v>0</v>
      </c>
      <c r="AL39" s="1026">
        <v>0</v>
      </c>
    </row>
    <row r="40" spans="1:38" s="115" customFormat="1" ht="12.75" customHeight="1">
      <c r="A40" s="457" t="s">
        <v>911</v>
      </c>
      <c r="B40" s="1028">
        <v>1042048</v>
      </c>
      <c r="C40" s="1029">
        <v>1018848</v>
      </c>
      <c r="D40" s="1030">
        <f>SUM(B40-C40)</f>
        <v>23200</v>
      </c>
      <c r="E40" s="1029">
        <v>0</v>
      </c>
      <c r="F40" s="1030">
        <f>SUM(D40-E40)</f>
        <v>23200</v>
      </c>
      <c r="G40" s="1029">
        <v>106802</v>
      </c>
      <c r="H40" s="1029">
        <v>9342</v>
      </c>
      <c r="I40" s="1029">
        <v>0</v>
      </c>
      <c r="J40" s="1029">
        <v>14997</v>
      </c>
      <c r="K40" s="1029">
        <v>523323</v>
      </c>
      <c r="L40" s="1029">
        <v>0</v>
      </c>
      <c r="M40" s="1029">
        <v>37722</v>
      </c>
      <c r="N40" s="1029">
        <v>12151</v>
      </c>
      <c r="O40" s="1029">
        <v>2319</v>
      </c>
      <c r="P40" s="1029">
        <v>79788</v>
      </c>
      <c r="Q40" s="463">
        <v>0</v>
      </c>
      <c r="R40" s="1029">
        <v>82152</v>
      </c>
      <c r="S40" s="1029">
        <v>35436</v>
      </c>
      <c r="T40" s="1029">
        <v>4329</v>
      </c>
      <c r="U40" s="1029">
        <v>0</v>
      </c>
      <c r="V40" s="1025">
        <v>35726</v>
      </c>
      <c r="W40" s="1025">
        <v>16061</v>
      </c>
      <c r="X40" s="1025">
        <v>81900</v>
      </c>
      <c r="Y40" s="1025">
        <v>35996</v>
      </c>
      <c r="Z40" s="1025">
        <v>169532</v>
      </c>
      <c r="AA40" s="1025">
        <v>181413</v>
      </c>
      <c r="AB40" s="1025">
        <v>60848</v>
      </c>
      <c r="AC40" s="1025">
        <v>1868</v>
      </c>
      <c r="AD40" s="1025">
        <v>117405</v>
      </c>
      <c r="AE40" s="1025">
        <v>6223</v>
      </c>
      <c r="AF40" s="1025">
        <v>195566</v>
      </c>
      <c r="AG40" s="1025">
        <v>21777</v>
      </c>
      <c r="AH40" s="1025">
        <v>161018</v>
      </c>
      <c r="AI40" s="1025">
        <v>7936</v>
      </c>
      <c r="AJ40" s="1025">
        <v>46723</v>
      </c>
      <c r="AK40" s="1025">
        <v>12543</v>
      </c>
      <c r="AL40" s="1026">
        <v>0</v>
      </c>
    </row>
    <row r="41" spans="1:38" s="115" customFormat="1" ht="12.75" customHeight="1">
      <c r="A41" s="457" t="s">
        <v>912</v>
      </c>
      <c r="B41" s="1028">
        <v>1008748</v>
      </c>
      <c r="C41" s="1029">
        <v>992482</v>
      </c>
      <c r="D41" s="1030">
        <f>SUM(B41-C41)</f>
        <v>16266</v>
      </c>
      <c r="E41" s="1029">
        <v>500</v>
      </c>
      <c r="F41" s="1030">
        <f>SUM(D41-E41)</f>
        <v>15766</v>
      </c>
      <c r="G41" s="1029">
        <v>90345</v>
      </c>
      <c r="H41" s="1029">
        <v>9198</v>
      </c>
      <c r="I41" s="1029">
        <v>0</v>
      </c>
      <c r="J41" s="1029">
        <v>14807</v>
      </c>
      <c r="K41" s="1029">
        <v>466825</v>
      </c>
      <c r="L41" s="1029">
        <v>382</v>
      </c>
      <c r="M41" s="1029">
        <v>115</v>
      </c>
      <c r="N41" s="1029">
        <v>4168</v>
      </c>
      <c r="O41" s="1029">
        <v>1155</v>
      </c>
      <c r="P41" s="1031">
        <v>75669</v>
      </c>
      <c r="Q41" s="1029">
        <v>0</v>
      </c>
      <c r="R41" s="1029">
        <v>210412</v>
      </c>
      <c r="S41" s="1029">
        <v>5516</v>
      </c>
      <c r="T41" s="1029">
        <v>9771</v>
      </c>
      <c r="U41" s="1029">
        <v>0</v>
      </c>
      <c r="V41" s="1025">
        <v>24040</v>
      </c>
      <c r="W41" s="1025">
        <v>7545</v>
      </c>
      <c r="X41" s="1025">
        <v>88800</v>
      </c>
      <c r="Y41" s="1025">
        <v>18882</v>
      </c>
      <c r="Z41" s="1025">
        <v>157388</v>
      </c>
      <c r="AA41" s="1025">
        <v>70153</v>
      </c>
      <c r="AB41" s="1025">
        <v>89092</v>
      </c>
      <c r="AC41" s="1025">
        <v>1356</v>
      </c>
      <c r="AD41" s="1025">
        <v>161833</v>
      </c>
      <c r="AE41" s="1025">
        <v>2738</v>
      </c>
      <c r="AF41" s="1025">
        <v>114149</v>
      </c>
      <c r="AG41" s="1025">
        <v>37771</v>
      </c>
      <c r="AH41" s="1025">
        <v>137693</v>
      </c>
      <c r="AI41" s="1025">
        <v>149175</v>
      </c>
      <c r="AJ41" s="1025">
        <v>52252</v>
      </c>
      <c r="AK41" s="1025">
        <v>0</v>
      </c>
      <c r="AL41" s="1026">
        <v>0</v>
      </c>
    </row>
    <row r="42" spans="1:38" s="115" customFormat="1" ht="12.75" customHeight="1">
      <c r="A42" s="457"/>
      <c r="B42" s="1028"/>
      <c r="C42" s="1029"/>
      <c r="D42" s="1030"/>
      <c r="E42" s="1029"/>
      <c r="F42" s="1030"/>
      <c r="G42" s="1029"/>
      <c r="H42" s="1029"/>
      <c r="I42" s="1029"/>
      <c r="J42" s="1029"/>
      <c r="K42" s="1029"/>
      <c r="L42" s="1029"/>
      <c r="M42" s="1029"/>
      <c r="N42" s="1029"/>
      <c r="O42" s="1029"/>
      <c r="P42" s="1031"/>
      <c r="Q42" s="1029"/>
      <c r="R42" s="1029"/>
      <c r="S42" s="1029"/>
      <c r="T42" s="1029"/>
      <c r="U42" s="1029"/>
      <c r="V42" s="1025"/>
      <c r="W42" s="1025"/>
      <c r="X42" s="1025"/>
      <c r="Y42" s="1025"/>
      <c r="Z42" s="1025"/>
      <c r="AA42" s="1025"/>
      <c r="AB42" s="1025"/>
      <c r="AC42" s="1025"/>
      <c r="AD42" s="1025"/>
      <c r="AE42" s="1025"/>
      <c r="AF42" s="1025"/>
      <c r="AG42" s="1025"/>
      <c r="AH42" s="1025"/>
      <c r="AI42" s="1025"/>
      <c r="AJ42" s="1025"/>
      <c r="AK42" s="1025"/>
      <c r="AL42" s="1026"/>
    </row>
    <row r="43" spans="1:38" s="115" customFormat="1" ht="12.75" customHeight="1">
      <c r="A43" s="457" t="s">
        <v>913</v>
      </c>
      <c r="B43" s="1028">
        <v>1550087</v>
      </c>
      <c r="C43" s="1029">
        <v>1539997</v>
      </c>
      <c r="D43" s="1030">
        <f>SUM(B43-C43)</f>
        <v>10090</v>
      </c>
      <c r="E43" s="1029">
        <v>1015</v>
      </c>
      <c r="F43" s="1030">
        <f>SUM(D43-E43)</f>
        <v>9075</v>
      </c>
      <c r="G43" s="1029">
        <v>181675</v>
      </c>
      <c r="H43" s="1029">
        <v>9863</v>
      </c>
      <c r="I43" s="1029">
        <v>0</v>
      </c>
      <c r="J43" s="1029">
        <v>15832</v>
      </c>
      <c r="K43" s="1029">
        <v>625185</v>
      </c>
      <c r="L43" s="1029">
        <v>397</v>
      </c>
      <c r="M43" s="1029">
        <v>8564</v>
      </c>
      <c r="N43" s="1029">
        <v>13037</v>
      </c>
      <c r="O43" s="1029">
        <v>2434</v>
      </c>
      <c r="P43" s="1031">
        <v>184890</v>
      </c>
      <c r="Q43" s="1029">
        <v>0</v>
      </c>
      <c r="R43" s="1029">
        <v>257217</v>
      </c>
      <c r="S43" s="1029">
        <v>22044</v>
      </c>
      <c r="T43" s="1029">
        <v>11356</v>
      </c>
      <c r="U43" s="1029">
        <v>11540</v>
      </c>
      <c r="V43" s="1025">
        <v>23278</v>
      </c>
      <c r="W43" s="1025">
        <v>8175</v>
      </c>
      <c r="X43" s="1025">
        <v>174600</v>
      </c>
      <c r="Y43" s="1025">
        <v>28827</v>
      </c>
      <c r="Z43" s="1025">
        <v>336140</v>
      </c>
      <c r="AA43" s="1025">
        <v>126042</v>
      </c>
      <c r="AB43" s="1025">
        <v>112751</v>
      </c>
      <c r="AC43" s="1025">
        <v>1588</v>
      </c>
      <c r="AD43" s="1025">
        <v>219438</v>
      </c>
      <c r="AE43" s="1025">
        <v>14499</v>
      </c>
      <c r="AF43" s="1025">
        <v>225210</v>
      </c>
      <c r="AG43" s="1025">
        <v>54965</v>
      </c>
      <c r="AH43" s="1025">
        <v>166575</v>
      </c>
      <c r="AI43" s="1025">
        <v>199188</v>
      </c>
      <c r="AJ43" s="1025">
        <v>54774</v>
      </c>
      <c r="AK43" s="1025">
        <v>0</v>
      </c>
      <c r="AL43" s="1026">
        <v>0</v>
      </c>
    </row>
    <row r="44" spans="1:38" s="115" customFormat="1" ht="12.75" customHeight="1">
      <c r="A44" s="457" t="s">
        <v>914</v>
      </c>
      <c r="B44" s="1028">
        <v>1014217</v>
      </c>
      <c r="C44" s="1029">
        <v>987021</v>
      </c>
      <c r="D44" s="1030">
        <f>SUM(B44-C44)</f>
        <v>27196</v>
      </c>
      <c r="E44" s="1029">
        <v>0</v>
      </c>
      <c r="F44" s="1030">
        <f>SUM(D44-E44)</f>
        <v>27196</v>
      </c>
      <c r="G44" s="1029">
        <v>78781</v>
      </c>
      <c r="H44" s="1029">
        <v>6673</v>
      </c>
      <c r="I44" s="1029">
        <v>0</v>
      </c>
      <c r="J44" s="1029">
        <v>10699</v>
      </c>
      <c r="K44" s="1029">
        <v>481829</v>
      </c>
      <c r="L44" s="1029">
        <v>368</v>
      </c>
      <c r="M44" s="1029">
        <v>5840</v>
      </c>
      <c r="N44" s="1029">
        <v>7838</v>
      </c>
      <c r="O44" s="1029">
        <v>1373</v>
      </c>
      <c r="P44" s="1031">
        <v>131613</v>
      </c>
      <c r="Q44" s="1029">
        <v>0</v>
      </c>
      <c r="R44" s="1029">
        <v>116495</v>
      </c>
      <c r="S44" s="1029">
        <v>3484</v>
      </c>
      <c r="T44" s="1029">
        <v>11606</v>
      </c>
      <c r="U44" s="1029">
        <v>13000</v>
      </c>
      <c r="V44" s="1025">
        <v>11205</v>
      </c>
      <c r="W44" s="1025">
        <v>34713</v>
      </c>
      <c r="X44" s="1025">
        <v>98700</v>
      </c>
      <c r="Y44" s="1025">
        <v>23711</v>
      </c>
      <c r="Z44" s="1025">
        <v>133581</v>
      </c>
      <c r="AA44" s="1025">
        <v>95826</v>
      </c>
      <c r="AB44" s="1025">
        <v>42705</v>
      </c>
      <c r="AC44" s="1025">
        <v>1129</v>
      </c>
      <c r="AD44" s="1025">
        <v>84375</v>
      </c>
      <c r="AE44" s="1025">
        <v>8085</v>
      </c>
      <c r="AF44" s="1025">
        <v>93052</v>
      </c>
      <c r="AG44" s="1025">
        <v>43097</v>
      </c>
      <c r="AH44" s="1025">
        <v>235042</v>
      </c>
      <c r="AI44" s="1025">
        <v>189671</v>
      </c>
      <c r="AJ44" s="1025">
        <v>36747</v>
      </c>
      <c r="AK44" s="1025">
        <v>0</v>
      </c>
      <c r="AL44" s="1026">
        <v>0</v>
      </c>
    </row>
    <row r="45" spans="1:38" s="115" customFormat="1" ht="12.75" customHeight="1">
      <c r="A45" s="457" t="s">
        <v>915</v>
      </c>
      <c r="B45" s="1028">
        <v>1404945</v>
      </c>
      <c r="C45" s="1029">
        <v>1359057</v>
      </c>
      <c r="D45" s="1030">
        <f>SUM(B45-C45)</f>
        <v>45888</v>
      </c>
      <c r="E45" s="1029">
        <v>0</v>
      </c>
      <c r="F45" s="1030">
        <f>SUM(D45-E45)</f>
        <v>45888</v>
      </c>
      <c r="G45" s="1029">
        <v>155548</v>
      </c>
      <c r="H45" s="1029">
        <v>11117</v>
      </c>
      <c r="I45" s="1029">
        <v>0</v>
      </c>
      <c r="J45" s="1029">
        <v>17786</v>
      </c>
      <c r="K45" s="1029">
        <v>671074</v>
      </c>
      <c r="L45" s="1029">
        <v>411</v>
      </c>
      <c r="M45" s="1029">
        <v>28292</v>
      </c>
      <c r="N45" s="1029">
        <v>12099</v>
      </c>
      <c r="O45" s="1029">
        <v>1561</v>
      </c>
      <c r="P45" s="1031">
        <v>107306</v>
      </c>
      <c r="Q45" s="1029">
        <v>0</v>
      </c>
      <c r="R45" s="1029">
        <v>249781</v>
      </c>
      <c r="S45" s="1029">
        <v>19034</v>
      </c>
      <c r="T45" s="1029">
        <v>401</v>
      </c>
      <c r="U45" s="1029">
        <v>5000</v>
      </c>
      <c r="V45" s="1025">
        <v>17309</v>
      </c>
      <c r="W45" s="1025">
        <v>7426</v>
      </c>
      <c r="X45" s="1025">
        <v>100800</v>
      </c>
      <c r="Y45" s="1025">
        <v>27731</v>
      </c>
      <c r="Z45" s="1025">
        <v>158082</v>
      </c>
      <c r="AA45" s="1025">
        <v>147518</v>
      </c>
      <c r="AB45" s="1025">
        <v>84038</v>
      </c>
      <c r="AC45" s="1025">
        <v>3241</v>
      </c>
      <c r="AD45" s="1025">
        <v>156585</v>
      </c>
      <c r="AE45" s="1025">
        <v>21305</v>
      </c>
      <c r="AF45" s="1025">
        <v>243579</v>
      </c>
      <c r="AG45" s="1025">
        <v>61551</v>
      </c>
      <c r="AH45" s="1025">
        <v>193394</v>
      </c>
      <c r="AI45" s="1025">
        <v>220084</v>
      </c>
      <c r="AJ45" s="1025">
        <v>41949</v>
      </c>
      <c r="AK45" s="1025">
        <v>0</v>
      </c>
      <c r="AL45" s="1026">
        <v>0</v>
      </c>
    </row>
    <row r="46" spans="1:38" s="115" customFormat="1" ht="12.75" customHeight="1">
      <c r="A46" s="457" t="s">
        <v>916</v>
      </c>
      <c r="B46" s="1028">
        <v>923563</v>
      </c>
      <c r="C46" s="1029">
        <v>907196</v>
      </c>
      <c r="D46" s="1030">
        <f>SUM(B46-C46)</f>
        <v>16367</v>
      </c>
      <c r="E46" s="1029">
        <v>0</v>
      </c>
      <c r="F46" s="1030">
        <f>SUM(D46-E46)</f>
        <v>16367</v>
      </c>
      <c r="G46" s="1029">
        <v>65740</v>
      </c>
      <c r="H46" s="1029">
        <v>6304</v>
      </c>
      <c r="I46" s="1029">
        <v>0</v>
      </c>
      <c r="J46" s="1029">
        <v>10146</v>
      </c>
      <c r="K46" s="1029">
        <v>442216</v>
      </c>
      <c r="L46" s="1029">
        <v>0</v>
      </c>
      <c r="M46" s="1029">
        <v>8024</v>
      </c>
      <c r="N46" s="1029">
        <v>6534</v>
      </c>
      <c r="O46" s="1029">
        <v>713</v>
      </c>
      <c r="P46" s="1031">
        <v>118930</v>
      </c>
      <c r="Q46" s="1029">
        <v>0</v>
      </c>
      <c r="R46" s="1029">
        <v>101068</v>
      </c>
      <c r="S46" s="1029">
        <v>11907</v>
      </c>
      <c r="T46" s="1029">
        <v>7707</v>
      </c>
      <c r="U46" s="1029">
        <v>12198</v>
      </c>
      <c r="V46" s="1025">
        <v>16674</v>
      </c>
      <c r="W46" s="1025">
        <v>16502</v>
      </c>
      <c r="X46" s="1025">
        <v>98900</v>
      </c>
      <c r="Y46" s="1025">
        <v>20729</v>
      </c>
      <c r="Z46" s="1025">
        <v>126910</v>
      </c>
      <c r="AA46" s="1025">
        <v>153105</v>
      </c>
      <c r="AB46" s="1025">
        <v>31528</v>
      </c>
      <c r="AC46" s="1025">
        <v>1182</v>
      </c>
      <c r="AD46" s="1025">
        <v>114246</v>
      </c>
      <c r="AE46" s="1025">
        <v>14584</v>
      </c>
      <c r="AF46" s="1025">
        <v>125958</v>
      </c>
      <c r="AG46" s="1025">
        <v>38301</v>
      </c>
      <c r="AH46" s="1025">
        <v>174152</v>
      </c>
      <c r="AI46" s="1025">
        <v>64656</v>
      </c>
      <c r="AJ46" s="1025">
        <v>41845</v>
      </c>
      <c r="AK46" s="1025">
        <v>0</v>
      </c>
      <c r="AL46" s="1026">
        <v>0</v>
      </c>
    </row>
    <row r="47" spans="1:38" s="115" customFormat="1" ht="12.75" customHeight="1">
      <c r="A47" s="457"/>
      <c r="B47" s="1028"/>
      <c r="C47" s="1029"/>
      <c r="D47" s="1030"/>
      <c r="E47" s="1029"/>
      <c r="F47" s="1030"/>
      <c r="G47" s="1029"/>
      <c r="H47" s="1029"/>
      <c r="I47" s="1029"/>
      <c r="J47" s="1029"/>
      <c r="K47" s="1029"/>
      <c r="L47" s="1029"/>
      <c r="M47" s="1029"/>
      <c r="N47" s="1029"/>
      <c r="O47" s="1029"/>
      <c r="P47" s="1031"/>
      <c r="Q47" s="1029"/>
      <c r="R47" s="1029"/>
      <c r="S47" s="1029"/>
      <c r="T47" s="1029"/>
      <c r="U47" s="1029"/>
      <c r="V47" s="1025"/>
      <c r="W47" s="1025"/>
      <c r="X47" s="1025"/>
      <c r="Y47" s="1025"/>
      <c r="Z47" s="1025"/>
      <c r="AA47" s="1025"/>
      <c r="AB47" s="1025"/>
      <c r="AC47" s="1025"/>
      <c r="AD47" s="1025"/>
      <c r="AE47" s="1025"/>
      <c r="AF47" s="1025"/>
      <c r="AG47" s="1025"/>
      <c r="AH47" s="1025"/>
      <c r="AI47" s="1025"/>
      <c r="AJ47" s="1025"/>
      <c r="AK47" s="1025"/>
      <c r="AL47" s="1026"/>
    </row>
    <row r="48" spans="1:38" s="115" customFormat="1" ht="12.75" customHeight="1">
      <c r="A48" s="457" t="s">
        <v>917</v>
      </c>
      <c r="B48" s="1028">
        <v>822758</v>
      </c>
      <c r="C48" s="1029">
        <v>803107</v>
      </c>
      <c r="D48" s="1030">
        <f>SUM(B48-C48)</f>
        <v>19651</v>
      </c>
      <c r="E48" s="1029">
        <v>7480</v>
      </c>
      <c r="F48" s="1030">
        <f>SUM(D48-E48)</f>
        <v>12171</v>
      </c>
      <c r="G48" s="1029">
        <v>67772</v>
      </c>
      <c r="H48" s="1029">
        <v>6099</v>
      </c>
      <c r="I48" s="1029">
        <v>0</v>
      </c>
      <c r="J48" s="1029">
        <v>9778</v>
      </c>
      <c r="K48" s="1029">
        <v>432169</v>
      </c>
      <c r="L48" s="1029">
        <v>0</v>
      </c>
      <c r="M48" s="1029">
        <v>45175</v>
      </c>
      <c r="N48" s="1029">
        <v>4078</v>
      </c>
      <c r="O48" s="1029">
        <v>1731</v>
      </c>
      <c r="P48" s="1031">
        <v>160134</v>
      </c>
      <c r="Q48" s="1029">
        <v>0</v>
      </c>
      <c r="R48" s="1029">
        <v>36729</v>
      </c>
      <c r="S48" s="1029">
        <v>2973</v>
      </c>
      <c r="T48" s="1029">
        <v>380</v>
      </c>
      <c r="U48" s="1029">
        <v>0</v>
      </c>
      <c r="V48" s="1025">
        <v>13406</v>
      </c>
      <c r="W48" s="1025">
        <v>4334</v>
      </c>
      <c r="X48" s="1025">
        <v>38000</v>
      </c>
      <c r="Y48" s="1025">
        <v>27353</v>
      </c>
      <c r="Z48" s="1025">
        <v>114832</v>
      </c>
      <c r="AA48" s="1025">
        <v>67452</v>
      </c>
      <c r="AB48" s="1025">
        <v>22181</v>
      </c>
      <c r="AC48" s="1025">
        <v>1407</v>
      </c>
      <c r="AD48" s="1025">
        <v>133587</v>
      </c>
      <c r="AE48" s="1025">
        <v>4239</v>
      </c>
      <c r="AF48" s="1025">
        <v>104058</v>
      </c>
      <c r="AG48" s="1025">
        <v>35732</v>
      </c>
      <c r="AH48" s="1025">
        <v>104851</v>
      </c>
      <c r="AI48" s="1025">
        <v>142025</v>
      </c>
      <c r="AJ48" s="1025">
        <v>45390</v>
      </c>
      <c r="AK48" s="1025">
        <v>0</v>
      </c>
      <c r="AL48" s="1026">
        <v>0</v>
      </c>
    </row>
    <row r="49" spans="1:38" s="115" customFormat="1" ht="12.75" customHeight="1">
      <c r="A49" s="457" t="s">
        <v>918</v>
      </c>
      <c r="B49" s="1028">
        <v>823952</v>
      </c>
      <c r="C49" s="1029">
        <v>798284</v>
      </c>
      <c r="D49" s="1030">
        <f>SUM(B49-C49)</f>
        <v>25668</v>
      </c>
      <c r="E49" s="1029">
        <v>1155</v>
      </c>
      <c r="F49" s="1030">
        <f>SUM(D49-E49)</f>
        <v>24513</v>
      </c>
      <c r="G49" s="1029">
        <v>83398</v>
      </c>
      <c r="H49" s="1029">
        <v>6809</v>
      </c>
      <c r="I49" s="1029">
        <v>0</v>
      </c>
      <c r="J49" s="1029">
        <v>10906</v>
      </c>
      <c r="K49" s="1029">
        <v>492400</v>
      </c>
      <c r="L49" s="1029">
        <v>570</v>
      </c>
      <c r="M49" s="1029">
        <v>4235</v>
      </c>
      <c r="N49" s="1029">
        <v>2132</v>
      </c>
      <c r="O49" s="1029">
        <v>1590</v>
      </c>
      <c r="P49" s="1031">
        <v>33357</v>
      </c>
      <c r="Q49" s="1029">
        <v>0</v>
      </c>
      <c r="R49" s="1029">
        <v>81982</v>
      </c>
      <c r="S49" s="1029">
        <v>10161</v>
      </c>
      <c r="T49" s="1029">
        <v>3698</v>
      </c>
      <c r="U49" s="1029">
        <v>655</v>
      </c>
      <c r="V49" s="1025">
        <v>27713</v>
      </c>
      <c r="W49" s="1025">
        <v>7046</v>
      </c>
      <c r="X49" s="1025">
        <v>57300</v>
      </c>
      <c r="Y49" s="1025">
        <v>20061</v>
      </c>
      <c r="Z49" s="1025">
        <v>189448</v>
      </c>
      <c r="AA49" s="1025">
        <v>77369</v>
      </c>
      <c r="AB49" s="1025">
        <v>47470</v>
      </c>
      <c r="AC49" s="1025">
        <v>1272</v>
      </c>
      <c r="AD49" s="1025">
        <v>86018</v>
      </c>
      <c r="AE49" s="1025">
        <v>11000</v>
      </c>
      <c r="AF49" s="1025">
        <v>129627</v>
      </c>
      <c r="AG49" s="1025">
        <v>50006</v>
      </c>
      <c r="AH49" s="1025">
        <v>128660</v>
      </c>
      <c r="AI49" s="1025">
        <v>28558</v>
      </c>
      <c r="AJ49" s="1025">
        <v>28795</v>
      </c>
      <c r="AK49" s="1025">
        <v>0</v>
      </c>
      <c r="AL49" s="1026">
        <v>0</v>
      </c>
    </row>
    <row r="50" spans="1:38" s="115" customFormat="1" ht="12.75" customHeight="1">
      <c r="A50" s="457" t="s">
        <v>919</v>
      </c>
      <c r="B50" s="1028">
        <v>1987481</v>
      </c>
      <c r="C50" s="1029">
        <v>1943524</v>
      </c>
      <c r="D50" s="1030">
        <f>SUM(B50-C50)</f>
        <v>43957</v>
      </c>
      <c r="E50" s="1029">
        <v>0</v>
      </c>
      <c r="F50" s="1030">
        <f>SUM(D50-E50)</f>
        <v>43957</v>
      </c>
      <c r="G50" s="1029">
        <v>367065</v>
      </c>
      <c r="H50" s="1029">
        <v>33930</v>
      </c>
      <c r="I50" s="1029">
        <v>0</v>
      </c>
      <c r="J50" s="1029">
        <v>54289</v>
      </c>
      <c r="K50" s="1029">
        <v>972466</v>
      </c>
      <c r="L50" s="1029">
        <v>2157</v>
      </c>
      <c r="M50" s="1029">
        <v>16500</v>
      </c>
      <c r="N50" s="1029">
        <v>22608</v>
      </c>
      <c r="O50" s="1029">
        <v>7471</v>
      </c>
      <c r="P50" s="1031">
        <v>246362</v>
      </c>
      <c r="Q50" s="1029">
        <v>0</v>
      </c>
      <c r="R50" s="1029">
        <v>78988</v>
      </c>
      <c r="S50" s="1029">
        <v>8564</v>
      </c>
      <c r="T50" s="1029">
        <v>400</v>
      </c>
      <c r="U50" s="1029">
        <v>3535</v>
      </c>
      <c r="V50" s="1025">
        <v>24961</v>
      </c>
      <c r="W50" s="1025">
        <v>25885</v>
      </c>
      <c r="X50" s="1025">
        <v>122300</v>
      </c>
      <c r="Y50" s="1025">
        <v>40521</v>
      </c>
      <c r="Z50" s="1025">
        <v>263502</v>
      </c>
      <c r="AA50" s="1025">
        <v>299194</v>
      </c>
      <c r="AB50" s="1025">
        <v>99828</v>
      </c>
      <c r="AC50" s="1025">
        <v>2617</v>
      </c>
      <c r="AD50" s="1025">
        <v>186168</v>
      </c>
      <c r="AE50" s="1025">
        <v>35585</v>
      </c>
      <c r="AF50" s="1025">
        <v>393937</v>
      </c>
      <c r="AG50" s="1025">
        <v>79718</v>
      </c>
      <c r="AH50" s="1025">
        <v>361808</v>
      </c>
      <c r="AI50" s="1025">
        <v>59187</v>
      </c>
      <c r="AJ50" s="1025">
        <v>121459</v>
      </c>
      <c r="AK50" s="1025">
        <v>0</v>
      </c>
      <c r="AL50" s="1026">
        <v>0</v>
      </c>
    </row>
    <row r="51" spans="1:38" s="115" customFormat="1" ht="12.75" customHeight="1">
      <c r="A51" s="457" t="s">
        <v>920</v>
      </c>
      <c r="B51" s="1028">
        <v>1721079</v>
      </c>
      <c r="C51" s="1029">
        <v>1671459</v>
      </c>
      <c r="D51" s="1030">
        <f>SUM(B51-C51)</f>
        <v>49620</v>
      </c>
      <c r="E51" s="1029">
        <v>0</v>
      </c>
      <c r="F51" s="1030">
        <f>SUM(D51-E51)</f>
        <v>49620</v>
      </c>
      <c r="G51" s="1029">
        <v>286016</v>
      </c>
      <c r="H51" s="1029">
        <v>26747</v>
      </c>
      <c r="I51" s="1029">
        <v>957</v>
      </c>
      <c r="J51" s="1029">
        <v>42809</v>
      </c>
      <c r="K51" s="1029">
        <v>882537</v>
      </c>
      <c r="L51" s="1029">
        <v>931</v>
      </c>
      <c r="M51" s="1029">
        <v>43056</v>
      </c>
      <c r="N51" s="1029">
        <v>20844</v>
      </c>
      <c r="O51" s="1029">
        <v>7222</v>
      </c>
      <c r="P51" s="1031">
        <v>122608</v>
      </c>
      <c r="Q51" s="1029">
        <v>0</v>
      </c>
      <c r="R51" s="1029">
        <v>101395</v>
      </c>
      <c r="S51" s="1029">
        <v>35400</v>
      </c>
      <c r="T51" s="1029">
        <v>1800</v>
      </c>
      <c r="U51" s="1029">
        <v>2000</v>
      </c>
      <c r="V51" s="1025">
        <v>30643</v>
      </c>
      <c r="W51" s="1025">
        <v>27914</v>
      </c>
      <c r="X51" s="1025">
        <v>88200</v>
      </c>
      <c r="Y51" s="1025">
        <v>31452</v>
      </c>
      <c r="Z51" s="1025">
        <v>341511</v>
      </c>
      <c r="AA51" s="1025">
        <v>201974</v>
      </c>
      <c r="AB51" s="1025">
        <v>89030</v>
      </c>
      <c r="AC51" s="1025">
        <v>1680</v>
      </c>
      <c r="AD51" s="1025">
        <v>212813</v>
      </c>
      <c r="AE51" s="1025">
        <v>25457</v>
      </c>
      <c r="AF51" s="1025">
        <v>314588</v>
      </c>
      <c r="AG51" s="1025">
        <v>81626</v>
      </c>
      <c r="AH51" s="1025">
        <v>287142</v>
      </c>
      <c r="AI51" s="1025">
        <v>14712</v>
      </c>
      <c r="AJ51" s="1025">
        <v>69474</v>
      </c>
      <c r="AK51" s="1025">
        <v>0</v>
      </c>
      <c r="AL51" s="1026">
        <v>0</v>
      </c>
    </row>
    <row r="52" spans="1:38" s="115" customFormat="1" ht="12.75" customHeight="1">
      <c r="A52" s="457"/>
      <c r="B52" s="1028"/>
      <c r="C52" s="1029"/>
      <c r="D52" s="1030"/>
      <c r="E52" s="1029"/>
      <c r="F52" s="1030"/>
      <c r="G52" s="1029"/>
      <c r="H52" s="1029"/>
      <c r="I52" s="1029"/>
      <c r="J52" s="1029"/>
      <c r="K52" s="1029"/>
      <c r="L52" s="1029"/>
      <c r="M52" s="1029"/>
      <c r="N52" s="1029"/>
      <c r="O52" s="1029"/>
      <c r="P52" s="1031"/>
      <c r="Q52" s="1029"/>
      <c r="R52" s="1029"/>
      <c r="S52" s="1029"/>
      <c r="T52" s="1029"/>
      <c r="U52" s="1029"/>
      <c r="V52" s="1025"/>
      <c r="W52" s="1025"/>
      <c r="X52" s="1025"/>
      <c r="Y52" s="1025"/>
      <c r="Z52" s="1025"/>
      <c r="AA52" s="1025"/>
      <c r="AB52" s="1025"/>
      <c r="AC52" s="1025"/>
      <c r="AD52" s="1025"/>
      <c r="AE52" s="1025"/>
      <c r="AF52" s="1025"/>
      <c r="AG52" s="1025"/>
      <c r="AH52" s="1025"/>
      <c r="AI52" s="1025"/>
      <c r="AJ52" s="1025"/>
      <c r="AK52" s="1025"/>
      <c r="AL52" s="1026"/>
    </row>
    <row r="53" spans="1:38" s="115" customFormat="1" ht="12.75" customHeight="1">
      <c r="A53" s="457" t="s">
        <v>921</v>
      </c>
      <c r="B53" s="1028">
        <v>1577186</v>
      </c>
      <c r="C53" s="1029">
        <v>1522899</v>
      </c>
      <c r="D53" s="1030">
        <f>SUM(B53-C53)</f>
        <v>54287</v>
      </c>
      <c r="E53" s="1029">
        <v>849</v>
      </c>
      <c r="F53" s="1030">
        <f>SUM(D53-E53)</f>
        <v>53438</v>
      </c>
      <c r="G53" s="1029">
        <v>249664</v>
      </c>
      <c r="H53" s="1029">
        <v>17448</v>
      </c>
      <c r="I53" s="1029">
        <v>0</v>
      </c>
      <c r="J53" s="1029">
        <v>27907</v>
      </c>
      <c r="K53" s="1029">
        <v>708310</v>
      </c>
      <c r="L53" s="1029">
        <v>483</v>
      </c>
      <c r="M53" s="1029">
        <v>9781</v>
      </c>
      <c r="N53" s="1029">
        <v>17091</v>
      </c>
      <c r="O53" s="1029">
        <v>3215</v>
      </c>
      <c r="P53" s="1031">
        <v>101400</v>
      </c>
      <c r="Q53" s="1029">
        <v>0</v>
      </c>
      <c r="R53" s="1029">
        <v>119370</v>
      </c>
      <c r="S53" s="1029">
        <v>90996</v>
      </c>
      <c r="T53" s="1029">
        <v>2309</v>
      </c>
      <c r="U53" s="1029">
        <v>7287</v>
      </c>
      <c r="V53" s="1025">
        <v>79006</v>
      </c>
      <c r="W53" s="1025">
        <v>8619</v>
      </c>
      <c r="X53" s="1025">
        <v>134300</v>
      </c>
      <c r="Y53" s="1025">
        <v>26282</v>
      </c>
      <c r="Z53" s="1025">
        <v>214180</v>
      </c>
      <c r="AA53" s="1025">
        <v>129499</v>
      </c>
      <c r="AB53" s="1025">
        <v>184274</v>
      </c>
      <c r="AC53" s="1025">
        <v>2234</v>
      </c>
      <c r="AD53" s="1025">
        <v>270669</v>
      </c>
      <c r="AE53" s="1025">
        <v>12101</v>
      </c>
      <c r="AF53" s="1025">
        <v>301252</v>
      </c>
      <c r="AG53" s="1025">
        <v>59611</v>
      </c>
      <c r="AH53" s="1025">
        <v>227263</v>
      </c>
      <c r="AI53" s="1025">
        <v>40052</v>
      </c>
      <c r="AJ53" s="1025">
        <v>55482</v>
      </c>
      <c r="AK53" s="1025">
        <v>0</v>
      </c>
      <c r="AL53" s="1026">
        <v>0</v>
      </c>
    </row>
    <row r="54" spans="1:38" s="115" customFormat="1" ht="12.75" customHeight="1">
      <c r="A54" s="457" t="s">
        <v>922</v>
      </c>
      <c r="B54" s="1028">
        <v>1565138</v>
      </c>
      <c r="C54" s="1029">
        <v>1549915</v>
      </c>
      <c r="D54" s="1030">
        <f>SUM(B54-C54)</f>
        <v>15223</v>
      </c>
      <c r="E54" s="1029">
        <v>0</v>
      </c>
      <c r="F54" s="1030">
        <f>SUM(D54-E54)</f>
        <v>15223</v>
      </c>
      <c r="G54" s="1029">
        <v>214677</v>
      </c>
      <c r="H54" s="1029">
        <v>21435</v>
      </c>
      <c r="I54" s="1029">
        <v>0</v>
      </c>
      <c r="J54" s="1029">
        <v>34326</v>
      </c>
      <c r="K54" s="1029">
        <v>803454</v>
      </c>
      <c r="L54" s="1029">
        <v>382</v>
      </c>
      <c r="M54" s="1029">
        <v>13575</v>
      </c>
      <c r="N54" s="1029">
        <v>24484</v>
      </c>
      <c r="O54" s="1029">
        <v>6384</v>
      </c>
      <c r="P54" s="1031">
        <v>142250</v>
      </c>
      <c r="Q54" s="1029">
        <v>0</v>
      </c>
      <c r="R54" s="1029">
        <v>136620</v>
      </c>
      <c r="S54" s="1029">
        <v>7133</v>
      </c>
      <c r="T54" s="1029">
        <v>12875</v>
      </c>
      <c r="U54" s="1029">
        <v>0</v>
      </c>
      <c r="V54" s="1025">
        <v>13673</v>
      </c>
      <c r="W54" s="1025">
        <v>18370</v>
      </c>
      <c r="X54" s="1025">
        <v>115500</v>
      </c>
      <c r="Y54" s="1025">
        <v>28238</v>
      </c>
      <c r="Z54" s="1025">
        <v>259778</v>
      </c>
      <c r="AA54" s="1025">
        <v>219817</v>
      </c>
      <c r="AB54" s="1025">
        <v>95175</v>
      </c>
      <c r="AC54" s="1025">
        <v>2407</v>
      </c>
      <c r="AD54" s="1025">
        <v>235520</v>
      </c>
      <c r="AE54" s="1025">
        <v>19415</v>
      </c>
      <c r="AF54" s="1025">
        <v>145799</v>
      </c>
      <c r="AG54" s="1025">
        <v>71477</v>
      </c>
      <c r="AH54" s="1025">
        <v>391480</v>
      </c>
      <c r="AI54" s="1025">
        <v>11245</v>
      </c>
      <c r="AJ54" s="1025">
        <v>69564</v>
      </c>
      <c r="AK54" s="1025">
        <v>0</v>
      </c>
      <c r="AL54" s="1026">
        <v>0</v>
      </c>
    </row>
    <row r="55" spans="1:38" s="115" customFormat="1" ht="12.75" customHeight="1">
      <c r="A55" s="457" t="s">
        <v>923</v>
      </c>
      <c r="B55" s="1028">
        <v>1328903</v>
      </c>
      <c r="C55" s="1029">
        <v>1248717</v>
      </c>
      <c r="D55" s="1030">
        <f>SUM(B55-C55)</f>
        <v>80186</v>
      </c>
      <c r="E55" s="1029">
        <v>0</v>
      </c>
      <c r="F55" s="1030">
        <f>SUM(D55-E55)</f>
        <v>80186</v>
      </c>
      <c r="G55" s="1029">
        <v>118965</v>
      </c>
      <c r="H55" s="1029">
        <v>12617</v>
      </c>
      <c r="I55" s="1029">
        <v>0</v>
      </c>
      <c r="J55" s="1029">
        <v>20218</v>
      </c>
      <c r="K55" s="1029">
        <v>645630</v>
      </c>
      <c r="L55" s="1029">
        <v>325</v>
      </c>
      <c r="M55" s="1029">
        <v>8113</v>
      </c>
      <c r="N55" s="1029">
        <v>11007</v>
      </c>
      <c r="O55" s="1029">
        <v>3172</v>
      </c>
      <c r="P55" s="1031">
        <v>89374</v>
      </c>
      <c r="Q55" s="1029">
        <v>0</v>
      </c>
      <c r="R55" s="1029">
        <v>77796</v>
      </c>
      <c r="S55" s="1029">
        <v>8611</v>
      </c>
      <c r="T55" s="1029">
        <v>7267</v>
      </c>
      <c r="U55" s="1029">
        <v>1228</v>
      </c>
      <c r="V55" s="1025">
        <v>27912</v>
      </c>
      <c r="W55" s="1025">
        <v>158568</v>
      </c>
      <c r="X55" s="1025">
        <v>138100</v>
      </c>
      <c r="Y55" s="1025">
        <v>24907</v>
      </c>
      <c r="Z55" s="1025">
        <v>282028</v>
      </c>
      <c r="AA55" s="1025">
        <v>152469</v>
      </c>
      <c r="AB55" s="1025">
        <v>49863</v>
      </c>
      <c r="AC55" s="1025">
        <v>871</v>
      </c>
      <c r="AD55" s="1025">
        <v>112673</v>
      </c>
      <c r="AE55" s="1025">
        <v>7156</v>
      </c>
      <c r="AF55" s="1025">
        <v>233696</v>
      </c>
      <c r="AG55" s="1025">
        <v>52717</v>
      </c>
      <c r="AH55" s="1025">
        <v>257989</v>
      </c>
      <c r="AI55" s="1025">
        <v>16933</v>
      </c>
      <c r="AJ55" s="1025">
        <v>57415</v>
      </c>
      <c r="AK55" s="1025">
        <v>0</v>
      </c>
      <c r="AL55" s="1026">
        <v>0</v>
      </c>
    </row>
    <row r="56" spans="1:38" s="115" customFormat="1" ht="12.75" customHeight="1">
      <c r="A56" s="457" t="s">
        <v>924</v>
      </c>
      <c r="B56" s="1028">
        <v>1043719</v>
      </c>
      <c r="C56" s="1029">
        <v>1043717</v>
      </c>
      <c r="D56" s="1030">
        <f>SUM(B56-C56)</f>
        <v>2</v>
      </c>
      <c r="E56" s="1029">
        <v>0</v>
      </c>
      <c r="F56" s="1030">
        <f>SUM(D56-E56)</f>
        <v>2</v>
      </c>
      <c r="G56" s="1029">
        <v>152792</v>
      </c>
      <c r="H56" s="1029">
        <v>5344</v>
      </c>
      <c r="I56" s="1029">
        <v>0</v>
      </c>
      <c r="J56" s="1029">
        <v>8582</v>
      </c>
      <c r="K56" s="1029">
        <v>438347</v>
      </c>
      <c r="L56" s="1029">
        <v>462</v>
      </c>
      <c r="M56" s="1029">
        <v>4678</v>
      </c>
      <c r="N56" s="1029">
        <v>5116</v>
      </c>
      <c r="O56" s="1029">
        <v>1490</v>
      </c>
      <c r="P56" s="1029">
        <v>96728</v>
      </c>
      <c r="Q56" s="1029">
        <v>0</v>
      </c>
      <c r="R56" s="1029">
        <v>106056</v>
      </c>
      <c r="S56" s="1029">
        <v>3271</v>
      </c>
      <c r="T56" s="1029">
        <v>3180</v>
      </c>
      <c r="U56" s="1029">
        <v>0</v>
      </c>
      <c r="V56" s="1025">
        <v>17048</v>
      </c>
      <c r="W56" s="1025">
        <v>25225</v>
      </c>
      <c r="X56" s="1025">
        <v>175400</v>
      </c>
      <c r="Y56" s="1025">
        <v>20510</v>
      </c>
      <c r="Z56" s="1025">
        <v>285773</v>
      </c>
      <c r="AA56" s="1025">
        <v>82124</v>
      </c>
      <c r="AB56" s="1025">
        <v>26705</v>
      </c>
      <c r="AC56" s="1025">
        <v>877</v>
      </c>
      <c r="AD56" s="1025">
        <v>108429</v>
      </c>
      <c r="AE56" s="1025">
        <v>5153</v>
      </c>
      <c r="AF56" s="1025">
        <v>168149</v>
      </c>
      <c r="AG56" s="1025">
        <v>35263</v>
      </c>
      <c r="AH56" s="1025">
        <v>253703</v>
      </c>
      <c r="AI56" s="1025">
        <v>10369</v>
      </c>
      <c r="AJ56" s="1025">
        <v>46662</v>
      </c>
      <c r="AK56" s="1025">
        <v>0</v>
      </c>
      <c r="AL56" s="1026">
        <v>0</v>
      </c>
    </row>
    <row r="57" spans="1:38" s="115" customFormat="1" ht="12.75" customHeight="1">
      <c r="A57" s="457"/>
      <c r="B57" s="1028"/>
      <c r="C57" s="1029"/>
      <c r="D57" s="1030"/>
      <c r="E57" s="1029"/>
      <c r="F57" s="1030"/>
      <c r="G57" s="1029"/>
      <c r="H57" s="1029"/>
      <c r="I57" s="1029"/>
      <c r="J57" s="1029"/>
      <c r="K57" s="1029"/>
      <c r="L57" s="1029"/>
      <c r="M57" s="1029"/>
      <c r="N57" s="1029"/>
      <c r="O57" s="1029"/>
      <c r="P57" s="1029"/>
      <c r="Q57" s="1029"/>
      <c r="R57" s="1029"/>
      <c r="S57" s="1029"/>
      <c r="T57" s="1029"/>
      <c r="U57" s="1029"/>
      <c r="V57" s="1025"/>
      <c r="W57" s="1025"/>
      <c r="X57" s="1025"/>
      <c r="Y57" s="1025"/>
      <c r="Z57" s="1025"/>
      <c r="AA57" s="1025"/>
      <c r="AB57" s="1025"/>
      <c r="AC57" s="1025"/>
      <c r="AD57" s="1025"/>
      <c r="AE57" s="1025"/>
      <c r="AF57" s="1025"/>
      <c r="AG57" s="1025"/>
      <c r="AH57" s="1025"/>
      <c r="AI57" s="1025"/>
      <c r="AJ57" s="1025"/>
      <c r="AK57" s="1025"/>
      <c r="AL57" s="1026"/>
    </row>
    <row r="58" spans="1:38" s="115" customFormat="1" ht="12.75" customHeight="1">
      <c r="A58" s="457" t="s">
        <v>925</v>
      </c>
      <c r="B58" s="1028">
        <v>1272111</v>
      </c>
      <c r="C58" s="1029">
        <v>1238729</v>
      </c>
      <c r="D58" s="1030">
        <f>SUM(B58-C58)</f>
        <v>33382</v>
      </c>
      <c r="E58" s="1029">
        <v>3900</v>
      </c>
      <c r="F58" s="1030">
        <f>SUM(D58-E58)</f>
        <v>29482</v>
      </c>
      <c r="G58" s="1029">
        <v>323221</v>
      </c>
      <c r="H58" s="1029">
        <v>13269</v>
      </c>
      <c r="I58" s="1029">
        <v>0</v>
      </c>
      <c r="J58" s="1029">
        <v>21132</v>
      </c>
      <c r="K58" s="1029">
        <v>586818</v>
      </c>
      <c r="L58" s="1029">
        <v>1090</v>
      </c>
      <c r="M58" s="1029">
        <v>767</v>
      </c>
      <c r="N58" s="1029">
        <v>18587</v>
      </c>
      <c r="O58" s="1029">
        <v>14420</v>
      </c>
      <c r="P58" s="1029">
        <v>73236</v>
      </c>
      <c r="Q58" s="1029">
        <v>0</v>
      </c>
      <c r="R58" s="1029">
        <v>96327</v>
      </c>
      <c r="S58" s="1029">
        <v>16326</v>
      </c>
      <c r="T58" s="1029">
        <v>6956</v>
      </c>
      <c r="U58" s="1029">
        <v>0</v>
      </c>
      <c r="V58" s="1025">
        <v>3388</v>
      </c>
      <c r="W58" s="1025">
        <v>34574</v>
      </c>
      <c r="X58" s="1025">
        <v>62000</v>
      </c>
      <c r="Y58" s="1025">
        <v>30653</v>
      </c>
      <c r="Z58" s="1025">
        <v>200379</v>
      </c>
      <c r="AA58" s="1025">
        <v>171733</v>
      </c>
      <c r="AB58" s="1025">
        <v>79412</v>
      </c>
      <c r="AC58" s="1025">
        <v>12858</v>
      </c>
      <c r="AD58" s="1025">
        <v>158297</v>
      </c>
      <c r="AE58" s="1025">
        <v>15171</v>
      </c>
      <c r="AF58" s="1025">
        <v>235760</v>
      </c>
      <c r="AG58" s="1025">
        <v>63812</v>
      </c>
      <c r="AH58" s="1025">
        <v>227170</v>
      </c>
      <c r="AI58" s="1025">
        <v>0</v>
      </c>
      <c r="AJ58" s="1025">
        <v>42647</v>
      </c>
      <c r="AK58" s="1025">
        <v>837</v>
      </c>
      <c r="AL58" s="1026">
        <v>0</v>
      </c>
    </row>
    <row r="59" spans="1:38" s="115" customFormat="1" ht="12.75" customHeight="1">
      <c r="A59" s="457" t="s">
        <v>926</v>
      </c>
      <c r="B59" s="1028">
        <v>954156</v>
      </c>
      <c r="C59" s="1029">
        <v>936189</v>
      </c>
      <c r="D59" s="1030">
        <f>SUM(B59-C59)</f>
        <v>17967</v>
      </c>
      <c r="E59" s="1029">
        <v>0</v>
      </c>
      <c r="F59" s="1030">
        <f>SUM(D59-E59)</f>
        <v>17967</v>
      </c>
      <c r="G59" s="1029">
        <v>179471</v>
      </c>
      <c r="H59" s="1029">
        <v>10106</v>
      </c>
      <c r="I59" s="1029">
        <v>0</v>
      </c>
      <c r="J59" s="1029">
        <v>16237</v>
      </c>
      <c r="K59" s="1029">
        <v>524765</v>
      </c>
      <c r="L59" s="1029">
        <v>584</v>
      </c>
      <c r="M59" s="1029">
        <v>1182</v>
      </c>
      <c r="N59" s="1029">
        <v>11225</v>
      </c>
      <c r="O59" s="1029">
        <v>3788</v>
      </c>
      <c r="P59" s="1029">
        <v>54637</v>
      </c>
      <c r="Q59" s="1029">
        <v>0</v>
      </c>
      <c r="R59" s="1029">
        <v>41647</v>
      </c>
      <c r="S59" s="1029">
        <v>4365</v>
      </c>
      <c r="T59" s="1029">
        <v>6972</v>
      </c>
      <c r="U59" s="1029">
        <v>0</v>
      </c>
      <c r="V59" s="1025">
        <v>12084</v>
      </c>
      <c r="W59" s="1025">
        <v>36693</v>
      </c>
      <c r="X59" s="1025">
        <v>50400</v>
      </c>
      <c r="Y59" s="1025">
        <v>25705</v>
      </c>
      <c r="Z59" s="1025">
        <v>171625</v>
      </c>
      <c r="AA59" s="1025">
        <v>130968</v>
      </c>
      <c r="AB59" s="1025">
        <v>38705</v>
      </c>
      <c r="AC59" s="1025">
        <v>1344</v>
      </c>
      <c r="AD59" s="1025">
        <v>82956</v>
      </c>
      <c r="AE59" s="1025">
        <v>19735</v>
      </c>
      <c r="AF59" s="1025">
        <v>164816</v>
      </c>
      <c r="AG59" s="1025">
        <v>68198</v>
      </c>
      <c r="AH59" s="1025">
        <v>198451</v>
      </c>
      <c r="AI59" s="1025">
        <v>4003</v>
      </c>
      <c r="AJ59" s="1025">
        <v>29683</v>
      </c>
      <c r="AK59" s="1025">
        <v>0</v>
      </c>
      <c r="AL59" s="1026">
        <v>0</v>
      </c>
    </row>
    <row r="60" spans="1:38" s="115" customFormat="1" ht="12.75" customHeight="1">
      <c r="A60" s="457" t="s">
        <v>927</v>
      </c>
      <c r="B60" s="1028">
        <v>1161126</v>
      </c>
      <c r="C60" s="1029">
        <v>1149744</v>
      </c>
      <c r="D60" s="1030">
        <f>SUM(B60-C60)</f>
        <v>11382</v>
      </c>
      <c r="E60" s="1029">
        <v>0</v>
      </c>
      <c r="F60" s="1030">
        <f>SUM(D60-E60)</f>
        <v>11382</v>
      </c>
      <c r="G60" s="1029">
        <v>126791</v>
      </c>
      <c r="H60" s="1029">
        <v>10641</v>
      </c>
      <c r="I60" s="1029">
        <v>0</v>
      </c>
      <c r="J60" s="1029">
        <v>17117</v>
      </c>
      <c r="K60" s="1029">
        <v>553059</v>
      </c>
      <c r="L60" s="1029">
        <v>548</v>
      </c>
      <c r="M60" s="1029">
        <v>0</v>
      </c>
      <c r="N60" s="1029">
        <v>11287</v>
      </c>
      <c r="O60" s="1029">
        <v>2618</v>
      </c>
      <c r="P60" s="1029">
        <v>63827</v>
      </c>
      <c r="Q60" s="1029">
        <v>0</v>
      </c>
      <c r="R60" s="1029">
        <v>249726</v>
      </c>
      <c r="S60" s="1029">
        <v>18755</v>
      </c>
      <c r="T60" s="1029">
        <v>5958</v>
      </c>
      <c r="U60" s="1029">
        <v>3600</v>
      </c>
      <c r="V60" s="1025">
        <v>9960</v>
      </c>
      <c r="W60" s="1025">
        <v>17839</v>
      </c>
      <c r="X60" s="1025">
        <v>69400</v>
      </c>
      <c r="Y60" s="1025">
        <v>25853</v>
      </c>
      <c r="Z60" s="1025">
        <v>153580</v>
      </c>
      <c r="AA60" s="1025">
        <v>105283</v>
      </c>
      <c r="AB60" s="1025">
        <v>42343</v>
      </c>
      <c r="AC60" s="1025">
        <v>4107</v>
      </c>
      <c r="AD60" s="1025">
        <v>382949</v>
      </c>
      <c r="AE60" s="1025">
        <v>14122</v>
      </c>
      <c r="AF60" s="1025">
        <v>111344</v>
      </c>
      <c r="AG60" s="1025">
        <v>38543</v>
      </c>
      <c r="AH60" s="1025">
        <v>207441</v>
      </c>
      <c r="AI60" s="1025">
        <v>16660</v>
      </c>
      <c r="AJ60" s="1025">
        <v>47519</v>
      </c>
      <c r="AK60" s="1025">
        <v>0</v>
      </c>
      <c r="AL60" s="1026">
        <v>0</v>
      </c>
    </row>
    <row r="61" spans="1:38" s="115" customFormat="1" ht="12.75" customHeight="1">
      <c r="A61" s="457" t="s">
        <v>928</v>
      </c>
      <c r="B61" s="1028">
        <v>809597</v>
      </c>
      <c r="C61" s="1029">
        <v>780287</v>
      </c>
      <c r="D61" s="1030">
        <f>SUM(B61-C61)</f>
        <v>29310</v>
      </c>
      <c r="E61" s="1029">
        <v>0</v>
      </c>
      <c r="F61" s="1030">
        <f>SUM(D61-E61)</f>
        <v>29310</v>
      </c>
      <c r="G61" s="1029">
        <v>109731</v>
      </c>
      <c r="H61" s="1029">
        <v>7622</v>
      </c>
      <c r="I61" s="1029">
        <v>0</v>
      </c>
      <c r="J61" s="1029">
        <v>12248</v>
      </c>
      <c r="K61" s="1029">
        <v>420402</v>
      </c>
      <c r="L61" s="1029">
        <v>512</v>
      </c>
      <c r="M61" s="1029">
        <v>0</v>
      </c>
      <c r="N61" s="1029">
        <v>3856</v>
      </c>
      <c r="O61" s="1029">
        <v>1843</v>
      </c>
      <c r="P61" s="1029">
        <v>44071</v>
      </c>
      <c r="Q61" s="1029">
        <v>0</v>
      </c>
      <c r="R61" s="1029">
        <v>66822</v>
      </c>
      <c r="S61" s="1029">
        <v>4351</v>
      </c>
      <c r="T61" s="1029">
        <v>3950</v>
      </c>
      <c r="U61" s="1029">
        <v>42</v>
      </c>
      <c r="V61" s="1025">
        <v>20973</v>
      </c>
      <c r="W61" s="1025">
        <v>61774</v>
      </c>
      <c r="X61" s="1025">
        <v>51400</v>
      </c>
      <c r="Y61" s="1025">
        <v>23624</v>
      </c>
      <c r="Z61" s="1025">
        <v>151765</v>
      </c>
      <c r="AA61" s="1025">
        <v>82422</v>
      </c>
      <c r="AB61" s="1025">
        <v>24075</v>
      </c>
      <c r="AC61" s="1025">
        <v>890</v>
      </c>
      <c r="AD61" s="1025">
        <v>128107</v>
      </c>
      <c r="AE61" s="1025">
        <v>73749</v>
      </c>
      <c r="AF61" s="1025">
        <v>110731</v>
      </c>
      <c r="AG61" s="1025">
        <v>43147</v>
      </c>
      <c r="AH61" s="1025">
        <v>108810</v>
      </c>
      <c r="AI61" s="1025">
        <v>1500</v>
      </c>
      <c r="AJ61" s="1025">
        <v>31467</v>
      </c>
      <c r="AK61" s="1025">
        <v>0</v>
      </c>
      <c r="AL61" s="1026">
        <v>0</v>
      </c>
    </row>
    <row r="62" spans="1:38" s="115" customFormat="1" ht="12.75" customHeight="1">
      <c r="A62" s="457"/>
      <c r="B62" s="1028"/>
      <c r="C62" s="1029"/>
      <c r="D62" s="1030"/>
      <c r="E62" s="1029"/>
      <c r="F62" s="1030"/>
      <c r="G62" s="1029"/>
      <c r="H62" s="1029"/>
      <c r="I62" s="1029"/>
      <c r="J62" s="1029"/>
      <c r="K62" s="1029"/>
      <c r="L62" s="1029"/>
      <c r="M62" s="1029"/>
      <c r="N62" s="1029"/>
      <c r="O62" s="1029"/>
      <c r="P62" s="1029"/>
      <c r="Q62" s="1029"/>
      <c r="R62" s="1029"/>
      <c r="S62" s="1029"/>
      <c r="T62" s="1029"/>
      <c r="U62" s="1029"/>
      <c r="V62" s="1025"/>
      <c r="W62" s="1025"/>
      <c r="X62" s="1025"/>
      <c r="Y62" s="1025"/>
      <c r="Z62" s="1025"/>
      <c r="AA62" s="1025"/>
      <c r="AB62" s="1025"/>
      <c r="AC62" s="1025"/>
      <c r="AD62" s="1025"/>
      <c r="AE62" s="1025"/>
      <c r="AF62" s="1025"/>
      <c r="AG62" s="1025"/>
      <c r="AH62" s="1025"/>
      <c r="AI62" s="1025"/>
      <c r="AJ62" s="1025"/>
      <c r="AK62" s="1025"/>
      <c r="AL62" s="1026"/>
    </row>
    <row r="63" spans="1:38" s="115" customFormat="1" ht="12.75" customHeight="1">
      <c r="A63" s="457" t="s">
        <v>929</v>
      </c>
      <c r="B63" s="1028">
        <v>698606</v>
      </c>
      <c r="C63" s="1029">
        <v>683095</v>
      </c>
      <c r="D63" s="1030">
        <f>SUM(B63-C63)</f>
        <v>15511</v>
      </c>
      <c r="E63" s="1029">
        <v>0</v>
      </c>
      <c r="F63" s="1030">
        <f>SUM(D63-E63)</f>
        <v>15511</v>
      </c>
      <c r="G63" s="1029">
        <v>118737</v>
      </c>
      <c r="H63" s="1029">
        <v>7562</v>
      </c>
      <c r="I63" s="1029">
        <v>0</v>
      </c>
      <c r="J63" s="1029">
        <v>12137</v>
      </c>
      <c r="K63" s="1029">
        <v>368275</v>
      </c>
      <c r="L63" s="1029">
        <v>621</v>
      </c>
      <c r="M63" s="1029">
        <v>0</v>
      </c>
      <c r="N63" s="1029">
        <v>7036</v>
      </c>
      <c r="O63" s="1029">
        <v>2530</v>
      </c>
      <c r="P63" s="1029">
        <v>57257</v>
      </c>
      <c r="Q63" s="1029">
        <v>0</v>
      </c>
      <c r="R63" s="1029">
        <v>30582</v>
      </c>
      <c r="S63" s="1029">
        <v>2696</v>
      </c>
      <c r="T63" s="1029">
        <v>3423</v>
      </c>
      <c r="U63" s="1029">
        <v>0</v>
      </c>
      <c r="V63" s="1025">
        <v>16927</v>
      </c>
      <c r="W63" s="1025">
        <v>8723</v>
      </c>
      <c r="X63" s="1025">
        <v>62100</v>
      </c>
      <c r="Y63" s="1025">
        <v>21460</v>
      </c>
      <c r="Z63" s="1025">
        <v>127552</v>
      </c>
      <c r="AA63" s="1025">
        <v>94122</v>
      </c>
      <c r="AB63" s="1025">
        <v>24549</v>
      </c>
      <c r="AC63" s="1025">
        <v>829</v>
      </c>
      <c r="AD63" s="1025">
        <v>74542</v>
      </c>
      <c r="AE63" s="1025">
        <v>2247</v>
      </c>
      <c r="AF63" s="1025">
        <v>167344</v>
      </c>
      <c r="AG63" s="1025">
        <v>43668</v>
      </c>
      <c r="AH63" s="1025">
        <v>103862</v>
      </c>
      <c r="AI63" s="1025">
        <v>1699</v>
      </c>
      <c r="AJ63" s="1025">
        <v>20679</v>
      </c>
      <c r="AK63" s="1025">
        <v>542</v>
      </c>
      <c r="AL63" s="1026">
        <v>0</v>
      </c>
    </row>
    <row r="64" spans="1:38" s="115" customFormat="1" ht="12.75" customHeight="1">
      <c r="A64" s="457" t="s">
        <v>930</v>
      </c>
      <c r="B64" s="1028">
        <v>1101288</v>
      </c>
      <c r="C64" s="1029">
        <v>1075789</v>
      </c>
      <c r="D64" s="1030">
        <f>SUM(B64-C64)</f>
        <v>25499</v>
      </c>
      <c r="E64" s="1029">
        <v>0</v>
      </c>
      <c r="F64" s="1030">
        <f>SUM(D64-E64)</f>
        <v>25499</v>
      </c>
      <c r="G64" s="1029">
        <v>195341</v>
      </c>
      <c r="H64" s="1029">
        <v>6356</v>
      </c>
      <c r="I64" s="1029">
        <v>0</v>
      </c>
      <c r="J64" s="1029">
        <v>10176</v>
      </c>
      <c r="K64" s="1029">
        <v>460507</v>
      </c>
      <c r="L64" s="1029">
        <v>332</v>
      </c>
      <c r="M64" s="1029">
        <v>1027</v>
      </c>
      <c r="N64" s="1029">
        <v>16944</v>
      </c>
      <c r="O64" s="1029">
        <v>1015</v>
      </c>
      <c r="P64" s="1029">
        <v>97295</v>
      </c>
      <c r="Q64" s="1029">
        <v>0</v>
      </c>
      <c r="R64" s="1029">
        <v>100219</v>
      </c>
      <c r="S64" s="1029">
        <v>9188</v>
      </c>
      <c r="T64" s="1029">
        <v>5824</v>
      </c>
      <c r="U64" s="1029">
        <v>50000</v>
      </c>
      <c r="V64" s="1025">
        <v>30770</v>
      </c>
      <c r="W64" s="1025">
        <v>10394</v>
      </c>
      <c r="X64" s="1025">
        <v>105900</v>
      </c>
      <c r="Y64" s="1025">
        <v>24544</v>
      </c>
      <c r="Z64" s="1025">
        <v>162920</v>
      </c>
      <c r="AA64" s="1025">
        <v>102921</v>
      </c>
      <c r="AB64" s="1025">
        <v>72163</v>
      </c>
      <c r="AC64" s="1025">
        <v>1786</v>
      </c>
      <c r="AD64" s="1025">
        <v>172057</v>
      </c>
      <c r="AE64" s="1025">
        <v>8871</v>
      </c>
      <c r="AF64" s="1025">
        <v>111756</v>
      </c>
      <c r="AG64" s="1025">
        <v>46916</v>
      </c>
      <c r="AH64" s="1025">
        <v>295503</v>
      </c>
      <c r="AI64" s="1025">
        <v>36762</v>
      </c>
      <c r="AJ64" s="1025">
        <v>39590</v>
      </c>
      <c r="AK64" s="1025">
        <v>0</v>
      </c>
      <c r="AL64" s="1026">
        <v>0</v>
      </c>
    </row>
    <row r="65" spans="1:38" s="115" customFormat="1" ht="12.75" customHeight="1">
      <c r="A65" s="457" t="s">
        <v>931</v>
      </c>
      <c r="B65" s="1028">
        <v>1271103</v>
      </c>
      <c r="C65" s="1029">
        <v>1251556</v>
      </c>
      <c r="D65" s="1030">
        <f>SUM(B65-C65)</f>
        <v>19547</v>
      </c>
      <c r="E65" s="1029">
        <v>300</v>
      </c>
      <c r="F65" s="1030">
        <f>SUM(D65-E65)</f>
        <v>19247</v>
      </c>
      <c r="G65" s="1029">
        <v>231642</v>
      </c>
      <c r="H65" s="1029">
        <v>8057</v>
      </c>
      <c r="I65" s="1029">
        <v>0</v>
      </c>
      <c r="J65" s="1029">
        <v>12943</v>
      </c>
      <c r="K65" s="1029">
        <v>624674</v>
      </c>
      <c r="L65" s="1029">
        <v>548</v>
      </c>
      <c r="M65" s="1029">
        <v>21737</v>
      </c>
      <c r="N65" s="1029">
        <v>4211</v>
      </c>
      <c r="O65" s="1029">
        <v>9326</v>
      </c>
      <c r="P65" s="1029">
        <v>85674</v>
      </c>
      <c r="Q65" s="1029">
        <v>0</v>
      </c>
      <c r="R65" s="1029">
        <v>92232</v>
      </c>
      <c r="S65" s="1029">
        <v>13559</v>
      </c>
      <c r="T65" s="1029">
        <v>18929</v>
      </c>
      <c r="U65" s="1029">
        <v>0</v>
      </c>
      <c r="V65" s="1025">
        <v>7598</v>
      </c>
      <c r="W65" s="1025">
        <v>21373</v>
      </c>
      <c r="X65" s="1025">
        <v>118600</v>
      </c>
      <c r="Y65" s="1025">
        <v>27299</v>
      </c>
      <c r="Z65" s="1025">
        <v>225284</v>
      </c>
      <c r="AA65" s="1025">
        <v>187350</v>
      </c>
      <c r="AB65" s="1025">
        <v>60306</v>
      </c>
      <c r="AC65" s="1025">
        <v>7766</v>
      </c>
      <c r="AD65" s="1025">
        <v>112715</v>
      </c>
      <c r="AE65" s="1025">
        <v>24607</v>
      </c>
      <c r="AF65" s="1025">
        <v>180757</v>
      </c>
      <c r="AG65" s="1025">
        <v>74970</v>
      </c>
      <c r="AH65" s="1025">
        <v>270594</v>
      </c>
      <c r="AI65" s="1025">
        <v>4691</v>
      </c>
      <c r="AJ65" s="1025">
        <v>66631</v>
      </c>
      <c r="AK65" s="1025">
        <v>8586</v>
      </c>
      <c r="AL65" s="1026">
        <v>0</v>
      </c>
    </row>
    <row r="66" spans="1:38" s="115" customFormat="1" ht="12.75" customHeight="1">
      <c r="A66" s="457" t="s">
        <v>932</v>
      </c>
      <c r="B66" s="1028">
        <v>1781460</v>
      </c>
      <c r="C66" s="1029">
        <v>1758417</v>
      </c>
      <c r="D66" s="1030">
        <f>SUM(B66-C66)</f>
        <v>23043</v>
      </c>
      <c r="E66" s="1029">
        <v>0</v>
      </c>
      <c r="F66" s="1030">
        <f>SUM(D66-E66)</f>
        <v>23043</v>
      </c>
      <c r="G66" s="1029">
        <v>282321</v>
      </c>
      <c r="H66" s="1029">
        <v>15342</v>
      </c>
      <c r="I66" s="1029">
        <v>0</v>
      </c>
      <c r="J66" s="1029">
        <v>24653</v>
      </c>
      <c r="K66" s="1029">
        <v>707162</v>
      </c>
      <c r="L66" s="1029">
        <v>1003</v>
      </c>
      <c r="M66" s="1029">
        <v>10146</v>
      </c>
      <c r="N66" s="1029">
        <v>16165</v>
      </c>
      <c r="O66" s="1029">
        <v>3623</v>
      </c>
      <c r="P66" s="1029">
        <v>80147</v>
      </c>
      <c r="Q66" s="1029">
        <v>0</v>
      </c>
      <c r="R66" s="1029">
        <v>307658</v>
      </c>
      <c r="S66" s="1029">
        <v>21448</v>
      </c>
      <c r="T66" s="1029">
        <v>2808</v>
      </c>
      <c r="U66" s="1029">
        <v>63283</v>
      </c>
      <c r="V66" s="1025">
        <v>26974</v>
      </c>
      <c r="W66" s="1025">
        <v>15427</v>
      </c>
      <c r="X66" s="1025">
        <v>203300</v>
      </c>
      <c r="Y66" s="1025">
        <v>32381</v>
      </c>
      <c r="Z66" s="1025">
        <v>252398</v>
      </c>
      <c r="AA66" s="1025">
        <v>161712</v>
      </c>
      <c r="AB66" s="1025">
        <v>61471</v>
      </c>
      <c r="AC66" s="1025">
        <v>13170</v>
      </c>
      <c r="AD66" s="1025">
        <v>391914</v>
      </c>
      <c r="AE66" s="1025">
        <v>279132</v>
      </c>
      <c r="AF66" s="1025">
        <v>167612</v>
      </c>
      <c r="AG66" s="1025">
        <v>77377</v>
      </c>
      <c r="AH66" s="1025">
        <v>247318</v>
      </c>
      <c r="AI66" s="1025">
        <v>6040</v>
      </c>
      <c r="AJ66" s="1025">
        <v>67892</v>
      </c>
      <c r="AK66" s="1025">
        <v>0</v>
      </c>
      <c r="AL66" s="1026">
        <v>0</v>
      </c>
    </row>
    <row r="67" spans="1:38" s="115" customFormat="1" ht="12.75" customHeight="1">
      <c r="A67" s="457"/>
      <c r="B67" s="1028"/>
      <c r="C67" s="1029"/>
      <c r="D67" s="1030"/>
      <c r="E67" s="1029"/>
      <c r="F67" s="1030"/>
      <c r="G67" s="1029"/>
      <c r="H67" s="1029"/>
      <c r="I67" s="1029"/>
      <c r="J67" s="1029"/>
      <c r="K67" s="1029"/>
      <c r="L67" s="1029"/>
      <c r="M67" s="1029"/>
      <c r="N67" s="1029"/>
      <c r="O67" s="1029"/>
      <c r="P67" s="1029"/>
      <c r="Q67" s="1029"/>
      <c r="R67" s="1029"/>
      <c r="S67" s="1029"/>
      <c r="T67" s="1029"/>
      <c r="U67" s="1029"/>
      <c r="V67" s="1025"/>
      <c r="W67" s="1025"/>
      <c r="X67" s="1025"/>
      <c r="Y67" s="1025"/>
      <c r="Z67" s="1025"/>
      <c r="AA67" s="1025"/>
      <c r="AB67" s="1025"/>
      <c r="AC67" s="1025"/>
      <c r="AD67" s="1025"/>
      <c r="AE67" s="1025"/>
      <c r="AF67" s="1025"/>
      <c r="AG67" s="1025"/>
      <c r="AH67" s="1025"/>
      <c r="AI67" s="1025"/>
      <c r="AJ67" s="1025"/>
      <c r="AK67" s="1025"/>
      <c r="AL67" s="1026"/>
    </row>
    <row r="68" spans="1:38" s="115" customFormat="1" ht="12.75" customHeight="1">
      <c r="A68" s="457" t="s">
        <v>933</v>
      </c>
      <c r="B68" s="1028">
        <v>1062567</v>
      </c>
      <c r="C68" s="1029">
        <v>1047270</v>
      </c>
      <c r="D68" s="1030">
        <f>SUM(B68-C68)</f>
        <v>15297</v>
      </c>
      <c r="E68" s="1029">
        <v>400</v>
      </c>
      <c r="F68" s="1030">
        <f>SUM(D68-E68)</f>
        <v>14897</v>
      </c>
      <c r="G68" s="1029">
        <v>136190</v>
      </c>
      <c r="H68" s="1029">
        <v>8019</v>
      </c>
      <c r="I68" s="1029">
        <v>0</v>
      </c>
      <c r="J68" s="1029">
        <v>12875</v>
      </c>
      <c r="K68" s="1029">
        <v>467486</v>
      </c>
      <c r="L68" s="1029">
        <v>0</v>
      </c>
      <c r="M68" s="1029">
        <v>32998</v>
      </c>
      <c r="N68" s="1029">
        <v>12025</v>
      </c>
      <c r="O68" s="1029">
        <v>1634</v>
      </c>
      <c r="P68" s="1029">
        <v>89849</v>
      </c>
      <c r="Q68" s="1029">
        <v>0</v>
      </c>
      <c r="R68" s="1029">
        <v>111766</v>
      </c>
      <c r="S68" s="1029">
        <v>22594</v>
      </c>
      <c r="T68" s="1029">
        <v>2974</v>
      </c>
      <c r="U68" s="1029">
        <v>22006</v>
      </c>
      <c r="V68" s="1025">
        <v>11385</v>
      </c>
      <c r="W68" s="1025">
        <v>12166</v>
      </c>
      <c r="X68" s="1025">
        <v>118600</v>
      </c>
      <c r="Y68" s="1025">
        <v>19012</v>
      </c>
      <c r="Z68" s="1025">
        <v>172729</v>
      </c>
      <c r="AA68" s="1025">
        <v>121922</v>
      </c>
      <c r="AB68" s="1025">
        <v>62414</v>
      </c>
      <c r="AC68" s="1025">
        <v>758</v>
      </c>
      <c r="AD68" s="1025">
        <v>141955</v>
      </c>
      <c r="AE68" s="1025">
        <v>5766</v>
      </c>
      <c r="AF68" s="1025">
        <v>232516</v>
      </c>
      <c r="AG68" s="1025">
        <v>40764</v>
      </c>
      <c r="AH68" s="1025">
        <v>131627</v>
      </c>
      <c r="AI68" s="1025">
        <v>67524</v>
      </c>
      <c r="AJ68" s="1025">
        <v>50283</v>
      </c>
      <c r="AK68" s="1025">
        <v>0</v>
      </c>
      <c r="AL68" s="1026">
        <v>0</v>
      </c>
    </row>
    <row r="69" spans="1:38" s="115" customFormat="1" ht="12.75" customHeight="1">
      <c r="A69" s="457" t="s">
        <v>934</v>
      </c>
      <c r="B69" s="1028">
        <v>640498</v>
      </c>
      <c r="C69" s="1029">
        <v>621485</v>
      </c>
      <c r="D69" s="1030">
        <f>SUM(B69-C69)</f>
        <v>19013</v>
      </c>
      <c r="E69" s="1029">
        <v>0</v>
      </c>
      <c r="F69" s="1030">
        <f>SUM(D69-E69)</f>
        <v>19013</v>
      </c>
      <c r="G69" s="1029">
        <v>69670</v>
      </c>
      <c r="H69" s="1029">
        <v>4035</v>
      </c>
      <c r="I69" s="1029">
        <v>0</v>
      </c>
      <c r="J69" s="1029">
        <v>6480</v>
      </c>
      <c r="K69" s="1029">
        <v>344785</v>
      </c>
      <c r="L69" s="1029">
        <v>0</v>
      </c>
      <c r="M69" s="1029">
        <v>1048</v>
      </c>
      <c r="N69" s="1029">
        <v>12371</v>
      </c>
      <c r="O69" s="1029">
        <v>1282</v>
      </c>
      <c r="P69" s="1029">
        <v>58874</v>
      </c>
      <c r="Q69" s="1029">
        <v>0</v>
      </c>
      <c r="R69" s="1029">
        <v>38108</v>
      </c>
      <c r="S69" s="1029">
        <v>2444</v>
      </c>
      <c r="T69" s="1029">
        <v>1232</v>
      </c>
      <c r="U69" s="1029">
        <v>0</v>
      </c>
      <c r="V69" s="1025">
        <v>13560</v>
      </c>
      <c r="W69" s="1025">
        <v>13309</v>
      </c>
      <c r="X69" s="1025">
        <v>73300</v>
      </c>
      <c r="Y69" s="1025">
        <v>16872</v>
      </c>
      <c r="Z69" s="1025">
        <v>120913</v>
      </c>
      <c r="AA69" s="1025">
        <v>92953</v>
      </c>
      <c r="AB69" s="1025">
        <v>29989</v>
      </c>
      <c r="AC69" s="1025">
        <v>461</v>
      </c>
      <c r="AD69" s="1025">
        <v>59837</v>
      </c>
      <c r="AE69" s="1025">
        <v>10545</v>
      </c>
      <c r="AF69" s="1025">
        <v>76854</v>
      </c>
      <c r="AG69" s="1025">
        <v>35119</v>
      </c>
      <c r="AH69" s="1025">
        <v>115679</v>
      </c>
      <c r="AI69" s="1025">
        <v>19393</v>
      </c>
      <c r="AJ69" s="1025">
        <v>32290</v>
      </c>
      <c r="AK69" s="1025">
        <v>10580</v>
      </c>
      <c r="AL69" s="1026">
        <v>0</v>
      </c>
    </row>
    <row r="70" spans="1:38" s="115" customFormat="1" ht="12.75" customHeight="1">
      <c r="A70" s="772" t="s">
        <v>935</v>
      </c>
      <c r="B70" s="1032">
        <v>910623</v>
      </c>
      <c r="C70" s="1033">
        <v>894509</v>
      </c>
      <c r="D70" s="1034">
        <f>SUM(B70-C70)</f>
        <v>16114</v>
      </c>
      <c r="E70" s="1033">
        <v>0</v>
      </c>
      <c r="F70" s="1034">
        <f>SUM(D70-E70)</f>
        <v>16114</v>
      </c>
      <c r="G70" s="1033">
        <v>103651</v>
      </c>
      <c r="H70" s="1033">
        <v>5212</v>
      </c>
      <c r="I70" s="1033">
        <v>0</v>
      </c>
      <c r="J70" s="1033">
        <v>8366</v>
      </c>
      <c r="K70" s="1033">
        <v>417231</v>
      </c>
      <c r="L70" s="1033">
        <v>325</v>
      </c>
      <c r="M70" s="1033">
        <v>5352</v>
      </c>
      <c r="N70" s="1033">
        <v>7338</v>
      </c>
      <c r="O70" s="1033">
        <v>1710</v>
      </c>
      <c r="P70" s="1033">
        <v>104142</v>
      </c>
      <c r="Q70" s="1033">
        <v>0</v>
      </c>
      <c r="R70" s="1033">
        <v>86398</v>
      </c>
      <c r="S70" s="1033">
        <v>32177</v>
      </c>
      <c r="T70" s="1033">
        <v>3839</v>
      </c>
      <c r="U70" s="1033">
        <v>0</v>
      </c>
      <c r="V70" s="1035">
        <v>22477</v>
      </c>
      <c r="W70" s="1035">
        <v>11505</v>
      </c>
      <c r="X70" s="1035">
        <v>100900</v>
      </c>
      <c r="Y70" s="1035">
        <v>22416</v>
      </c>
      <c r="Z70" s="1035">
        <v>155001</v>
      </c>
      <c r="AA70" s="1035">
        <v>167070</v>
      </c>
      <c r="AB70" s="1035">
        <v>25155</v>
      </c>
      <c r="AC70" s="1035">
        <v>406</v>
      </c>
      <c r="AD70" s="1035">
        <v>92508</v>
      </c>
      <c r="AE70" s="1035">
        <v>1537</v>
      </c>
      <c r="AF70" s="1035">
        <v>172414</v>
      </c>
      <c r="AG70" s="1035">
        <v>31185</v>
      </c>
      <c r="AH70" s="1035">
        <v>122103</v>
      </c>
      <c r="AI70" s="1035">
        <v>43986</v>
      </c>
      <c r="AJ70" s="1035">
        <v>59177</v>
      </c>
      <c r="AK70" s="1035">
        <v>1551</v>
      </c>
      <c r="AL70" s="1036">
        <v>0</v>
      </c>
    </row>
    <row r="71" spans="1:16" ht="11.25">
      <c r="A71" s="786" t="s">
        <v>1351</v>
      </c>
      <c r="N71" s="789"/>
      <c r="O71" s="789"/>
      <c r="P71" s="789"/>
    </row>
    <row r="72" ht="11.25">
      <c r="P72" s="789"/>
    </row>
    <row r="73" ht="11.25">
      <c r="P73" s="789"/>
    </row>
    <row r="74" ht="11.25">
      <c r="P74" s="789"/>
    </row>
    <row r="75" ht="11.25">
      <c r="P75" s="789"/>
    </row>
  </sheetData>
  <mergeCells count="18">
    <mergeCell ref="W6:W8"/>
    <mergeCell ref="X6:X8"/>
    <mergeCell ref="Y6:Y8"/>
    <mergeCell ref="Z6:Z8"/>
    <mergeCell ref="AA6:AA8"/>
    <mergeCell ref="AB6:AB8"/>
    <mergeCell ref="AC6:AC8"/>
    <mergeCell ref="AD6:AD8"/>
    <mergeCell ref="G4:X4"/>
    <mergeCell ref="Y4:AL4"/>
    <mergeCell ref="AI6:AI8"/>
    <mergeCell ref="AJ6:AJ8"/>
    <mergeCell ref="AK6:AK8"/>
    <mergeCell ref="AL6:AL8"/>
    <mergeCell ref="AE6:AE8"/>
    <mergeCell ref="AF6:AF8"/>
    <mergeCell ref="AG6:AG8"/>
    <mergeCell ref="AH6:AH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N69"/>
  <sheetViews>
    <sheetView workbookViewId="0" topLeftCell="A1">
      <selection activeCell="A1" sqref="A1"/>
    </sheetView>
  </sheetViews>
  <sheetFormatPr defaultColWidth="9.00390625" defaultRowHeight="17.25" customHeight="1"/>
  <cols>
    <col min="1" max="2" width="2.625" style="1037" customWidth="1"/>
    <col min="3" max="3" width="2.625" style="1037" hidden="1" customWidth="1"/>
    <col min="4" max="5" width="2.625" style="1037" customWidth="1"/>
    <col min="6" max="6" width="18.125" style="1037" customWidth="1"/>
    <col min="7" max="7" width="12.125" style="1037" customWidth="1"/>
    <col min="8" max="13" width="10.625" style="1037" customWidth="1"/>
    <col min="14" max="14" width="9.00390625" style="1038" customWidth="1"/>
    <col min="15" max="16384" width="9.00390625" style="1037" customWidth="1"/>
  </cols>
  <sheetData>
    <row r="1" ht="13.5"/>
    <row r="2" spans="2:13" ht="17.25" customHeight="1">
      <c r="B2" s="1039" t="s">
        <v>1421</v>
      </c>
      <c r="M2" s="1040"/>
    </row>
    <row r="3" s="1041" customFormat="1" ht="17.25" customHeight="1" thickBot="1">
      <c r="M3" s="1042" t="s">
        <v>1365</v>
      </c>
    </row>
    <row r="4" spans="2:13" ht="44.25" customHeight="1" thickTop="1">
      <c r="B4" s="1749" t="s">
        <v>1366</v>
      </c>
      <c r="C4" s="1750"/>
      <c r="D4" s="1750"/>
      <c r="E4" s="1750"/>
      <c r="F4" s="1751"/>
      <c r="G4" s="1043" t="s">
        <v>1367</v>
      </c>
      <c r="H4" s="1044" t="s">
        <v>1353</v>
      </c>
      <c r="I4" s="1044" t="s">
        <v>1354</v>
      </c>
      <c r="J4" s="1044" t="s">
        <v>1355</v>
      </c>
      <c r="K4" s="1044" t="s">
        <v>1356</v>
      </c>
      <c r="L4" s="1044" t="s">
        <v>892</v>
      </c>
      <c r="M4" s="1044" t="s">
        <v>1357</v>
      </c>
    </row>
    <row r="5" spans="2:13" ht="17.25" customHeight="1">
      <c r="B5" s="1045"/>
      <c r="C5" s="1755" t="s">
        <v>1368</v>
      </c>
      <c r="D5" s="1755"/>
      <c r="E5" s="1755"/>
      <c r="F5" s="1756"/>
      <c r="G5" s="1046">
        <v>56160</v>
      </c>
      <c r="H5" s="1047">
        <v>756</v>
      </c>
      <c r="I5" s="1047">
        <v>816</v>
      </c>
      <c r="J5" s="1047">
        <v>888</v>
      </c>
      <c r="K5" s="1047">
        <v>924</v>
      </c>
      <c r="L5" s="1047">
        <v>744</v>
      </c>
      <c r="M5" s="1048">
        <v>864</v>
      </c>
    </row>
    <row r="6" spans="2:13" ht="17.25" customHeight="1">
      <c r="B6" s="1049"/>
      <c r="C6" s="1740" t="s">
        <v>1369</v>
      </c>
      <c r="D6" s="1740"/>
      <c r="E6" s="1740"/>
      <c r="F6" s="1741"/>
      <c r="G6" s="1052">
        <v>3.81</v>
      </c>
      <c r="H6" s="1052">
        <v>3.84</v>
      </c>
      <c r="I6" s="1053">
        <v>3.61</v>
      </c>
      <c r="J6" s="1053">
        <v>3.85</v>
      </c>
      <c r="K6" s="1052">
        <v>3.74</v>
      </c>
      <c r="L6" s="1052">
        <v>3.92</v>
      </c>
      <c r="M6" s="1054">
        <v>3.94</v>
      </c>
    </row>
    <row r="7" spans="2:13" ht="17.25" customHeight="1">
      <c r="B7" s="1049"/>
      <c r="C7" s="1740" t="s">
        <v>1370</v>
      </c>
      <c r="D7" s="1740"/>
      <c r="E7" s="1740"/>
      <c r="F7" s="1741"/>
      <c r="G7" s="1055">
        <v>1.49</v>
      </c>
      <c r="H7" s="1055">
        <v>1.35</v>
      </c>
      <c r="I7" s="1052">
        <v>1.45</v>
      </c>
      <c r="J7" s="1052">
        <v>1.43</v>
      </c>
      <c r="K7" s="1052">
        <v>1.45</v>
      </c>
      <c r="L7" s="1052">
        <v>1.76</v>
      </c>
      <c r="M7" s="1054">
        <v>1.57</v>
      </c>
    </row>
    <row r="8" spans="2:13" ht="17.25" customHeight="1">
      <c r="B8" s="1056"/>
      <c r="C8" s="1753" t="s">
        <v>1371</v>
      </c>
      <c r="D8" s="1753"/>
      <c r="E8" s="1753"/>
      <c r="F8" s="1754"/>
      <c r="G8" s="1057">
        <v>40.7</v>
      </c>
      <c r="H8" s="1057">
        <v>41.8</v>
      </c>
      <c r="I8" s="1057">
        <v>42.7</v>
      </c>
      <c r="J8" s="1057">
        <v>41.7</v>
      </c>
      <c r="K8" s="1057">
        <v>41.3</v>
      </c>
      <c r="L8" s="1057">
        <v>43.1</v>
      </c>
      <c r="M8" s="1058">
        <v>42.1</v>
      </c>
    </row>
    <row r="9" spans="2:14" ht="17.25" customHeight="1">
      <c r="B9" s="1739" t="s">
        <v>1372</v>
      </c>
      <c r="C9" s="1740"/>
      <c r="D9" s="1740"/>
      <c r="E9" s="1740"/>
      <c r="F9" s="1741"/>
      <c r="G9" s="1059">
        <v>318915</v>
      </c>
      <c r="H9" s="1059">
        <v>273272</v>
      </c>
      <c r="I9" s="1059">
        <v>274967</v>
      </c>
      <c r="J9" s="1059">
        <v>312249</v>
      </c>
      <c r="K9" s="1059">
        <v>304320</v>
      </c>
      <c r="L9" s="1059">
        <v>342685</v>
      </c>
      <c r="M9" s="1060">
        <v>300873</v>
      </c>
      <c r="N9" s="1061"/>
    </row>
    <row r="10" spans="2:13" s="1062" customFormat="1" ht="17.25" customHeight="1">
      <c r="B10" s="1742" t="s">
        <v>1373</v>
      </c>
      <c r="C10" s="1743"/>
      <c r="D10" s="1743"/>
      <c r="E10" s="1743"/>
      <c r="F10" s="1744"/>
      <c r="G10" s="1065">
        <v>209299</v>
      </c>
      <c r="H10" s="1065">
        <v>193290</v>
      </c>
      <c r="I10" s="1065">
        <v>191798</v>
      </c>
      <c r="J10" s="1065">
        <v>215507</v>
      </c>
      <c r="K10" s="1065">
        <v>206069</v>
      </c>
      <c r="L10" s="1065">
        <v>235437</v>
      </c>
      <c r="M10" s="1066">
        <v>212593</v>
      </c>
    </row>
    <row r="11" spans="2:13" s="1062" customFormat="1" ht="17.25" customHeight="1">
      <c r="B11" s="1742" t="s">
        <v>1374</v>
      </c>
      <c r="C11" s="1743"/>
      <c r="D11" s="1743"/>
      <c r="E11" s="1743"/>
      <c r="F11" s="1744"/>
      <c r="G11" s="1065">
        <v>197521</v>
      </c>
      <c r="H11" s="1065">
        <v>184262</v>
      </c>
      <c r="I11" s="1065">
        <v>184142</v>
      </c>
      <c r="J11" s="1065">
        <v>208436</v>
      </c>
      <c r="K11" s="1065">
        <v>193607</v>
      </c>
      <c r="L11" s="1065">
        <v>221922</v>
      </c>
      <c r="M11" s="1066">
        <v>199613</v>
      </c>
    </row>
    <row r="12" spans="2:13" ht="17.25" customHeight="1">
      <c r="B12" s="1049"/>
      <c r="C12" s="1050"/>
      <c r="D12" s="1740" t="s">
        <v>1358</v>
      </c>
      <c r="E12" s="1740"/>
      <c r="F12" s="1741"/>
      <c r="G12" s="1067">
        <v>179007</v>
      </c>
      <c r="H12" s="1067">
        <v>166208</v>
      </c>
      <c r="I12" s="1067">
        <v>160607</v>
      </c>
      <c r="J12" s="1067">
        <v>191486</v>
      </c>
      <c r="K12" s="1067">
        <v>180744</v>
      </c>
      <c r="L12" s="1067">
        <v>173312</v>
      </c>
      <c r="M12" s="1068">
        <v>176182</v>
      </c>
    </row>
    <row r="13" spans="2:13" ht="17.25" customHeight="1">
      <c r="B13" s="1049"/>
      <c r="C13" s="1050"/>
      <c r="D13" s="1050"/>
      <c r="E13" s="1740" t="s">
        <v>1375</v>
      </c>
      <c r="F13" s="1741"/>
      <c r="G13" s="1067">
        <v>130679</v>
      </c>
      <c r="H13" s="1067">
        <v>116755</v>
      </c>
      <c r="I13" s="1067">
        <v>112946</v>
      </c>
      <c r="J13" s="1067">
        <v>136403</v>
      </c>
      <c r="K13" s="1067">
        <v>122227</v>
      </c>
      <c r="L13" s="1067">
        <v>117999</v>
      </c>
      <c r="M13" s="1068">
        <v>123225</v>
      </c>
    </row>
    <row r="14" spans="2:13" ht="17.25" customHeight="1">
      <c r="B14" s="1049"/>
      <c r="C14" s="1050"/>
      <c r="D14" s="1050"/>
      <c r="E14" s="1740" t="s">
        <v>1376</v>
      </c>
      <c r="F14" s="1741"/>
      <c r="G14" s="1067">
        <v>48328</v>
      </c>
      <c r="H14" s="1067">
        <v>49454</v>
      </c>
      <c r="I14" s="1067">
        <v>47661</v>
      </c>
      <c r="J14" s="1067">
        <v>55083</v>
      </c>
      <c r="K14" s="1067">
        <v>58516</v>
      </c>
      <c r="L14" s="1067">
        <v>55313</v>
      </c>
      <c r="M14" s="1068">
        <v>52957</v>
      </c>
    </row>
    <row r="15" spans="2:13" ht="17.25" customHeight="1">
      <c r="B15" s="1049"/>
      <c r="C15" s="1050"/>
      <c r="D15" s="1740" t="s">
        <v>1377</v>
      </c>
      <c r="E15" s="1740"/>
      <c r="F15" s="1741"/>
      <c r="G15" s="1067">
        <v>18513</v>
      </c>
      <c r="H15" s="1067">
        <v>18054</v>
      </c>
      <c r="I15" s="1067">
        <v>23536</v>
      </c>
      <c r="J15" s="1067">
        <v>16950</v>
      </c>
      <c r="K15" s="1067">
        <v>12863</v>
      </c>
      <c r="L15" s="1067">
        <v>48609</v>
      </c>
      <c r="M15" s="1068">
        <v>23431</v>
      </c>
    </row>
    <row r="16" spans="2:13" s="1062" customFormat="1" ht="17.25" customHeight="1">
      <c r="B16" s="1742" t="s">
        <v>1378</v>
      </c>
      <c r="C16" s="1743"/>
      <c r="D16" s="1743"/>
      <c r="E16" s="1743"/>
      <c r="F16" s="1744"/>
      <c r="G16" s="1065">
        <v>4337</v>
      </c>
      <c r="H16" s="1065">
        <v>2529</v>
      </c>
      <c r="I16" s="1065">
        <v>2109</v>
      </c>
      <c r="J16" s="1065">
        <v>2411</v>
      </c>
      <c r="K16" s="1065">
        <v>3713</v>
      </c>
      <c r="L16" s="1065">
        <v>4255</v>
      </c>
      <c r="M16" s="1066">
        <v>2376</v>
      </c>
    </row>
    <row r="17" spans="2:13" s="1062" customFormat="1" ht="17.25" customHeight="1">
      <c r="B17" s="1742" t="s">
        <v>1379</v>
      </c>
      <c r="C17" s="1743"/>
      <c r="D17" s="1743"/>
      <c r="E17" s="1743"/>
      <c r="F17" s="1744"/>
      <c r="G17" s="1065">
        <v>7441</v>
      </c>
      <c r="H17" s="1065">
        <v>6499</v>
      </c>
      <c r="I17" s="1065">
        <v>5547</v>
      </c>
      <c r="J17" s="1065">
        <v>4660</v>
      </c>
      <c r="K17" s="1065">
        <v>8749</v>
      </c>
      <c r="L17" s="1065">
        <v>9260</v>
      </c>
      <c r="M17" s="1066">
        <v>10604</v>
      </c>
    </row>
    <row r="18" spans="2:13" ht="17.25" customHeight="1">
      <c r="B18" s="1049"/>
      <c r="C18" s="1050"/>
      <c r="D18" s="1740" t="s">
        <v>1380</v>
      </c>
      <c r="E18" s="1740"/>
      <c r="F18" s="1741"/>
      <c r="G18" s="1067">
        <v>971</v>
      </c>
      <c r="H18" s="1067">
        <v>1090</v>
      </c>
      <c r="I18" s="1067">
        <v>322</v>
      </c>
      <c r="J18" s="1067">
        <v>608</v>
      </c>
      <c r="K18" s="1067">
        <v>888</v>
      </c>
      <c r="L18" s="1067">
        <v>1711</v>
      </c>
      <c r="M18" s="1068">
        <v>768</v>
      </c>
    </row>
    <row r="19" spans="2:13" ht="17.25" customHeight="1">
      <c r="B19" s="1049"/>
      <c r="C19" s="1050"/>
      <c r="D19" s="1740" t="s">
        <v>1359</v>
      </c>
      <c r="E19" s="1740"/>
      <c r="F19" s="1741"/>
      <c r="G19" s="1067">
        <v>1118</v>
      </c>
      <c r="H19" s="1067">
        <v>1955</v>
      </c>
      <c r="I19" s="1067">
        <v>650</v>
      </c>
      <c r="J19" s="1067">
        <v>471</v>
      </c>
      <c r="K19" s="1067">
        <v>1708</v>
      </c>
      <c r="L19" s="1067">
        <v>1782</v>
      </c>
      <c r="M19" s="1068">
        <v>554</v>
      </c>
    </row>
    <row r="20" spans="2:13" ht="17.25" customHeight="1">
      <c r="B20" s="1049"/>
      <c r="C20" s="1050"/>
      <c r="D20" s="1740" t="s">
        <v>1381</v>
      </c>
      <c r="E20" s="1740"/>
      <c r="F20" s="1741"/>
      <c r="G20" s="1067">
        <v>5351</v>
      </c>
      <c r="H20" s="1067">
        <v>3453</v>
      </c>
      <c r="I20" s="1067">
        <v>4575</v>
      </c>
      <c r="J20" s="1067">
        <v>3580</v>
      </c>
      <c r="K20" s="1067">
        <v>6153</v>
      </c>
      <c r="L20" s="1067">
        <v>5766</v>
      </c>
      <c r="M20" s="1068">
        <v>9282</v>
      </c>
    </row>
    <row r="21" spans="2:13" s="1062" customFormat="1" ht="17.25" customHeight="1">
      <c r="B21" s="1742" t="s">
        <v>1382</v>
      </c>
      <c r="C21" s="1743"/>
      <c r="D21" s="1743"/>
      <c r="E21" s="1743"/>
      <c r="F21" s="1744"/>
      <c r="G21" s="1065">
        <v>45826</v>
      </c>
      <c r="H21" s="1065">
        <v>26609</v>
      </c>
      <c r="I21" s="1065">
        <v>34868</v>
      </c>
      <c r="J21" s="1065">
        <v>38082</v>
      </c>
      <c r="K21" s="1065">
        <v>48914</v>
      </c>
      <c r="L21" s="1065">
        <v>45192</v>
      </c>
      <c r="M21" s="1066">
        <v>31287</v>
      </c>
    </row>
    <row r="22" spans="2:13" ht="17.25" customHeight="1">
      <c r="B22" s="1049"/>
      <c r="C22" s="1050"/>
      <c r="D22" s="1740" t="s">
        <v>1383</v>
      </c>
      <c r="E22" s="1740"/>
      <c r="F22" s="1741"/>
      <c r="G22" s="1067">
        <v>36672</v>
      </c>
      <c r="H22" s="1067">
        <v>21776</v>
      </c>
      <c r="I22" s="1067">
        <v>28309</v>
      </c>
      <c r="J22" s="1067">
        <v>32481</v>
      </c>
      <c r="K22" s="1067">
        <v>34717</v>
      </c>
      <c r="L22" s="1067">
        <v>39895</v>
      </c>
      <c r="M22" s="1068">
        <v>23653</v>
      </c>
    </row>
    <row r="23" spans="2:13" ht="17.25" customHeight="1">
      <c r="B23" s="1049"/>
      <c r="C23" s="1050"/>
      <c r="D23" s="1740" t="s">
        <v>1384</v>
      </c>
      <c r="E23" s="1740"/>
      <c r="F23" s="1741"/>
      <c r="G23" s="1067">
        <v>3027</v>
      </c>
      <c r="H23" s="1067">
        <v>621</v>
      </c>
      <c r="I23" s="1067">
        <v>1612</v>
      </c>
      <c r="J23" s="1067">
        <v>2210</v>
      </c>
      <c r="K23" s="1067">
        <v>1758</v>
      </c>
      <c r="L23" s="1067">
        <v>339</v>
      </c>
      <c r="M23" s="1068">
        <v>1030</v>
      </c>
    </row>
    <row r="24" spans="2:13" ht="17.25" customHeight="1">
      <c r="B24" s="1049"/>
      <c r="C24" s="1050"/>
      <c r="D24" s="1740" t="s">
        <v>1385</v>
      </c>
      <c r="E24" s="1740"/>
      <c r="F24" s="1741"/>
      <c r="G24" s="1067">
        <v>5393</v>
      </c>
      <c r="H24" s="1067">
        <v>3781</v>
      </c>
      <c r="I24" s="1067">
        <v>4554</v>
      </c>
      <c r="J24" s="1067">
        <v>2820</v>
      </c>
      <c r="K24" s="1067">
        <v>12273</v>
      </c>
      <c r="L24" s="1067">
        <v>3867</v>
      </c>
      <c r="M24" s="1068">
        <v>6410</v>
      </c>
    </row>
    <row r="25" spans="2:13" ht="17.25" customHeight="1">
      <c r="B25" s="1049"/>
      <c r="C25" s="1050"/>
      <c r="D25" s="1740" t="s">
        <v>218</v>
      </c>
      <c r="E25" s="1740"/>
      <c r="F25" s="1741"/>
      <c r="G25" s="1067">
        <v>734</v>
      </c>
      <c r="H25" s="1067">
        <v>430</v>
      </c>
      <c r="I25" s="1067">
        <v>392</v>
      </c>
      <c r="J25" s="1067">
        <v>571</v>
      </c>
      <c r="K25" s="1067">
        <v>167</v>
      </c>
      <c r="L25" s="1067">
        <v>1093</v>
      </c>
      <c r="M25" s="1068">
        <v>193</v>
      </c>
    </row>
    <row r="26" spans="2:13" s="1062" customFormat="1" ht="17.25" customHeight="1">
      <c r="B26" s="1745" t="s">
        <v>1386</v>
      </c>
      <c r="C26" s="1746"/>
      <c r="D26" s="1746"/>
      <c r="E26" s="1746"/>
      <c r="F26" s="1747"/>
      <c r="G26" s="1069">
        <v>63790</v>
      </c>
      <c r="H26" s="1069">
        <v>53373</v>
      </c>
      <c r="I26" s="1069">
        <v>48301</v>
      </c>
      <c r="J26" s="1069">
        <v>58660</v>
      </c>
      <c r="K26" s="1069">
        <v>49337</v>
      </c>
      <c r="L26" s="1069">
        <v>62055</v>
      </c>
      <c r="M26" s="1070">
        <v>56994</v>
      </c>
    </row>
    <row r="27" spans="2:14" s="1062" customFormat="1" ht="17.25" customHeight="1">
      <c r="B27" s="1742" t="s">
        <v>1387</v>
      </c>
      <c r="C27" s="1743"/>
      <c r="D27" s="1743"/>
      <c r="E27" s="1743"/>
      <c r="F27" s="1744"/>
      <c r="G27" s="1071">
        <v>163929</v>
      </c>
      <c r="H27" s="1071">
        <v>146093</v>
      </c>
      <c r="I27" s="1071">
        <v>159264</v>
      </c>
      <c r="J27" s="1071">
        <v>167626</v>
      </c>
      <c r="K27" s="1071">
        <v>170103</v>
      </c>
      <c r="L27" s="1071">
        <v>172693</v>
      </c>
      <c r="M27" s="1072">
        <v>154592</v>
      </c>
      <c r="N27" s="1073"/>
    </row>
    <row r="28" spans="2:13" s="1062" customFormat="1" ht="17.25" customHeight="1">
      <c r="B28" s="1742" t="s">
        <v>1388</v>
      </c>
      <c r="C28" s="1743"/>
      <c r="D28" s="1743"/>
      <c r="E28" s="1743"/>
      <c r="F28" s="1744"/>
      <c r="G28" s="1065">
        <v>145306</v>
      </c>
      <c r="H28" s="1065">
        <v>128393</v>
      </c>
      <c r="I28" s="1065">
        <v>139805</v>
      </c>
      <c r="J28" s="1065">
        <v>145782</v>
      </c>
      <c r="K28" s="1065">
        <v>151300</v>
      </c>
      <c r="L28" s="1065">
        <v>148136</v>
      </c>
      <c r="M28" s="1066">
        <v>133572</v>
      </c>
    </row>
    <row r="29" spans="2:13" s="1062" customFormat="1" ht="17.25" customHeight="1">
      <c r="B29" s="1063"/>
      <c r="C29" s="1064"/>
      <c r="D29" s="1743" t="s">
        <v>1389</v>
      </c>
      <c r="E29" s="1743"/>
      <c r="F29" s="1744"/>
      <c r="G29" s="1065">
        <v>45004</v>
      </c>
      <c r="H29" s="1065">
        <v>40492</v>
      </c>
      <c r="I29" s="1065">
        <v>43162</v>
      </c>
      <c r="J29" s="1065">
        <v>43377</v>
      </c>
      <c r="K29" s="1065">
        <v>45617</v>
      </c>
      <c r="L29" s="1065">
        <v>43921</v>
      </c>
      <c r="M29" s="1066">
        <v>40205</v>
      </c>
    </row>
    <row r="30" spans="2:14" ht="17.25" customHeight="1">
      <c r="B30" s="1049"/>
      <c r="C30" s="1050"/>
      <c r="E30" s="1740" t="s">
        <v>1360</v>
      </c>
      <c r="F30" s="1741"/>
      <c r="G30" s="1067">
        <v>5987</v>
      </c>
      <c r="H30" s="1067">
        <v>4973</v>
      </c>
      <c r="I30" s="1067">
        <v>5251</v>
      </c>
      <c r="J30" s="1067">
        <v>4826</v>
      </c>
      <c r="K30" s="1067">
        <v>4919</v>
      </c>
      <c r="L30" s="1067">
        <v>5805</v>
      </c>
      <c r="M30" s="1068">
        <v>5231</v>
      </c>
      <c r="N30" s="1037"/>
    </row>
    <row r="31" spans="2:14" ht="17.25" customHeight="1">
      <c r="B31" s="1049"/>
      <c r="C31" s="1050"/>
      <c r="D31" s="1050"/>
      <c r="E31" s="1074"/>
      <c r="F31" s="1051" t="s">
        <v>1390</v>
      </c>
      <c r="G31" s="1067">
        <v>3685</v>
      </c>
      <c r="H31" s="1067">
        <v>3124</v>
      </c>
      <c r="I31" s="1067">
        <v>3395</v>
      </c>
      <c r="J31" s="1067">
        <v>2891</v>
      </c>
      <c r="K31" s="1067">
        <v>2983</v>
      </c>
      <c r="L31" s="1067">
        <v>4018</v>
      </c>
      <c r="M31" s="1068">
        <v>3384</v>
      </c>
      <c r="N31" s="1061"/>
    </row>
    <row r="32" spans="2:14" ht="17.25" customHeight="1">
      <c r="B32" s="1049"/>
      <c r="C32" s="1050"/>
      <c r="D32" s="1050"/>
      <c r="E32" s="1074"/>
      <c r="F32" s="1051" t="s">
        <v>1391</v>
      </c>
      <c r="G32" s="1067">
        <v>2301</v>
      </c>
      <c r="H32" s="1067">
        <v>1849</v>
      </c>
      <c r="I32" s="1067">
        <v>1856</v>
      </c>
      <c r="J32" s="1067">
        <v>1934</v>
      </c>
      <c r="K32" s="1067">
        <v>1936</v>
      </c>
      <c r="L32" s="1067">
        <v>1787</v>
      </c>
      <c r="M32" s="1068">
        <v>1848</v>
      </c>
      <c r="N32" s="1061"/>
    </row>
    <row r="33" spans="2:14" ht="17.25" customHeight="1">
      <c r="B33" s="1049"/>
      <c r="C33" s="1050"/>
      <c r="D33" s="1050"/>
      <c r="E33" s="1740" t="s">
        <v>1392</v>
      </c>
      <c r="F33" s="1748"/>
      <c r="G33" s="1067">
        <v>39017</v>
      </c>
      <c r="H33" s="1067">
        <v>35519</v>
      </c>
      <c r="I33" s="1067">
        <v>37911</v>
      </c>
      <c r="J33" s="1067">
        <v>38551</v>
      </c>
      <c r="K33" s="1067">
        <v>40696</v>
      </c>
      <c r="L33" s="1067">
        <v>38116</v>
      </c>
      <c r="M33" s="1068">
        <v>34973</v>
      </c>
      <c r="N33" s="1061"/>
    </row>
    <row r="34" spans="2:14" ht="17.25" customHeight="1">
      <c r="B34" s="1049"/>
      <c r="C34" s="1050"/>
      <c r="D34" s="1050"/>
      <c r="E34" s="1074"/>
      <c r="F34" s="1051" t="s">
        <v>1393</v>
      </c>
      <c r="G34" s="1067">
        <v>5109</v>
      </c>
      <c r="H34" s="1067">
        <v>6945</v>
      </c>
      <c r="I34" s="1067">
        <v>6757</v>
      </c>
      <c r="J34" s="1067">
        <v>5306</v>
      </c>
      <c r="K34" s="1067">
        <v>6890</v>
      </c>
      <c r="L34" s="1067">
        <v>5886</v>
      </c>
      <c r="M34" s="1068">
        <v>4618</v>
      </c>
      <c r="N34" s="1061"/>
    </row>
    <row r="35" spans="2:14" ht="17.25" customHeight="1">
      <c r="B35" s="1049"/>
      <c r="C35" s="1050"/>
      <c r="D35" s="1050"/>
      <c r="E35" s="1074"/>
      <c r="F35" s="1051" t="s">
        <v>1394</v>
      </c>
      <c r="G35" s="1067">
        <v>8503</v>
      </c>
      <c r="H35" s="1067">
        <v>5819</v>
      </c>
      <c r="I35" s="1067">
        <v>6366</v>
      </c>
      <c r="J35" s="1067">
        <v>7581</v>
      </c>
      <c r="K35" s="1067">
        <v>7241</v>
      </c>
      <c r="L35" s="1067">
        <v>6791</v>
      </c>
      <c r="M35" s="1068">
        <v>6916</v>
      </c>
      <c r="N35" s="1061"/>
    </row>
    <row r="36" spans="2:14" ht="17.25" customHeight="1">
      <c r="B36" s="1049"/>
      <c r="C36" s="1050"/>
      <c r="D36" s="1050"/>
      <c r="E36" s="1074"/>
      <c r="F36" s="1051" t="s">
        <v>1395</v>
      </c>
      <c r="G36" s="1067">
        <v>4626</v>
      </c>
      <c r="H36" s="1067">
        <v>4273</v>
      </c>
      <c r="I36" s="1067">
        <v>4802</v>
      </c>
      <c r="J36" s="1067">
        <v>5027</v>
      </c>
      <c r="K36" s="1067">
        <v>5203</v>
      </c>
      <c r="L36" s="1067">
        <v>5257</v>
      </c>
      <c r="M36" s="1068">
        <v>4864</v>
      </c>
      <c r="N36" s="1061"/>
    </row>
    <row r="37" spans="2:14" ht="17.25" customHeight="1">
      <c r="B37" s="1049"/>
      <c r="C37" s="1050"/>
      <c r="D37" s="1050"/>
      <c r="E37" s="1074"/>
      <c r="F37" s="1051" t="s">
        <v>1396</v>
      </c>
      <c r="G37" s="1067">
        <v>3920</v>
      </c>
      <c r="H37" s="1067">
        <v>3215</v>
      </c>
      <c r="I37" s="1067">
        <v>3513</v>
      </c>
      <c r="J37" s="1067">
        <v>3464</v>
      </c>
      <c r="K37" s="1067">
        <v>3242</v>
      </c>
      <c r="L37" s="1067">
        <v>3781</v>
      </c>
      <c r="M37" s="1068">
        <v>3297</v>
      </c>
      <c r="N37" s="1061"/>
    </row>
    <row r="38" spans="2:14" ht="17.25" customHeight="1">
      <c r="B38" s="1049"/>
      <c r="C38" s="1050"/>
      <c r="D38" s="1050"/>
      <c r="E38" s="1074"/>
      <c r="F38" s="1051" t="s">
        <v>1361</v>
      </c>
      <c r="G38" s="1067">
        <v>2210</v>
      </c>
      <c r="H38" s="1067">
        <v>2094</v>
      </c>
      <c r="I38" s="1067">
        <v>2202</v>
      </c>
      <c r="J38" s="103">
        <v>2129</v>
      </c>
      <c r="K38" s="1067">
        <v>2420</v>
      </c>
      <c r="L38" s="1067">
        <v>2188</v>
      </c>
      <c r="M38" s="1068">
        <v>2270</v>
      </c>
      <c r="N38" s="1061"/>
    </row>
    <row r="39" spans="2:14" ht="17.25" customHeight="1">
      <c r="B39" s="1049"/>
      <c r="C39" s="1050"/>
      <c r="D39" s="1050"/>
      <c r="F39" s="1051" t="s">
        <v>1397</v>
      </c>
      <c r="G39" s="1067">
        <v>9648</v>
      </c>
      <c r="H39" s="1067">
        <v>8746</v>
      </c>
      <c r="I39" s="1067">
        <v>9527</v>
      </c>
      <c r="J39" s="1067">
        <v>10128</v>
      </c>
      <c r="K39" s="1067">
        <v>11076</v>
      </c>
      <c r="L39" s="1067">
        <v>9013</v>
      </c>
      <c r="M39" s="1068">
        <v>9277</v>
      </c>
      <c r="N39" s="1061"/>
    </row>
    <row r="40" spans="2:14" ht="17.25" customHeight="1">
      <c r="B40" s="1049"/>
      <c r="C40" s="1050"/>
      <c r="D40" s="1050"/>
      <c r="F40" s="1051" t="s">
        <v>1362</v>
      </c>
      <c r="G40" s="1067">
        <v>5001</v>
      </c>
      <c r="H40" s="1067">
        <v>4427</v>
      </c>
      <c r="I40" s="1067">
        <v>4744</v>
      </c>
      <c r="J40" s="1067">
        <v>4916</v>
      </c>
      <c r="K40" s="1067">
        <v>4624</v>
      </c>
      <c r="L40" s="1067">
        <v>5200</v>
      </c>
      <c r="M40" s="1068">
        <v>3731</v>
      </c>
      <c r="N40" s="1061"/>
    </row>
    <row r="41" spans="2:14" s="1062" customFormat="1" ht="17.25" customHeight="1">
      <c r="B41" s="1063"/>
      <c r="C41" s="1064"/>
      <c r="D41" s="1743" t="s">
        <v>1398</v>
      </c>
      <c r="E41" s="1743"/>
      <c r="F41" s="1744"/>
      <c r="G41" s="1065">
        <v>16017</v>
      </c>
      <c r="H41" s="1065">
        <v>10053</v>
      </c>
      <c r="I41" s="1065">
        <v>12386</v>
      </c>
      <c r="J41" s="1065">
        <v>14096</v>
      </c>
      <c r="K41" s="1065">
        <v>16928</v>
      </c>
      <c r="L41" s="1065">
        <v>13230</v>
      </c>
      <c r="M41" s="1066">
        <v>14492</v>
      </c>
      <c r="N41" s="1073"/>
    </row>
    <row r="42" spans="2:14" ht="17.25" customHeight="1">
      <c r="B42" s="1049"/>
      <c r="C42" s="1050"/>
      <c r="D42" s="1050"/>
      <c r="E42" s="1740" t="s">
        <v>1399</v>
      </c>
      <c r="F42" s="1741"/>
      <c r="G42" s="1067">
        <v>4849</v>
      </c>
      <c r="H42" s="1067">
        <v>2546</v>
      </c>
      <c r="I42" s="1067">
        <v>3467</v>
      </c>
      <c r="J42" s="1067">
        <v>4521</v>
      </c>
      <c r="K42" s="1067">
        <v>1633</v>
      </c>
      <c r="L42" s="1067">
        <v>3171</v>
      </c>
      <c r="M42" s="1068">
        <v>2145</v>
      </c>
      <c r="N42" s="1037"/>
    </row>
    <row r="43" spans="2:14" ht="17.25" customHeight="1">
      <c r="B43" s="1049"/>
      <c r="C43" s="1050"/>
      <c r="D43" s="1050"/>
      <c r="E43" s="1740" t="s">
        <v>1400</v>
      </c>
      <c r="F43" s="1741"/>
      <c r="G43" s="1067">
        <v>11168</v>
      </c>
      <c r="H43" s="1067">
        <v>7508</v>
      </c>
      <c r="I43" s="1067">
        <v>8919</v>
      </c>
      <c r="J43" s="1067">
        <v>9576</v>
      </c>
      <c r="K43" s="1067">
        <v>15295</v>
      </c>
      <c r="L43" s="1067">
        <v>10059</v>
      </c>
      <c r="M43" s="1068">
        <v>12347</v>
      </c>
      <c r="N43" s="1061"/>
    </row>
    <row r="44" spans="2:14" s="1062" customFormat="1" ht="17.25" customHeight="1">
      <c r="B44" s="1063"/>
      <c r="C44" s="1064"/>
      <c r="D44" s="1743" t="s">
        <v>1401</v>
      </c>
      <c r="E44" s="1743"/>
      <c r="F44" s="1744"/>
      <c r="G44" s="1065">
        <v>4953</v>
      </c>
      <c r="H44" s="1065">
        <v>5679</v>
      </c>
      <c r="I44" s="1065">
        <v>5774</v>
      </c>
      <c r="J44" s="1065">
        <v>5012</v>
      </c>
      <c r="K44" s="1065">
        <v>6031</v>
      </c>
      <c r="L44" s="1065">
        <v>5894</v>
      </c>
      <c r="M44" s="1066">
        <v>5196</v>
      </c>
      <c r="N44" s="1073"/>
    </row>
    <row r="45" spans="2:14" ht="17.25" customHeight="1">
      <c r="B45" s="1049"/>
      <c r="C45" s="1050"/>
      <c r="D45" s="1050"/>
      <c r="E45" s="1740" t="s">
        <v>1402</v>
      </c>
      <c r="F45" s="1741"/>
      <c r="G45" s="1067">
        <v>3300</v>
      </c>
      <c r="H45" s="1067">
        <v>2189</v>
      </c>
      <c r="I45" s="1067">
        <v>2328</v>
      </c>
      <c r="J45" s="1067">
        <v>2739</v>
      </c>
      <c r="K45" s="1067">
        <v>3634</v>
      </c>
      <c r="L45" s="1067">
        <v>2897</v>
      </c>
      <c r="M45" s="1068">
        <v>2573</v>
      </c>
      <c r="N45" s="1037"/>
    </row>
    <row r="46" spans="2:14" ht="17.25" customHeight="1">
      <c r="B46" s="1049"/>
      <c r="C46" s="1050"/>
      <c r="D46" s="1050"/>
      <c r="E46" s="1740" t="s">
        <v>1403</v>
      </c>
      <c r="F46" s="1741"/>
      <c r="G46" s="1067">
        <v>1654</v>
      </c>
      <c r="H46" s="1067">
        <v>3491</v>
      </c>
      <c r="I46" s="1067">
        <v>3447</v>
      </c>
      <c r="J46" s="1067">
        <v>2272</v>
      </c>
      <c r="K46" s="1067">
        <v>2398</v>
      </c>
      <c r="L46" s="1067">
        <v>2997</v>
      </c>
      <c r="M46" s="1068">
        <v>2623</v>
      </c>
      <c r="N46" s="1061"/>
    </row>
    <row r="47" spans="2:14" s="1062" customFormat="1" ht="17.25" customHeight="1">
      <c r="B47" s="1063"/>
      <c r="C47" s="1064"/>
      <c r="D47" s="1743" t="s">
        <v>1404</v>
      </c>
      <c r="E47" s="1743"/>
      <c r="F47" s="1744"/>
      <c r="G47" s="1065">
        <v>15610</v>
      </c>
      <c r="H47" s="1065">
        <v>14769</v>
      </c>
      <c r="I47" s="1065">
        <v>15474</v>
      </c>
      <c r="J47" s="1065">
        <v>16507</v>
      </c>
      <c r="K47" s="1065">
        <v>14482</v>
      </c>
      <c r="L47" s="1065">
        <v>13619</v>
      </c>
      <c r="M47" s="1066">
        <v>13152</v>
      </c>
      <c r="N47" s="1073"/>
    </row>
    <row r="48" spans="2:14" ht="17.25" customHeight="1">
      <c r="B48" s="1049"/>
      <c r="C48" s="1050"/>
      <c r="D48" s="1050"/>
      <c r="E48" s="1740" t="s">
        <v>1405</v>
      </c>
      <c r="F48" s="1748"/>
      <c r="G48" s="1067">
        <v>11685</v>
      </c>
      <c r="H48" s="1067">
        <v>11072</v>
      </c>
      <c r="I48" s="1067">
        <v>11255</v>
      </c>
      <c r="J48" s="1067">
        <v>12485</v>
      </c>
      <c r="K48" s="1067">
        <v>10615</v>
      </c>
      <c r="L48" s="1067">
        <v>9394</v>
      </c>
      <c r="M48" s="1068">
        <v>9656</v>
      </c>
      <c r="N48" s="1037"/>
    </row>
    <row r="49" spans="2:14" ht="17.25" customHeight="1">
      <c r="B49" s="1049"/>
      <c r="C49" s="1050"/>
      <c r="D49" s="1050"/>
      <c r="E49" s="1740" t="s">
        <v>1406</v>
      </c>
      <c r="F49" s="1748"/>
      <c r="G49" s="1067">
        <v>3926</v>
      </c>
      <c r="H49" s="1067">
        <v>3697</v>
      </c>
      <c r="I49" s="1067">
        <v>4219</v>
      </c>
      <c r="J49" s="1067">
        <v>4022</v>
      </c>
      <c r="K49" s="1067">
        <v>3867</v>
      </c>
      <c r="L49" s="1067">
        <v>4223</v>
      </c>
      <c r="M49" s="1068">
        <v>3496</v>
      </c>
      <c r="N49" s="1061"/>
    </row>
    <row r="50" spans="2:14" s="1062" customFormat="1" ht="17.25" customHeight="1">
      <c r="B50" s="1063"/>
      <c r="C50" s="1064"/>
      <c r="D50" s="1743" t="s">
        <v>1407</v>
      </c>
      <c r="E50" s="1743"/>
      <c r="F50" s="1744"/>
      <c r="G50" s="1065">
        <v>63722</v>
      </c>
      <c r="H50" s="1065">
        <v>57400</v>
      </c>
      <c r="I50" s="1065">
        <v>63009</v>
      </c>
      <c r="J50" s="1065">
        <v>66790</v>
      </c>
      <c r="K50" s="1065">
        <v>68242</v>
      </c>
      <c r="L50" s="1065">
        <v>71471</v>
      </c>
      <c r="M50" s="1066">
        <v>60528</v>
      </c>
      <c r="N50" s="1073"/>
    </row>
    <row r="51" spans="2:14" ht="17.25" customHeight="1">
      <c r="B51" s="1049"/>
      <c r="C51" s="1050"/>
      <c r="D51" s="1050"/>
      <c r="E51" s="1740" t="s">
        <v>1408</v>
      </c>
      <c r="F51" s="1748"/>
      <c r="G51" s="1067">
        <v>7154</v>
      </c>
      <c r="H51" s="1067">
        <v>6809</v>
      </c>
      <c r="I51" s="1067">
        <v>6352</v>
      </c>
      <c r="J51" s="1067">
        <v>5894</v>
      </c>
      <c r="K51" s="1067">
        <v>6435</v>
      </c>
      <c r="L51" s="1067">
        <v>5946</v>
      </c>
      <c r="M51" s="1068">
        <v>5639</v>
      </c>
      <c r="N51" s="1037"/>
    </row>
    <row r="52" spans="2:14" ht="17.25" customHeight="1">
      <c r="B52" s="1049"/>
      <c r="C52" s="1050"/>
      <c r="D52" s="1050"/>
      <c r="E52" s="1740" t="s">
        <v>1409</v>
      </c>
      <c r="F52" s="1748"/>
      <c r="G52" s="1067">
        <v>8544</v>
      </c>
      <c r="H52" s="1067">
        <v>6430</v>
      </c>
      <c r="I52" s="1067">
        <v>9359</v>
      </c>
      <c r="J52" s="1067">
        <v>7826</v>
      </c>
      <c r="K52" s="1067">
        <v>13694</v>
      </c>
      <c r="L52" s="1067">
        <v>8022</v>
      </c>
      <c r="M52" s="1068">
        <v>8490</v>
      </c>
      <c r="N52" s="1061"/>
    </row>
    <row r="53" spans="2:14" ht="17.25" customHeight="1">
      <c r="B53" s="1049"/>
      <c r="C53" s="1050"/>
      <c r="D53" s="1050"/>
      <c r="E53" s="1740" t="s">
        <v>606</v>
      </c>
      <c r="F53" s="1748"/>
      <c r="G53" s="1067">
        <v>3232</v>
      </c>
      <c r="H53" s="1067">
        <v>3124</v>
      </c>
      <c r="I53" s="1067">
        <v>2721</v>
      </c>
      <c r="J53" s="1067">
        <v>4100</v>
      </c>
      <c r="K53" s="1067">
        <v>3325</v>
      </c>
      <c r="L53" s="1067">
        <v>3959</v>
      </c>
      <c r="M53" s="1068">
        <v>2695</v>
      </c>
      <c r="N53" s="1061"/>
    </row>
    <row r="54" spans="2:14" ht="17.25" customHeight="1">
      <c r="B54" s="1049"/>
      <c r="C54" s="1050"/>
      <c r="D54" s="1050"/>
      <c r="E54" s="1740" t="s">
        <v>1410</v>
      </c>
      <c r="F54" s="1748"/>
      <c r="G54" s="1067">
        <v>12065</v>
      </c>
      <c r="H54" s="1067">
        <v>7639</v>
      </c>
      <c r="I54" s="1067">
        <v>12191</v>
      </c>
      <c r="J54" s="1067">
        <v>12157</v>
      </c>
      <c r="K54" s="1067">
        <v>11914</v>
      </c>
      <c r="L54" s="1067">
        <v>11954</v>
      </c>
      <c r="M54" s="1068">
        <v>11532</v>
      </c>
      <c r="N54" s="1061"/>
    </row>
    <row r="55" spans="2:14" ht="17.25" customHeight="1">
      <c r="B55" s="1049"/>
      <c r="C55" s="1050"/>
      <c r="D55" s="1050"/>
      <c r="E55" s="1740" t="s">
        <v>1411</v>
      </c>
      <c r="F55" s="1748"/>
      <c r="G55" s="1067">
        <v>11298</v>
      </c>
      <c r="H55" s="1067">
        <v>10041</v>
      </c>
      <c r="I55" s="1067">
        <v>12529</v>
      </c>
      <c r="J55" s="1067">
        <v>13491</v>
      </c>
      <c r="K55" s="1067">
        <v>13055</v>
      </c>
      <c r="L55" s="1067">
        <v>14881</v>
      </c>
      <c r="M55" s="1068">
        <v>11790</v>
      </c>
      <c r="N55" s="1061"/>
    </row>
    <row r="56" spans="2:14" ht="17.25" customHeight="1">
      <c r="B56" s="1049"/>
      <c r="C56" s="1050"/>
      <c r="D56" s="1050"/>
      <c r="E56" s="1740" t="s">
        <v>1412</v>
      </c>
      <c r="F56" s="1748"/>
      <c r="G56" s="1067">
        <v>21428</v>
      </c>
      <c r="H56" s="1067">
        <v>23355</v>
      </c>
      <c r="I56" s="1067">
        <v>19857</v>
      </c>
      <c r="J56" s="1067">
        <v>23322</v>
      </c>
      <c r="K56" s="1067">
        <v>19820</v>
      </c>
      <c r="L56" s="1067">
        <v>26692</v>
      </c>
      <c r="M56" s="1068">
        <v>20383</v>
      </c>
      <c r="N56" s="1061"/>
    </row>
    <row r="57" spans="2:13" s="1062" customFormat="1" ht="16.5" customHeight="1">
      <c r="B57" s="1742" t="s">
        <v>1363</v>
      </c>
      <c r="C57" s="1743"/>
      <c r="D57" s="1743"/>
      <c r="E57" s="1743"/>
      <c r="F57" s="1744"/>
      <c r="G57" s="1065">
        <v>18623</v>
      </c>
      <c r="H57" s="1065">
        <v>17700</v>
      </c>
      <c r="I57" s="1065">
        <v>19459</v>
      </c>
      <c r="J57" s="1065">
        <v>21844</v>
      </c>
      <c r="K57" s="1065">
        <v>18804</v>
      </c>
      <c r="L57" s="1065">
        <v>24558</v>
      </c>
      <c r="M57" s="1066">
        <v>21020</v>
      </c>
    </row>
    <row r="58" spans="2:14" ht="16.5" customHeight="1">
      <c r="B58" s="1049"/>
      <c r="C58" s="1050"/>
      <c r="E58" s="1740" t="s">
        <v>1413</v>
      </c>
      <c r="F58" s="1748"/>
      <c r="G58" s="1067">
        <v>10386</v>
      </c>
      <c r="H58" s="1067">
        <v>8417</v>
      </c>
      <c r="I58" s="1067">
        <v>9969</v>
      </c>
      <c r="J58" s="1067">
        <v>12060</v>
      </c>
      <c r="K58" s="1067">
        <v>9320</v>
      </c>
      <c r="L58" s="1067">
        <v>12931</v>
      </c>
      <c r="M58" s="1068">
        <v>10366</v>
      </c>
      <c r="N58" s="1061"/>
    </row>
    <row r="59" spans="2:14" ht="16.5" customHeight="1">
      <c r="B59" s="1049"/>
      <c r="C59" s="1050"/>
      <c r="E59" s="1740" t="s">
        <v>1414</v>
      </c>
      <c r="F59" s="1748"/>
      <c r="G59" s="1067">
        <v>7993</v>
      </c>
      <c r="H59" s="1067">
        <v>9096</v>
      </c>
      <c r="I59" s="1067">
        <v>9305</v>
      </c>
      <c r="J59" s="1067">
        <v>9490</v>
      </c>
      <c r="K59" s="1067">
        <v>8802</v>
      </c>
      <c r="L59" s="1067">
        <v>11497</v>
      </c>
      <c r="M59" s="1068">
        <v>10563</v>
      </c>
      <c r="N59" s="1061"/>
    </row>
    <row r="60" spans="2:14" ht="16.5" customHeight="1">
      <c r="B60" s="1049"/>
      <c r="C60" s="1050"/>
      <c r="E60" s="1740" t="s">
        <v>139</v>
      </c>
      <c r="F60" s="1748"/>
      <c r="G60" s="1067">
        <v>244</v>
      </c>
      <c r="H60" s="1067">
        <v>187</v>
      </c>
      <c r="I60" s="1067">
        <v>185</v>
      </c>
      <c r="J60" s="1067">
        <v>294</v>
      </c>
      <c r="K60" s="1067">
        <v>681</v>
      </c>
      <c r="L60" s="1067">
        <v>130</v>
      </c>
      <c r="M60" s="1068">
        <v>90</v>
      </c>
      <c r="N60" s="1061"/>
    </row>
    <row r="61" spans="2:13" s="1062" customFormat="1" ht="17.25" customHeight="1">
      <c r="B61" s="1742" t="s">
        <v>1415</v>
      </c>
      <c r="C61" s="1743"/>
      <c r="D61" s="1743"/>
      <c r="E61" s="1743"/>
      <c r="F61" s="1744"/>
      <c r="G61" s="1065">
        <v>86236</v>
      </c>
      <c r="H61" s="1065">
        <v>70644</v>
      </c>
      <c r="I61" s="1065">
        <v>63671</v>
      </c>
      <c r="J61" s="1065">
        <v>80924</v>
      </c>
      <c r="K61" s="1065">
        <v>81642</v>
      </c>
      <c r="L61" s="1065">
        <v>98947</v>
      </c>
      <c r="M61" s="1066">
        <v>85790</v>
      </c>
    </row>
    <row r="62" spans="2:14" ht="17.25" customHeight="1">
      <c r="B62" s="1049"/>
      <c r="C62" s="1050"/>
      <c r="E62" s="1740" t="s">
        <v>1416</v>
      </c>
      <c r="F62" s="1748"/>
      <c r="G62" s="1067">
        <v>66607</v>
      </c>
      <c r="H62" s="1067">
        <v>56085</v>
      </c>
      <c r="I62" s="1067">
        <v>48012</v>
      </c>
      <c r="J62" s="1067">
        <v>63972</v>
      </c>
      <c r="K62" s="1067">
        <v>58965</v>
      </c>
      <c r="L62" s="1067">
        <v>71624</v>
      </c>
      <c r="M62" s="1068">
        <v>70715</v>
      </c>
      <c r="N62" s="1061"/>
    </row>
    <row r="63" spans="2:14" ht="17.25" customHeight="1">
      <c r="B63" s="1049"/>
      <c r="C63" s="1050"/>
      <c r="E63" s="1740" t="s">
        <v>1417</v>
      </c>
      <c r="F63" s="1748"/>
      <c r="G63" s="1067">
        <v>5779</v>
      </c>
      <c r="H63" s="1067">
        <v>6728</v>
      </c>
      <c r="I63" s="1067">
        <v>5399</v>
      </c>
      <c r="J63" s="1067">
        <v>7480</v>
      </c>
      <c r="K63" s="1067">
        <v>7421</v>
      </c>
      <c r="L63" s="1067">
        <v>6473</v>
      </c>
      <c r="M63" s="1068">
        <v>6369</v>
      </c>
      <c r="N63" s="1061"/>
    </row>
    <row r="64" spans="2:14" ht="17.25" customHeight="1">
      <c r="B64" s="1049"/>
      <c r="C64" s="1050"/>
      <c r="E64" s="1740" t="s">
        <v>1418</v>
      </c>
      <c r="F64" s="1748"/>
      <c r="G64" s="1067">
        <v>6917</v>
      </c>
      <c r="H64" s="1067">
        <v>6431</v>
      </c>
      <c r="I64" s="1067">
        <v>8819</v>
      </c>
      <c r="J64" s="1067">
        <v>6828</v>
      </c>
      <c r="K64" s="1067">
        <v>9740</v>
      </c>
      <c r="L64" s="1067">
        <v>7946</v>
      </c>
      <c r="M64" s="1068">
        <v>7534</v>
      </c>
      <c r="N64" s="1061"/>
    </row>
    <row r="65" spans="2:14" ht="17.25" customHeight="1">
      <c r="B65" s="1049"/>
      <c r="C65" s="1050"/>
      <c r="E65" s="1740" t="s">
        <v>1419</v>
      </c>
      <c r="F65" s="1748"/>
      <c r="G65" s="1067">
        <v>6934</v>
      </c>
      <c r="H65" s="1067">
        <v>1394</v>
      </c>
      <c r="I65" s="1067">
        <v>1441</v>
      </c>
      <c r="J65" s="1067">
        <v>2644</v>
      </c>
      <c r="K65" s="1067">
        <v>5515</v>
      </c>
      <c r="L65" s="1067">
        <v>12903</v>
      </c>
      <c r="M65" s="1068">
        <v>1173</v>
      </c>
      <c r="N65" s="1061"/>
    </row>
    <row r="66" spans="2:13" s="1075" customFormat="1" ht="17.25" customHeight="1">
      <c r="B66" s="1742" t="s">
        <v>1420</v>
      </c>
      <c r="C66" s="1743"/>
      <c r="D66" s="1743"/>
      <c r="E66" s="1743"/>
      <c r="F66" s="1744"/>
      <c r="G66" s="1065">
        <v>68750</v>
      </c>
      <c r="H66" s="1065">
        <v>56536</v>
      </c>
      <c r="I66" s="1065">
        <v>52032</v>
      </c>
      <c r="J66" s="1065">
        <v>63698</v>
      </c>
      <c r="K66" s="1065">
        <v>52575</v>
      </c>
      <c r="L66" s="1065">
        <v>71044</v>
      </c>
      <c r="M66" s="1066">
        <v>60491</v>
      </c>
    </row>
    <row r="67" spans="2:14" ht="17.25" customHeight="1">
      <c r="B67" s="1752" t="s">
        <v>1364</v>
      </c>
      <c r="C67" s="1753"/>
      <c r="D67" s="1753"/>
      <c r="E67" s="1753"/>
      <c r="F67" s="1754"/>
      <c r="G67" s="1076">
        <v>7951</v>
      </c>
      <c r="H67" s="1076">
        <v>7154</v>
      </c>
      <c r="I67" s="1076">
        <v>5802</v>
      </c>
      <c r="J67" s="1076">
        <v>8929</v>
      </c>
      <c r="K67" s="1076">
        <v>8804</v>
      </c>
      <c r="L67" s="1076">
        <v>10776</v>
      </c>
      <c r="M67" s="1077">
        <v>7843</v>
      </c>
      <c r="N67" s="1061"/>
    </row>
    <row r="68" ht="17.25" customHeight="1">
      <c r="J68" s="1059"/>
    </row>
    <row r="69" ht="17.25" customHeight="1">
      <c r="J69" s="1074"/>
    </row>
  </sheetData>
  <mergeCells count="55">
    <mergeCell ref="B4:F4"/>
    <mergeCell ref="E65:F65"/>
    <mergeCell ref="B66:F66"/>
    <mergeCell ref="B67:F67"/>
    <mergeCell ref="C5:F5"/>
    <mergeCell ref="C6:F6"/>
    <mergeCell ref="C7:F7"/>
    <mergeCell ref="C8:F8"/>
    <mergeCell ref="B61:F61"/>
    <mergeCell ref="E62:F62"/>
    <mergeCell ref="E63:F63"/>
    <mergeCell ref="E64:F64"/>
    <mergeCell ref="B57:F57"/>
    <mergeCell ref="E58:F58"/>
    <mergeCell ref="E59:F59"/>
    <mergeCell ref="E60:F60"/>
    <mergeCell ref="E54:F54"/>
    <mergeCell ref="E55:F55"/>
    <mergeCell ref="E56:F56"/>
    <mergeCell ref="D50:F50"/>
    <mergeCell ref="E51:F51"/>
    <mergeCell ref="E52:F52"/>
    <mergeCell ref="E53:F53"/>
    <mergeCell ref="E46:F46"/>
    <mergeCell ref="D47:F47"/>
    <mergeCell ref="E48:F48"/>
    <mergeCell ref="E49:F49"/>
    <mergeCell ref="E42:F42"/>
    <mergeCell ref="E43:F43"/>
    <mergeCell ref="D44:F44"/>
    <mergeCell ref="E45:F45"/>
    <mergeCell ref="D29:F29"/>
    <mergeCell ref="E30:F30"/>
    <mergeCell ref="E33:F33"/>
    <mergeCell ref="D41:F41"/>
    <mergeCell ref="D25:F25"/>
    <mergeCell ref="B26:F26"/>
    <mergeCell ref="B27:F27"/>
    <mergeCell ref="B28:F28"/>
    <mergeCell ref="B21:F21"/>
    <mergeCell ref="D22:F22"/>
    <mergeCell ref="D23:F23"/>
    <mergeCell ref="D24:F24"/>
    <mergeCell ref="B17:F17"/>
    <mergeCell ref="D18:F18"/>
    <mergeCell ref="D19:F19"/>
    <mergeCell ref="D20:F20"/>
    <mergeCell ref="E13:F13"/>
    <mergeCell ref="E14:F14"/>
    <mergeCell ref="D15:F15"/>
    <mergeCell ref="B16:F16"/>
    <mergeCell ref="B9:F9"/>
    <mergeCell ref="B10:F10"/>
    <mergeCell ref="B11:F11"/>
    <mergeCell ref="D12:F12"/>
  </mergeCells>
  <printOptions/>
  <pageMargins left="0.75" right="0.75" top="1" bottom="1" header="0.512" footer="0.512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AO39"/>
  <sheetViews>
    <sheetView workbookViewId="0" topLeftCell="A1">
      <selection activeCell="A1" sqref="A1"/>
    </sheetView>
  </sheetViews>
  <sheetFormatPr defaultColWidth="9.00390625" defaultRowHeight="13.5"/>
  <cols>
    <col min="1" max="1" width="2.625" style="1078" customWidth="1"/>
    <col min="2" max="2" width="4.25390625" style="1078" customWidth="1"/>
    <col min="3" max="3" width="12.625" style="1078" customWidth="1"/>
    <col min="4" max="5" width="9.00390625" style="1078" customWidth="1"/>
    <col min="6" max="19" width="5.625" style="1078" customWidth="1"/>
    <col min="20" max="20" width="7.125" style="1078" customWidth="1"/>
    <col min="21" max="21" width="7.625" style="1078" customWidth="1"/>
    <col min="22" max="23" width="5.625" style="1078" customWidth="1"/>
    <col min="24" max="24" width="5.375" style="1078" customWidth="1"/>
    <col min="25" max="35" width="5.625" style="1078" customWidth="1"/>
    <col min="36" max="37" width="5.75390625" style="1078" customWidth="1"/>
    <col min="38" max="41" width="5.625" style="1078" customWidth="1"/>
    <col min="42" max="16384" width="9.00390625" style="1078" customWidth="1"/>
  </cols>
  <sheetData>
    <row r="1" spans="3:41" ht="14.25">
      <c r="C1" s="1080" t="s">
        <v>1465</v>
      </c>
      <c r="D1" s="1080"/>
      <c r="E1" s="1080"/>
      <c r="F1" s="1080"/>
      <c r="G1" s="1080"/>
      <c r="H1" s="1080"/>
      <c r="I1" s="1080"/>
      <c r="J1" s="1080"/>
      <c r="K1" s="1080"/>
      <c r="L1" s="1080"/>
      <c r="R1" s="1080"/>
      <c r="S1" s="1080"/>
      <c r="T1" s="1080"/>
      <c r="U1" s="1080"/>
      <c r="V1" s="1080"/>
      <c r="W1" s="1080"/>
      <c r="X1" s="1080"/>
      <c r="Y1" s="1080"/>
      <c r="Z1" s="1080"/>
      <c r="AA1" s="1080"/>
      <c r="AB1" s="1080"/>
      <c r="AC1" s="1080"/>
      <c r="AD1" s="1080"/>
      <c r="AJ1" s="1080"/>
      <c r="AK1" s="1080"/>
      <c r="AL1" s="1080"/>
      <c r="AM1" s="1080"/>
      <c r="AN1" s="1080"/>
      <c r="AO1" s="1080"/>
    </row>
    <row r="2" s="1081" customFormat="1" ht="12.75" thickBot="1">
      <c r="AN2" s="1081" t="s">
        <v>1422</v>
      </c>
    </row>
    <row r="3" spans="2:41" s="1081" customFormat="1" ht="27.75" customHeight="1" thickTop="1">
      <c r="B3" s="1765" t="s">
        <v>1423</v>
      </c>
      <c r="C3" s="1766"/>
      <c r="D3" s="1758" t="s">
        <v>970</v>
      </c>
      <c r="E3" s="1759"/>
      <c r="F3" s="1758" t="s">
        <v>1424</v>
      </c>
      <c r="G3" s="1759"/>
      <c r="H3" s="1758" t="s">
        <v>1425</v>
      </c>
      <c r="I3" s="1759"/>
      <c r="J3" s="1758" t="s">
        <v>1426</v>
      </c>
      <c r="K3" s="1759"/>
      <c r="L3" s="1758" t="s">
        <v>1427</v>
      </c>
      <c r="M3" s="1759"/>
      <c r="N3" s="1758" t="s">
        <v>1428</v>
      </c>
      <c r="O3" s="1759"/>
      <c r="P3" s="1758" t="s">
        <v>1429</v>
      </c>
      <c r="Q3" s="1769"/>
      <c r="R3" s="1758" t="s">
        <v>1430</v>
      </c>
      <c r="S3" s="1771"/>
      <c r="T3" s="1770" t="s">
        <v>1431</v>
      </c>
      <c r="U3" s="1771"/>
      <c r="V3" s="1770" t="s">
        <v>1432</v>
      </c>
      <c r="W3" s="1771"/>
      <c r="X3" s="1758" t="s">
        <v>1433</v>
      </c>
      <c r="Y3" s="1759"/>
      <c r="Z3" s="1758" t="s">
        <v>1434</v>
      </c>
      <c r="AA3" s="1759"/>
      <c r="AB3" s="1758" t="s">
        <v>1435</v>
      </c>
      <c r="AC3" s="1759"/>
      <c r="AD3" s="1774" t="s">
        <v>1436</v>
      </c>
      <c r="AE3" s="1771"/>
      <c r="AF3" s="1758" t="s">
        <v>1437</v>
      </c>
      <c r="AG3" s="1759"/>
      <c r="AH3" s="1758" t="s">
        <v>1438</v>
      </c>
      <c r="AI3" s="1769"/>
      <c r="AJ3" s="1758" t="s">
        <v>1439</v>
      </c>
      <c r="AK3" s="1771"/>
      <c r="AL3" s="1772" t="s">
        <v>1440</v>
      </c>
      <c r="AM3" s="1773"/>
      <c r="AN3" s="1770" t="s">
        <v>1441</v>
      </c>
      <c r="AO3" s="1771"/>
    </row>
    <row r="4" spans="2:41" s="1081" customFormat="1" ht="15.75" customHeight="1">
      <c r="B4" s="1767"/>
      <c r="C4" s="1768"/>
      <c r="D4" s="1082" t="s">
        <v>1442</v>
      </c>
      <c r="E4" s="1082" t="s">
        <v>1443</v>
      </c>
      <c r="F4" s="1082" t="s">
        <v>1442</v>
      </c>
      <c r="G4" s="1082" t="s">
        <v>1443</v>
      </c>
      <c r="H4" s="1082" t="s">
        <v>1442</v>
      </c>
      <c r="I4" s="1082" t="s">
        <v>1443</v>
      </c>
      <c r="J4" s="1082" t="s">
        <v>1442</v>
      </c>
      <c r="K4" s="1082" t="s">
        <v>1443</v>
      </c>
      <c r="L4" s="1082" t="s">
        <v>1442</v>
      </c>
      <c r="M4" s="1082" t="s">
        <v>1443</v>
      </c>
      <c r="N4" s="1082" t="s">
        <v>1442</v>
      </c>
      <c r="O4" s="1082" t="s">
        <v>1443</v>
      </c>
      <c r="P4" s="1082" t="s">
        <v>1442</v>
      </c>
      <c r="Q4" s="1083" t="s">
        <v>1443</v>
      </c>
      <c r="R4" s="1082" t="s">
        <v>1442</v>
      </c>
      <c r="S4" s="1082" t="s">
        <v>1443</v>
      </c>
      <c r="T4" s="1084" t="s">
        <v>1442</v>
      </c>
      <c r="U4" s="1082" t="s">
        <v>1443</v>
      </c>
      <c r="V4" s="1084" t="s">
        <v>1442</v>
      </c>
      <c r="W4" s="1082" t="s">
        <v>1443</v>
      </c>
      <c r="X4" s="1082" t="s">
        <v>1442</v>
      </c>
      <c r="Y4" s="1082" t="s">
        <v>1443</v>
      </c>
      <c r="Z4" s="1082" t="s">
        <v>1442</v>
      </c>
      <c r="AA4" s="1082" t="s">
        <v>1443</v>
      </c>
      <c r="AB4" s="1082" t="s">
        <v>1442</v>
      </c>
      <c r="AC4" s="1082" t="s">
        <v>1443</v>
      </c>
      <c r="AD4" s="1082" t="s">
        <v>1442</v>
      </c>
      <c r="AE4" s="1082" t="s">
        <v>1443</v>
      </c>
      <c r="AF4" s="1082" t="s">
        <v>1442</v>
      </c>
      <c r="AG4" s="1082" t="s">
        <v>1443</v>
      </c>
      <c r="AH4" s="1082" t="s">
        <v>1442</v>
      </c>
      <c r="AI4" s="1083" t="s">
        <v>1443</v>
      </c>
      <c r="AJ4" s="1082" t="s">
        <v>1442</v>
      </c>
      <c r="AK4" s="1082" t="s">
        <v>1443</v>
      </c>
      <c r="AL4" s="1084" t="s">
        <v>1442</v>
      </c>
      <c r="AM4" s="1082" t="s">
        <v>1443</v>
      </c>
      <c r="AN4" s="1084" t="s">
        <v>1442</v>
      </c>
      <c r="AO4" s="1082" t="s">
        <v>1443</v>
      </c>
    </row>
    <row r="5" spans="2:41" s="1081" customFormat="1" ht="12">
      <c r="B5" s="1085"/>
      <c r="C5" s="1086"/>
      <c r="D5" s="1087"/>
      <c r="E5" s="1087"/>
      <c r="F5" s="1087"/>
      <c r="G5" s="1087"/>
      <c r="H5" s="1087"/>
      <c r="I5" s="1087"/>
      <c r="J5" s="1087"/>
      <c r="K5" s="1087"/>
      <c r="L5" s="1087"/>
      <c r="M5" s="1087"/>
      <c r="N5" s="1087"/>
      <c r="O5" s="1087"/>
      <c r="P5" s="1087"/>
      <c r="Q5" s="1087"/>
      <c r="R5" s="1087"/>
      <c r="S5" s="1087"/>
      <c r="T5" s="1087"/>
      <c r="U5" s="1088"/>
      <c r="V5" s="1087"/>
      <c r="W5" s="1088"/>
      <c r="X5" s="1087"/>
      <c r="Y5" s="1087"/>
      <c r="Z5" s="1087"/>
      <c r="AA5" s="1087"/>
      <c r="AB5" s="1087"/>
      <c r="AC5" s="1087"/>
      <c r="AD5" s="1087"/>
      <c r="AE5" s="1087"/>
      <c r="AF5" s="1087"/>
      <c r="AG5" s="1087"/>
      <c r="AH5" s="1087"/>
      <c r="AI5" s="1087"/>
      <c r="AJ5" s="1087"/>
      <c r="AK5" s="1087"/>
      <c r="AL5" s="1087"/>
      <c r="AM5" s="1088"/>
      <c r="AN5" s="1087"/>
      <c r="AO5" s="1089"/>
    </row>
    <row r="6" spans="2:41" s="1090" customFormat="1" ht="13.5">
      <c r="B6" s="1760" t="s">
        <v>1444</v>
      </c>
      <c r="C6" s="1761"/>
      <c r="D6" s="1091">
        <f>SUM(F6,H6,J6,L6,N6,P6,R6,T6,V6,X6,Z6,AB6,AD6,AF6,AH6,AJ6,AL6,AN6)</f>
        <v>9433</v>
      </c>
      <c r="E6" s="1091">
        <f>SUM(G6,I6,K6,M6,O6,Q6,S6,U6,W6,Y6,AA6,AC6,AE6,AG6,AI6,AK6,AM6,AO6)</f>
        <v>6220</v>
      </c>
      <c r="F6" s="1091">
        <v>16</v>
      </c>
      <c r="G6" s="1091">
        <v>15</v>
      </c>
      <c r="H6" s="1091">
        <v>9</v>
      </c>
      <c r="I6" s="1091">
        <v>8</v>
      </c>
      <c r="J6" s="1091">
        <v>13</v>
      </c>
      <c r="K6" s="1091">
        <v>12</v>
      </c>
      <c r="L6" s="1091">
        <v>35</v>
      </c>
      <c r="M6" s="1091">
        <v>29</v>
      </c>
      <c r="N6" s="1091">
        <v>255</v>
      </c>
      <c r="O6" s="1091">
        <v>251</v>
      </c>
      <c r="P6" s="1091">
        <v>354</v>
      </c>
      <c r="Q6" s="1091">
        <v>348</v>
      </c>
      <c r="R6" s="1091">
        <v>118</v>
      </c>
      <c r="S6" s="1091">
        <v>115</v>
      </c>
      <c r="T6" s="1091">
        <v>7349</v>
      </c>
      <c r="U6" s="1091">
        <v>4211</v>
      </c>
      <c r="V6" s="1091">
        <v>47</v>
      </c>
      <c r="W6" s="1091">
        <v>48</v>
      </c>
      <c r="X6" s="1091">
        <v>681</v>
      </c>
      <c r="Y6" s="1091">
        <v>640</v>
      </c>
      <c r="Z6" s="1091">
        <v>46</v>
      </c>
      <c r="AA6" s="1091">
        <v>47</v>
      </c>
      <c r="AB6" s="1091">
        <v>77</v>
      </c>
      <c r="AC6" s="1091">
        <v>77</v>
      </c>
      <c r="AD6" s="1091">
        <v>22</v>
      </c>
      <c r="AE6" s="1091">
        <v>22</v>
      </c>
      <c r="AF6" s="1091">
        <v>6</v>
      </c>
      <c r="AG6" s="1091">
        <v>6</v>
      </c>
      <c r="AH6" s="1091">
        <v>21</v>
      </c>
      <c r="AI6" s="1091">
        <v>21</v>
      </c>
      <c r="AJ6" s="1091">
        <v>75</v>
      </c>
      <c r="AK6" s="1091">
        <v>72</v>
      </c>
      <c r="AL6" s="1091">
        <v>46</v>
      </c>
      <c r="AM6" s="1091">
        <v>46</v>
      </c>
      <c r="AN6" s="1091">
        <v>263</v>
      </c>
      <c r="AO6" s="1092">
        <v>252</v>
      </c>
    </row>
    <row r="7" spans="2:41" s="1090" customFormat="1" ht="13.5">
      <c r="B7" s="1762" t="s">
        <v>1445</v>
      </c>
      <c r="C7" s="1761"/>
      <c r="D7" s="1091">
        <f aca="true" t="shared" si="0" ref="D7:AO7">SUM(D9:D20)</f>
        <v>9121</v>
      </c>
      <c r="E7" s="1091">
        <f t="shared" si="0"/>
        <v>6118</v>
      </c>
      <c r="F7" s="1091">
        <f t="shared" si="0"/>
        <v>9</v>
      </c>
      <c r="G7" s="1091">
        <f t="shared" si="0"/>
        <v>7</v>
      </c>
      <c r="H7" s="1091">
        <f t="shared" si="0"/>
        <v>6</v>
      </c>
      <c r="I7" s="1091">
        <f t="shared" si="0"/>
        <v>6</v>
      </c>
      <c r="J7" s="1091">
        <f t="shared" si="0"/>
        <v>9</v>
      </c>
      <c r="K7" s="1091">
        <f t="shared" si="0"/>
        <v>6</v>
      </c>
      <c r="L7" s="1091">
        <f t="shared" si="0"/>
        <v>22</v>
      </c>
      <c r="M7" s="1091">
        <f t="shared" si="0"/>
        <v>23</v>
      </c>
      <c r="N7" s="1091">
        <f t="shared" si="0"/>
        <v>237</v>
      </c>
      <c r="O7" s="1091">
        <f t="shared" si="0"/>
        <v>234</v>
      </c>
      <c r="P7" s="1091">
        <f t="shared" si="0"/>
        <v>294</v>
      </c>
      <c r="Q7" s="1091">
        <f t="shared" si="0"/>
        <v>290</v>
      </c>
      <c r="R7" s="1091">
        <f t="shared" si="0"/>
        <v>104</v>
      </c>
      <c r="S7" s="1091">
        <f t="shared" si="0"/>
        <v>100</v>
      </c>
      <c r="T7" s="1091">
        <f t="shared" si="0"/>
        <v>7088</v>
      </c>
      <c r="U7" s="1091">
        <f t="shared" si="0"/>
        <v>4140</v>
      </c>
      <c r="V7" s="1091">
        <f t="shared" si="0"/>
        <v>57</v>
      </c>
      <c r="W7" s="1091">
        <f t="shared" si="0"/>
        <v>57</v>
      </c>
      <c r="X7" s="1091">
        <f t="shared" si="0"/>
        <v>735</v>
      </c>
      <c r="Y7" s="1091">
        <f t="shared" si="0"/>
        <v>710</v>
      </c>
      <c r="Z7" s="1091">
        <f t="shared" si="0"/>
        <v>105</v>
      </c>
      <c r="AA7" s="1091">
        <f t="shared" si="0"/>
        <v>105</v>
      </c>
      <c r="AB7" s="1091">
        <f t="shared" si="0"/>
        <v>66</v>
      </c>
      <c r="AC7" s="1091">
        <f t="shared" si="0"/>
        <v>64</v>
      </c>
      <c r="AD7" s="1091">
        <f t="shared" si="0"/>
        <v>2</v>
      </c>
      <c r="AE7" s="1091">
        <f t="shared" si="0"/>
        <v>2</v>
      </c>
      <c r="AF7" s="1091">
        <f t="shared" si="0"/>
        <v>12</v>
      </c>
      <c r="AG7" s="1091">
        <f t="shared" si="0"/>
        <v>12</v>
      </c>
      <c r="AH7" s="1091">
        <f t="shared" si="0"/>
        <v>7</v>
      </c>
      <c r="AI7" s="1091">
        <f t="shared" si="0"/>
        <v>7</v>
      </c>
      <c r="AJ7" s="1091">
        <f t="shared" si="0"/>
        <v>81</v>
      </c>
      <c r="AK7" s="1091">
        <f t="shared" si="0"/>
        <v>78</v>
      </c>
      <c r="AL7" s="1091">
        <f t="shared" si="0"/>
        <v>46</v>
      </c>
      <c r="AM7" s="1091">
        <f t="shared" si="0"/>
        <v>46</v>
      </c>
      <c r="AN7" s="1091">
        <f t="shared" si="0"/>
        <v>241</v>
      </c>
      <c r="AO7" s="1092">
        <f t="shared" si="0"/>
        <v>231</v>
      </c>
    </row>
    <row r="8" spans="2:41" s="1081" customFormat="1" ht="12">
      <c r="B8" s="1085"/>
      <c r="C8" s="1086"/>
      <c r="D8" s="1087"/>
      <c r="E8" s="1087"/>
      <c r="F8" s="1087"/>
      <c r="G8" s="1087"/>
      <c r="H8" s="1087"/>
      <c r="I8" s="1087"/>
      <c r="J8" s="1087"/>
      <c r="K8" s="1087"/>
      <c r="L8" s="1087"/>
      <c r="M8" s="1087"/>
      <c r="N8" s="1087"/>
      <c r="O8" s="1087"/>
      <c r="P8" s="1087"/>
      <c r="Q8" s="1087"/>
      <c r="R8" s="1087"/>
      <c r="S8" s="1087"/>
      <c r="T8" s="1087"/>
      <c r="U8" s="1087"/>
      <c r="V8" s="1087"/>
      <c r="W8" s="1087"/>
      <c r="X8" s="1087"/>
      <c r="Y8" s="1087"/>
      <c r="Z8" s="1087"/>
      <c r="AA8" s="1087"/>
      <c r="AB8" s="1087"/>
      <c r="AC8" s="1087"/>
      <c r="AD8" s="1087"/>
      <c r="AE8" s="1087"/>
      <c r="AF8" s="1087"/>
      <c r="AG8" s="1087"/>
      <c r="AH8" s="1087"/>
      <c r="AI8" s="1087"/>
      <c r="AJ8" s="1087"/>
      <c r="AK8" s="1087"/>
      <c r="AL8" s="1087"/>
      <c r="AM8" s="1087"/>
      <c r="AN8" s="1087"/>
      <c r="AO8" s="1093"/>
    </row>
    <row r="9" spans="2:41" s="1081" customFormat="1" ht="12">
      <c r="B9" s="1763" t="s">
        <v>1446</v>
      </c>
      <c r="C9" s="1094" t="s">
        <v>1447</v>
      </c>
      <c r="D9" s="1087">
        <f aca="true" t="shared" si="1" ref="D9:D20">SUM(F9,H9,J9,L9,N9,P9,R9,T9,V9,X9,Z9,AB9,AD9,AF9,AH9,AJ9,AL9,AN9)</f>
        <v>645</v>
      </c>
      <c r="E9" s="1087">
        <f aca="true" t="shared" si="2" ref="E9:E20">SUM(G9,I9,K9,M9,O9,Q9,S9,U9,W9,Y9,AA9,AC9,AE9,AG9,AI9,AK9,AM9,AO9)</f>
        <v>463</v>
      </c>
      <c r="F9" s="1087">
        <v>2</v>
      </c>
      <c r="G9" s="1087">
        <v>2</v>
      </c>
      <c r="H9" s="1087">
        <v>0</v>
      </c>
      <c r="I9" s="1087">
        <v>0</v>
      </c>
      <c r="J9" s="1087">
        <v>3</v>
      </c>
      <c r="K9" s="1087">
        <v>3</v>
      </c>
      <c r="L9" s="1087">
        <v>1</v>
      </c>
      <c r="M9" s="1087">
        <v>1</v>
      </c>
      <c r="N9" s="1087">
        <v>30</v>
      </c>
      <c r="O9" s="1087">
        <v>30</v>
      </c>
      <c r="P9" s="1087">
        <v>29</v>
      </c>
      <c r="Q9" s="1087">
        <v>29</v>
      </c>
      <c r="R9" s="1087">
        <v>7</v>
      </c>
      <c r="S9" s="1087">
        <v>7</v>
      </c>
      <c r="T9" s="1087">
        <v>462</v>
      </c>
      <c r="U9" s="1087">
        <v>290</v>
      </c>
      <c r="V9" s="1087">
        <v>12</v>
      </c>
      <c r="W9" s="1087">
        <v>12</v>
      </c>
      <c r="X9" s="1087">
        <v>55</v>
      </c>
      <c r="Y9" s="1087">
        <v>47</v>
      </c>
      <c r="Z9" s="1087">
        <v>6</v>
      </c>
      <c r="AA9" s="1087">
        <v>6</v>
      </c>
      <c r="AB9" s="1087">
        <v>2</v>
      </c>
      <c r="AC9" s="1087">
        <v>2</v>
      </c>
      <c r="AD9" s="1087">
        <v>0</v>
      </c>
      <c r="AE9" s="1087">
        <v>0</v>
      </c>
      <c r="AF9" s="1087">
        <v>0</v>
      </c>
      <c r="AG9" s="1087">
        <v>0</v>
      </c>
      <c r="AH9" s="1087">
        <v>6</v>
      </c>
      <c r="AI9" s="1087">
        <v>6</v>
      </c>
      <c r="AJ9" s="1087">
        <v>15</v>
      </c>
      <c r="AK9" s="1087">
        <v>13</v>
      </c>
      <c r="AL9" s="1087">
        <v>3</v>
      </c>
      <c r="AM9" s="1087">
        <v>3</v>
      </c>
      <c r="AN9" s="1087">
        <v>12</v>
      </c>
      <c r="AO9" s="1093">
        <v>12</v>
      </c>
    </row>
    <row r="10" spans="2:41" s="1081" customFormat="1" ht="12">
      <c r="B10" s="1763"/>
      <c r="C10" s="1094">
        <v>2</v>
      </c>
      <c r="D10" s="1087">
        <f t="shared" si="1"/>
        <v>600</v>
      </c>
      <c r="E10" s="1087">
        <f t="shared" si="2"/>
        <v>472</v>
      </c>
      <c r="F10" s="1087">
        <v>1</v>
      </c>
      <c r="G10" s="1087">
        <v>1</v>
      </c>
      <c r="H10" s="1087">
        <v>0</v>
      </c>
      <c r="I10" s="1087">
        <v>0</v>
      </c>
      <c r="J10" s="1087">
        <v>0</v>
      </c>
      <c r="K10" s="1087">
        <v>0</v>
      </c>
      <c r="L10" s="1087">
        <v>1</v>
      </c>
      <c r="M10" s="1087">
        <v>2</v>
      </c>
      <c r="N10" s="1087">
        <v>19</v>
      </c>
      <c r="O10" s="1087">
        <v>19</v>
      </c>
      <c r="P10" s="1087">
        <v>22</v>
      </c>
      <c r="Q10" s="1087">
        <v>21</v>
      </c>
      <c r="R10" s="1087">
        <v>5</v>
      </c>
      <c r="S10" s="1087">
        <v>5</v>
      </c>
      <c r="T10" s="1087">
        <v>439</v>
      </c>
      <c r="U10" s="1087">
        <v>316</v>
      </c>
      <c r="V10" s="1087">
        <v>9</v>
      </c>
      <c r="W10" s="1087">
        <v>9</v>
      </c>
      <c r="X10" s="1087">
        <v>59</v>
      </c>
      <c r="Y10" s="1087">
        <v>56</v>
      </c>
      <c r="Z10" s="1087">
        <v>19</v>
      </c>
      <c r="AA10" s="1087">
        <v>20</v>
      </c>
      <c r="AB10" s="1087">
        <v>3</v>
      </c>
      <c r="AC10" s="1087">
        <v>3</v>
      </c>
      <c r="AD10" s="1087">
        <v>0</v>
      </c>
      <c r="AE10" s="1087">
        <v>0</v>
      </c>
      <c r="AF10" s="1087">
        <v>0</v>
      </c>
      <c r="AG10" s="1087">
        <v>0</v>
      </c>
      <c r="AH10" s="1087">
        <v>0</v>
      </c>
      <c r="AI10" s="1087">
        <v>0</v>
      </c>
      <c r="AJ10" s="1087">
        <v>2</v>
      </c>
      <c r="AK10" s="1087">
        <v>1</v>
      </c>
      <c r="AL10" s="1087">
        <v>3</v>
      </c>
      <c r="AM10" s="1087">
        <v>3</v>
      </c>
      <c r="AN10" s="1087">
        <v>18</v>
      </c>
      <c r="AO10" s="1093">
        <v>16</v>
      </c>
    </row>
    <row r="11" spans="2:41" s="1081" customFormat="1" ht="12">
      <c r="B11" s="1763"/>
      <c r="C11" s="1094">
        <v>3</v>
      </c>
      <c r="D11" s="1087">
        <f t="shared" si="1"/>
        <v>837</v>
      </c>
      <c r="E11" s="1087">
        <f t="shared" si="2"/>
        <v>583</v>
      </c>
      <c r="F11" s="1087">
        <v>1</v>
      </c>
      <c r="G11" s="1087">
        <v>1</v>
      </c>
      <c r="H11" s="1087">
        <v>1</v>
      </c>
      <c r="I11" s="1087">
        <v>1</v>
      </c>
      <c r="J11" s="1087">
        <v>0</v>
      </c>
      <c r="K11" s="1087">
        <v>0</v>
      </c>
      <c r="L11" s="1087">
        <v>1</v>
      </c>
      <c r="M11" s="1087">
        <v>3</v>
      </c>
      <c r="N11" s="1087">
        <v>12</v>
      </c>
      <c r="O11" s="1087">
        <v>12</v>
      </c>
      <c r="P11" s="1087">
        <v>21</v>
      </c>
      <c r="Q11" s="1087">
        <v>21</v>
      </c>
      <c r="R11" s="1087">
        <v>12</v>
      </c>
      <c r="S11" s="1087">
        <v>12</v>
      </c>
      <c r="T11" s="1087">
        <v>591</v>
      </c>
      <c r="U11" s="1087">
        <v>331</v>
      </c>
      <c r="V11" s="1087">
        <v>4</v>
      </c>
      <c r="W11" s="1087">
        <v>4</v>
      </c>
      <c r="X11" s="1087">
        <v>132</v>
      </c>
      <c r="Y11" s="1087">
        <v>134</v>
      </c>
      <c r="Z11" s="1087">
        <v>9</v>
      </c>
      <c r="AA11" s="1087">
        <v>9</v>
      </c>
      <c r="AB11" s="1087">
        <v>10</v>
      </c>
      <c r="AC11" s="1087">
        <v>10</v>
      </c>
      <c r="AD11" s="1087">
        <v>0</v>
      </c>
      <c r="AE11" s="1087">
        <v>0</v>
      </c>
      <c r="AF11" s="1087">
        <v>0</v>
      </c>
      <c r="AG11" s="1087">
        <v>0</v>
      </c>
      <c r="AH11" s="1087">
        <v>0</v>
      </c>
      <c r="AI11" s="1087">
        <v>0</v>
      </c>
      <c r="AJ11" s="1087">
        <v>11</v>
      </c>
      <c r="AK11" s="1087">
        <v>12</v>
      </c>
      <c r="AL11" s="1087">
        <v>8</v>
      </c>
      <c r="AM11" s="1087">
        <v>8</v>
      </c>
      <c r="AN11" s="1087">
        <v>24</v>
      </c>
      <c r="AO11" s="1093">
        <v>25</v>
      </c>
    </row>
    <row r="12" spans="2:41" s="1081" customFormat="1" ht="12">
      <c r="B12" s="1763"/>
      <c r="C12" s="1094">
        <v>4</v>
      </c>
      <c r="D12" s="1087">
        <f t="shared" si="1"/>
        <v>831</v>
      </c>
      <c r="E12" s="1087">
        <f t="shared" si="2"/>
        <v>540</v>
      </c>
      <c r="F12" s="1087">
        <v>1</v>
      </c>
      <c r="G12" s="1087">
        <v>1</v>
      </c>
      <c r="H12" s="1087">
        <v>0</v>
      </c>
      <c r="I12" s="1087">
        <v>0</v>
      </c>
      <c r="J12" s="1087">
        <v>0</v>
      </c>
      <c r="K12" s="1087">
        <v>0</v>
      </c>
      <c r="L12" s="1087">
        <v>2</v>
      </c>
      <c r="M12" s="1087">
        <v>2</v>
      </c>
      <c r="N12" s="1087">
        <v>13</v>
      </c>
      <c r="O12" s="1087">
        <v>13</v>
      </c>
      <c r="P12" s="1087">
        <v>26</v>
      </c>
      <c r="Q12" s="1087">
        <v>25</v>
      </c>
      <c r="R12" s="1087">
        <v>7</v>
      </c>
      <c r="S12" s="1087">
        <v>5</v>
      </c>
      <c r="T12" s="1087">
        <v>635</v>
      </c>
      <c r="U12" s="1087">
        <v>353</v>
      </c>
      <c r="V12" s="1087">
        <v>7</v>
      </c>
      <c r="W12" s="1087">
        <v>7</v>
      </c>
      <c r="X12" s="1087">
        <v>94</v>
      </c>
      <c r="Y12" s="1087">
        <v>93</v>
      </c>
      <c r="Z12" s="1087">
        <v>17</v>
      </c>
      <c r="AA12" s="1087">
        <v>17</v>
      </c>
      <c r="AB12" s="1087">
        <v>3</v>
      </c>
      <c r="AC12" s="1087">
        <v>3</v>
      </c>
      <c r="AD12" s="1087">
        <v>0</v>
      </c>
      <c r="AE12" s="1087">
        <v>0</v>
      </c>
      <c r="AF12" s="1087">
        <v>0</v>
      </c>
      <c r="AG12" s="1087">
        <v>0</v>
      </c>
      <c r="AH12" s="1087">
        <v>0</v>
      </c>
      <c r="AI12" s="1087">
        <v>0</v>
      </c>
      <c r="AJ12" s="1087">
        <v>3</v>
      </c>
      <c r="AK12" s="1087">
        <v>3</v>
      </c>
      <c r="AL12" s="1087">
        <v>4</v>
      </c>
      <c r="AM12" s="1087">
        <v>4</v>
      </c>
      <c r="AN12" s="1087">
        <v>19</v>
      </c>
      <c r="AO12" s="1093">
        <v>14</v>
      </c>
    </row>
    <row r="13" spans="2:41" s="1081" customFormat="1" ht="12">
      <c r="B13" s="1763"/>
      <c r="C13" s="1094">
        <v>5</v>
      </c>
      <c r="D13" s="1087">
        <f t="shared" si="1"/>
        <v>869</v>
      </c>
      <c r="E13" s="1087">
        <f t="shared" si="2"/>
        <v>568</v>
      </c>
      <c r="F13" s="1087">
        <v>0</v>
      </c>
      <c r="G13" s="1087">
        <v>0</v>
      </c>
      <c r="H13" s="1087">
        <v>0</v>
      </c>
      <c r="I13" s="1087">
        <v>0</v>
      </c>
      <c r="J13" s="1087">
        <v>0</v>
      </c>
      <c r="K13" s="1087">
        <v>0</v>
      </c>
      <c r="L13" s="1087">
        <v>1</v>
      </c>
      <c r="M13" s="1087">
        <v>1</v>
      </c>
      <c r="N13" s="1087">
        <v>18</v>
      </c>
      <c r="O13" s="1087">
        <v>17</v>
      </c>
      <c r="P13" s="1087">
        <v>27</v>
      </c>
      <c r="Q13" s="1087">
        <v>27</v>
      </c>
      <c r="R13" s="1087">
        <v>11</v>
      </c>
      <c r="S13" s="1087">
        <v>11</v>
      </c>
      <c r="T13" s="1087">
        <v>710</v>
      </c>
      <c r="U13" s="1087">
        <v>408</v>
      </c>
      <c r="V13" s="1087">
        <v>6</v>
      </c>
      <c r="W13" s="1087">
        <v>6</v>
      </c>
      <c r="X13" s="1087">
        <v>57</v>
      </c>
      <c r="Y13" s="1087">
        <v>57</v>
      </c>
      <c r="Z13" s="1087">
        <v>6</v>
      </c>
      <c r="AA13" s="1087">
        <v>6</v>
      </c>
      <c r="AB13" s="1087">
        <v>12</v>
      </c>
      <c r="AC13" s="1087">
        <v>12</v>
      </c>
      <c r="AD13" s="1087">
        <v>0</v>
      </c>
      <c r="AE13" s="1087">
        <v>0</v>
      </c>
      <c r="AF13" s="1087">
        <v>1</v>
      </c>
      <c r="AG13" s="1087">
        <v>1</v>
      </c>
      <c r="AH13" s="1087">
        <v>0</v>
      </c>
      <c r="AI13" s="1087">
        <v>0</v>
      </c>
      <c r="AJ13" s="1087">
        <v>4</v>
      </c>
      <c r="AK13" s="1087">
        <v>4</v>
      </c>
      <c r="AL13" s="1087">
        <v>2</v>
      </c>
      <c r="AM13" s="1087">
        <v>2</v>
      </c>
      <c r="AN13" s="1087">
        <v>14</v>
      </c>
      <c r="AO13" s="1093">
        <v>16</v>
      </c>
    </row>
    <row r="14" spans="2:41" s="1081" customFormat="1" ht="12">
      <c r="B14" s="1763"/>
      <c r="C14" s="1094">
        <v>6</v>
      </c>
      <c r="D14" s="1087">
        <f t="shared" si="1"/>
        <v>822</v>
      </c>
      <c r="E14" s="1087">
        <f t="shared" si="2"/>
        <v>585</v>
      </c>
      <c r="F14" s="1087">
        <v>3</v>
      </c>
      <c r="G14" s="1087">
        <v>1</v>
      </c>
      <c r="H14" s="1087">
        <v>0</v>
      </c>
      <c r="I14" s="1087">
        <v>0</v>
      </c>
      <c r="J14" s="1087">
        <v>3</v>
      </c>
      <c r="K14" s="1087">
        <v>1</v>
      </c>
      <c r="L14" s="1087">
        <v>1</v>
      </c>
      <c r="M14" s="1087">
        <v>1</v>
      </c>
      <c r="N14" s="1087">
        <v>27</v>
      </c>
      <c r="O14" s="1087">
        <v>26</v>
      </c>
      <c r="P14" s="1087">
        <v>28</v>
      </c>
      <c r="Q14" s="1087">
        <v>26</v>
      </c>
      <c r="R14" s="1087">
        <v>13</v>
      </c>
      <c r="S14" s="1087">
        <v>13</v>
      </c>
      <c r="T14" s="1087">
        <v>677</v>
      </c>
      <c r="U14" s="1087">
        <v>447</v>
      </c>
      <c r="V14" s="1087">
        <v>4</v>
      </c>
      <c r="W14" s="1087">
        <v>4</v>
      </c>
      <c r="X14" s="1087">
        <v>27</v>
      </c>
      <c r="Y14" s="1087">
        <v>26</v>
      </c>
      <c r="Z14" s="1087">
        <v>5</v>
      </c>
      <c r="AA14" s="1087">
        <v>5</v>
      </c>
      <c r="AB14" s="1087">
        <v>7</v>
      </c>
      <c r="AC14" s="1087">
        <v>6</v>
      </c>
      <c r="AD14" s="1087">
        <v>2</v>
      </c>
      <c r="AE14" s="1087">
        <v>2</v>
      </c>
      <c r="AF14" s="1087">
        <v>0</v>
      </c>
      <c r="AG14" s="1087">
        <v>0</v>
      </c>
      <c r="AH14" s="1087">
        <v>0</v>
      </c>
      <c r="AI14" s="1087">
        <v>0</v>
      </c>
      <c r="AJ14" s="1087">
        <v>5</v>
      </c>
      <c r="AK14" s="1087">
        <v>7</v>
      </c>
      <c r="AL14" s="1087">
        <v>3</v>
      </c>
      <c r="AM14" s="1087">
        <v>3</v>
      </c>
      <c r="AN14" s="1087">
        <v>17</v>
      </c>
      <c r="AO14" s="1093">
        <v>17</v>
      </c>
    </row>
    <row r="15" spans="2:41" s="1081" customFormat="1" ht="12">
      <c r="B15" s="1763"/>
      <c r="C15" s="1094">
        <v>7</v>
      </c>
      <c r="D15" s="1087">
        <f t="shared" si="1"/>
        <v>886</v>
      </c>
      <c r="E15" s="1087">
        <f t="shared" si="2"/>
        <v>548</v>
      </c>
      <c r="F15" s="1087">
        <v>0</v>
      </c>
      <c r="G15" s="1087">
        <v>0</v>
      </c>
      <c r="H15" s="1087">
        <v>0</v>
      </c>
      <c r="I15" s="1087">
        <v>0</v>
      </c>
      <c r="J15" s="1087">
        <v>0</v>
      </c>
      <c r="K15" s="1087">
        <v>0</v>
      </c>
      <c r="L15" s="1087">
        <v>1</v>
      </c>
      <c r="M15" s="1087">
        <v>1</v>
      </c>
      <c r="N15" s="1087">
        <v>23</v>
      </c>
      <c r="O15" s="1087">
        <v>23</v>
      </c>
      <c r="P15" s="1087">
        <v>16</v>
      </c>
      <c r="Q15" s="1087">
        <v>16</v>
      </c>
      <c r="R15" s="1087">
        <v>11</v>
      </c>
      <c r="S15" s="1087">
        <v>11</v>
      </c>
      <c r="T15" s="1087">
        <v>675</v>
      </c>
      <c r="U15" s="1087">
        <v>342</v>
      </c>
      <c r="V15" s="1087">
        <v>6</v>
      </c>
      <c r="W15" s="1087">
        <v>6</v>
      </c>
      <c r="X15" s="1087">
        <v>68</v>
      </c>
      <c r="Y15" s="1087">
        <v>64</v>
      </c>
      <c r="Z15" s="1087">
        <v>5</v>
      </c>
      <c r="AA15" s="1087">
        <v>5</v>
      </c>
      <c r="AB15" s="1087">
        <v>9</v>
      </c>
      <c r="AC15" s="1087">
        <v>9</v>
      </c>
      <c r="AD15" s="1087">
        <v>0</v>
      </c>
      <c r="AE15" s="1087">
        <v>0</v>
      </c>
      <c r="AF15" s="1087">
        <v>9</v>
      </c>
      <c r="AG15" s="1087">
        <v>9</v>
      </c>
      <c r="AH15" s="1087">
        <v>0</v>
      </c>
      <c r="AI15" s="1087">
        <v>0</v>
      </c>
      <c r="AJ15" s="1087">
        <v>20</v>
      </c>
      <c r="AK15" s="1087">
        <v>20</v>
      </c>
      <c r="AL15" s="1087">
        <v>8</v>
      </c>
      <c r="AM15" s="1087">
        <v>8</v>
      </c>
      <c r="AN15" s="1087">
        <v>35</v>
      </c>
      <c r="AO15" s="1093">
        <v>34</v>
      </c>
    </row>
    <row r="16" spans="2:41" s="1081" customFormat="1" ht="12">
      <c r="B16" s="1763"/>
      <c r="C16" s="1094">
        <v>8</v>
      </c>
      <c r="D16" s="1087">
        <f t="shared" si="1"/>
        <v>745</v>
      </c>
      <c r="E16" s="1087">
        <f t="shared" si="2"/>
        <v>453</v>
      </c>
      <c r="F16" s="1087">
        <v>0</v>
      </c>
      <c r="G16" s="1087">
        <v>0</v>
      </c>
      <c r="H16" s="1087">
        <v>2</v>
      </c>
      <c r="I16" s="1087">
        <v>2</v>
      </c>
      <c r="J16" s="1087">
        <v>1</v>
      </c>
      <c r="K16" s="1087">
        <v>1</v>
      </c>
      <c r="L16" s="1087">
        <v>4</v>
      </c>
      <c r="M16" s="1087">
        <v>3</v>
      </c>
      <c r="N16" s="1087">
        <v>31</v>
      </c>
      <c r="O16" s="1087">
        <v>31</v>
      </c>
      <c r="P16" s="1087">
        <v>25</v>
      </c>
      <c r="Q16" s="1087">
        <v>25</v>
      </c>
      <c r="R16" s="1087">
        <v>10</v>
      </c>
      <c r="S16" s="1087">
        <v>10</v>
      </c>
      <c r="T16" s="1087">
        <v>609</v>
      </c>
      <c r="U16" s="1087">
        <v>321</v>
      </c>
      <c r="V16" s="1087">
        <v>0</v>
      </c>
      <c r="W16" s="1087">
        <v>0</v>
      </c>
      <c r="X16" s="1087">
        <v>23</v>
      </c>
      <c r="Y16" s="1087">
        <v>21</v>
      </c>
      <c r="Z16" s="1087">
        <v>8</v>
      </c>
      <c r="AA16" s="1087">
        <v>8</v>
      </c>
      <c r="AB16" s="1087">
        <v>2</v>
      </c>
      <c r="AC16" s="1087">
        <v>2</v>
      </c>
      <c r="AD16" s="1087">
        <v>0</v>
      </c>
      <c r="AE16" s="1087">
        <v>0</v>
      </c>
      <c r="AF16" s="1087">
        <v>0</v>
      </c>
      <c r="AG16" s="1087">
        <v>0</v>
      </c>
      <c r="AH16" s="1087">
        <v>0</v>
      </c>
      <c r="AI16" s="1087">
        <v>0</v>
      </c>
      <c r="AJ16" s="1087">
        <v>10</v>
      </c>
      <c r="AK16" s="1087">
        <v>10</v>
      </c>
      <c r="AL16" s="1087">
        <v>3</v>
      </c>
      <c r="AM16" s="1087">
        <v>3</v>
      </c>
      <c r="AN16" s="1087">
        <v>17</v>
      </c>
      <c r="AO16" s="1093">
        <v>16</v>
      </c>
    </row>
    <row r="17" spans="2:41" s="1081" customFormat="1" ht="12">
      <c r="B17" s="1763"/>
      <c r="C17" s="1094">
        <v>9</v>
      </c>
      <c r="D17" s="1087">
        <f t="shared" si="1"/>
        <v>764</v>
      </c>
      <c r="E17" s="1087">
        <f t="shared" si="2"/>
        <v>468</v>
      </c>
      <c r="F17" s="1087">
        <v>0</v>
      </c>
      <c r="G17" s="1087">
        <v>0</v>
      </c>
      <c r="H17" s="1087">
        <v>0</v>
      </c>
      <c r="I17" s="1087">
        <v>0</v>
      </c>
      <c r="J17" s="1087">
        <v>0</v>
      </c>
      <c r="K17" s="1087">
        <v>0</v>
      </c>
      <c r="L17" s="1087">
        <v>6</v>
      </c>
      <c r="M17" s="1087">
        <v>6</v>
      </c>
      <c r="N17" s="1087">
        <v>19</v>
      </c>
      <c r="O17" s="1087">
        <v>18</v>
      </c>
      <c r="P17" s="1087">
        <v>33</v>
      </c>
      <c r="Q17" s="1087">
        <v>33</v>
      </c>
      <c r="R17" s="1087">
        <v>8</v>
      </c>
      <c r="S17" s="1087">
        <v>7</v>
      </c>
      <c r="T17" s="1087">
        <v>641</v>
      </c>
      <c r="U17" s="1087">
        <v>352</v>
      </c>
      <c r="V17" s="1087">
        <v>2</v>
      </c>
      <c r="W17" s="1087">
        <v>2</v>
      </c>
      <c r="X17" s="1087">
        <v>28</v>
      </c>
      <c r="Y17" s="1087">
        <v>25</v>
      </c>
      <c r="Z17" s="1087">
        <v>8</v>
      </c>
      <c r="AA17" s="1087">
        <v>8</v>
      </c>
      <c r="AB17" s="1087">
        <v>5</v>
      </c>
      <c r="AC17" s="1087">
        <v>5</v>
      </c>
      <c r="AD17" s="1087">
        <v>0</v>
      </c>
      <c r="AE17" s="1087">
        <v>0</v>
      </c>
      <c r="AF17" s="1087">
        <v>0</v>
      </c>
      <c r="AG17" s="1087">
        <v>0</v>
      </c>
      <c r="AH17" s="1087">
        <v>0</v>
      </c>
      <c r="AI17" s="1087">
        <v>0</v>
      </c>
      <c r="AJ17" s="1087">
        <v>3</v>
      </c>
      <c r="AK17" s="1087">
        <v>1</v>
      </c>
      <c r="AL17" s="1087">
        <v>0</v>
      </c>
      <c r="AM17" s="1087">
        <v>0</v>
      </c>
      <c r="AN17" s="1087">
        <v>11</v>
      </c>
      <c r="AO17" s="1093">
        <v>11</v>
      </c>
    </row>
    <row r="18" spans="2:41" s="1081" customFormat="1" ht="12">
      <c r="B18" s="1763"/>
      <c r="C18" s="1094">
        <v>10</v>
      </c>
      <c r="D18" s="1087">
        <f t="shared" si="1"/>
        <v>747</v>
      </c>
      <c r="E18" s="1087">
        <f t="shared" si="2"/>
        <v>426</v>
      </c>
      <c r="F18" s="1087">
        <v>0</v>
      </c>
      <c r="G18" s="1087">
        <v>0</v>
      </c>
      <c r="H18" s="1087">
        <v>1</v>
      </c>
      <c r="I18" s="1087">
        <v>1</v>
      </c>
      <c r="J18" s="1087">
        <v>1</v>
      </c>
      <c r="K18" s="1087">
        <v>1</v>
      </c>
      <c r="L18" s="1087">
        <v>2</v>
      </c>
      <c r="M18" s="1087">
        <v>1</v>
      </c>
      <c r="N18" s="1087">
        <v>14</v>
      </c>
      <c r="O18" s="1087">
        <v>14</v>
      </c>
      <c r="P18" s="1087">
        <v>27</v>
      </c>
      <c r="Q18" s="1087">
        <v>27</v>
      </c>
      <c r="R18" s="1087">
        <v>7</v>
      </c>
      <c r="S18" s="1087">
        <v>7</v>
      </c>
      <c r="T18" s="1087">
        <v>606</v>
      </c>
      <c r="U18" s="1087">
        <v>289</v>
      </c>
      <c r="V18" s="1087">
        <v>3</v>
      </c>
      <c r="W18" s="1087">
        <v>3</v>
      </c>
      <c r="X18" s="1087">
        <v>47</v>
      </c>
      <c r="Y18" s="1087">
        <v>46</v>
      </c>
      <c r="Z18" s="1087">
        <v>2</v>
      </c>
      <c r="AA18" s="1087">
        <v>2</v>
      </c>
      <c r="AB18" s="1087">
        <v>5</v>
      </c>
      <c r="AC18" s="1087">
        <v>5</v>
      </c>
      <c r="AD18" s="1087">
        <v>0</v>
      </c>
      <c r="AE18" s="1087">
        <v>0</v>
      </c>
      <c r="AF18" s="1087">
        <v>2</v>
      </c>
      <c r="AG18" s="1087">
        <v>2</v>
      </c>
      <c r="AH18" s="1087">
        <v>0</v>
      </c>
      <c r="AI18" s="1087">
        <v>0</v>
      </c>
      <c r="AJ18" s="1087">
        <v>1</v>
      </c>
      <c r="AK18" s="1087">
        <v>0</v>
      </c>
      <c r="AL18" s="1087">
        <v>5</v>
      </c>
      <c r="AM18" s="1087">
        <v>5</v>
      </c>
      <c r="AN18" s="1087">
        <v>24</v>
      </c>
      <c r="AO18" s="1093">
        <v>23</v>
      </c>
    </row>
    <row r="19" spans="2:41" s="1081" customFormat="1" ht="12">
      <c r="B19" s="1763"/>
      <c r="C19" s="1094">
        <v>11</v>
      </c>
      <c r="D19" s="1087">
        <f t="shared" si="1"/>
        <v>783</v>
      </c>
      <c r="E19" s="1087">
        <f t="shared" si="2"/>
        <v>623</v>
      </c>
      <c r="F19" s="1087">
        <v>1</v>
      </c>
      <c r="G19" s="1087">
        <v>1</v>
      </c>
      <c r="H19" s="1087">
        <v>2</v>
      </c>
      <c r="I19" s="1087">
        <v>2</v>
      </c>
      <c r="J19" s="1087">
        <v>1</v>
      </c>
      <c r="K19" s="1087">
        <v>0</v>
      </c>
      <c r="L19" s="1087">
        <v>1</v>
      </c>
      <c r="M19" s="1087">
        <v>1</v>
      </c>
      <c r="N19" s="1087">
        <v>19</v>
      </c>
      <c r="O19" s="1087">
        <v>19</v>
      </c>
      <c r="P19" s="1087">
        <v>20</v>
      </c>
      <c r="Q19" s="1087">
        <v>20</v>
      </c>
      <c r="R19" s="1087">
        <v>7</v>
      </c>
      <c r="S19" s="1087">
        <v>7</v>
      </c>
      <c r="T19" s="1087">
        <v>592</v>
      </c>
      <c r="U19" s="1087">
        <v>434</v>
      </c>
      <c r="V19" s="1087">
        <v>1</v>
      </c>
      <c r="W19" s="1087">
        <v>1</v>
      </c>
      <c r="X19" s="1087">
        <v>81</v>
      </c>
      <c r="Y19" s="1087">
        <v>84</v>
      </c>
      <c r="Z19" s="1087">
        <v>13</v>
      </c>
      <c r="AA19" s="1087">
        <v>12</v>
      </c>
      <c r="AB19" s="1087">
        <v>4</v>
      </c>
      <c r="AC19" s="1087">
        <v>4</v>
      </c>
      <c r="AD19" s="1087">
        <v>0</v>
      </c>
      <c r="AE19" s="1087">
        <v>0</v>
      </c>
      <c r="AF19" s="1087">
        <v>0</v>
      </c>
      <c r="AG19" s="1087">
        <v>0</v>
      </c>
      <c r="AH19" s="1087">
        <v>0</v>
      </c>
      <c r="AI19" s="1087">
        <v>0</v>
      </c>
      <c r="AJ19" s="1087">
        <v>2</v>
      </c>
      <c r="AK19" s="1087">
        <v>2</v>
      </c>
      <c r="AL19" s="1087">
        <v>2</v>
      </c>
      <c r="AM19" s="1087">
        <v>2</v>
      </c>
      <c r="AN19" s="1087">
        <v>37</v>
      </c>
      <c r="AO19" s="1093">
        <v>34</v>
      </c>
    </row>
    <row r="20" spans="2:41" s="1081" customFormat="1" ht="12">
      <c r="B20" s="1763"/>
      <c r="C20" s="1094">
        <v>12</v>
      </c>
      <c r="D20" s="1087">
        <f t="shared" si="1"/>
        <v>592</v>
      </c>
      <c r="E20" s="1087">
        <f t="shared" si="2"/>
        <v>389</v>
      </c>
      <c r="F20" s="1087">
        <v>0</v>
      </c>
      <c r="G20" s="1087">
        <v>0</v>
      </c>
      <c r="H20" s="1087">
        <v>0</v>
      </c>
      <c r="I20" s="1087">
        <v>0</v>
      </c>
      <c r="J20" s="1087">
        <v>0</v>
      </c>
      <c r="K20" s="1087">
        <v>0</v>
      </c>
      <c r="L20" s="1087">
        <v>1</v>
      </c>
      <c r="M20" s="1087">
        <v>1</v>
      </c>
      <c r="N20" s="1087">
        <v>12</v>
      </c>
      <c r="O20" s="1087">
        <v>12</v>
      </c>
      <c r="P20" s="1087">
        <v>20</v>
      </c>
      <c r="Q20" s="1087">
        <v>20</v>
      </c>
      <c r="R20" s="1087">
        <v>6</v>
      </c>
      <c r="S20" s="1087">
        <v>5</v>
      </c>
      <c r="T20" s="1087">
        <v>451</v>
      </c>
      <c r="U20" s="1087">
        <v>257</v>
      </c>
      <c r="V20" s="1087">
        <v>3</v>
      </c>
      <c r="W20" s="1087">
        <v>3</v>
      </c>
      <c r="X20" s="1087">
        <v>64</v>
      </c>
      <c r="Y20" s="1087">
        <v>57</v>
      </c>
      <c r="Z20" s="1087">
        <v>7</v>
      </c>
      <c r="AA20" s="1087">
        <v>7</v>
      </c>
      <c r="AB20" s="1087">
        <v>4</v>
      </c>
      <c r="AC20" s="1087">
        <v>3</v>
      </c>
      <c r="AD20" s="1087">
        <v>0</v>
      </c>
      <c r="AE20" s="1087">
        <v>0</v>
      </c>
      <c r="AF20" s="1087">
        <v>0</v>
      </c>
      <c r="AG20" s="1087">
        <v>0</v>
      </c>
      <c r="AH20" s="1087">
        <v>1</v>
      </c>
      <c r="AI20" s="1087">
        <v>1</v>
      </c>
      <c r="AJ20" s="1087">
        <v>5</v>
      </c>
      <c r="AK20" s="1087">
        <v>5</v>
      </c>
      <c r="AL20" s="1087">
        <v>5</v>
      </c>
      <c r="AM20" s="1087">
        <v>5</v>
      </c>
      <c r="AN20" s="1087">
        <v>13</v>
      </c>
      <c r="AO20" s="1093">
        <v>13</v>
      </c>
    </row>
    <row r="21" spans="2:41" s="1081" customFormat="1" ht="12">
      <c r="B21" s="1085"/>
      <c r="C21" s="1086"/>
      <c r="D21" s="1087"/>
      <c r="E21" s="1087"/>
      <c r="F21" s="1087"/>
      <c r="G21" s="1087"/>
      <c r="H21" s="1087"/>
      <c r="I21" s="1087"/>
      <c r="J21" s="1087"/>
      <c r="K21" s="1087"/>
      <c r="L21" s="1087"/>
      <c r="M21" s="1087"/>
      <c r="N21" s="1087"/>
      <c r="O21" s="1087"/>
      <c r="P21" s="1087"/>
      <c r="Q21" s="1087"/>
      <c r="R21" s="1087"/>
      <c r="S21" s="1087"/>
      <c r="T21" s="1087"/>
      <c r="U21" s="1087"/>
      <c r="V21" s="1087"/>
      <c r="W21" s="1087"/>
      <c r="X21" s="1087"/>
      <c r="Y21" s="1087"/>
      <c r="Z21" s="1087"/>
      <c r="AA21" s="1087"/>
      <c r="AB21" s="1087"/>
      <c r="AC21" s="1087"/>
      <c r="AD21" s="1087"/>
      <c r="AE21" s="1087"/>
      <c r="AF21" s="1087"/>
      <c r="AG21" s="1087"/>
      <c r="AH21" s="1087"/>
      <c r="AI21" s="1087"/>
      <c r="AJ21" s="1087"/>
      <c r="AK21" s="1087"/>
      <c r="AL21" s="1087"/>
      <c r="AM21" s="1087"/>
      <c r="AN21" s="1087"/>
      <c r="AO21" s="1093"/>
    </row>
    <row r="22" spans="2:41" s="1081" customFormat="1" ht="12">
      <c r="B22" s="1763" t="s">
        <v>1448</v>
      </c>
      <c r="C22" s="1095" t="s">
        <v>1449</v>
      </c>
      <c r="D22" s="1087">
        <f aca="true" t="shared" si="3" ref="D22:E29">SUM(F22,H22,J22,L22,N22,P22,R22,T22,V22,X22,Z22,AB22,AD22,AF22,AH22,AJ22,AL22,AN22)</f>
        <v>3082</v>
      </c>
      <c r="E22" s="1087">
        <f t="shared" si="3"/>
        <v>1815</v>
      </c>
      <c r="F22" s="1087">
        <v>3</v>
      </c>
      <c r="G22" s="1087">
        <v>3</v>
      </c>
      <c r="H22" s="1087">
        <v>1</v>
      </c>
      <c r="I22" s="1087">
        <v>1</v>
      </c>
      <c r="J22" s="1087">
        <v>5</v>
      </c>
      <c r="K22" s="1087">
        <v>5</v>
      </c>
      <c r="L22" s="1087">
        <v>4</v>
      </c>
      <c r="M22" s="1087">
        <v>4</v>
      </c>
      <c r="N22" s="1087">
        <v>68</v>
      </c>
      <c r="O22" s="1087">
        <v>68</v>
      </c>
      <c r="P22" s="1087">
        <v>80</v>
      </c>
      <c r="Q22" s="1087">
        <v>80</v>
      </c>
      <c r="R22" s="1087">
        <v>28</v>
      </c>
      <c r="S22" s="1087">
        <v>28</v>
      </c>
      <c r="T22" s="1087">
        <v>2534</v>
      </c>
      <c r="U22" s="1087">
        <v>1273</v>
      </c>
      <c r="V22" s="1087">
        <v>9</v>
      </c>
      <c r="W22" s="1087">
        <v>9</v>
      </c>
      <c r="X22" s="1087">
        <v>237</v>
      </c>
      <c r="Y22" s="1087">
        <v>234</v>
      </c>
      <c r="Z22" s="1087">
        <v>34</v>
      </c>
      <c r="AA22" s="1087">
        <v>34</v>
      </c>
      <c r="AB22" s="1087">
        <v>17</v>
      </c>
      <c r="AC22" s="1087">
        <v>15</v>
      </c>
      <c r="AD22" s="1087">
        <v>2</v>
      </c>
      <c r="AE22" s="1087">
        <v>2</v>
      </c>
      <c r="AF22" s="1087">
        <v>0</v>
      </c>
      <c r="AG22" s="1087">
        <v>0</v>
      </c>
      <c r="AH22" s="1087">
        <v>0</v>
      </c>
      <c r="AI22" s="1087">
        <v>0</v>
      </c>
      <c r="AJ22" s="1087">
        <v>9</v>
      </c>
      <c r="AK22" s="1087">
        <v>9</v>
      </c>
      <c r="AL22" s="1087">
        <v>10</v>
      </c>
      <c r="AM22" s="1087">
        <v>10</v>
      </c>
      <c r="AN22" s="1087">
        <v>41</v>
      </c>
      <c r="AO22" s="1093">
        <v>40</v>
      </c>
    </row>
    <row r="23" spans="2:41" s="1081" customFormat="1" ht="12">
      <c r="B23" s="1764"/>
      <c r="C23" s="1095" t="s">
        <v>1450</v>
      </c>
      <c r="D23" s="1087">
        <f t="shared" si="3"/>
        <v>1003</v>
      </c>
      <c r="E23" s="1087">
        <f t="shared" si="3"/>
        <v>723</v>
      </c>
      <c r="F23" s="1087">
        <v>0</v>
      </c>
      <c r="G23" s="1087">
        <v>0</v>
      </c>
      <c r="H23" s="1087">
        <v>0</v>
      </c>
      <c r="I23" s="1087">
        <v>0</v>
      </c>
      <c r="J23" s="1087">
        <v>0</v>
      </c>
      <c r="K23" s="1087">
        <v>0</v>
      </c>
      <c r="L23" s="1087">
        <v>4</v>
      </c>
      <c r="M23" s="1087">
        <v>4</v>
      </c>
      <c r="N23" s="1087">
        <v>18</v>
      </c>
      <c r="O23" s="1087">
        <v>18</v>
      </c>
      <c r="P23" s="1087">
        <v>20</v>
      </c>
      <c r="Q23" s="1087">
        <v>20</v>
      </c>
      <c r="R23" s="1087">
        <v>11</v>
      </c>
      <c r="S23" s="1087">
        <v>11</v>
      </c>
      <c r="T23" s="1087">
        <v>848</v>
      </c>
      <c r="U23" s="1087">
        <v>568</v>
      </c>
      <c r="V23" s="1087">
        <v>0</v>
      </c>
      <c r="W23" s="1087">
        <v>0</v>
      </c>
      <c r="X23" s="1087">
        <v>66</v>
      </c>
      <c r="Y23" s="1087">
        <v>66</v>
      </c>
      <c r="Z23" s="1087">
        <v>12</v>
      </c>
      <c r="AA23" s="1087">
        <v>12</v>
      </c>
      <c r="AB23" s="1087">
        <v>6</v>
      </c>
      <c r="AC23" s="1087">
        <v>6</v>
      </c>
      <c r="AD23" s="1087">
        <v>0</v>
      </c>
      <c r="AE23" s="1087">
        <v>0</v>
      </c>
      <c r="AF23" s="1087">
        <v>0</v>
      </c>
      <c r="AG23" s="1087">
        <v>0</v>
      </c>
      <c r="AH23" s="1087">
        <v>0</v>
      </c>
      <c r="AI23" s="1087">
        <v>0</v>
      </c>
      <c r="AJ23" s="1087">
        <v>2</v>
      </c>
      <c r="AK23" s="1087">
        <v>2</v>
      </c>
      <c r="AL23" s="1087">
        <v>0</v>
      </c>
      <c r="AM23" s="1087">
        <v>0</v>
      </c>
      <c r="AN23" s="1087">
        <v>16</v>
      </c>
      <c r="AO23" s="1093">
        <v>16</v>
      </c>
    </row>
    <row r="24" spans="2:41" s="1081" customFormat="1" ht="12">
      <c r="B24" s="1764"/>
      <c r="C24" s="1095" t="s">
        <v>1451</v>
      </c>
      <c r="D24" s="1087">
        <f t="shared" si="3"/>
        <v>1209</v>
      </c>
      <c r="E24" s="1087">
        <f t="shared" si="3"/>
        <v>845</v>
      </c>
      <c r="F24" s="1087">
        <v>2</v>
      </c>
      <c r="G24" s="1087">
        <v>1</v>
      </c>
      <c r="H24" s="1087">
        <v>3</v>
      </c>
      <c r="I24" s="1087">
        <v>3</v>
      </c>
      <c r="J24" s="1087">
        <v>0</v>
      </c>
      <c r="K24" s="1087">
        <v>0</v>
      </c>
      <c r="L24" s="1087">
        <v>5</v>
      </c>
      <c r="M24" s="1087">
        <v>5</v>
      </c>
      <c r="N24" s="1087">
        <v>30</v>
      </c>
      <c r="O24" s="1087">
        <v>30</v>
      </c>
      <c r="P24" s="1087">
        <v>49</v>
      </c>
      <c r="Q24" s="1087">
        <v>49</v>
      </c>
      <c r="R24" s="1087">
        <v>12</v>
      </c>
      <c r="S24" s="1087">
        <v>12</v>
      </c>
      <c r="T24" s="1087">
        <v>932</v>
      </c>
      <c r="U24" s="1087">
        <v>572</v>
      </c>
      <c r="V24" s="1087">
        <v>9</v>
      </c>
      <c r="W24" s="1087">
        <v>9</v>
      </c>
      <c r="X24" s="1087">
        <v>101</v>
      </c>
      <c r="Y24" s="1087">
        <v>98</v>
      </c>
      <c r="Z24" s="1087">
        <v>4</v>
      </c>
      <c r="AA24" s="1087">
        <v>4</v>
      </c>
      <c r="AB24" s="1087">
        <v>14</v>
      </c>
      <c r="AC24" s="1087">
        <v>14</v>
      </c>
      <c r="AD24" s="1087">
        <v>0</v>
      </c>
      <c r="AE24" s="1087">
        <v>0</v>
      </c>
      <c r="AF24" s="1087">
        <v>2</v>
      </c>
      <c r="AG24" s="1087">
        <v>2</v>
      </c>
      <c r="AH24" s="1087">
        <v>0</v>
      </c>
      <c r="AI24" s="1087">
        <v>0</v>
      </c>
      <c r="AJ24" s="1087">
        <v>3</v>
      </c>
      <c r="AK24" s="1087">
        <v>3</v>
      </c>
      <c r="AL24" s="1087">
        <v>6</v>
      </c>
      <c r="AM24" s="1087">
        <v>6</v>
      </c>
      <c r="AN24" s="1087">
        <v>37</v>
      </c>
      <c r="AO24" s="1093">
        <v>37</v>
      </c>
    </row>
    <row r="25" spans="2:41" s="1081" customFormat="1" ht="12">
      <c r="B25" s="1764"/>
      <c r="C25" s="1095" t="s">
        <v>1452</v>
      </c>
      <c r="D25" s="1087">
        <f t="shared" si="3"/>
        <v>981</v>
      </c>
      <c r="E25" s="1087">
        <f t="shared" si="3"/>
        <v>750</v>
      </c>
      <c r="F25" s="1087">
        <v>2</v>
      </c>
      <c r="G25" s="1087">
        <v>1</v>
      </c>
      <c r="H25" s="1087">
        <v>1</v>
      </c>
      <c r="I25" s="1087">
        <v>1</v>
      </c>
      <c r="J25" s="1087">
        <v>0</v>
      </c>
      <c r="K25" s="1087">
        <v>0</v>
      </c>
      <c r="L25" s="1087">
        <v>0</v>
      </c>
      <c r="M25" s="1087">
        <v>0</v>
      </c>
      <c r="N25" s="1087">
        <v>31</v>
      </c>
      <c r="O25" s="1087">
        <v>30</v>
      </c>
      <c r="P25" s="1087">
        <v>28</v>
      </c>
      <c r="Q25" s="1087">
        <v>25</v>
      </c>
      <c r="R25" s="1087">
        <v>14</v>
      </c>
      <c r="S25" s="1087">
        <v>11</v>
      </c>
      <c r="T25" s="1087">
        <v>733</v>
      </c>
      <c r="U25" s="1087">
        <v>514</v>
      </c>
      <c r="V25" s="1087">
        <v>6</v>
      </c>
      <c r="W25" s="1087">
        <v>6</v>
      </c>
      <c r="X25" s="1087">
        <v>106</v>
      </c>
      <c r="Y25" s="1087">
        <v>102</v>
      </c>
      <c r="Z25" s="1087">
        <v>10</v>
      </c>
      <c r="AA25" s="1087">
        <v>11</v>
      </c>
      <c r="AB25" s="1087">
        <v>6</v>
      </c>
      <c r="AC25" s="1087">
        <v>6</v>
      </c>
      <c r="AD25" s="1087">
        <v>0</v>
      </c>
      <c r="AE25" s="1087">
        <v>0</v>
      </c>
      <c r="AF25" s="1087">
        <v>0</v>
      </c>
      <c r="AG25" s="1087">
        <v>0</v>
      </c>
      <c r="AH25" s="1087">
        <v>0</v>
      </c>
      <c r="AI25" s="1087">
        <v>0</v>
      </c>
      <c r="AJ25" s="1087">
        <v>16</v>
      </c>
      <c r="AK25" s="1087">
        <v>16</v>
      </c>
      <c r="AL25" s="1087">
        <v>3</v>
      </c>
      <c r="AM25" s="1087">
        <v>3</v>
      </c>
      <c r="AN25" s="1087">
        <v>25</v>
      </c>
      <c r="AO25" s="1093">
        <v>24</v>
      </c>
    </row>
    <row r="26" spans="2:41" s="1081" customFormat="1" ht="12">
      <c r="B26" s="1764"/>
      <c r="C26" s="1095" t="s">
        <v>1453</v>
      </c>
      <c r="D26" s="1087">
        <f t="shared" si="3"/>
        <v>557</v>
      </c>
      <c r="E26" s="1087">
        <f t="shared" si="3"/>
        <v>347</v>
      </c>
      <c r="F26" s="1087">
        <v>0</v>
      </c>
      <c r="G26" s="1087">
        <v>0</v>
      </c>
      <c r="H26" s="1087">
        <v>0</v>
      </c>
      <c r="I26" s="1087">
        <v>0</v>
      </c>
      <c r="J26" s="1087">
        <v>1</v>
      </c>
      <c r="K26" s="1087">
        <v>1</v>
      </c>
      <c r="L26" s="1087">
        <v>1</v>
      </c>
      <c r="M26" s="1087">
        <v>1</v>
      </c>
      <c r="N26" s="1087">
        <v>11</v>
      </c>
      <c r="O26" s="1087">
        <v>11</v>
      </c>
      <c r="P26" s="1087">
        <v>18</v>
      </c>
      <c r="Q26" s="1087">
        <v>18</v>
      </c>
      <c r="R26" s="1087">
        <v>2</v>
      </c>
      <c r="S26" s="1087">
        <v>2</v>
      </c>
      <c r="T26" s="1087">
        <v>438</v>
      </c>
      <c r="U26" s="1087">
        <v>230</v>
      </c>
      <c r="V26" s="1087">
        <v>1</v>
      </c>
      <c r="W26" s="1087">
        <v>1</v>
      </c>
      <c r="X26" s="1087">
        <v>42</v>
      </c>
      <c r="Y26" s="1087">
        <v>40</v>
      </c>
      <c r="Z26" s="1087">
        <v>1</v>
      </c>
      <c r="AA26" s="1087">
        <v>1</v>
      </c>
      <c r="AB26" s="1087">
        <v>1</v>
      </c>
      <c r="AC26" s="1087">
        <v>1</v>
      </c>
      <c r="AD26" s="1087">
        <v>0</v>
      </c>
      <c r="AE26" s="1087">
        <v>0</v>
      </c>
      <c r="AF26" s="1087">
        <v>0</v>
      </c>
      <c r="AG26" s="1087">
        <v>0</v>
      </c>
      <c r="AH26" s="1087">
        <v>6</v>
      </c>
      <c r="AI26" s="1087">
        <v>6</v>
      </c>
      <c r="AJ26" s="1087">
        <v>17</v>
      </c>
      <c r="AK26" s="1087">
        <v>17</v>
      </c>
      <c r="AL26" s="1087">
        <v>2</v>
      </c>
      <c r="AM26" s="1087">
        <v>2</v>
      </c>
      <c r="AN26" s="1087">
        <v>16</v>
      </c>
      <c r="AO26" s="1093">
        <v>16</v>
      </c>
    </row>
    <row r="27" spans="2:41" s="1081" customFormat="1" ht="12">
      <c r="B27" s="1764"/>
      <c r="C27" s="1095" t="s">
        <v>1454</v>
      </c>
      <c r="D27" s="1087">
        <f t="shared" si="3"/>
        <v>276</v>
      </c>
      <c r="E27" s="1087">
        <f t="shared" si="3"/>
        <v>185</v>
      </c>
      <c r="F27" s="1087">
        <v>0</v>
      </c>
      <c r="G27" s="1087">
        <v>0</v>
      </c>
      <c r="H27" s="1087">
        <v>0</v>
      </c>
      <c r="I27" s="1087">
        <v>0</v>
      </c>
      <c r="J27" s="1087">
        <v>1</v>
      </c>
      <c r="K27" s="1087">
        <v>0</v>
      </c>
      <c r="L27" s="1087">
        <v>1</v>
      </c>
      <c r="M27" s="1087">
        <v>1</v>
      </c>
      <c r="N27" s="1087">
        <v>14</v>
      </c>
      <c r="O27" s="1087">
        <v>12</v>
      </c>
      <c r="P27" s="1087">
        <v>8</v>
      </c>
      <c r="Q27" s="1087">
        <v>8</v>
      </c>
      <c r="R27" s="1087">
        <v>3</v>
      </c>
      <c r="S27" s="1087">
        <v>3</v>
      </c>
      <c r="T27" s="1087">
        <v>189</v>
      </c>
      <c r="U27" s="1087">
        <v>103</v>
      </c>
      <c r="V27" s="1087">
        <v>1</v>
      </c>
      <c r="W27" s="1087">
        <v>1</v>
      </c>
      <c r="X27" s="1087">
        <v>15</v>
      </c>
      <c r="Y27" s="1087">
        <v>14</v>
      </c>
      <c r="Z27" s="1087">
        <v>4</v>
      </c>
      <c r="AA27" s="1087">
        <v>4</v>
      </c>
      <c r="AB27" s="1087">
        <v>3</v>
      </c>
      <c r="AC27" s="1087">
        <v>3</v>
      </c>
      <c r="AD27" s="1087">
        <v>0</v>
      </c>
      <c r="AE27" s="1087">
        <v>0</v>
      </c>
      <c r="AF27" s="1087">
        <v>10</v>
      </c>
      <c r="AG27" s="1087">
        <v>10</v>
      </c>
      <c r="AH27" s="1087">
        <v>0</v>
      </c>
      <c r="AI27" s="1087">
        <v>0</v>
      </c>
      <c r="AJ27" s="1087">
        <v>8</v>
      </c>
      <c r="AK27" s="1087">
        <v>8</v>
      </c>
      <c r="AL27" s="1087">
        <v>4</v>
      </c>
      <c r="AM27" s="1087">
        <v>4</v>
      </c>
      <c r="AN27" s="1087">
        <v>15</v>
      </c>
      <c r="AO27" s="1093">
        <v>14</v>
      </c>
    </row>
    <row r="28" spans="2:41" s="1081" customFormat="1" ht="12">
      <c r="B28" s="1764"/>
      <c r="C28" s="1095" t="s">
        <v>1455</v>
      </c>
      <c r="D28" s="1087">
        <f t="shared" si="3"/>
        <v>373</v>
      </c>
      <c r="E28" s="1087">
        <f t="shared" si="3"/>
        <v>277</v>
      </c>
      <c r="F28" s="1087">
        <v>1</v>
      </c>
      <c r="G28" s="1087">
        <v>1</v>
      </c>
      <c r="H28" s="1087">
        <v>0</v>
      </c>
      <c r="I28" s="1087">
        <v>0</v>
      </c>
      <c r="J28" s="1087">
        <v>0</v>
      </c>
      <c r="K28" s="1087">
        <v>0</v>
      </c>
      <c r="L28" s="1087">
        <v>2</v>
      </c>
      <c r="M28" s="1087">
        <v>2</v>
      </c>
      <c r="N28" s="1087">
        <v>6</v>
      </c>
      <c r="O28" s="1087">
        <v>6</v>
      </c>
      <c r="P28" s="1087">
        <v>18</v>
      </c>
      <c r="Q28" s="1087">
        <v>18</v>
      </c>
      <c r="R28" s="1087">
        <v>6</v>
      </c>
      <c r="S28" s="1087">
        <v>6</v>
      </c>
      <c r="T28" s="1087">
        <v>259</v>
      </c>
      <c r="U28" s="1087">
        <v>169</v>
      </c>
      <c r="V28" s="1087">
        <v>3</v>
      </c>
      <c r="W28" s="1087">
        <v>3</v>
      </c>
      <c r="X28" s="1087">
        <v>49</v>
      </c>
      <c r="Y28" s="1087">
        <v>45</v>
      </c>
      <c r="Z28" s="1087">
        <v>6</v>
      </c>
      <c r="AA28" s="1087">
        <v>6</v>
      </c>
      <c r="AB28" s="1087">
        <v>2</v>
      </c>
      <c r="AC28" s="1087">
        <v>2</v>
      </c>
      <c r="AD28" s="1087">
        <v>0</v>
      </c>
      <c r="AE28" s="1087">
        <v>0</v>
      </c>
      <c r="AF28" s="1087">
        <v>0</v>
      </c>
      <c r="AG28" s="1087">
        <v>0</v>
      </c>
      <c r="AH28" s="1087">
        <v>0</v>
      </c>
      <c r="AI28" s="1087">
        <v>0</v>
      </c>
      <c r="AJ28" s="1087">
        <v>7</v>
      </c>
      <c r="AK28" s="1087">
        <v>5</v>
      </c>
      <c r="AL28" s="1087">
        <v>4</v>
      </c>
      <c r="AM28" s="1087">
        <v>4</v>
      </c>
      <c r="AN28" s="1087">
        <v>10</v>
      </c>
      <c r="AO28" s="1093">
        <v>10</v>
      </c>
    </row>
    <row r="29" spans="2:41" s="1081" customFormat="1" ht="12">
      <c r="B29" s="1764"/>
      <c r="C29" s="1095" t="s">
        <v>1456</v>
      </c>
      <c r="D29" s="1087">
        <f t="shared" si="3"/>
        <v>424</v>
      </c>
      <c r="E29" s="1087">
        <f t="shared" si="3"/>
        <v>313</v>
      </c>
      <c r="F29" s="1087">
        <v>0</v>
      </c>
      <c r="G29" s="1087">
        <v>0</v>
      </c>
      <c r="H29" s="1087">
        <v>1</v>
      </c>
      <c r="I29" s="1087">
        <v>1</v>
      </c>
      <c r="J29" s="1087">
        <v>0</v>
      </c>
      <c r="K29" s="1087">
        <v>0</v>
      </c>
      <c r="L29" s="1087">
        <v>3</v>
      </c>
      <c r="M29" s="1087">
        <v>2</v>
      </c>
      <c r="N29" s="1087">
        <v>16</v>
      </c>
      <c r="O29" s="1087">
        <v>16</v>
      </c>
      <c r="P29" s="1087">
        <v>18</v>
      </c>
      <c r="Q29" s="1087">
        <v>17</v>
      </c>
      <c r="R29" s="1087">
        <v>9</v>
      </c>
      <c r="S29" s="1087">
        <v>9</v>
      </c>
      <c r="T29" s="1087">
        <v>316</v>
      </c>
      <c r="U29" s="1087">
        <v>209</v>
      </c>
      <c r="V29" s="1087">
        <v>15</v>
      </c>
      <c r="W29" s="1087">
        <v>15</v>
      </c>
      <c r="X29" s="1087">
        <v>11</v>
      </c>
      <c r="Y29" s="1087">
        <v>11</v>
      </c>
      <c r="Z29" s="1087">
        <v>5</v>
      </c>
      <c r="AA29" s="1087">
        <v>5</v>
      </c>
      <c r="AB29" s="1087">
        <v>4</v>
      </c>
      <c r="AC29" s="1087">
        <v>4</v>
      </c>
      <c r="AD29" s="1087">
        <v>0</v>
      </c>
      <c r="AE29" s="1087">
        <v>0</v>
      </c>
      <c r="AF29" s="1087">
        <v>0</v>
      </c>
      <c r="AG29" s="1087">
        <v>0</v>
      </c>
      <c r="AH29" s="1087">
        <v>0</v>
      </c>
      <c r="AI29" s="1087">
        <v>0</v>
      </c>
      <c r="AJ29" s="1087">
        <v>0</v>
      </c>
      <c r="AK29" s="1087">
        <v>0</v>
      </c>
      <c r="AL29" s="1087">
        <v>4</v>
      </c>
      <c r="AM29" s="1087">
        <v>4</v>
      </c>
      <c r="AN29" s="1087">
        <v>22</v>
      </c>
      <c r="AO29" s="1093">
        <v>20</v>
      </c>
    </row>
    <row r="30" spans="2:41" s="1081" customFormat="1" ht="12.75" customHeight="1">
      <c r="B30" s="1764"/>
      <c r="C30" s="1095"/>
      <c r="D30" s="1087"/>
      <c r="E30" s="1087"/>
      <c r="F30" s="1087"/>
      <c r="G30" s="1087"/>
      <c r="H30" s="1087"/>
      <c r="I30" s="1087"/>
      <c r="J30" s="1087"/>
      <c r="K30" s="1087"/>
      <c r="L30" s="1087"/>
      <c r="M30" s="1087"/>
      <c r="N30" s="1087"/>
      <c r="O30" s="1087"/>
      <c r="P30" s="1087"/>
      <c r="Q30" s="1087"/>
      <c r="R30" s="1087"/>
      <c r="S30" s="1087"/>
      <c r="T30" s="1087"/>
      <c r="U30" s="1087"/>
      <c r="V30" s="1087"/>
      <c r="W30" s="1087"/>
      <c r="X30" s="1087"/>
      <c r="Y30" s="1087"/>
      <c r="Z30" s="1087"/>
      <c r="AA30" s="1087"/>
      <c r="AB30" s="1087"/>
      <c r="AC30" s="1087"/>
      <c r="AD30" s="1087"/>
      <c r="AE30" s="1087"/>
      <c r="AF30" s="1087"/>
      <c r="AG30" s="1087"/>
      <c r="AH30" s="1087"/>
      <c r="AI30" s="1087"/>
      <c r="AJ30" s="1087"/>
      <c r="AK30" s="1087"/>
      <c r="AL30" s="1087"/>
      <c r="AM30" s="1087"/>
      <c r="AN30" s="1087"/>
      <c r="AO30" s="1093"/>
    </row>
    <row r="31" spans="2:41" s="1081" customFormat="1" ht="12">
      <c r="B31" s="1764"/>
      <c r="C31" s="1095" t="s">
        <v>1457</v>
      </c>
      <c r="D31" s="1087">
        <f aca="true" t="shared" si="4" ref="D31:E37">SUM(F31,H31,J31,L31,N31,P31,R31,T31,V31,X31,Z31,AB31,AD31,AF31,AH31,AJ31,AL31,AN31)</f>
        <v>340</v>
      </c>
      <c r="E31" s="1087">
        <f t="shared" si="4"/>
        <v>215</v>
      </c>
      <c r="F31" s="1087">
        <v>1</v>
      </c>
      <c r="G31" s="1087">
        <v>1</v>
      </c>
      <c r="H31" s="1087">
        <v>0</v>
      </c>
      <c r="I31" s="1087">
        <v>0</v>
      </c>
      <c r="J31" s="1087">
        <v>0</v>
      </c>
      <c r="K31" s="1087">
        <v>0</v>
      </c>
      <c r="L31" s="1087">
        <v>2</v>
      </c>
      <c r="M31" s="1087">
        <v>2</v>
      </c>
      <c r="N31" s="1087">
        <v>11</v>
      </c>
      <c r="O31" s="1087">
        <v>11</v>
      </c>
      <c r="P31" s="1087">
        <v>15</v>
      </c>
      <c r="Q31" s="1087">
        <v>15</v>
      </c>
      <c r="R31" s="1087">
        <v>9</v>
      </c>
      <c r="S31" s="1087">
        <v>9</v>
      </c>
      <c r="T31" s="1087">
        <v>256</v>
      </c>
      <c r="U31" s="1087">
        <v>132</v>
      </c>
      <c r="V31" s="1087">
        <v>1</v>
      </c>
      <c r="W31" s="1087">
        <v>1</v>
      </c>
      <c r="X31" s="1087">
        <v>16</v>
      </c>
      <c r="Y31" s="1087">
        <v>15</v>
      </c>
      <c r="Z31" s="1087">
        <v>1</v>
      </c>
      <c r="AA31" s="1087">
        <v>1</v>
      </c>
      <c r="AB31" s="1087">
        <v>2</v>
      </c>
      <c r="AC31" s="1087">
        <v>2</v>
      </c>
      <c r="AD31" s="1087">
        <v>0</v>
      </c>
      <c r="AE31" s="1087">
        <v>0</v>
      </c>
      <c r="AF31" s="1087">
        <v>0</v>
      </c>
      <c r="AG31" s="1087">
        <v>0</v>
      </c>
      <c r="AH31" s="1087">
        <v>0</v>
      </c>
      <c r="AI31" s="1087">
        <v>0</v>
      </c>
      <c r="AJ31" s="1087">
        <v>8</v>
      </c>
      <c r="AK31" s="1087">
        <v>8</v>
      </c>
      <c r="AL31" s="1087">
        <v>7</v>
      </c>
      <c r="AM31" s="1087">
        <v>7</v>
      </c>
      <c r="AN31" s="1087">
        <v>11</v>
      </c>
      <c r="AO31" s="1093">
        <v>11</v>
      </c>
    </row>
    <row r="32" spans="2:41" s="1081" customFormat="1" ht="12">
      <c r="B32" s="1764"/>
      <c r="C32" s="1095" t="s">
        <v>1458</v>
      </c>
      <c r="D32" s="1087">
        <f t="shared" si="4"/>
        <v>246</v>
      </c>
      <c r="E32" s="1087">
        <f t="shared" si="4"/>
        <v>201</v>
      </c>
      <c r="F32" s="1087">
        <v>0</v>
      </c>
      <c r="G32" s="1087">
        <v>0</v>
      </c>
      <c r="H32" s="1087">
        <v>0</v>
      </c>
      <c r="I32" s="1087">
        <v>0</v>
      </c>
      <c r="J32" s="1087">
        <v>0</v>
      </c>
      <c r="K32" s="1087">
        <v>0</v>
      </c>
      <c r="L32" s="1087">
        <v>0</v>
      </c>
      <c r="M32" s="1087">
        <v>0</v>
      </c>
      <c r="N32" s="1087">
        <v>10</v>
      </c>
      <c r="O32" s="1087">
        <v>10</v>
      </c>
      <c r="P32" s="1087">
        <v>15</v>
      </c>
      <c r="Q32" s="1087">
        <v>15</v>
      </c>
      <c r="R32" s="1087">
        <v>3</v>
      </c>
      <c r="S32" s="1087">
        <v>3</v>
      </c>
      <c r="T32" s="1087">
        <v>143</v>
      </c>
      <c r="U32" s="1087">
        <v>103</v>
      </c>
      <c r="V32" s="1087">
        <v>10</v>
      </c>
      <c r="W32" s="1087">
        <v>10</v>
      </c>
      <c r="X32" s="1087">
        <v>36</v>
      </c>
      <c r="Y32" s="1087">
        <v>33</v>
      </c>
      <c r="Z32" s="1087">
        <v>2</v>
      </c>
      <c r="AA32" s="1087">
        <v>2</v>
      </c>
      <c r="AB32" s="1087">
        <v>6</v>
      </c>
      <c r="AC32" s="1087">
        <v>6</v>
      </c>
      <c r="AD32" s="1087">
        <v>0</v>
      </c>
      <c r="AE32" s="1087">
        <v>0</v>
      </c>
      <c r="AF32" s="1087">
        <v>0</v>
      </c>
      <c r="AG32" s="1087">
        <v>0</v>
      </c>
      <c r="AH32" s="1087">
        <v>1</v>
      </c>
      <c r="AI32" s="1087">
        <v>1</v>
      </c>
      <c r="AJ32" s="1087">
        <v>4</v>
      </c>
      <c r="AK32" s="1087">
        <v>4</v>
      </c>
      <c r="AL32" s="1087">
        <v>0</v>
      </c>
      <c r="AM32" s="1087">
        <v>0</v>
      </c>
      <c r="AN32" s="1087">
        <v>16</v>
      </c>
      <c r="AO32" s="1093">
        <v>14</v>
      </c>
    </row>
    <row r="33" spans="2:41" s="1081" customFormat="1" ht="12">
      <c r="B33" s="1764"/>
      <c r="C33" s="1095" t="s">
        <v>1459</v>
      </c>
      <c r="D33" s="1087">
        <f t="shared" si="4"/>
        <v>314</v>
      </c>
      <c r="E33" s="1087">
        <f t="shared" si="4"/>
        <v>196</v>
      </c>
      <c r="F33" s="1087">
        <v>0</v>
      </c>
      <c r="G33" s="1087">
        <v>0</v>
      </c>
      <c r="H33" s="1087">
        <v>0</v>
      </c>
      <c r="I33" s="1087">
        <v>0</v>
      </c>
      <c r="J33" s="1087">
        <v>0</v>
      </c>
      <c r="K33" s="1087">
        <v>0</v>
      </c>
      <c r="L33" s="1087">
        <v>0</v>
      </c>
      <c r="M33" s="1087">
        <v>0</v>
      </c>
      <c r="N33" s="1087">
        <v>7</v>
      </c>
      <c r="O33" s="1087">
        <v>7</v>
      </c>
      <c r="P33" s="1087">
        <v>5</v>
      </c>
      <c r="Q33" s="1087">
        <v>5</v>
      </c>
      <c r="R33" s="1087">
        <v>3</v>
      </c>
      <c r="S33" s="1087">
        <v>3</v>
      </c>
      <c r="T33" s="1087">
        <v>267</v>
      </c>
      <c r="U33" s="1087">
        <v>151</v>
      </c>
      <c r="V33" s="1087">
        <v>2</v>
      </c>
      <c r="W33" s="1087">
        <v>2</v>
      </c>
      <c r="X33" s="1087">
        <v>14</v>
      </c>
      <c r="Y33" s="1087">
        <v>15</v>
      </c>
      <c r="Z33" s="1087">
        <v>5</v>
      </c>
      <c r="AA33" s="1087">
        <v>5</v>
      </c>
      <c r="AB33" s="1087">
        <v>1</v>
      </c>
      <c r="AC33" s="1087">
        <v>1</v>
      </c>
      <c r="AD33" s="1087">
        <v>0</v>
      </c>
      <c r="AE33" s="1087">
        <v>0</v>
      </c>
      <c r="AF33" s="1087">
        <v>0</v>
      </c>
      <c r="AG33" s="1087">
        <v>0</v>
      </c>
      <c r="AH33" s="1087">
        <v>0</v>
      </c>
      <c r="AI33" s="1087">
        <v>0</v>
      </c>
      <c r="AJ33" s="1087">
        <v>3</v>
      </c>
      <c r="AK33" s="1087">
        <v>2</v>
      </c>
      <c r="AL33" s="1087">
        <v>1</v>
      </c>
      <c r="AM33" s="1087">
        <v>1</v>
      </c>
      <c r="AN33" s="1087">
        <v>6</v>
      </c>
      <c r="AO33" s="1093">
        <v>4</v>
      </c>
    </row>
    <row r="34" spans="2:41" s="1081" customFormat="1" ht="12">
      <c r="B34" s="1764"/>
      <c r="C34" s="1095" t="s">
        <v>1460</v>
      </c>
      <c r="D34" s="1087">
        <f t="shared" si="4"/>
        <v>116</v>
      </c>
      <c r="E34" s="1087">
        <f t="shared" si="4"/>
        <v>94</v>
      </c>
      <c r="F34" s="1087">
        <v>0</v>
      </c>
      <c r="G34" s="1087">
        <v>0</v>
      </c>
      <c r="H34" s="1087">
        <v>0</v>
      </c>
      <c r="I34" s="1087">
        <v>0</v>
      </c>
      <c r="J34" s="1087">
        <v>0</v>
      </c>
      <c r="K34" s="1087">
        <v>0</v>
      </c>
      <c r="L34" s="1087">
        <v>0</v>
      </c>
      <c r="M34" s="1087">
        <v>0</v>
      </c>
      <c r="N34" s="1087">
        <v>6</v>
      </c>
      <c r="O34" s="1087">
        <v>6</v>
      </c>
      <c r="P34" s="1087">
        <v>5</v>
      </c>
      <c r="Q34" s="1087">
        <v>5</v>
      </c>
      <c r="R34" s="1087">
        <v>2</v>
      </c>
      <c r="S34" s="1087">
        <v>2</v>
      </c>
      <c r="T34" s="1087">
        <v>74</v>
      </c>
      <c r="U34" s="1087">
        <v>57</v>
      </c>
      <c r="V34" s="1087">
        <v>0</v>
      </c>
      <c r="W34" s="1087">
        <v>0</v>
      </c>
      <c r="X34" s="1087">
        <v>14</v>
      </c>
      <c r="Y34" s="1087">
        <v>11</v>
      </c>
      <c r="Z34" s="1087">
        <v>2</v>
      </c>
      <c r="AA34" s="1087">
        <v>2</v>
      </c>
      <c r="AB34" s="1087">
        <v>4</v>
      </c>
      <c r="AC34" s="1087">
        <v>4</v>
      </c>
      <c r="AD34" s="1087">
        <v>0</v>
      </c>
      <c r="AE34" s="1087">
        <v>0</v>
      </c>
      <c r="AF34" s="1087">
        <v>0</v>
      </c>
      <c r="AG34" s="1087">
        <v>0</v>
      </c>
      <c r="AH34" s="1087">
        <v>0</v>
      </c>
      <c r="AI34" s="1087">
        <v>0</v>
      </c>
      <c r="AJ34" s="1087">
        <v>0</v>
      </c>
      <c r="AK34" s="1087">
        <v>0</v>
      </c>
      <c r="AL34" s="1087">
        <v>1</v>
      </c>
      <c r="AM34" s="1087">
        <v>1</v>
      </c>
      <c r="AN34" s="1087">
        <v>8</v>
      </c>
      <c r="AO34" s="1093">
        <v>6</v>
      </c>
    </row>
    <row r="35" spans="2:41" s="1081" customFormat="1" ht="12">
      <c r="B35" s="1764"/>
      <c r="C35" s="1095" t="s">
        <v>1461</v>
      </c>
      <c r="D35" s="1087">
        <f t="shared" si="4"/>
        <v>99</v>
      </c>
      <c r="E35" s="1087">
        <f t="shared" si="4"/>
        <v>80</v>
      </c>
      <c r="F35" s="1087">
        <v>0</v>
      </c>
      <c r="G35" s="1087">
        <v>0</v>
      </c>
      <c r="H35" s="1087">
        <v>0</v>
      </c>
      <c r="I35" s="1087">
        <v>0</v>
      </c>
      <c r="J35" s="1087">
        <v>0</v>
      </c>
      <c r="K35" s="1087">
        <v>0</v>
      </c>
      <c r="L35" s="1087">
        <v>0</v>
      </c>
      <c r="M35" s="1087">
        <v>0</v>
      </c>
      <c r="N35" s="1087">
        <v>7</v>
      </c>
      <c r="O35" s="1087">
        <v>7</v>
      </c>
      <c r="P35" s="1087">
        <v>8</v>
      </c>
      <c r="Q35" s="1087">
        <v>8</v>
      </c>
      <c r="R35" s="1087">
        <v>1</v>
      </c>
      <c r="S35" s="1087">
        <v>1</v>
      </c>
      <c r="T35" s="1087">
        <v>42</v>
      </c>
      <c r="U35" s="1087">
        <v>24</v>
      </c>
      <c r="V35" s="1087">
        <v>0</v>
      </c>
      <c r="W35" s="1087">
        <v>0</v>
      </c>
      <c r="X35" s="1087">
        <v>11</v>
      </c>
      <c r="Y35" s="1087">
        <v>10</v>
      </c>
      <c r="Z35" s="1087">
        <v>18</v>
      </c>
      <c r="AA35" s="1087">
        <v>18</v>
      </c>
      <c r="AB35" s="1087">
        <v>0</v>
      </c>
      <c r="AC35" s="1087">
        <v>0</v>
      </c>
      <c r="AD35" s="1087">
        <v>0</v>
      </c>
      <c r="AE35" s="1087">
        <v>0</v>
      </c>
      <c r="AF35" s="1087">
        <v>0</v>
      </c>
      <c r="AG35" s="1087">
        <v>0</v>
      </c>
      <c r="AH35" s="1087">
        <v>0</v>
      </c>
      <c r="AI35" s="1087">
        <v>0</v>
      </c>
      <c r="AJ35" s="1087">
        <v>0</v>
      </c>
      <c r="AK35" s="1087">
        <v>0</v>
      </c>
      <c r="AL35" s="1087">
        <v>1</v>
      </c>
      <c r="AM35" s="1087">
        <v>1</v>
      </c>
      <c r="AN35" s="1087">
        <v>11</v>
      </c>
      <c r="AO35" s="1093">
        <v>11</v>
      </c>
    </row>
    <row r="36" spans="2:41" s="1081" customFormat="1" ht="12">
      <c r="B36" s="1764"/>
      <c r="C36" s="1095" t="s">
        <v>1462</v>
      </c>
      <c r="D36" s="1087">
        <f t="shared" si="4"/>
        <v>74</v>
      </c>
      <c r="E36" s="1087">
        <f t="shared" si="4"/>
        <v>49</v>
      </c>
      <c r="F36" s="1087">
        <v>0</v>
      </c>
      <c r="G36" s="1087">
        <v>0</v>
      </c>
      <c r="H36" s="1087">
        <v>0</v>
      </c>
      <c r="I36" s="1087">
        <v>0</v>
      </c>
      <c r="J36" s="1087">
        <v>2</v>
      </c>
      <c r="K36" s="1087">
        <v>0</v>
      </c>
      <c r="L36" s="1087">
        <v>0</v>
      </c>
      <c r="M36" s="1087">
        <v>0</v>
      </c>
      <c r="N36" s="1087">
        <v>1</v>
      </c>
      <c r="O36" s="1087">
        <v>1</v>
      </c>
      <c r="P36" s="1087">
        <v>3</v>
      </c>
      <c r="Q36" s="1087">
        <v>3</v>
      </c>
      <c r="R36" s="1087">
        <v>1</v>
      </c>
      <c r="S36" s="1087">
        <v>0</v>
      </c>
      <c r="T36" s="1087">
        <v>43</v>
      </c>
      <c r="U36" s="1087">
        <v>23</v>
      </c>
      <c r="V36" s="1087">
        <v>0</v>
      </c>
      <c r="W36" s="1087">
        <v>0</v>
      </c>
      <c r="X36" s="1087">
        <v>16</v>
      </c>
      <c r="Y36" s="1087">
        <v>15</v>
      </c>
      <c r="Z36" s="1087">
        <v>1</v>
      </c>
      <c r="AA36" s="1087">
        <v>0</v>
      </c>
      <c r="AB36" s="1087">
        <v>0</v>
      </c>
      <c r="AC36" s="1087">
        <v>0</v>
      </c>
      <c r="AD36" s="1087">
        <v>0</v>
      </c>
      <c r="AE36" s="1087">
        <v>0</v>
      </c>
      <c r="AF36" s="1087">
        <v>0</v>
      </c>
      <c r="AG36" s="1087">
        <v>0</v>
      </c>
      <c r="AH36" s="1087">
        <v>0</v>
      </c>
      <c r="AI36" s="1087">
        <v>0</v>
      </c>
      <c r="AJ36" s="1087">
        <v>4</v>
      </c>
      <c r="AK36" s="1087">
        <v>4</v>
      </c>
      <c r="AL36" s="1087">
        <v>1</v>
      </c>
      <c r="AM36" s="1087">
        <v>1</v>
      </c>
      <c r="AN36" s="1087">
        <v>2</v>
      </c>
      <c r="AO36" s="1093">
        <v>2</v>
      </c>
    </row>
    <row r="37" spans="2:41" s="1081" customFormat="1" ht="12">
      <c r="B37" s="1764"/>
      <c r="C37" s="1095" t="s">
        <v>1463</v>
      </c>
      <c r="D37" s="1087">
        <f t="shared" si="4"/>
        <v>27</v>
      </c>
      <c r="E37" s="1087">
        <f t="shared" si="4"/>
        <v>28</v>
      </c>
      <c r="F37" s="1087">
        <v>0</v>
      </c>
      <c r="G37" s="1087">
        <v>0</v>
      </c>
      <c r="H37" s="1087">
        <v>0</v>
      </c>
      <c r="I37" s="1087">
        <v>0</v>
      </c>
      <c r="J37" s="1087">
        <v>0</v>
      </c>
      <c r="K37" s="1087">
        <v>0</v>
      </c>
      <c r="L37" s="1087">
        <v>0</v>
      </c>
      <c r="M37" s="1087">
        <v>2</v>
      </c>
      <c r="N37" s="1087">
        <v>1</v>
      </c>
      <c r="O37" s="1087">
        <v>1</v>
      </c>
      <c r="P37" s="1087">
        <v>4</v>
      </c>
      <c r="Q37" s="1087">
        <v>4</v>
      </c>
      <c r="R37" s="1087">
        <v>0</v>
      </c>
      <c r="S37" s="1087">
        <v>0</v>
      </c>
      <c r="T37" s="1087">
        <v>14</v>
      </c>
      <c r="U37" s="1087">
        <v>12</v>
      </c>
      <c r="V37" s="1087">
        <v>0</v>
      </c>
      <c r="W37" s="1087">
        <v>0</v>
      </c>
      <c r="X37" s="1087">
        <v>1</v>
      </c>
      <c r="Y37" s="1087">
        <v>1</v>
      </c>
      <c r="Z37" s="1087">
        <v>0</v>
      </c>
      <c r="AA37" s="1087">
        <v>0</v>
      </c>
      <c r="AB37" s="1087">
        <v>0</v>
      </c>
      <c r="AC37" s="1087">
        <v>0</v>
      </c>
      <c r="AD37" s="1087">
        <v>0</v>
      </c>
      <c r="AE37" s="1087">
        <v>0</v>
      </c>
      <c r="AF37" s="1087">
        <v>0</v>
      </c>
      <c r="AG37" s="1087">
        <v>0</v>
      </c>
      <c r="AH37" s="1087">
        <v>0</v>
      </c>
      <c r="AI37" s="1087">
        <v>0</v>
      </c>
      <c r="AJ37" s="1087">
        <v>0</v>
      </c>
      <c r="AK37" s="1087">
        <v>0</v>
      </c>
      <c r="AL37" s="1087">
        <v>2</v>
      </c>
      <c r="AM37" s="1087">
        <v>2</v>
      </c>
      <c r="AN37" s="1087">
        <v>5</v>
      </c>
      <c r="AO37" s="1093">
        <v>6</v>
      </c>
    </row>
    <row r="38" spans="2:41" s="1081" customFormat="1" ht="12">
      <c r="B38" s="1096"/>
      <c r="C38" s="1097"/>
      <c r="D38" s="1098"/>
      <c r="E38" s="1098"/>
      <c r="F38" s="1098"/>
      <c r="G38" s="1098"/>
      <c r="H38" s="1098"/>
      <c r="I38" s="1098"/>
      <c r="J38" s="1098"/>
      <c r="K38" s="1098"/>
      <c r="L38" s="1098"/>
      <c r="M38" s="1098"/>
      <c r="N38" s="1098"/>
      <c r="O38" s="1098"/>
      <c r="P38" s="1098"/>
      <c r="Q38" s="1098"/>
      <c r="R38" s="1098"/>
      <c r="S38" s="1098"/>
      <c r="T38" s="1098"/>
      <c r="U38" s="1098"/>
      <c r="V38" s="1098"/>
      <c r="W38" s="1098"/>
      <c r="X38" s="1098"/>
      <c r="Y38" s="1098"/>
      <c r="Z38" s="1098"/>
      <c r="AA38" s="1098"/>
      <c r="AB38" s="1098"/>
      <c r="AC38" s="1098"/>
      <c r="AD38" s="1098"/>
      <c r="AE38" s="1098"/>
      <c r="AF38" s="1098"/>
      <c r="AG38" s="1098"/>
      <c r="AH38" s="1098"/>
      <c r="AI38" s="1098"/>
      <c r="AJ38" s="1098"/>
      <c r="AK38" s="1098"/>
      <c r="AL38" s="1098"/>
      <c r="AM38" s="1098"/>
      <c r="AN38" s="1098"/>
      <c r="AO38" s="1099"/>
    </row>
    <row r="39" spans="3:4" ht="14.25" customHeight="1">
      <c r="C39" s="1757" t="s">
        <v>1464</v>
      </c>
      <c r="D39" s="1757"/>
    </row>
  </sheetData>
  <mergeCells count="25">
    <mergeCell ref="J3:K3"/>
    <mergeCell ref="V3:W3"/>
    <mergeCell ref="AB3:AC3"/>
    <mergeCell ref="AD3:AE3"/>
    <mergeCell ref="L3:M3"/>
    <mergeCell ref="N3:O3"/>
    <mergeCell ref="P3:Q3"/>
    <mergeCell ref="R3:S3"/>
    <mergeCell ref="AF3:AG3"/>
    <mergeCell ref="AH3:AI3"/>
    <mergeCell ref="AN3:AO3"/>
    <mergeCell ref="T3:U3"/>
    <mergeCell ref="X3:Y3"/>
    <mergeCell ref="Z3:AA3"/>
    <mergeCell ref="AJ3:AK3"/>
    <mergeCell ref="AL3:AM3"/>
    <mergeCell ref="C39:D39"/>
    <mergeCell ref="D3:E3"/>
    <mergeCell ref="F3:G3"/>
    <mergeCell ref="H3:I3"/>
    <mergeCell ref="B6:C6"/>
    <mergeCell ref="B7:C7"/>
    <mergeCell ref="B22:B37"/>
    <mergeCell ref="B3:C4"/>
    <mergeCell ref="B9:B20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A1" sqref="A1"/>
    </sheetView>
  </sheetViews>
  <sheetFormatPr defaultColWidth="9.00390625" defaultRowHeight="13.5"/>
  <cols>
    <col min="1" max="1" width="2.625" style="708" customWidth="1"/>
    <col min="2" max="2" width="13.625" style="708" customWidth="1"/>
    <col min="3" max="8" width="7.625" style="708" customWidth="1"/>
    <col min="9" max="9" width="13.625" style="708" customWidth="1"/>
    <col min="10" max="15" width="7.625" style="708" customWidth="1"/>
    <col min="16" max="16384" width="9.00390625" style="708" customWidth="1"/>
  </cols>
  <sheetData>
    <row r="1" spans="2:10" ht="14.25">
      <c r="B1" s="1100" t="s">
        <v>1471</v>
      </c>
      <c r="C1" s="1101"/>
      <c r="I1" s="1100"/>
      <c r="J1" s="1101"/>
    </row>
    <row r="2" spans="2:16" ht="14.25">
      <c r="B2" s="1100"/>
      <c r="C2" s="1101"/>
      <c r="I2" s="1100"/>
      <c r="J2" s="1101"/>
      <c r="M2" s="1776" t="s">
        <v>1053</v>
      </c>
      <c r="N2" s="1101" t="s">
        <v>1466</v>
      </c>
      <c r="O2" s="1101"/>
      <c r="P2" s="1101"/>
    </row>
    <row r="3" spans="2:16" ht="12.75" customHeight="1" thickBot="1">
      <c r="B3" s="352" t="s">
        <v>1467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1777"/>
      <c r="N3" s="1102" t="s">
        <v>1468</v>
      </c>
      <c r="O3" s="1102"/>
      <c r="P3" s="1102"/>
    </row>
    <row r="4" spans="1:15" ht="24.75" customHeight="1" thickTop="1">
      <c r="A4" s="712"/>
      <c r="B4" s="1404" t="s">
        <v>1469</v>
      </c>
      <c r="C4" s="955" t="s">
        <v>126</v>
      </c>
      <c r="D4" s="1103"/>
      <c r="E4" s="955"/>
      <c r="F4" s="955" t="s">
        <v>127</v>
      </c>
      <c r="G4" s="1103"/>
      <c r="H4" s="1104"/>
      <c r="I4" s="1404" t="s">
        <v>1469</v>
      </c>
      <c r="J4" s="955" t="s">
        <v>126</v>
      </c>
      <c r="K4" s="1103"/>
      <c r="L4" s="955"/>
      <c r="M4" s="955" t="s">
        <v>127</v>
      </c>
      <c r="N4" s="1103"/>
      <c r="O4" s="955"/>
    </row>
    <row r="5" spans="1:15" ht="24.75" customHeight="1">
      <c r="A5" s="712"/>
      <c r="B5" s="1775"/>
      <c r="C5" s="1105" t="s">
        <v>1470</v>
      </c>
      <c r="D5" s="383" t="s">
        <v>376</v>
      </c>
      <c r="E5" s="1106" t="s">
        <v>377</v>
      </c>
      <c r="F5" s="1108" t="s">
        <v>1470</v>
      </c>
      <c r="G5" s="383" t="s">
        <v>376</v>
      </c>
      <c r="H5" s="1109" t="s">
        <v>377</v>
      </c>
      <c r="I5" s="1775"/>
      <c r="J5" s="1105" t="s">
        <v>1470</v>
      </c>
      <c r="K5" s="383" t="s">
        <v>376</v>
      </c>
      <c r="L5" s="1106" t="s">
        <v>377</v>
      </c>
      <c r="M5" s="1108" t="s">
        <v>1470</v>
      </c>
      <c r="N5" s="383" t="s">
        <v>376</v>
      </c>
      <c r="O5" s="948" t="s">
        <v>377</v>
      </c>
    </row>
    <row r="6" spans="1:15" ht="15" customHeight="1">
      <c r="A6" s="712"/>
      <c r="B6" s="712"/>
      <c r="C6" s="362"/>
      <c r="D6" s="362"/>
      <c r="E6" s="362"/>
      <c r="F6" s="362"/>
      <c r="G6" s="362"/>
      <c r="H6" s="1110"/>
      <c r="I6" s="1111"/>
      <c r="J6" s="362"/>
      <c r="K6" s="362"/>
      <c r="L6" s="362"/>
      <c r="M6" s="362"/>
      <c r="N6" s="362"/>
      <c r="O6" s="363"/>
    </row>
    <row r="7" spans="1:15" ht="15" customHeight="1">
      <c r="A7" s="712"/>
      <c r="B7" s="1112" t="s">
        <v>970</v>
      </c>
      <c r="C7" s="1113">
        <f aca="true" t="shared" si="0" ref="C7:H7">SUM(C9:C12,C14:C16,J7:J9,J11:J13,J15:J16)</f>
        <v>3943</v>
      </c>
      <c r="D7" s="1113">
        <f t="shared" si="0"/>
        <v>157</v>
      </c>
      <c r="E7" s="1113">
        <f t="shared" si="0"/>
        <v>4907</v>
      </c>
      <c r="F7" s="1113">
        <f t="shared" si="0"/>
        <v>3539</v>
      </c>
      <c r="G7" s="1113">
        <f t="shared" si="0"/>
        <v>127</v>
      </c>
      <c r="H7" s="1113">
        <f t="shared" si="0"/>
        <v>4558</v>
      </c>
      <c r="I7" s="1114" t="s">
        <v>1461</v>
      </c>
      <c r="J7" s="374">
        <v>87</v>
      </c>
      <c r="K7" s="374">
        <v>5</v>
      </c>
      <c r="L7" s="374">
        <v>109</v>
      </c>
      <c r="M7" s="374">
        <v>95</v>
      </c>
      <c r="N7" s="374">
        <v>3</v>
      </c>
      <c r="O7" s="1115">
        <v>134</v>
      </c>
    </row>
    <row r="8" spans="1:15" ht="15" customHeight="1">
      <c r="A8" s="712"/>
      <c r="B8" s="696"/>
      <c r="C8" s="322"/>
      <c r="D8" s="322"/>
      <c r="E8" s="1116"/>
      <c r="F8" s="322"/>
      <c r="G8" s="322"/>
      <c r="H8" s="1117"/>
      <c r="I8" s="1114" t="s">
        <v>1451</v>
      </c>
      <c r="J8" s="374">
        <v>387</v>
      </c>
      <c r="K8" s="374">
        <v>18</v>
      </c>
      <c r="L8" s="374">
        <v>467</v>
      </c>
      <c r="M8" s="374">
        <v>328</v>
      </c>
      <c r="N8" s="374">
        <v>14</v>
      </c>
      <c r="O8" s="1115">
        <v>386</v>
      </c>
    </row>
    <row r="9" spans="1:15" ht="15" customHeight="1">
      <c r="A9" s="712"/>
      <c r="B9" s="696" t="s">
        <v>1449</v>
      </c>
      <c r="C9" s="374">
        <v>737</v>
      </c>
      <c r="D9" s="374">
        <v>15</v>
      </c>
      <c r="E9" s="374">
        <v>840</v>
      </c>
      <c r="F9" s="374">
        <v>660</v>
      </c>
      <c r="G9" s="374">
        <v>23</v>
      </c>
      <c r="H9" s="1118">
        <v>810</v>
      </c>
      <c r="I9" s="1114" t="s">
        <v>1450</v>
      </c>
      <c r="J9" s="374">
        <v>522</v>
      </c>
      <c r="K9" s="374">
        <v>23</v>
      </c>
      <c r="L9" s="374">
        <v>639</v>
      </c>
      <c r="M9" s="374">
        <v>659</v>
      </c>
      <c r="N9" s="374">
        <v>21</v>
      </c>
      <c r="O9" s="1115">
        <v>817</v>
      </c>
    </row>
    <row r="10" spans="1:15" ht="15" customHeight="1">
      <c r="A10" s="712"/>
      <c r="B10" s="696" t="s">
        <v>1459</v>
      </c>
      <c r="C10" s="374">
        <v>127</v>
      </c>
      <c r="D10" s="374">
        <v>3</v>
      </c>
      <c r="E10" s="374">
        <v>164</v>
      </c>
      <c r="F10" s="374">
        <v>116</v>
      </c>
      <c r="G10" s="374">
        <v>5</v>
      </c>
      <c r="H10" s="1118">
        <v>156</v>
      </c>
      <c r="I10" s="1114"/>
      <c r="J10" s="322"/>
      <c r="K10" s="322"/>
      <c r="L10" s="1116"/>
      <c r="M10" s="322"/>
      <c r="N10" s="322"/>
      <c r="O10" s="1119"/>
    </row>
    <row r="11" spans="1:15" ht="15" customHeight="1">
      <c r="A11" s="712"/>
      <c r="B11" s="696" t="s">
        <v>1458</v>
      </c>
      <c r="C11" s="374">
        <v>195</v>
      </c>
      <c r="D11" s="374">
        <v>9</v>
      </c>
      <c r="E11" s="374">
        <v>262</v>
      </c>
      <c r="F11" s="374">
        <v>186</v>
      </c>
      <c r="G11" s="374">
        <v>6</v>
      </c>
      <c r="H11" s="1118">
        <v>244</v>
      </c>
      <c r="I11" s="1114" t="s">
        <v>1462</v>
      </c>
      <c r="J11" s="374">
        <v>31</v>
      </c>
      <c r="K11" s="374">
        <v>3</v>
      </c>
      <c r="L11" s="374">
        <v>44</v>
      </c>
      <c r="M11" s="374">
        <v>25</v>
      </c>
      <c r="N11" s="374">
        <v>1</v>
      </c>
      <c r="O11" s="1115">
        <v>29</v>
      </c>
    </row>
    <row r="12" spans="1:15" ht="15" customHeight="1">
      <c r="A12" s="712"/>
      <c r="B12" s="696" t="s">
        <v>1457</v>
      </c>
      <c r="C12" s="374">
        <v>284</v>
      </c>
      <c r="D12" s="374">
        <v>11</v>
      </c>
      <c r="E12" s="374">
        <v>323</v>
      </c>
      <c r="F12" s="374">
        <v>245</v>
      </c>
      <c r="G12" s="374">
        <v>4</v>
      </c>
      <c r="H12" s="1118">
        <v>301</v>
      </c>
      <c r="I12" s="1114" t="s">
        <v>1456</v>
      </c>
      <c r="J12" s="374">
        <v>112</v>
      </c>
      <c r="K12" s="374">
        <v>4</v>
      </c>
      <c r="L12" s="374">
        <v>154</v>
      </c>
      <c r="M12" s="374">
        <v>89</v>
      </c>
      <c r="N12" s="374">
        <v>8</v>
      </c>
      <c r="O12" s="1115">
        <v>105</v>
      </c>
    </row>
    <row r="13" spans="1:15" ht="15" customHeight="1">
      <c r="A13" s="712"/>
      <c r="B13" s="696"/>
      <c r="C13" s="322"/>
      <c r="D13" s="322"/>
      <c r="E13" s="1116"/>
      <c r="F13" s="322"/>
      <c r="G13" s="322"/>
      <c r="H13" s="1117"/>
      <c r="I13" s="1114" t="s">
        <v>1463</v>
      </c>
      <c r="J13" s="374">
        <v>35</v>
      </c>
      <c r="K13" s="374">
        <v>3</v>
      </c>
      <c r="L13" s="374">
        <v>44</v>
      </c>
      <c r="M13" s="374">
        <v>26</v>
      </c>
      <c r="N13" s="374">
        <v>1</v>
      </c>
      <c r="O13" s="1115">
        <v>54</v>
      </c>
    </row>
    <row r="14" spans="1:15" ht="15" customHeight="1">
      <c r="A14" s="712"/>
      <c r="B14" s="696" t="s">
        <v>1454</v>
      </c>
      <c r="C14" s="374">
        <v>326</v>
      </c>
      <c r="D14" s="374">
        <v>4</v>
      </c>
      <c r="E14" s="374">
        <v>442</v>
      </c>
      <c r="F14" s="374">
        <v>265</v>
      </c>
      <c r="G14" s="374">
        <v>10</v>
      </c>
      <c r="H14" s="1118">
        <v>393</v>
      </c>
      <c r="I14" s="1114"/>
      <c r="J14" s="322"/>
      <c r="K14" s="322"/>
      <c r="L14" s="1116"/>
      <c r="M14" s="322"/>
      <c r="N14" s="322"/>
      <c r="O14" s="1119"/>
    </row>
    <row r="15" spans="1:15" ht="15" customHeight="1">
      <c r="A15" s="712"/>
      <c r="B15" s="696" t="s">
        <v>1460</v>
      </c>
      <c r="C15" s="374">
        <v>85</v>
      </c>
      <c r="D15" s="374">
        <v>5</v>
      </c>
      <c r="E15" s="374">
        <v>106</v>
      </c>
      <c r="F15" s="374">
        <v>88</v>
      </c>
      <c r="G15" s="374">
        <v>2</v>
      </c>
      <c r="H15" s="1118">
        <v>126</v>
      </c>
      <c r="I15" s="1114" t="s">
        <v>1455</v>
      </c>
      <c r="J15" s="374">
        <v>268</v>
      </c>
      <c r="K15" s="374">
        <v>16</v>
      </c>
      <c r="L15" s="374">
        <v>340</v>
      </c>
      <c r="M15" s="374">
        <v>197</v>
      </c>
      <c r="N15" s="374">
        <v>8</v>
      </c>
      <c r="O15" s="1115">
        <v>285</v>
      </c>
    </row>
    <row r="16" spans="1:15" ht="15" customHeight="1">
      <c r="A16" s="712"/>
      <c r="B16" s="696" t="s">
        <v>1453</v>
      </c>
      <c r="C16" s="374">
        <v>317</v>
      </c>
      <c r="D16" s="374">
        <v>18</v>
      </c>
      <c r="E16" s="374">
        <v>421</v>
      </c>
      <c r="F16" s="374">
        <v>274</v>
      </c>
      <c r="G16" s="374">
        <v>11</v>
      </c>
      <c r="H16" s="1118">
        <v>357</v>
      </c>
      <c r="I16" s="1114" t="s">
        <v>1452</v>
      </c>
      <c r="J16" s="374">
        <v>430</v>
      </c>
      <c r="K16" s="374">
        <v>20</v>
      </c>
      <c r="L16" s="374">
        <v>552</v>
      </c>
      <c r="M16" s="374">
        <v>286</v>
      </c>
      <c r="N16" s="374">
        <v>10</v>
      </c>
      <c r="O16" s="1115">
        <v>361</v>
      </c>
    </row>
    <row r="17" spans="1:15" ht="15" customHeight="1">
      <c r="A17" s="712"/>
      <c r="B17" s="376"/>
      <c r="C17" s="378"/>
      <c r="D17" s="378"/>
      <c r="E17" s="1120"/>
      <c r="F17" s="378"/>
      <c r="G17" s="378"/>
      <c r="H17" s="1121"/>
      <c r="I17" s="1122"/>
      <c r="J17" s="378"/>
      <c r="K17" s="378"/>
      <c r="L17" s="1120"/>
      <c r="M17" s="378"/>
      <c r="N17" s="378"/>
      <c r="O17" s="1123"/>
    </row>
    <row r="18" spans="3:15" ht="12">
      <c r="C18" s="352"/>
      <c r="D18" s="352"/>
      <c r="E18" s="352"/>
      <c r="F18" s="352"/>
      <c r="G18" s="352"/>
      <c r="H18" s="352"/>
      <c r="J18" s="352"/>
      <c r="K18" s="352"/>
      <c r="L18" s="352"/>
      <c r="M18" s="352"/>
      <c r="N18" s="352"/>
      <c r="O18" s="352"/>
    </row>
    <row r="19" spans="3:15" ht="12">
      <c r="C19" s="352"/>
      <c r="D19" s="352"/>
      <c r="E19" s="352"/>
      <c r="F19" s="352"/>
      <c r="G19" s="352"/>
      <c r="H19" s="352"/>
      <c r="J19" s="352"/>
      <c r="K19" s="352"/>
      <c r="L19" s="352"/>
      <c r="M19" s="352"/>
      <c r="N19" s="352"/>
      <c r="O19" s="352"/>
    </row>
  </sheetData>
  <mergeCells count="3">
    <mergeCell ref="B4:B5"/>
    <mergeCell ref="I4:I5"/>
    <mergeCell ref="M2:M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Y75"/>
  <sheetViews>
    <sheetView workbookViewId="0" topLeftCell="A1">
      <selection activeCell="A1" sqref="A1"/>
    </sheetView>
  </sheetViews>
  <sheetFormatPr defaultColWidth="9.00390625" defaultRowHeight="13.5"/>
  <cols>
    <col min="1" max="1" width="1.625" style="65" customWidth="1"/>
    <col min="2" max="2" width="2.625" style="65" customWidth="1"/>
    <col min="3" max="3" width="8.125" style="65" customWidth="1"/>
    <col min="4" max="4" width="10.75390625" style="65" customWidth="1"/>
    <col min="5" max="23" width="8.625" style="65" customWidth="1"/>
    <col min="24" max="16384" width="9.00390625" style="65" customWidth="1"/>
  </cols>
  <sheetData>
    <row r="2" spans="2:25" ht="16.5" customHeight="1">
      <c r="B2" s="66" t="s">
        <v>975</v>
      </c>
      <c r="W2" s="67"/>
      <c r="X2" s="67"/>
      <c r="Y2" s="67"/>
    </row>
    <row r="3" spans="3:23" ht="12.75" thickBot="1">
      <c r="C3" s="68"/>
      <c r="D3" s="68"/>
      <c r="E3" s="69"/>
      <c r="F3" s="69"/>
      <c r="G3" s="69"/>
      <c r="H3" s="69"/>
      <c r="I3" s="69"/>
      <c r="J3" s="69"/>
      <c r="K3" s="68"/>
      <c r="W3" s="70" t="s">
        <v>961</v>
      </c>
    </row>
    <row r="4" spans="2:24" ht="21" customHeight="1" thickTop="1">
      <c r="B4" s="1313" t="s">
        <v>962</v>
      </c>
      <c r="C4" s="1314"/>
      <c r="D4" s="71" t="s">
        <v>948</v>
      </c>
      <c r="E4" s="72" t="s">
        <v>963</v>
      </c>
      <c r="F4" s="72" t="s">
        <v>964</v>
      </c>
      <c r="G4" s="72" t="s">
        <v>965</v>
      </c>
      <c r="H4" s="72" t="s">
        <v>966</v>
      </c>
      <c r="I4" s="72" t="s">
        <v>967</v>
      </c>
      <c r="J4" s="72" t="s">
        <v>968</v>
      </c>
      <c r="K4" s="72" t="s">
        <v>949</v>
      </c>
      <c r="L4" s="72" t="s">
        <v>950</v>
      </c>
      <c r="M4" s="72" t="s">
        <v>951</v>
      </c>
      <c r="N4" s="72" t="s">
        <v>952</v>
      </c>
      <c r="O4" s="72" t="s">
        <v>953</v>
      </c>
      <c r="P4" s="72" t="s">
        <v>954</v>
      </c>
      <c r="Q4" s="72" t="s">
        <v>955</v>
      </c>
      <c r="R4" s="72" t="s">
        <v>956</v>
      </c>
      <c r="S4" s="72" t="s">
        <v>957</v>
      </c>
      <c r="T4" s="72" t="s">
        <v>958</v>
      </c>
      <c r="U4" s="72" t="s">
        <v>959</v>
      </c>
      <c r="V4" s="72" t="s">
        <v>960</v>
      </c>
      <c r="W4" s="73" t="s">
        <v>969</v>
      </c>
      <c r="X4" s="74"/>
    </row>
    <row r="5" spans="2:24" ht="6" customHeight="1">
      <c r="B5" s="75"/>
      <c r="C5" s="76"/>
      <c r="D5" s="77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4"/>
    </row>
    <row r="6" spans="2:24" ht="6" customHeight="1">
      <c r="B6" s="79"/>
      <c r="C6" s="80"/>
      <c r="D6" s="75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74"/>
    </row>
    <row r="7" spans="2:24" s="82" customFormat="1" ht="18" customHeight="1">
      <c r="B7" s="1315" t="s">
        <v>970</v>
      </c>
      <c r="C7" s="1316"/>
      <c r="D7" s="83">
        <f aca="true" t="shared" si="0" ref="D7:W7">SUM(D9,D28)</f>
        <v>1213968</v>
      </c>
      <c r="E7" s="84">
        <f t="shared" si="0"/>
        <v>86948</v>
      </c>
      <c r="F7" s="84">
        <f t="shared" si="0"/>
        <v>84673</v>
      </c>
      <c r="G7" s="84">
        <f t="shared" si="0"/>
        <v>96203</v>
      </c>
      <c r="H7" s="84">
        <f t="shared" si="0"/>
        <v>99131</v>
      </c>
      <c r="I7" s="84">
        <f t="shared" si="0"/>
        <v>88113</v>
      </c>
      <c r="J7" s="84">
        <f t="shared" si="0"/>
        <v>84491</v>
      </c>
      <c r="K7" s="84">
        <f t="shared" si="0"/>
        <v>79605</v>
      </c>
      <c r="L7" s="84">
        <f t="shared" si="0"/>
        <v>86450</v>
      </c>
      <c r="M7" s="84">
        <f t="shared" si="0"/>
        <v>97201</v>
      </c>
      <c r="N7" s="84">
        <f t="shared" si="0"/>
        <v>95410</v>
      </c>
      <c r="O7" s="84">
        <f t="shared" si="0"/>
        <v>77960</v>
      </c>
      <c r="P7" s="84">
        <f t="shared" si="0"/>
        <v>62114</v>
      </c>
      <c r="Q7" s="84">
        <f t="shared" si="0"/>
        <v>56753</v>
      </c>
      <c r="R7" s="84">
        <f t="shared" si="0"/>
        <v>47196</v>
      </c>
      <c r="S7" s="84">
        <f t="shared" si="0"/>
        <v>37300</v>
      </c>
      <c r="T7" s="84">
        <f t="shared" si="0"/>
        <v>20775</v>
      </c>
      <c r="U7" s="84">
        <f t="shared" si="0"/>
        <v>9714</v>
      </c>
      <c r="V7" s="84">
        <f t="shared" si="0"/>
        <v>3223</v>
      </c>
      <c r="W7" s="84">
        <f t="shared" si="0"/>
        <v>708</v>
      </c>
      <c r="X7" s="85"/>
    </row>
    <row r="8" spans="2:24" s="86" customFormat="1" ht="6" customHeight="1">
      <c r="B8" s="87"/>
      <c r="C8" s="88"/>
      <c r="D8" s="89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1"/>
    </row>
    <row r="9" spans="2:24" s="92" customFormat="1" ht="13.5" customHeight="1">
      <c r="B9" s="1311" t="s">
        <v>971</v>
      </c>
      <c r="C9" s="1312"/>
      <c r="D9" s="83">
        <f aca="true" t="shared" si="1" ref="D9:W9">SUM(D11:D25)</f>
        <v>832225</v>
      </c>
      <c r="E9" s="95">
        <f t="shared" si="1"/>
        <v>62665</v>
      </c>
      <c r="F9" s="95">
        <f t="shared" si="1"/>
        <v>59935</v>
      </c>
      <c r="G9" s="95">
        <f t="shared" si="1"/>
        <v>64258</v>
      </c>
      <c r="H9" s="95">
        <f t="shared" si="1"/>
        <v>65821</v>
      </c>
      <c r="I9" s="95">
        <f t="shared" si="1"/>
        <v>62806</v>
      </c>
      <c r="J9" s="95">
        <f t="shared" si="1"/>
        <v>61485</v>
      </c>
      <c r="K9" s="95">
        <f t="shared" si="1"/>
        <v>58439</v>
      </c>
      <c r="L9" s="95">
        <f t="shared" si="1"/>
        <v>60705</v>
      </c>
      <c r="M9" s="95">
        <f t="shared" si="1"/>
        <v>66483</v>
      </c>
      <c r="N9" s="95">
        <f t="shared" si="1"/>
        <v>63486</v>
      </c>
      <c r="O9" s="95">
        <f t="shared" si="1"/>
        <v>51442</v>
      </c>
      <c r="P9" s="95">
        <f t="shared" si="1"/>
        <v>41037</v>
      </c>
      <c r="Q9" s="95">
        <f t="shared" si="1"/>
        <v>37392</v>
      </c>
      <c r="R9" s="95">
        <f t="shared" si="1"/>
        <v>30477</v>
      </c>
      <c r="S9" s="95">
        <f t="shared" si="1"/>
        <v>23799</v>
      </c>
      <c r="T9" s="95">
        <f t="shared" si="1"/>
        <v>13241</v>
      </c>
      <c r="U9" s="95">
        <f t="shared" si="1"/>
        <v>6149</v>
      </c>
      <c r="V9" s="95">
        <f t="shared" si="1"/>
        <v>2113</v>
      </c>
      <c r="W9" s="95">
        <f t="shared" si="1"/>
        <v>492</v>
      </c>
      <c r="X9" s="83"/>
    </row>
    <row r="10" spans="2:24" ht="12.75" customHeight="1">
      <c r="B10" s="74"/>
      <c r="C10" s="96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74"/>
    </row>
    <row r="11" spans="2:25" ht="15" customHeight="1">
      <c r="B11" s="74"/>
      <c r="C11" s="99" t="s">
        <v>892</v>
      </c>
      <c r="D11" s="100">
        <f>SUM(E11:W11)</f>
        <v>214920</v>
      </c>
      <c r="E11" s="101">
        <v>17118</v>
      </c>
      <c r="F11" s="101">
        <v>15760</v>
      </c>
      <c r="G11" s="101">
        <v>15265</v>
      </c>
      <c r="H11" s="101">
        <v>16720</v>
      </c>
      <c r="I11" s="101">
        <v>18919</v>
      </c>
      <c r="J11" s="101">
        <v>17790</v>
      </c>
      <c r="K11" s="101">
        <v>16843</v>
      </c>
      <c r="L11" s="101">
        <v>15831</v>
      </c>
      <c r="M11" s="101">
        <v>16481</v>
      </c>
      <c r="N11" s="101">
        <v>15616</v>
      </c>
      <c r="O11" s="101">
        <v>12556</v>
      </c>
      <c r="P11" s="101">
        <v>9840</v>
      </c>
      <c r="Q11" s="101">
        <v>8818</v>
      </c>
      <c r="R11" s="101">
        <v>7065</v>
      </c>
      <c r="S11" s="101">
        <v>5387</v>
      </c>
      <c r="T11" s="101">
        <v>2940</v>
      </c>
      <c r="U11" s="101">
        <v>1405</v>
      </c>
      <c r="V11" s="101">
        <v>462</v>
      </c>
      <c r="W11" s="102">
        <v>104</v>
      </c>
      <c r="X11" s="74"/>
      <c r="Y11" s="103"/>
    </row>
    <row r="12" spans="2:25" ht="15" customHeight="1">
      <c r="B12" s="74"/>
      <c r="C12" s="99" t="s">
        <v>893</v>
      </c>
      <c r="D12" s="100">
        <f>SUM(E12:W12)</f>
        <v>92498</v>
      </c>
      <c r="E12" s="101">
        <v>6970</v>
      </c>
      <c r="F12" s="101">
        <v>6878</v>
      </c>
      <c r="G12" s="101">
        <v>7167</v>
      </c>
      <c r="H12" s="101">
        <v>7256</v>
      </c>
      <c r="I12" s="101">
        <v>7827</v>
      </c>
      <c r="J12" s="101">
        <v>6667</v>
      </c>
      <c r="K12" s="101">
        <v>6373</v>
      </c>
      <c r="L12" s="101">
        <v>6582</v>
      </c>
      <c r="M12" s="101">
        <v>6966</v>
      </c>
      <c r="N12" s="101">
        <v>7113</v>
      </c>
      <c r="O12" s="101">
        <v>5948</v>
      </c>
      <c r="P12" s="101">
        <v>4609</v>
      </c>
      <c r="Q12" s="101">
        <v>3956</v>
      </c>
      <c r="R12" s="101">
        <v>3114</v>
      </c>
      <c r="S12" s="101">
        <v>2673</v>
      </c>
      <c r="T12" s="101">
        <v>1535</v>
      </c>
      <c r="U12" s="101">
        <v>601</v>
      </c>
      <c r="V12" s="101">
        <v>216</v>
      </c>
      <c r="W12" s="102">
        <v>47</v>
      </c>
      <c r="X12" s="74"/>
      <c r="Y12" s="103"/>
    </row>
    <row r="13" spans="2:25" ht="15" customHeight="1">
      <c r="B13" s="74"/>
      <c r="C13" s="99" t="s">
        <v>894</v>
      </c>
      <c r="D13" s="100">
        <f>SUM(E13:W13)</f>
        <v>95254</v>
      </c>
      <c r="E13" s="101">
        <v>7261</v>
      </c>
      <c r="F13" s="101">
        <v>7190</v>
      </c>
      <c r="G13" s="101">
        <v>7651</v>
      </c>
      <c r="H13" s="101">
        <v>7919</v>
      </c>
      <c r="I13" s="101">
        <v>6223</v>
      </c>
      <c r="J13" s="101">
        <v>6416</v>
      </c>
      <c r="K13" s="101">
        <v>6562</v>
      </c>
      <c r="L13" s="101">
        <v>7042</v>
      </c>
      <c r="M13" s="101">
        <v>7758</v>
      </c>
      <c r="N13" s="101">
        <v>7055</v>
      </c>
      <c r="O13" s="101">
        <v>5781</v>
      </c>
      <c r="P13" s="101">
        <v>4781</v>
      </c>
      <c r="Q13" s="101">
        <v>4582</v>
      </c>
      <c r="R13" s="101">
        <v>3634</v>
      </c>
      <c r="S13" s="101">
        <v>2787</v>
      </c>
      <c r="T13" s="101">
        <v>1544</v>
      </c>
      <c r="U13" s="101">
        <v>740</v>
      </c>
      <c r="V13" s="101">
        <v>251</v>
      </c>
      <c r="W13" s="102">
        <v>77</v>
      </c>
      <c r="X13" s="74"/>
      <c r="Y13" s="103"/>
    </row>
    <row r="14" spans="2:25" ht="15" customHeight="1">
      <c r="B14" s="74"/>
      <c r="C14" s="99" t="s">
        <v>895</v>
      </c>
      <c r="D14" s="100">
        <f>SUM(E14:W14)</f>
        <v>96456</v>
      </c>
      <c r="E14" s="101">
        <v>7689</v>
      </c>
      <c r="F14" s="101">
        <v>7131</v>
      </c>
      <c r="G14" s="101">
        <v>7411</v>
      </c>
      <c r="H14" s="101">
        <v>7372</v>
      </c>
      <c r="I14" s="101">
        <v>5645</v>
      </c>
      <c r="J14" s="101">
        <v>7546</v>
      </c>
      <c r="K14" s="101">
        <v>7007</v>
      </c>
      <c r="L14" s="101">
        <v>7494</v>
      </c>
      <c r="M14" s="101">
        <v>7999</v>
      </c>
      <c r="N14" s="101">
        <v>7469</v>
      </c>
      <c r="O14" s="101">
        <v>6084</v>
      </c>
      <c r="P14" s="101">
        <v>4929</v>
      </c>
      <c r="Q14" s="101">
        <v>4392</v>
      </c>
      <c r="R14" s="101">
        <v>3408</v>
      </c>
      <c r="S14" s="101">
        <v>2497</v>
      </c>
      <c r="T14" s="101">
        <v>1413</v>
      </c>
      <c r="U14" s="101">
        <v>691</v>
      </c>
      <c r="V14" s="101">
        <v>230</v>
      </c>
      <c r="W14" s="102">
        <v>49</v>
      </c>
      <c r="X14" s="74"/>
      <c r="Y14" s="103"/>
    </row>
    <row r="15" spans="2:25" ht="6" customHeight="1">
      <c r="B15" s="74"/>
      <c r="C15" s="99"/>
      <c r="D15" s="100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2"/>
      <c r="X15" s="74"/>
      <c r="Y15" s="103"/>
    </row>
    <row r="16" spans="2:25" ht="15" customHeight="1">
      <c r="B16" s="74"/>
      <c r="C16" s="99" t="s">
        <v>896</v>
      </c>
      <c r="D16" s="100">
        <f>SUM(E16:W16)</f>
        <v>41868</v>
      </c>
      <c r="E16" s="101">
        <v>3273</v>
      </c>
      <c r="F16" s="101">
        <v>3122</v>
      </c>
      <c r="G16" s="101">
        <v>3630</v>
      </c>
      <c r="H16" s="101">
        <v>3458</v>
      </c>
      <c r="I16" s="101">
        <v>2988</v>
      </c>
      <c r="J16" s="101">
        <v>3082</v>
      </c>
      <c r="K16" s="101">
        <v>2886</v>
      </c>
      <c r="L16" s="101">
        <v>3014</v>
      </c>
      <c r="M16" s="101">
        <v>3469</v>
      </c>
      <c r="N16" s="101">
        <v>3270</v>
      </c>
      <c r="O16" s="101">
        <v>2534</v>
      </c>
      <c r="P16" s="101">
        <v>2062</v>
      </c>
      <c r="Q16" s="101">
        <v>1767</v>
      </c>
      <c r="R16" s="101">
        <v>1365</v>
      </c>
      <c r="S16" s="101">
        <v>1029</v>
      </c>
      <c r="T16" s="101">
        <v>577</v>
      </c>
      <c r="U16" s="101">
        <v>275</v>
      </c>
      <c r="V16" s="101">
        <v>53</v>
      </c>
      <c r="W16" s="101">
        <v>14</v>
      </c>
      <c r="X16" s="74"/>
      <c r="Y16" s="103"/>
    </row>
    <row r="17" spans="2:25" ht="15" customHeight="1">
      <c r="B17" s="74"/>
      <c r="C17" s="99" t="s">
        <v>897</v>
      </c>
      <c r="D17" s="100">
        <f>SUM(E17:W17)</f>
        <v>39014</v>
      </c>
      <c r="E17" s="101">
        <v>2779</v>
      </c>
      <c r="F17" s="101">
        <v>2704</v>
      </c>
      <c r="G17" s="101">
        <v>3202</v>
      </c>
      <c r="H17" s="101">
        <v>3264</v>
      </c>
      <c r="I17" s="101">
        <v>2828</v>
      </c>
      <c r="J17" s="101">
        <v>2692</v>
      </c>
      <c r="K17" s="101">
        <v>2513</v>
      </c>
      <c r="L17" s="101">
        <v>2753</v>
      </c>
      <c r="M17" s="101">
        <v>3153</v>
      </c>
      <c r="N17" s="101">
        <v>3031</v>
      </c>
      <c r="O17" s="101">
        <v>2335</v>
      </c>
      <c r="P17" s="101">
        <v>1986</v>
      </c>
      <c r="Q17" s="101">
        <v>1758</v>
      </c>
      <c r="R17" s="101">
        <v>1532</v>
      </c>
      <c r="S17" s="101">
        <v>1263</v>
      </c>
      <c r="T17" s="101">
        <v>734</v>
      </c>
      <c r="U17" s="101">
        <v>339</v>
      </c>
      <c r="V17" s="101">
        <v>121</v>
      </c>
      <c r="W17" s="101">
        <v>27</v>
      </c>
      <c r="X17" s="74"/>
      <c r="Y17" s="103"/>
    </row>
    <row r="18" spans="2:25" ht="15" customHeight="1">
      <c r="B18" s="74"/>
      <c r="C18" s="99" t="s">
        <v>898</v>
      </c>
      <c r="D18" s="100">
        <f>SUM(E18:W18)</f>
        <v>37822</v>
      </c>
      <c r="E18" s="101">
        <v>2515</v>
      </c>
      <c r="F18" s="101">
        <v>2506</v>
      </c>
      <c r="G18" s="101">
        <v>2951</v>
      </c>
      <c r="H18" s="101">
        <v>3023</v>
      </c>
      <c r="I18" s="101">
        <v>2817</v>
      </c>
      <c r="J18" s="101">
        <v>2470</v>
      </c>
      <c r="K18" s="101">
        <v>2438</v>
      </c>
      <c r="L18" s="101">
        <v>2709</v>
      </c>
      <c r="M18" s="101">
        <v>3012</v>
      </c>
      <c r="N18" s="101">
        <v>3111</v>
      </c>
      <c r="O18" s="101">
        <v>2483</v>
      </c>
      <c r="P18" s="101">
        <v>1961</v>
      </c>
      <c r="Q18" s="101">
        <v>1867</v>
      </c>
      <c r="R18" s="101">
        <v>1533</v>
      </c>
      <c r="S18" s="101">
        <v>1235</v>
      </c>
      <c r="T18" s="101">
        <v>703</v>
      </c>
      <c r="U18" s="101">
        <v>344</v>
      </c>
      <c r="V18" s="101">
        <v>108</v>
      </c>
      <c r="W18" s="101">
        <v>36</v>
      </c>
      <c r="X18" s="74"/>
      <c r="Y18" s="103"/>
    </row>
    <row r="19" spans="2:25" ht="15" customHeight="1">
      <c r="B19" s="74"/>
      <c r="C19" s="99" t="s">
        <v>899</v>
      </c>
      <c r="D19" s="100">
        <f>SUM(E19:W19)</f>
        <v>33036</v>
      </c>
      <c r="E19" s="101">
        <v>2010</v>
      </c>
      <c r="F19" s="101">
        <v>2121</v>
      </c>
      <c r="G19" s="101">
        <v>2638</v>
      </c>
      <c r="H19" s="101">
        <v>2710</v>
      </c>
      <c r="I19" s="101">
        <v>2279</v>
      </c>
      <c r="J19" s="101">
        <v>1972</v>
      </c>
      <c r="K19" s="101">
        <v>1881</v>
      </c>
      <c r="L19" s="101">
        <v>2189</v>
      </c>
      <c r="M19" s="101">
        <v>2898</v>
      </c>
      <c r="N19" s="101">
        <v>2817</v>
      </c>
      <c r="O19" s="101">
        <v>2200</v>
      </c>
      <c r="P19" s="101">
        <v>1808</v>
      </c>
      <c r="Q19" s="101">
        <v>1724</v>
      </c>
      <c r="R19" s="101">
        <v>1519</v>
      </c>
      <c r="S19" s="101">
        <v>1169</v>
      </c>
      <c r="T19" s="101">
        <v>617</v>
      </c>
      <c r="U19" s="101">
        <v>325</v>
      </c>
      <c r="V19" s="101">
        <v>141</v>
      </c>
      <c r="W19" s="101">
        <v>18</v>
      </c>
      <c r="X19" s="74"/>
      <c r="Y19" s="103"/>
    </row>
    <row r="20" spans="2:25" ht="6" customHeight="1">
      <c r="B20" s="74"/>
      <c r="C20" s="99"/>
      <c r="D20" s="100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74"/>
      <c r="Y20" s="103"/>
    </row>
    <row r="21" spans="2:25" ht="15" customHeight="1">
      <c r="B21" s="74"/>
      <c r="C21" s="99" t="s">
        <v>900</v>
      </c>
      <c r="D21" s="100">
        <f>SUM(E21:W21)</f>
        <v>33131</v>
      </c>
      <c r="E21" s="101">
        <v>2385</v>
      </c>
      <c r="F21" s="101">
        <v>2338</v>
      </c>
      <c r="G21" s="101">
        <v>2575</v>
      </c>
      <c r="H21" s="101">
        <v>2383</v>
      </c>
      <c r="I21" s="101">
        <v>2210</v>
      </c>
      <c r="J21" s="101">
        <v>2270</v>
      </c>
      <c r="K21" s="101">
        <v>2231</v>
      </c>
      <c r="L21" s="101">
        <v>2427</v>
      </c>
      <c r="M21" s="101">
        <v>2658</v>
      </c>
      <c r="N21" s="101">
        <v>2615</v>
      </c>
      <c r="O21" s="101">
        <v>2222</v>
      </c>
      <c r="P21" s="101">
        <v>1643</v>
      </c>
      <c r="Q21" s="101">
        <v>1603</v>
      </c>
      <c r="R21" s="101">
        <v>1355</v>
      </c>
      <c r="S21" s="101">
        <v>1157</v>
      </c>
      <c r="T21" s="101">
        <v>644</v>
      </c>
      <c r="U21" s="101">
        <v>305</v>
      </c>
      <c r="V21" s="101">
        <v>90</v>
      </c>
      <c r="W21" s="102">
        <v>20</v>
      </c>
      <c r="X21" s="74"/>
      <c r="Y21" s="103"/>
    </row>
    <row r="22" spans="2:25" ht="15" customHeight="1">
      <c r="B22" s="74"/>
      <c r="C22" s="99" t="s">
        <v>901</v>
      </c>
      <c r="D22" s="100">
        <f>SUM(E22:W22)</f>
        <v>46825</v>
      </c>
      <c r="E22" s="101">
        <v>3688</v>
      </c>
      <c r="F22" s="101">
        <v>3230</v>
      </c>
      <c r="G22" s="101">
        <v>3503</v>
      </c>
      <c r="H22" s="101">
        <v>3568</v>
      </c>
      <c r="I22" s="101">
        <v>3576</v>
      </c>
      <c r="J22" s="101">
        <v>3730</v>
      </c>
      <c r="K22" s="101">
        <v>3354</v>
      </c>
      <c r="L22" s="101">
        <v>3441</v>
      </c>
      <c r="M22" s="101">
        <v>3588</v>
      </c>
      <c r="N22" s="101">
        <v>3445</v>
      </c>
      <c r="O22" s="101">
        <v>2904</v>
      </c>
      <c r="P22" s="101">
        <v>2332</v>
      </c>
      <c r="Q22" s="101">
        <v>2112</v>
      </c>
      <c r="R22" s="101">
        <v>1795</v>
      </c>
      <c r="S22" s="101">
        <v>1326</v>
      </c>
      <c r="T22" s="101">
        <v>713</v>
      </c>
      <c r="U22" s="101">
        <v>337</v>
      </c>
      <c r="V22" s="101">
        <v>139</v>
      </c>
      <c r="W22" s="102">
        <v>44</v>
      </c>
      <c r="X22" s="74"/>
      <c r="Y22" s="103"/>
    </row>
    <row r="23" spans="2:25" ht="15" customHeight="1">
      <c r="B23" s="74"/>
      <c r="C23" s="99" t="s">
        <v>902</v>
      </c>
      <c r="D23" s="100">
        <f>SUM(E23:W23)</f>
        <v>39460</v>
      </c>
      <c r="E23" s="101">
        <v>2824</v>
      </c>
      <c r="F23" s="101">
        <v>2784</v>
      </c>
      <c r="G23" s="101">
        <v>3062</v>
      </c>
      <c r="H23" s="101">
        <v>3099</v>
      </c>
      <c r="I23" s="101">
        <v>3462</v>
      </c>
      <c r="J23" s="101">
        <v>2905</v>
      </c>
      <c r="K23" s="101">
        <v>2694</v>
      </c>
      <c r="L23" s="101">
        <v>2942</v>
      </c>
      <c r="M23" s="101">
        <v>3362</v>
      </c>
      <c r="N23" s="101">
        <v>2891</v>
      </c>
      <c r="O23" s="101">
        <v>2242</v>
      </c>
      <c r="P23" s="101">
        <v>1804</v>
      </c>
      <c r="Q23" s="101">
        <v>1835</v>
      </c>
      <c r="R23" s="101">
        <v>1473</v>
      </c>
      <c r="S23" s="101">
        <v>1083</v>
      </c>
      <c r="T23" s="101">
        <v>607</v>
      </c>
      <c r="U23" s="101">
        <v>245</v>
      </c>
      <c r="V23" s="101">
        <v>124</v>
      </c>
      <c r="W23" s="102">
        <v>22</v>
      </c>
      <c r="X23" s="74"/>
      <c r="Y23" s="103"/>
    </row>
    <row r="24" spans="2:25" ht="15" customHeight="1">
      <c r="B24" s="74"/>
      <c r="C24" s="99" t="s">
        <v>903</v>
      </c>
      <c r="D24" s="100">
        <f>SUM(E24:W24)</f>
        <v>25631</v>
      </c>
      <c r="E24" s="101">
        <v>1593</v>
      </c>
      <c r="F24" s="101">
        <v>1629</v>
      </c>
      <c r="G24" s="101">
        <v>2257</v>
      </c>
      <c r="H24" s="101">
        <v>2227</v>
      </c>
      <c r="I24" s="101">
        <v>1680</v>
      </c>
      <c r="J24" s="101">
        <v>1549</v>
      </c>
      <c r="K24" s="101">
        <v>1397</v>
      </c>
      <c r="L24" s="101">
        <v>1806</v>
      </c>
      <c r="M24" s="101">
        <v>2250</v>
      </c>
      <c r="N24" s="101">
        <v>2134</v>
      </c>
      <c r="O24" s="101">
        <v>1713</v>
      </c>
      <c r="P24" s="101">
        <v>1420</v>
      </c>
      <c r="Q24" s="101">
        <v>1245</v>
      </c>
      <c r="R24" s="101">
        <v>1072</v>
      </c>
      <c r="S24" s="101">
        <v>850</v>
      </c>
      <c r="T24" s="101">
        <v>479</v>
      </c>
      <c r="U24" s="101">
        <v>241</v>
      </c>
      <c r="V24" s="101">
        <v>75</v>
      </c>
      <c r="W24" s="102">
        <v>14</v>
      </c>
      <c r="X24" s="74"/>
      <c r="Y24" s="103"/>
    </row>
    <row r="25" spans="2:25" ht="15" customHeight="1">
      <c r="B25" s="74"/>
      <c r="C25" s="99" t="s">
        <v>904</v>
      </c>
      <c r="D25" s="100">
        <f>SUM(E25:W25)</f>
        <v>36310</v>
      </c>
      <c r="E25" s="101">
        <v>2560</v>
      </c>
      <c r="F25" s="101">
        <v>2542</v>
      </c>
      <c r="G25" s="101">
        <v>2946</v>
      </c>
      <c r="H25" s="101">
        <v>2822</v>
      </c>
      <c r="I25" s="101">
        <v>2352</v>
      </c>
      <c r="J25" s="101">
        <v>2396</v>
      </c>
      <c r="K25" s="101">
        <v>2260</v>
      </c>
      <c r="L25" s="101">
        <v>2475</v>
      </c>
      <c r="M25" s="101">
        <v>2889</v>
      </c>
      <c r="N25" s="101">
        <v>2919</v>
      </c>
      <c r="O25" s="101">
        <v>2440</v>
      </c>
      <c r="P25" s="101">
        <v>1862</v>
      </c>
      <c r="Q25" s="101">
        <v>1733</v>
      </c>
      <c r="R25" s="101">
        <v>1612</v>
      </c>
      <c r="S25" s="101">
        <v>1343</v>
      </c>
      <c r="T25" s="101">
        <v>735</v>
      </c>
      <c r="U25" s="101">
        <v>301</v>
      </c>
      <c r="V25" s="101">
        <v>103</v>
      </c>
      <c r="W25" s="102">
        <v>20</v>
      </c>
      <c r="X25" s="74"/>
      <c r="Y25" s="103"/>
    </row>
    <row r="26" spans="2:25" ht="15" customHeight="1">
      <c r="B26" s="74"/>
      <c r="C26" s="99"/>
      <c r="D26" s="100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2"/>
      <c r="X26" s="74"/>
      <c r="Y26" s="103"/>
    </row>
    <row r="27" spans="2:25" ht="9" customHeight="1">
      <c r="B27" s="74"/>
      <c r="C27" s="99"/>
      <c r="D27" s="100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2"/>
      <c r="X27" s="74"/>
      <c r="Y27" s="103"/>
    </row>
    <row r="28" spans="2:25" s="82" customFormat="1" ht="15" customHeight="1">
      <c r="B28" s="1311" t="s">
        <v>945</v>
      </c>
      <c r="C28" s="1312"/>
      <c r="D28" s="104">
        <f aca="true" t="shared" si="2" ref="D28:W28">SUM(D30:D68)</f>
        <v>381743</v>
      </c>
      <c r="E28" s="105">
        <f t="shared" si="2"/>
        <v>24283</v>
      </c>
      <c r="F28" s="105">
        <f t="shared" si="2"/>
        <v>24738</v>
      </c>
      <c r="G28" s="105">
        <f t="shared" si="2"/>
        <v>31945</v>
      </c>
      <c r="H28" s="105">
        <f t="shared" si="2"/>
        <v>33310</v>
      </c>
      <c r="I28" s="105">
        <f t="shared" si="2"/>
        <v>25307</v>
      </c>
      <c r="J28" s="105">
        <f t="shared" si="2"/>
        <v>23006</v>
      </c>
      <c r="K28" s="105">
        <f t="shared" si="2"/>
        <v>21166</v>
      </c>
      <c r="L28" s="105">
        <f t="shared" si="2"/>
        <v>25745</v>
      </c>
      <c r="M28" s="105">
        <f t="shared" si="2"/>
        <v>30718</v>
      </c>
      <c r="N28" s="105">
        <f t="shared" si="2"/>
        <v>31924</v>
      </c>
      <c r="O28" s="105">
        <f t="shared" si="2"/>
        <v>26518</v>
      </c>
      <c r="P28" s="105">
        <f t="shared" si="2"/>
        <v>21077</v>
      </c>
      <c r="Q28" s="105">
        <f t="shared" si="2"/>
        <v>19361</v>
      </c>
      <c r="R28" s="105">
        <f t="shared" si="2"/>
        <v>16719</v>
      </c>
      <c r="S28" s="105">
        <f t="shared" si="2"/>
        <v>13501</v>
      </c>
      <c r="T28" s="105">
        <f t="shared" si="2"/>
        <v>7534</v>
      </c>
      <c r="U28" s="105">
        <f t="shared" si="2"/>
        <v>3565</v>
      </c>
      <c r="V28" s="105">
        <f t="shared" si="2"/>
        <v>1110</v>
      </c>
      <c r="W28" s="105">
        <f t="shared" si="2"/>
        <v>216</v>
      </c>
      <c r="X28" s="85"/>
      <c r="Y28" s="106"/>
    </row>
    <row r="29" spans="2:25" s="82" customFormat="1" ht="6" customHeight="1">
      <c r="B29" s="93"/>
      <c r="C29" s="94"/>
      <c r="D29" s="104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85"/>
      <c r="Y29" s="106"/>
    </row>
    <row r="30" spans="2:25" ht="15" customHeight="1">
      <c r="B30" s="74"/>
      <c r="C30" s="99" t="s">
        <v>905</v>
      </c>
      <c r="D30" s="100">
        <f>SUM(E30:W30)</f>
        <v>14504</v>
      </c>
      <c r="E30" s="101">
        <v>1002</v>
      </c>
      <c r="F30" s="101">
        <v>972</v>
      </c>
      <c r="G30" s="101">
        <v>1184</v>
      </c>
      <c r="H30" s="101">
        <v>1241</v>
      </c>
      <c r="I30" s="101">
        <v>1110</v>
      </c>
      <c r="J30" s="101">
        <v>1017</v>
      </c>
      <c r="K30" s="101">
        <v>864</v>
      </c>
      <c r="L30" s="101">
        <v>965</v>
      </c>
      <c r="M30" s="101">
        <v>1115</v>
      </c>
      <c r="N30" s="101">
        <v>1094</v>
      </c>
      <c r="O30" s="101">
        <v>960</v>
      </c>
      <c r="P30" s="101">
        <v>715</v>
      </c>
      <c r="Q30" s="101">
        <v>680</v>
      </c>
      <c r="R30" s="101">
        <v>601</v>
      </c>
      <c r="S30" s="101">
        <v>471</v>
      </c>
      <c r="T30" s="101">
        <v>286</v>
      </c>
      <c r="U30" s="101">
        <v>158</v>
      </c>
      <c r="V30" s="101">
        <v>57</v>
      </c>
      <c r="W30" s="102">
        <v>12</v>
      </c>
      <c r="X30" s="74"/>
      <c r="Y30" s="103"/>
    </row>
    <row r="31" spans="2:25" ht="15" customHeight="1">
      <c r="B31" s="74"/>
      <c r="C31" s="99" t="s">
        <v>906</v>
      </c>
      <c r="D31" s="100">
        <f>SUM(E31:W31)</f>
        <v>11318</v>
      </c>
      <c r="E31" s="101">
        <v>669</v>
      </c>
      <c r="F31" s="101">
        <v>714</v>
      </c>
      <c r="G31" s="101">
        <v>874</v>
      </c>
      <c r="H31" s="101">
        <v>958</v>
      </c>
      <c r="I31" s="101">
        <v>831</v>
      </c>
      <c r="J31" s="101">
        <v>734</v>
      </c>
      <c r="K31" s="101">
        <v>677</v>
      </c>
      <c r="L31" s="101">
        <v>756</v>
      </c>
      <c r="M31" s="101">
        <v>839</v>
      </c>
      <c r="N31" s="101">
        <v>949</v>
      </c>
      <c r="O31" s="101">
        <v>732</v>
      </c>
      <c r="P31" s="101">
        <v>633</v>
      </c>
      <c r="Q31" s="101">
        <v>602</v>
      </c>
      <c r="R31" s="101">
        <v>505</v>
      </c>
      <c r="S31" s="101">
        <v>458</v>
      </c>
      <c r="T31" s="101">
        <v>232</v>
      </c>
      <c r="U31" s="101">
        <v>108</v>
      </c>
      <c r="V31" s="101">
        <v>42</v>
      </c>
      <c r="W31" s="102">
        <v>5</v>
      </c>
      <c r="X31" s="74"/>
      <c r="Y31" s="103"/>
    </row>
    <row r="32" spans="2:25" ht="6" customHeight="1">
      <c r="B32" s="74"/>
      <c r="C32" s="99"/>
      <c r="D32" s="100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2"/>
      <c r="X32" s="74"/>
      <c r="Y32" s="103"/>
    </row>
    <row r="33" spans="2:25" ht="15" customHeight="1">
      <c r="B33" s="74"/>
      <c r="C33" s="99" t="s">
        <v>907</v>
      </c>
      <c r="D33" s="100">
        <f>SUM(E33:W33)</f>
        <v>22091</v>
      </c>
      <c r="E33" s="101">
        <v>1391</v>
      </c>
      <c r="F33" s="101">
        <v>1434</v>
      </c>
      <c r="G33" s="101">
        <v>1694</v>
      </c>
      <c r="H33" s="101">
        <v>1852</v>
      </c>
      <c r="I33" s="101">
        <v>1462</v>
      </c>
      <c r="J33" s="101">
        <v>1428</v>
      </c>
      <c r="K33" s="101">
        <v>1264</v>
      </c>
      <c r="L33" s="101">
        <v>1518</v>
      </c>
      <c r="M33" s="101">
        <v>1724</v>
      </c>
      <c r="N33" s="101">
        <v>1744</v>
      </c>
      <c r="O33" s="101">
        <v>1463</v>
      </c>
      <c r="P33" s="101">
        <v>1292</v>
      </c>
      <c r="Q33" s="101">
        <v>1227</v>
      </c>
      <c r="R33" s="101">
        <v>1012</v>
      </c>
      <c r="S33" s="101">
        <v>795</v>
      </c>
      <c r="T33" s="101">
        <v>451</v>
      </c>
      <c r="U33" s="101">
        <v>244</v>
      </c>
      <c r="V33" s="101">
        <v>79</v>
      </c>
      <c r="W33" s="102">
        <v>17</v>
      </c>
      <c r="X33" s="74"/>
      <c r="Y33" s="103"/>
    </row>
    <row r="34" spans="2:25" ht="15" customHeight="1">
      <c r="B34" s="74"/>
      <c r="C34" s="99" t="s">
        <v>908</v>
      </c>
      <c r="D34" s="100">
        <f>SUM(E34:W34)</f>
        <v>9888</v>
      </c>
      <c r="E34" s="101">
        <v>506</v>
      </c>
      <c r="F34" s="101">
        <v>606</v>
      </c>
      <c r="G34" s="101">
        <v>893</v>
      </c>
      <c r="H34" s="101">
        <v>762</v>
      </c>
      <c r="I34" s="101">
        <v>477</v>
      </c>
      <c r="J34" s="101">
        <v>484</v>
      </c>
      <c r="K34" s="101">
        <v>460</v>
      </c>
      <c r="L34" s="101">
        <v>691</v>
      </c>
      <c r="M34" s="101">
        <v>831</v>
      </c>
      <c r="N34" s="101">
        <v>872</v>
      </c>
      <c r="O34" s="101">
        <v>767</v>
      </c>
      <c r="P34" s="101">
        <v>613</v>
      </c>
      <c r="Q34" s="101">
        <v>585</v>
      </c>
      <c r="R34" s="101">
        <v>518</v>
      </c>
      <c r="S34" s="101">
        <v>398</v>
      </c>
      <c r="T34" s="101">
        <v>249</v>
      </c>
      <c r="U34" s="101">
        <v>137</v>
      </c>
      <c r="V34" s="101">
        <v>38</v>
      </c>
      <c r="W34" s="102">
        <v>1</v>
      </c>
      <c r="X34" s="74"/>
      <c r="Y34" s="103"/>
    </row>
    <row r="35" spans="2:25" ht="15" customHeight="1">
      <c r="B35" s="74"/>
      <c r="C35" s="99" t="s">
        <v>909</v>
      </c>
      <c r="D35" s="100">
        <f>SUM(E35:W35)</f>
        <v>11731</v>
      </c>
      <c r="E35" s="101">
        <v>731</v>
      </c>
      <c r="F35" s="101">
        <v>743</v>
      </c>
      <c r="G35" s="101">
        <v>1051</v>
      </c>
      <c r="H35" s="101">
        <v>990</v>
      </c>
      <c r="I35" s="101">
        <v>595</v>
      </c>
      <c r="J35" s="101">
        <v>655</v>
      </c>
      <c r="K35" s="101">
        <v>607</v>
      </c>
      <c r="L35" s="101">
        <v>740</v>
      </c>
      <c r="M35" s="101">
        <v>915</v>
      </c>
      <c r="N35" s="101">
        <v>957</v>
      </c>
      <c r="O35" s="101">
        <v>872</v>
      </c>
      <c r="P35" s="101">
        <v>657</v>
      </c>
      <c r="Q35" s="101">
        <v>670</v>
      </c>
      <c r="R35" s="101">
        <v>585</v>
      </c>
      <c r="S35" s="101">
        <v>481</v>
      </c>
      <c r="T35" s="101">
        <v>283</v>
      </c>
      <c r="U35" s="101">
        <v>147</v>
      </c>
      <c r="V35" s="101">
        <v>47</v>
      </c>
      <c r="W35" s="102">
        <v>5</v>
      </c>
      <c r="X35" s="74"/>
      <c r="Y35" s="103"/>
    </row>
    <row r="36" spans="2:25" ht="15" customHeight="1">
      <c r="B36" s="74"/>
      <c r="C36" s="99" t="s">
        <v>910</v>
      </c>
      <c r="D36" s="100">
        <f>SUM(E36:W36)</f>
        <v>12217</v>
      </c>
      <c r="E36" s="101">
        <v>753</v>
      </c>
      <c r="F36" s="101">
        <v>802</v>
      </c>
      <c r="G36" s="101">
        <v>1002</v>
      </c>
      <c r="H36" s="101">
        <v>1052</v>
      </c>
      <c r="I36" s="101">
        <v>763</v>
      </c>
      <c r="J36" s="101">
        <v>688</v>
      </c>
      <c r="K36" s="101">
        <v>620</v>
      </c>
      <c r="L36" s="101">
        <v>798</v>
      </c>
      <c r="M36" s="101">
        <v>916</v>
      </c>
      <c r="N36" s="101">
        <v>1043</v>
      </c>
      <c r="O36" s="101">
        <v>901</v>
      </c>
      <c r="P36" s="101">
        <v>754</v>
      </c>
      <c r="Q36" s="101">
        <v>653</v>
      </c>
      <c r="R36" s="101">
        <v>555</v>
      </c>
      <c r="S36" s="101">
        <v>482</v>
      </c>
      <c r="T36" s="101">
        <v>268</v>
      </c>
      <c r="U36" s="101">
        <v>121</v>
      </c>
      <c r="V36" s="101">
        <v>42</v>
      </c>
      <c r="W36" s="102">
        <v>4</v>
      </c>
      <c r="X36" s="74"/>
      <c r="Y36" s="103"/>
    </row>
    <row r="37" spans="2:25" ht="15" customHeight="1">
      <c r="B37" s="74"/>
      <c r="C37" s="99"/>
      <c r="D37" s="100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2"/>
      <c r="X37" s="74"/>
      <c r="Y37" s="103"/>
    </row>
    <row r="38" spans="2:25" ht="15" customHeight="1">
      <c r="B38" s="74"/>
      <c r="C38" s="99" t="s">
        <v>911</v>
      </c>
      <c r="D38" s="100">
        <f>SUM(E38:W38)</f>
        <v>11063</v>
      </c>
      <c r="E38" s="101">
        <v>692</v>
      </c>
      <c r="F38" s="101">
        <v>659</v>
      </c>
      <c r="G38" s="101">
        <v>871</v>
      </c>
      <c r="H38" s="101">
        <v>1071</v>
      </c>
      <c r="I38" s="101">
        <v>768</v>
      </c>
      <c r="J38" s="101">
        <v>649</v>
      </c>
      <c r="K38" s="101">
        <v>560</v>
      </c>
      <c r="L38" s="101">
        <v>679</v>
      </c>
      <c r="M38" s="101">
        <v>926</v>
      </c>
      <c r="N38" s="101">
        <v>976</v>
      </c>
      <c r="O38" s="101">
        <v>807</v>
      </c>
      <c r="P38" s="101">
        <v>620</v>
      </c>
      <c r="Q38" s="101">
        <v>565</v>
      </c>
      <c r="R38" s="101">
        <v>472</v>
      </c>
      <c r="S38" s="101">
        <v>383</v>
      </c>
      <c r="T38" s="101">
        <v>208</v>
      </c>
      <c r="U38" s="101">
        <v>115</v>
      </c>
      <c r="V38" s="101">
        <v>32</v>
      </c>
      <c r="W38" s="102">
        <v>10</v>
      </c>
      <c r="X38" s="74"/>
      <c r="Y38" s="103"/>
    </row>
    <row r="39" spans="2:25" ht="6" customHeight="1">
      <c r="B39" s="74"/>
      <c r="C39" s="99"/>
      <c r="D39" s="100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2"/>
      <c r="X39" s="74"/>
      <c r="Y39" s="103"/>
    </row>
    <row r="40" spans="2:25" ht="15" customHeight="1">
      <c r="B40" s="74"/>
      <c r="C40" s="99" t="s">
        <v>912</v>
      </c>
      <c r="D40" s="100">
        <f aca="true" t="shared" si="3" ref="D40:D46">SUM(E40:W40)</f>
        <v>7986</v>
      </c>
      <c r="E40" s="101">
        <v>495</v>
      </c>
      <c r="F40" s="101">
        <v>595</v>
      </c>
      <c r="G40" s="101">
        <v>788</v>
      </c>
      <c r="H40" s="101">
        <v>705</v>
      </c>
      <c r="I40" s="101">
        <v>567</v>
      </c>
      <c r="J40" s="101">
        <v>487</v>
      </c>
      <c r="K40" s="101">
        <v>429</v>
      </c>
      <c r="L40" s="101">
        <v>521</v>
      </c>
      <c r="M40" s="101">
        <v>637</v>
      </c>
      <c r="N40" s="101">
        <v>692</v>
      </c>
      <c r="O40" s="101">
        <v>552</v>
      </c>
      <c r="P40" s="101">
        <v>452</v>
      </c>
      <c r="Q40" s="101">
        <v>353</v>
      </c>
      <c r="R40" s="101">
        <v>296</v>
      </c>
      <c r="S40" s="101">
        <v>214</v>
      </c>
      <c r="T40" s="101">
        <v>128</v>
      </c>
      <c r="U40" s="101">
        <v>61</v>
      </c>
      <c r="V40" s="101">
        <v>9</v>
      </c>
      <c r="W40" s="102">
        <v>5</v>
      </c>
      <c r="X40" s="74"/>
      <c r="Y40" s="103"/>
    </row>
    <row r="41" spans="2:25" ht="15" customHeight="1">
      <c r="B41" s="74"/>
      <c r="C41" s="99" t="s">
        <v>913</v>
      </c>
      <c r="D41" s="100">
        <f t="shared" si="3"/>
        <v>13392</v>
      </c>
      <c r="E41" s="101">
        <v>902</v>
      </c>
      <c r="F41" s="101">
        <v>918</v>
      </c>
      <c r="G41" s="101">
        <v>1329</v>
      </c>
      <c r="H41" s="101">
        <v>1325</v>
      </c>
      <c r="I41" s="101">
        <v>868</v>
      </c>
      <c r="J41" s="101">
        <v>762</v>
      </c>
      <c r="K41" s="101">
        <v>724</v>
      </c>
      <c r="L41" s="101">
        <v>884</v>
      </c>
      <c r="M41" s="101">
        <v>1113</v>
      </c>
      <c r="N41" s="101">
        <v>1077</v>
      </c>
      <c r="O41" s="101">
        <v>910</v>
      </c>
      <c r="P41" s="101">
        <v>692</v>
      </c>
      <c r="Q41" s="101">
        <v>616</v>
      </c>
      <c r="R41" s="101">
        <v>492</v>
      </c>
      <c r="S41" s="101">
        <v>384</v>
      </c>
      <c r="T41" s="101">
        <v>245</v>
      </c>
      <c r="U41" s="101">
        <v>115</v>
      </c>
      <c r="V41" s="101">
        <v>30</v>
      </c>
      <c r="W41" s="101">
        <v>6</v>
      </c>
      <c r="X41" s="74"/>
      <c r="Y41" s="103"/>
    </row>
    <row r="42" spans="2:25" ht="15" customHeight="1">
      <c r="B42" s="74"/>
      <c r="C42" s="99" t="s">
        <v>914</v>
      </c>
      <c r="D42" s="100">
        <f t="shared" si="3"/>
        <v>7930</v>
      </c>
      <c r="E42" s="101">
        <v>489</v>
      </c>
      <c r="F42" s="101">
        <v>502</v>
      </c>
      <c r="G42" s="101">
        <v>764</v>
      </c>
      <c r="H42" s="101">
        <v>735</v>
      </c>
      <c r="I42" s="101">
        <v>592</v>
      </c>
      <c r="J42" s="101">
        <v>431</v>
      </c>
      <c r="K42" s="101">
        <v>414</v>
      </c>
      <c r="L42" s="101">
        <v>515</v>
      </c>
      <c r="M42" s="101">
        <v>642</v>
      </c>
      <c r="N42" s="101">
        <v>683</v>
      </c>
      <c r="O42" s="101">
        <v>553</v>
      </c>
      <c r="P42" s="101">
        <v>423</v>
      </c>
      <c r="Q42" s="101">
        <v>385</v>
      </c>
      <c r="R42" s="101">
        <v>355</v>
      </c>
      <c r="S42" s="101">
        <v>234</v>
      </c>
      <c r="T42" s="101">
        <v>135</v>
      </c>
      <c r="U42" s="101">
        <v>54</v>
      </c>
      <c r="V42" s="101">
        <v>23</v>
      </c>
      <c r="W42" s="102">
        <v>1</v>
      </c>
      <c r="X42" s="74"/>
      <c r="Y42" s="103"/>
    </row>
    <row r="43" spans="2:25" ht="15" customHeight="1">
      <c r="B43" s="74"/>
      <c r="C43" s="99" t="s">
        <v>915</v>
      </c>
      <c r="D43" s="100">
        <f t="shared" si="3"/>
        <v>13357</v>
      </c>
      <c r="E43" s="101">
        <v>858</v>
      </c>
      <c r="F43" s="101">
        <v>958</v>
      </c>
      <c r="G43" s="101">
        <v>1208</v>
      </c>
      <c r="H43" s="101">
        <v>1239</v>
      </c>
      <c r="I43" s="101">
        <v>890</v>
      </c>
      <c r="J43" s="101">
        <v>777</v>
      </c>
      <c r="K43" s="101">
        <v>776</v>
      </c>
      <c r="L43" s="101">
        <v>912</v>
      </c>
      <c r="M43" s="101">
        <v>1160</v>
      </c>
      <c r="N43" s="101">
        <v>1158</v>
      </c>
      <c r="O43" s="101">
        <v>917</v>
      </c>
      <c r="P43" s="101">
        <v>705</v>
      </c>
      <c r="Q43" s="101">
        <v>592</v>
      </c>
      <c r="R43" s="101">
        <v>483</v>
      </c>
      <c r="S43" s="101">
        <v>406</v>
      </c>
      <c r="T43" s="101">
        <v>216</v>
      </c>
      <c r="U43" s="101">
        <v>82</v>
      </c>
      <c r="V43" s="101">
        <v>17</v>
      </c>
      <c r="W43" s="102">
        <v>3</v>
      </c>
      <c r="X43" s="74"/>
      <c r="Y43" s="103"/>
    </row>
    <row r="44" spans="2:25" ht="15" customHeight="1">
      <c r="B44" s="74"/>
      <c r="C44" s="99" t="s">
        <v>916</v>
      </c>
      <c r="D44" s="100">
        <f t="shared" si="3"/>
        <v>5680</v>
      </c>
      <c r="E44" s="101">
        <v>384</v>
      </c>
      <c r="F44" s="101">
        <v>409</v>
      </c>
      <c r="G44" s="101">
        <v>597</v>
      </c>
      <c r="H44" s="101">
        <v>538</v>
      </c>
      <c r="I44" s="101">
        <v>311</v>
      </c>
      <c r="J44" s="101">
        <v>315</v>
      </c>
      <c r="K44" s="101">
        <v>296</v>
      </c>
      <c r="L44" s="101">
        <v>365</v>
      </c>
      <c r="M44" s="101">
        <v>425</v>
      </c>
      <c r="N44" s="101">
        <v>448</v>
      </c>
      <c r="O44" s="101">
        <v>424</v>
      </c>
      <c r="P44" s="101">
        <v>293</v>
      </c>
      <c r="Q44" s="101">
        <v>263</v>
      </c>
      <c r="R44" s="101">
        <v>226</v>
      </c>
      <c r="S44" s="101">
        <v>205</v>
      </c>
      <c r="T44" s="101">
        <v>116</v>
      </c>
      <c r="U44" s="101">
        <v>52</v>
      </c>
      <c r="V44" s="101">
        <v>11</v>
      </c>
      <c r="W44" s="102">
        <v>2</v>
      </c>
      <c r="X44" s="74"/>
      <c r="Y44" s="103"/>
    </row>
    <row r="45" spans="2:25" ht="15" customHeight="1">
      <c r="B45" s="74"/>
      <c r="C45" s="99" t="s">
        <v>917</v>
      </c>
      <c r="D45" s="100">
        <f t="shared" si="3"/>
        <v>6758</v>
      </c>
      <c r="E45" s="101">
        <v>425</v>
      </c>
      <c r="F45" s="101">
        <v>427</v>
      </c>
      <c r="G45" s="101">
        <v>594</v>
      </c>
      <c r="H45" s="101">
        <v>645</v>
      </c>
      <c r="I45" s="101">
        <v>538</v>
      </c>
      <c r="J45" s="101">
        <v>432</v>
      </c>
      <c r="K45" s="101">
        <v>345</v>
      </c>
      <c r="L45" s="101">
        <v>461</v>
      </c>
      <c r="M45" s="101">
        <v>548</v>
      </c>
      <c r="N45" s="101">
        <v>597</v>
      </c>
      <c r="O45" s="101">
        <v>471</v>
      </c>
      <c r="P45" s="101">
        <v>350</v>
      </c>
      <c r="Q45" s="101">
        <v>287</v>
      </c>
      <c r="R45" s="101">
        <v>273</v>
      </c>
      <c r="S45" s="101">
        <v>205</v>
      </c>
      <c r="T45" s="101">
        <v>97</v>
      </c>
      <c r="U45" s="101">
        <v>53</v>
      </c>
      <c r="V45" s="101">
        <v>7</v>
      </c>
      <c r="W45" s="102">
        <v>3</v>
      </c>
      <c r="X45" s="74"/>
      <c r="Y45" s="103"/>
    </row>
    <row r="46" spans="2:25" ht="15" customHeight="1">
      <c r="B46" s="74"/>
      <c r="C46" s="99" t="s">
        <v>918</v>
      </c>
      <c r="D46" s="100">
        <f t="shared" si="3"/>
        <v>8044</v>
      </c>
      <c r="E46" s="101">
        <v>493</v>
      </c>
      <c r="F46" s="101">
        <v>552</v>
      </c>
      <c r="G46" s="101">
        <v>855</v>
      </c>
      <c r="H46" s="101">
        <v>755</v>
      </c>
      <c r="I46" s="101">
        <v>544</v>
      </c>
      <c r="J46" s="101">
        <v>464</v>
      </c>
      <c r="K46" s="101">
        <v>389</v>
      </c>
      <c r="L46" s="101">
        <v>570</v>
      </c>
      <c r="M46" s="101">
        <v>597</v>
      </c>
      <c r="N46" s="101">
        <v>646</v>
      </c>
      <c r="O46" s="101">
        <v>566</v>
      </c>
      <c r="P46" s="101">
        <v>424</v>
      </c>
      <c r="Q46" s="101">
        <v>398</v>
      </c>
      <c r="R46" s="101">
        <v>326</v>
      </c>
      <c r="S46" s="101">
        <v>246</v>
      </c>
      <c r="T46" s="101">
        <v>138</v>
      </c>
      <c r="U46" s="101">
        <v>62</v>
      </c>
      <c r="V46" s="101">
        <v>18</v>
      </c>
      <c r="W46" s="102">
        <v>1</v>
      </c>
      <c r="X46" s="74"/>
      <c r="Y46" s="103"/>
    </row>
    <row r="47" spans="2:25" ht="6" customHeight="1">
      <c r="B47" s="74"/>
      <c r="C47" s="99"/>
      <c r="D47" s="100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2"/>
      <c r="X47" s="74"/>
      <c r="Y47" s="103"/>
    </row>
    <row r="48" spans="2:25" ht="15" customHeight="1">
      <c r="B48" s="74"/>
      <c r="C48" s="99" t="s">
        <v>919</v>
      </c>
      <c r="D48" s="100">
        <f>SUM(E48:W48)</f>
        <v>26965</v>
      </c>
      <c r="E48" s="101">
        <v>1868</v>
      </c>
      <c r="F48" s="101">
        <v>1683</v>
      </c>
      <c r="G48" s="101">
        <v>2030</v>
      </c>
      <c r="H48" s="101">
        <v>2261</v>
      </c>
      <c r="I48" s="101">
        <v>2135</v>
      </c>
      <c r="J48" s="101">
        <v>1804</v>
      </c>
      <c r="K48" s="101">
        <v>1492</v>
      </c>
      <c r="L48" s="101">
        <v>1758</v>
      </c>
      <c r="M48" s="101">
        <v>2026</v>
      </c>
      <c r="N48" s="101">
        <v>2227</v>
      </c>
      <c r="O48" s="101">
        <v>1903</v>
      </c>
      <c r="P48" s="101">
        <v>1380</v>
      </c>
      <c r="Q48" s="101">
        <v>1325</v>
      </c>
      <c r="R48" s="101">
        <v>1144</v>
      </c>
      <c r="S48" s="101">
        <v>1028</v>
      </c>
      <c r="T48" s="101">
        <v>545</v>
      </c>
      <c r="U48" s="101">
        <v>253</v>
      </c>
      <c r="V48" s="101">
        <v>95</v>
      </c>
      <c r="W48" s="102">
        <v>8</v>
      </c>
      <c r="X48" s="74"/>
      <c r="Y48" s="103"/>
    </row>
    <row r="49" spans="2:25" ht="15" customHeight="1">
      <c r="B49" s="74"/>
      <c r="C49" s="99" t="s">
        <v>920</v>
      </c>
      <c r="D49" s="100">
        <f>SUM(E49:W49)</f>
        <v>22577</v>
      </c>
      <c r="E49" s="101">
        <v>1323</v>
      </c>
      <c r="F49" s="101">
        <v>1337</v>
      </c>
      <c r="G49" s="101">
        <v>1842</v>
      </c>
      <c r="H49" s="101">
        <v>2106</v>
      </c>
      <c r="I49" s="101">
        <v>1705</v>
      </c>
      <c r="J49" s="101">
        <v>1318</v>
      </c>
      <c r="K49" s="101">
        <v>1131</v>
      </c>
      <c r="L49" s="101">
        <v>1485</v>
      </c>
      <c r="M49" s="101">
        <v>1849</v>
      </c>
      <c r="N49" s="101">
        <v>2023</v>
      </c>
      <c r="O49" s="101">
        <v>1580</v>
      </c>
      <c r="P49" s="101">
        <v>1219</v>
      </c>
      <c r="Q49" s="101">
        <v>1133</v>
      </c>
      <c r="R49" s="101">
        <v>936</v>
      </c>
      <c r="S49" s="101">
        <v>863</v>
      </c>
      <c r="T49" s="101">
        <v>467</v>
      </c>
      <c r="U49" s="101">
        <v>195</v>
      </c>
      <c r="V49" s="101">
        <v>56</v>
      </c>
      <c r="W49" s="102">
        <v>9</v>
      </c>
      <c r="X49" s="74"/>
      <c r="Y49" s="103"/>
    </row>
    <row r="50" spans="2:25" ht="6" customHeight="1">
      <c r="B50" s="74"/>
      <c r="C50" s="99"/>
      <c r="D50" s="100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2"/>
      <c r="X50" s="74"/>
      <c r="Y50" s="103"/>
    </row>
    <row r="51" spans="2:25" ht="15" customHeight="1">
      <c r="B51" s="74"/>
      <c r="C51" s="99" t="s">
        <v>921</v>
      </c>
      <c r="D51" s="100">
        <f>SUM(E51:W51)</f>
        <v>12825</v>
      </c>
      <c r="E51" s="101">
        <v>823</v>
      </c>
      <c r="F51" s="101">
        <v>938</v>
      </c>
      <c r="G51" s="101">
        <v>1095</v>
      </c>
      <c r="H51" s="101">
        <v>1041</v>
      </c>
      <c r="I51" s="101">
        <v>700</v>
      </c>
      <c r="J51" s="101">
        <v>769</v>
      </c>
      <c r="K51" s="101">
        <v>836</v>
      </c>
      <c r="L51" s="101">
        <v>970</v>
      </c>
      <c r="M51" s="101">
        <v>1104</v>
      </c>
      <c r="N51" s="101">
        <v>1111</v>
      </c>
      <c r="O51" s="101">
        <v>905</v>
      </c>
      <c r="P51" s="101">
        <v>791</v>
      </c>
      <c r="Q51" s="101">
        <v>624</v>
      </c>
      <c r="R51" s="101">
        <v>478</v>
      </c>
      <c r="S51" s="101">
        <v>350</v>
      </c>
      <c r="T51" s="101">
        <v>182</v>
      </c>
      <c r="U51" s="101">
        <v>73</v>
      </c>
      <c r="V51" s="101">
        <v>28</v>
      </c>
      <c r="W51" s="102">
        <v>7</v>
      </c>
      <c r="X51" s="74"/>
      <c r="Y51" s="103"/>
    </row>
    <row r="52" spans="2:25" ht="15" customHeight="1">
      <c r="B52" s="74"/>
      <c r="C52" s="99" t="s">
        <v>922</v>
      </c>
      <c r="D52" s="100">
        <f>SUM(E52:W52)</f>
        <v>19103</v>
      </c>
      <c r="E52" s="101">
        <v>1154</v>
      </c>
      <c r="F52" s="101">
        <v>1196</v>
      </c>
      <c r="G52" s="101">
        <v>1445</v>
      </c>
      <c r="H52" s="101">
        <v>1515</v>
      </c>
      <c r="I52" s="101">
        <v>1134</v>
      </c>
      <c r="J52" s="101">
        <v>1097</v>
      </c>
      <c r="K52" s="101">
        <v>1024</v>
      </c>
      <c r="L52" s="101">
        <v>1160</v>
      </c>
      <c r="M52" s="101">
        <v>1556</v>
      </c>
      <c r="N52" s="101">
        <v>1631</v>
      </c>
      <c r="O52" s="101">
        <v>1423</v>
      </c>
      <c r="P52" s="101">
        <v>1083</v>
      </c>
      <c r="Q52" s="101">
        <v>1097</v>
      </c>
      <c r="R52" s="101">
        <v>1020</v>
      </c>
      <c r="S52" s="101">
        <v>830</v>
      </c>
      <c r="T52" s="101">
        <v>449</v>
      </c>
      <c r="U52" s="101">
        <v>206</v>
      </c>
      <c r="V52" s="101">
        <v>71</v>
      </c>
      <c r="W52" s="102">
        <v>12</v>
      </c>
      <c r="X52" s="74"/>
      <c r="Y52" s="103"/>
    </row>
    <row r="53" spans="2:25" ht="15" customHeight="1">
      <c r="B53" s="74"/>
      <c r="C53" s="99" t="s">
        <v>923</v>
      </c>
      <c r="D53" s="100">
        <f>SUM(E53:W53)</f>
        <v>10620</v>
      </c>
      <c r="E53" s="101">
        <v>542</v>
      </c>
      <c r="F53" s="101">
        <v>611</v>
      </c>
      <c r="G53" s="101">
        <v>884</v>
      </c>
      <c r="H53" s="101">
        <v>886</v>
      </c>
      <c r="I53" s="101">
        <v>670</v>
      </c>
      <c r="J53" s="101">
        <v>558</v>
      </c>
      <c r="K53" s="101">
        <v>567</v>
      </c>
      <c r="L53" s="101">
        <v>714</v>
      </c>
      <c r="M53" s="101">
        <v>936</v>
      </c>
      <c r="N53" s="101">
        <v>1000</v>
      </c>
      <c r="O53" s="101">
        <v>888</v>
      </c>
      <c r="P53" s="101">
        <v>631</v>
      </c>
      <c r="Q53" s="101">
        <v>564</v>
      </c>
      <c r="R53" s="101">
        <v>463</v>
      </c>
      <c r="S53" s="101">
        <v>393</v>
      </c>
      <c r="T53" s="101">
        <v>185</v>
      </c>
      <c r="U53" s="101">
        <v>93</v>
      </c>
      <c r="V53" s="101">
        <v>27</v>
      </c>
      <c r="W53" s="102">
        <v>8</v>
      </c>
      <c r="X53" s="74"/>
      <c r="Y53" s="103"/>
    </row>
    <row r="54" spans="2:25" ht="6" customHeight="1">
      <c r="B54" s="74"/>
      <c r="C54" s="99"/>
      <c r="D54" s="100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2"/>
      <c r="X54" s="74"/>
      <c r="Y54" s="103"/>
    </row>
    <row r="55" spans="2:25" ht="15" customHeight="1">
      <c r="B55" s="74"/>
      <c r="C55" s="99" t="s">
        <v>924</v>
      </c>
      <c r="D55" s="100">
        <f aca="true" t="shared" si="4" ref="D55:D61">SUM(E55:W55)</f>
        <v>8619</v>
      </c>
      <c r="E55" s="101">
        <v>542</v>
      </c>
      <c r="F55" s="101">
        <v>592</v>
      </c>
      <c r="G55" s="101">
        <v>732</v>
      </c>
      <c r="H55" s="101">
        <v>675</v>
      </c>
      <c r="I55" s="101">
        <v>466</v>
      </c>
      <c r="J55" s="101">
        <v>512</v>
      </c>
      <c r="K55" s="101">
        <v>538</v>
      </c>
      <c r="L55" s="101">
        <v>638</v>
      </c>
      <c r="M55" s="101">
        <v>717</v>
      </c>
      <c r="N55" s="101">
        <v>698</v>
      </c>
      <c r="O55" s="101">
        <v>539</v>
      </c>
      <c r="P55" s="101">
        <v>478</v>
      </c>
      <c r="Q55" s="101">
        <v>499</v>
      </c>
      <c r="R55" s="101">
        <v>417</v>
      </c>
      <c r="S55" s="101">
        <v>294</v>
      </c>
      <c r="T55" s="101">
        <v>169</v>
      </c>
      <c r="U55" s="101">
        <v>80</v>
      </c>
      <c r="V55" s="101">
        <v>29</v>
      </c>
      <c r="W55" s="102">
        <v>4</v>
      </c>
      <c r="X55" s="74"/>
      <c r="Y55" s="103"/>
    </row>
    <row r="56" spans="2:25" ht="15" customHeight="1">
      <c r="B56" s="74"/>
      <c r="C56" s="99" t="s">
        <v>925</v>
      </c>
      <c r="D56" s="100">
        <f t="shared" si="4"/>
        <v>19318</v>
      </c>
      <c r="E56" s="101">
        <v>1327</v>
      </c>
      <c r="F56" s="101">
        <v>1306</v>
      </c>
      <c r="G56" s="101">
        <v>1590</v>
      </c>
      <c r="H56" s="101">
        <v>1660</v>
      </c>
      <c r="I56" s="101">
        <v>1354</v>
      </c>
      <c r="J56" s="101">
        <v>1286</v>
      </c>
      <c r="K56" s="101">
        <v>1235</v>
      </c>
      <c r="L56" s="101">
        <v>1411</v>
      </c>
      <c r="M56" s="101">
        <v>1638</v>
      </c>
      <c r="N56" s="101">
        <v>1513</v>
      </c>
      <c r="O56" s="101">
        <v>1224</v>
      </c>
      <c r="P56" s="101">
        <v>1018</v>
      </c>
      <c r="Q56" s="101">
        <v>877</v>
      </c>
      <c r="R56" s="101">
        <v>789</v>
      </c>
      <c r="S56" s="101">
        <v>573</v>
      </c>
      <c r="T56" s="101">
        <v>304</v>
      </c>
      <c r="U56" s="101">
        <v>157</v>
      </c>
      <c r="V56" s="101">
        <v>47</v>
      </c>
      <c r="W56" s="101">
        <v>9</v>
      </c>
      <c r="X56" s="74"/>
      <c r="Y56" s="103"/>
    </row>
    <row r="57" spans="2:25" ht="15" customHeight="1">
      <c r="B57" s="74"/>
      <c r="C57" s="99" t="s">
        <v>926</v>
      </c>
      <c r="D57" s="100">
        <f t="shared" si="4"/>
        <v>13469</v>
      </c>
      <c r="E57" s="101">
        <v>952</v>
      </c>
      <c r="F57" s="101">
        <v>812</v>
      </c>
      <c r="G57" s="101">
        <v>1031</v>
      </c>
      <c r="H57" s="101">
        <v>1216</v>
      </c>
      <c r="I57" s="101">
        <v>1050</v>
      </c>
      <c r="J57" s="101">
        <v>861</v>
      </c>
      <c r="K57" s="101">
        <v>751</v>
      </c>
      <c r="L57" s="101">
        <v>919</v>
      </c>
      <c r="M57" s="101">
        <v>1056</v>
      </c>
      <c r="N57" s="101">
        <v>1024</v>
      </c>
      <c r="O57" s="101">
        <v>876</v>
      </c>
      <c r="P57" s="101">
        <v>716</v>
      </c>
      <c r="Q57" s="101">
        <v>698</v>
      </c>
      <c r="R57" s="101">
        <v>636</v>
      </c>
      <c r="S57" s="101">
        <v>455</v>
      </c>
      <c r="T57" s="101">
        <v>245</v>
      </c>
      <c r="U57" s="101">
        <v>112</v>
      </c>
      <c r="V57" s="101">
        <v>45</v>
      </c>
      <c r="W57" s="102">
        <v>14</v>
      </c>
      <c r="X57" s="74"/>
      <c r="Y57" s="103"/>
    </row>
    <row r="58" spans="2:25" ht="15" customHeight="1">
      <c r="B58" s="74"/>
      <c r="C58" s="99" t="s">
        <v>927</v>
      </c>
      <c r="D58" s="100">
        <f t="shared" si="4"/>
        <v>10531</v>
      </c>
      <c r="E58" s="101">
        <v>678</v>
      </c>
      <c r="F58" s="101">
        <v>598</v>
      </c>
      <c r="G58" s="101">
        <v>915</v>
      </c>
      <c r="H58" s="101">
        <v>938</v>
      </c>
      <c r="I58" s="101">
        <v>772</v>
      </c>
      <c r="J58" s="101">
        <v>618</v>
      </c>
      <c r="K58" s="101">
        <v>545</v>
      </c>
      <c r="L58" s="101">
        <v>735</v>
      </c>
      <c r="M58" s="101">
        <v>861</v>
      </c>
      <c r="N58" s="101">
        <v>883</v>
      </c>
      <c r="O58" s="101">
        <v>720</v>
      </c>
      <c r="P58" s="101">
        <v>600</v>
      </c>
      <c r="Q58" s="101">
        <v>523</v>
      </c>
      <c r="R58" s="101">
        <v>415</v>
      </c>
      <c r="S58" s="101">
        <v>358</v>
      </c>
      <c r="T58" s="101">
        <v>211</v>
      </c>
      <c r="U58" s="101">
        <v>123</v>
      </c>
      <c r="V58" s="101">
        <v>32</v>
      </c>
      <c r="W58" s="102">
        <v>6</v>
      </c>
      <c r="X58" s="74"/>
      <c r="Y58" s="103"/>
    </row>
    <row r="59" spans="2:25" ht="15" customHeight="1">
      <c r="B59" s="74"/>
      <c r="C59" s="99" t="s">
        <v>928</v>
      </c>
      <c r="D59" s="100">
        <f t="shared" si="4"/>
        <v>8551</v>
      </c>
      <c r="E59" s="101">
        <v>487</v>
      </c>
      <c r="F59" s="101">
        <v>518</v>
      </c>
      <c r="G59" s="101">
        <v>690</v>
      </c>
      <c r="H59" s="101">
        <v>776</v>
      </c>
      <c r="I59" s="101">
        <v>574</v>
      </c>
      <c r="J59" s="101">
        <v>508</v>
      </c>
      <c r="K59" s="101">
        <v>525</v>
      </c>
      <c r="L59" s="101">
        <v>611</v>
      </c>
      <c r="M59" s="101">
        <v>741</v>
      </c>
      <c r="N59" s="101">
        <v>705</v>
      </c>
      <c r="O59" s="101">
        <v>539</v>
      </c>
      <c r="P59" s="101">
        <v>478</v>
      </c>
      <c r="Q59" s="101">
        <v>452</v>
      </c>
      <c r="R59" s="101">
        <v>390</v>
      </c>
      <c r="S59" s="101">
        <v>290</v>
      </c>
      <c r="T59" s="101">
        <v>172</v>
      </c>
      <c r="U59" s="101">
        <v>66</v>
      </c>
      <c r="V59" s="101">
        <v>27</v>
      </c>
      <c r="W59" s="102">
        <v>2</v>
      </c>
      <c r="X59" s="74"/>
      <c r="Y59" s="103"/>
    </row>
    <row r="60" spans="2:25" ht="15" customHeight="1">
      <c r="B60" s="74"/>
      <c r="C60" s="99" t="s">
        <v>929</v>
      </c>
      <c r="D60" s="100">
        <f t="shared" si="4"/>
        <v>8404</v>
      </c>
      <c r="E60" s="101">
        <v>520</v>
      </c>
      <c r="F60" s="101">
        <v>529</v>
      </c>
      <c r="G60" s="101">
        <v>673</v>
      </c>
      <c r="H60" s="101">
        <v>728</v>
      </c>
      <c r="I60" s="101">
        <v>613</v>
      </c>
      <c r="J60" s="101">
        <v>513</v>
      </c>
      <c r="K60" s="101">
        <v>468</v>
      </c>
      <c r="L60" s="101">
        <v>621</v>
      </c>
      <c r="M60" s="101">
        <v>668</v>
      </c>
      <c r="N60" s="101">
        <v>717</v>
      </c>
      <c r="O60" s="101">
        <v>514</v>
      </c>
      <c r="P60" s="101">
        <v>439</v>
      </c>
      <c r="Q60" s="101">
        <v>449</v>
      </c>
      <c r="R60" s="101">
        <v>391</v>
      </c>
      <c r="S60" s="101">
        <v>288</v>
      </c>
      <c r="T60" s="101">
        <v>176</v>
      </c>
      <c r="U60" s="101">
        <v>75</v>
      </c>
      <c r="V60" s="101">
        <v>13</v>
      </c>
      <c r="W60" s="102">
        <v>9</v>
      </c>
      <c r="X60" s="74"/>
      <c r="Y60" s="103"/>
    </row>
    <row r="61" spans="2:25" ht="15" customHeight="1">
      <c r="B61" s="74"/>
      <c r="C61" s="99" t="s">
        <v>930</v>
      </c>
      <c r="D61" s="100">
        <f t="shared" si="4"/>
        <v>7406</v>
      </c>
      <c r="E61" s="101">
        <v>419</v>
      </c>
      <c r="F61" s="101">
        <v>400</v>
      </c>
      <c r="G61" s="101">
        <v>572</v>
      </c>
      <c r="H61" s="101">
        <v>681</v>
      </c>
      <c r="I61" s="101">
        <v>363</v>
      </c>
      <c r="J61" s="101">
        <v>403</v>
      </c>
      <c r="K61" s="101">
        <v>445</v>
      </c>
      <c r="L61" s="101">
        <v>487</v>
      </c>
      <c r="M61" s="101">
        <v>617</v>
      </c>
      <c r="N61" s="101">
        <v>721</v>
      </c>
      <c r="O61" s="101">
        <v>538</v>
      </c>
      <c r="P61" s="101">
        <v>433</v>
      </c>
      <c r="Q61" s="101">
        <v>393</v>
      </c>
      <c r="R61" s="101">
        <v>368</v>
      </c>
      <c r="S61" s="101">
        <v>303</v>
      </c>
      <c r="T61" s="101">
        <v>164</v>
      </c>
      <c r="U61" s="101">
        <v>79</v>
      </c>
      <c r="V61" s="101">
        <v>18</v>
      </c>
      <c r="W61" s="102">
        <v>2</v>
      </c>
      <c r="X61" s="74"/>
      <c r="Y61" s="103"/>
    </row>
    <row r="62" spans="2:25" ht="6" customHeight="1">
      <c r="B62" s="74"/>
      <c r="C62" s="99"/>
      <c r="D62" s="100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2"/>
      <c r="X62" s="74"/>
      <c r="Y62" s="103"/>
    </row>
    <row r="63" spans="2:25" ht="15" customHeight="1">
      <c r="B63" s="74"/>
      <c r="C63" s="99" t="s">
        <v>931</v>
      </c>
      <c r="D63" s="100">
        <v>14137</v>
      </c>
      <c r="E63" s="101">
        <v>1048</v>
      </c>
      <c r="F63" s="101">
        <v>1157</v>
      </c>
      <c r="G63" s="101">
        <v>1317</v>
      </c>
      <c r="H63" s="101">
        <v>1287</v>
      </c>
      <c r="I63" s="101">
        <v>657</v>
      </c>
      <c r="J63" s="101">
        <v>654</v>
      </c>
      <c r="K63" s="101">
        <v>738</v>
      </c>
      <c r="L63" s="101">
        <v>887</v>
      </c>
      <c r="M63" s="101">
        <v>1029</v>
      </c>
      <c r="N63" s="101">
        <v>1124</v>
      </c>
      <c r="O63" s="101">
        <v>969</v>
      </c>
      <c r="P63" s="101">
        <v>780</v>
      </c>
      <c r="Q63" s="101">
        <v>721</v>
      </c>
      <c r="R63" s="101">
        <v>670</v>
      </c>
      <c r="S63" s="101">
        <v>527</v>
      </c>
      <c r="T63" s="101">
        <v>344</v>
      </c>
      <c r="U63" s="101">
        <v>148</v>
      </c>
      <c r="V63" s="101">
        <v>57</v>
      </c>
      <c r="W63" s="102">
        <v>23</v>
      </c>
      <c r="X63" s="74"/>
      <c r="Y63" s="103"/>
    </row>
    <row r="64" spans="2:25" ht="6" customHeight="1">
      <c r="B64" s="74"/>
      <c r="C64" s="99"/>
      <c r="D64" s="100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2"/>
      <c r="X64" s="74"/>
      <c r="Y64" s="103"/>
    </row>
    <row r="65" spans="2:25" ht="15" customHeight="1">
      <c r="B65" s="74"/>
      <c r="C65" s="99" t="s">
        <v>932</v>
      </c>
      <c r="D65" s="100">
        <f>SUM(E65:W65)</f>
        <v>20391</v>
      </c>
      <c r="E65" s="101">
        <v>1398</v>
      </c>
      <c r="F65" s="101">
        <v>1306</v>
      </c>
      <c r="G65" s="101">
        <v>1605</v>
      </c>
      <c r="H65" s="101">
        <v>1775</v>
      </c>
      <c r="I65" s="101">
        <v>1325</v>
      </c>
      <c r="J65" s="101">
        <v>1377</v>
      </c>
      <c r="K65" s="101">
        <v>1170</v>
      </c>
      <c r="L65" s="101">
        <v>1426</v>
      </c>
      <c r="M65" s="101">
        <v>1627</v>
      </c>
      <c r="N65" s="101">
        <v>1689</v>
      </c>
      <c r="O65" s="101">
        <v>1383</v>
      </c>
      <c r="P65" s="101">
        <v>1077</v>
      </c>
      <c r="Q65" s="101">
        <v>965</v>
      </c>
      <c r="R65" s="101">
        <v>846</v>
      </c>
      <c r="S65" s="101">
        <v>746</v>
      </c>
      <c r="T65" s="101">
        <v>412</v>
      </c>
      <c r="U65" s="101">
        <v>185</v>
      </c>
      <c r="V65" s="101">
        <v>64</v>
      </c>
      <c r="W65" s="102">
        <v>15</v>
      </c>
      <c r="X65" s="74"/>
      <c r="Y65" s="103"/>
    </row>
    <row r="66" spans="2:25" ht="15" customHeight="1">
      <c r="B66" s="74"/>
      <c r="C66" s="99" t="s">
        <v>933</v>
      </c>
      <c r="D66" s="100">
        <f>SUM(E66:W66)</f>
        <v>8390</v>
      </c>
      <c r="E66" s="101">
        <v>528</v>
      </c>
      <c r="F66" s="101">
        <v>553</v>
      </c>
      <c r="G66" s="101">
        <v>656</v>
      </c>
      <c r="H66" s="101">
        <v>674</v>
      </c>
      <c r="I66" s="101">
        <v>522</v>
      </c>
      <c r="J66" s="101">
        <v>550</v>
      </c>
      <c r="K66" s="101">
        <v>483</v>
      </c>
      <c r="L66" s="101">
        <v>567</v>
      </c>
      <c r="M66" s="101">
        <v>725</v>
      </c>
      <c r="N66" s="101">
        <v>691</v>
      </c>
      <c r="O66" s="101">
        <v>584</v>
      </c>
      <c r="P66" s="101">
        <v>486</v>
      </c>
      <c r="Q66" s="101">
        <v>441</v>
      </c>
      <c r="R66" s="101">
        <v>376</v>
      </c>
      <c r="S66" s="101">
        <v>279</v>
      </c>
      <c r="T66" s="101">
        <v>179</v>
      </c>
      <c r="U66" s="101">
        <v>71</v>
      </c>
      <c r="V66" s="101">
        <v>21</v>
      </c>
      <c r="W66" s="102">
        <v>4</v>
      </c>
      <c r="X66" s="74"/>
      <c r="Y66" s="103"/>
    </row>
    <row r="67" spans="2:25" ht="15" customHeight="1">
      <c r="B67" s="74"/>
      <c r="C67" s="99" t="s">
        <v>934</v>
      </c>
      <c r="D67" s="100">
        <f>SUM(E67:W67)</f>
        <v>6534</v>
      </c>
      <c r="E67" s="101">
        <v>429</v>
      </c>
      <c r="F67" s="101">
        <v>439</v>
      </c>
      <c r="G67" s="101">
        <v>570</v>
      </c>
      <c r="H67" s="101">
        <v>564</v>
      </c>
      <c r="I67" s="101">
        <v>384</v>
      </c>
      <c r="J67" s="101">
        <v>380</v>
      </c>
      <c r="K67" s="101">
        <v>348</v>
      </c>
      <c r="L67" s="101">
        <v>473</v>
      </c>
      <c r="M67" s="101">
        <v>524</v>
      </c>
      <c r="N67" s="101">
        <v>529</v>
      </c>
      <c r="O67" s="101">
        <v>456</v>
      </c>
      <c r="P67" s="101">
        <v>334</v>
      </c>
      <c r="Q67" s="101">
        <v>342</v>
      </c>
      <c r="R67" s="101">
        <v>325</v>
      </c>
      <c r="S67" s="101">
        <v>238</v>
      </c>
      <c r="T67" s="101">
        <v>119</v>
      </c>
      <c r="U67" s="101">
        <v>61</v>
      </c>
      <c r="V67" s="101">
        <v>14</v>
      </c>
      <c r="W67" s="102">
        <v>5</v>
      </c>
      <c r="X67" s="74"/>
      <c r="Y67" s="103"/>
    </row>
    <row r="68" spans="2:25" ht="15" customHeight="1">
      <c r="B68" s="107"/>
      <c r="C68" s="108" t="s">
        <v>935</v>
      </c>
      <c r="D68" s="109">
        <f>SUM(E68:W68)</f>
        <v>7944</v>
      </c>
      <c r="E68" s="110">
        <v>455</v>
      </c>
      <c r="F68" s="110">
        <v>472</v>
      </c>
      <c r="G68" s="110">
        <v>594</v>
      </c>
      <c r="H68" s="110">
        <v>659</v>
      </c>
      <c r="I68" s="110">
        <v>567</v>
      </c>
      <c r="J68" s="110">
        <v>475</v>
      </c>
      <c r="K68" s="110">
        <v>445</v>
      </c>
      <c r="L68" s="110">
        <v>508</v>
      </c>
      <c r="M68" s="110">
        <v>656</v>
      </c>
      <c r="N68" s="110">
        <v>702</v>
      </c>
      <c r="O68" s="110">
        <v>582</v>
      </c>
      <c r="P68" s="110">
        <v>511</v>
      </c>
      <c r="Q68" s="110">
        <v>382</v>
      </c>
      <c r="R68" s="110">
        <v>356</v>
      </c>
      <c r="S68" s="110">
        <v>324</v>
      </c>
      <c r="T68" s="110">
        <v>159</v>
      </c>
      <c r="U68" s="110">
        <v>79</v>
      </c>
      <c r="V68" s="110">
        <v>14</v>
      </c>
      <c r="W68" s="111">
        <v>4</v>
      </c>
      <c r="X68" s="74"/>
      <c r="Y68" s="103"/>
    </row>
    <row r="69" spans="3:23" ht="12">
      <c r="C69" s="65" t="s">
        <v>972</v>
      </c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</row>
    <row r="70" spans="3:23" ht="12">
      <c r="C70" s="65" t="s">
        <v>973</v>
      </c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</row>
    <row r="71" spans="6:23" ht="12"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</row>
    <row r="72" spans="6:23" ht="12"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</row>
    <row r="73" spans="6:23" ht="12"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</row>
    <row r="74" spans="6:23" ht="12"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</row>
    <row r="75" spans="6:23" ht="12"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</row>
  </sheetData>
  <mergeCells count="4">
    <mergeCell ref="B28:C28"/>
    <mergeCell ref="B4:C4"/>
    <mergeCell ref="B9:C9"/>
    <mergeCell ref="B7:C7"/>
  </mergeCells>
  <printOptions/>
  <pageMargins left="0.75" right="0.75" top="1" bottom="1" header="0.512" footer="0.512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625" style="708" customWidth="1"/>
    <col min="2" max="2" width="10.625" style="708" customWidth="1"/>
    <col min="3" max="14" width="7.50390625" style="708" customWidth="1"/>
    <col min="15" max="16384" width="9.00390625" style="708" customWidth="1"/>
  </cols>
  <sheetData>
    <row r="1" ht="15" customHeight="1">
      <c r="B1" s="728" t="s">
        <v>1488</v>
      </c>
    </row>
    <row r="2" spans="12:13" ht="15" customHeight="1">
      <c r="L2" s="1779" t="s">
        <v>1053</v>
      </c>
      <c r="M2" s="708" t="s">
        <v>1478</v>
      </c>
    </row>
    <row r="3" spans="2:13" ht="15" customHeight="1" thickBot="1">
      <c r="B3" s="352" t="s">
        <v>1479</v>
      </c>
      <c r="C3" s="352"/>
      <c r="D3" s="352"/>
      <c r="E3" s="352"/>
      <c r="F3" s="352"/>
      <c r="G3" s="352"/>
      <c r="H3" s="352"/>
      <c r="I3" s="352" t="s">
        <v>1472</v>
      </c>
      <c r="J3" s="352"/>
      <c r="L3" s="1780"/>
      <c r="M3" s="1124" t="s">
        <v>1480</v>
      </c>
    </row>
    <row r="4" spans="1:14" ht="15" customHeight="1" thickTop="1">
      <c r="A4" s="712"/>
      <c r="B4" s="1404" t="s">
        <v>1481</v>
      </c>
      <c r="C4" s="954" t="s">
        <v>1473</v>
      </c>
      <c r="D4" s="1103"/>
      <c r="E4" s="1103"/>
      <c r="F4" s="955"/>
      <c r="G4" s="1125" t="s">
        <v>1474</v>
      </c>
      <c r="H4" s="1125"/>
      <c r="I4" s="1103"/>
      <c r="J4" s="1125"/>
      <c r="K4" s="954" t="s">
        <v>1475</v>
      </c>
      <c r="L4" s="1103"/>
      <c r="M4" s="1103"/>
      <c r="N4" s="1126"/>
    </row>
    <row r="5" spans="1:14" ht="15" customHeight="1">
      <c r="A5" s="712"/>
      <c r="B5" s="1735"/>
      <c r="C5" s="1127" t="s">
        <v>1476</v>
      </c>
      <c r="D5" s="1128"/>
      <c r="E5" s="1129" t="s">
        <v>1482</v>
      </c>
      <c r="F5" s="1129"/>
      <c r="G5" s="1127" t="s">
        <v>1477</v>
      </c>
      <c r="H5" s="1128"/>
      <c r="I5" s="1127" t="s">
        <v>1482</v>
      </c>
      <c r="J5" s="1128"/>
      <c r="K5" s="1129" t="s">
        <v>1477</v>
      </c>
      <c r="L5" s="1128"/>
      <c r="M5" s="1129" t="s">
        <v>1482</v>
      </c>
      <c r="N5" s="1128"/>
    </row>
    <row r="6" spans="1:14" ht="15" customHeight="1" thickBot="1">
      <c r="A6" s="712"/>
      <c r="B6" s="1778"/>
      <c r="C6" s="1130" t="s">
        <v>1483</v>
      </c>
      <c r="D6" s="1130" t="s">
        <v>1484</v>
      </c>
      <c r="E6" s="1130" t="s">
        <v>1483</v>
      </c>
      <c r="F6" s="1130" t="s">
        <v>1484</v>
      </c>
      <c r="G6" s="1130" t="s">
        <v>1483</v>
      </c>
      <c r="H6" s="1130" t="s">
        <v>1484</v>
      </c>
      <c r="I6" s="1130" t="s">
        <v>1483</v>
      </c>
      <c r="J6" s="1130" t="s">
        <v>1484</v>
      </c>
      <c r="K6" s="1130" t="s">
        <v>1483</v>
      </c>
      <c r="L6" s="1130" t="s">
        <v>1484</v>
      </c>
      <c r="M6" s="1130" t="s">
        <v>1483</v>
      </c>
      <c r="N6" s="1130" t="s">
        <v>1484</v>
      </c>
    </row>
    <row r="7" spans="1:14" s="932" customFormat="1" ht="15" customHeight="1" thickTop="1">
      <c r="A7" s="934"/>
      <c r="B7" s="364" t="s">
        <v>1485</v>
      </c>
      <c r="C7" s="1131">
        <f>SUM(C9:C17)</f>
        <v>1101</v>
      </c>
      <c r="D7" s="1132">
        <f>SUM(D9:D17)</f>
        <v>1104</v>
      </c>
      <c r="E7" s="1133">
        <v>90.8</v>
      </c>
      <c r="F7" s="1133">
        <v>90.9</v>
      </c>
      <c r="G7" s="1134">
        <f>SUM(G9:G17)</f>
        <v>337</v>
      </c>
      <c r="H7" s="1134">
        <f>SUM(H9:H17)</f>
        <v>337</v>
      </c>
      <c r="I7" s="1133">
        <v>27.8</v>
      </c>
      <c r="J7" s="1133">
        <v>27.8</v>
      </c>
      <c r="K7" s="1134">
        <f>SUM(K9:K17)</f>
        <v>613</v>
      </c>
      <c r="L7" s="1134">
        <f>SUM(L9:L17)</f>
        <v>640</v>
      </c>
      <c r="M7" s="1133">
        <v>50.5</v>
      </c>
      <c r="N7" s="1135">
        <v>52.7</v>
      </c>
    </row>
    <row r="8" spans="1:14" ht="15" customHeight="1">
      <c r="A8" s="712"/>
      <c r="B8" s="372"/>
      <c r="C8" s="711"/>
      <c r="D8" s="352"/>
      <c r="E8" s="1136"/>
      <c r="F8" s="1136"/>
      <c r="G8" s="420"/>
      <c r="H8" s="420"/>
      <c r="I8" s="1136"/>
      <c r="J8" s="1136"/>
      <c r="K8" s="420"/>
      <c r="L8" s="420"/>
      <c r="M8" s="1136"/>
      <c r="N8" s="1137"/>
    </row>
    <row r="9" spans="1:14" ht="15" customHeight="1">
      <c r="A9" s="712"/>
      <c r="B9" s="372" t="s">
        <v>1449</v>
      </c>
      <c r="C9" s="711">
        <v>362</v>
      </c>
      <c r="D9" s="352">
        <v>379</v>
      </c>
      <c r="E9" s="1136">
        <v>112.5</v>
      </c>
      <c r="F9" s="1136">
        <v>116.5</v>
      </c>
      <c r="G9" s="420">
        <v>107</v>
      </c>
      <c r="H9" s="420">
        <v>108</v>
      </c>
      <c r="I9" s="1136">
        <v>33.3</v>
      </c>
      <c r="J9" s="1136">
        <v>33.2</v>
      </c>
      <c r="K9" s="420">
        <v>237</v>
      </c>
      <c r="L9" s="420">
        <v>253</v>
      </c>
      <c r="M9" s="1136">
        <v>73.7</v>
      </c>
      <c r="N9" s="1137">
        <v>77.8</v>
      </c>
    </row>
    <row r="10" spans="1:14" ht="15" customHeight="1">
      <c r="A10" s="712"/>
      <c r="B10" s="372" t="s">
        <v>1452</v>
      </c>
      <c r="C10" s="711">
        <v>103</v>
      </c>
      <c r="D10" s="352">
        <v>99</v>
      </c>
      <c r="E10" s="1136">
        <v>89.3</v>
      </c>
      <c r="F10" s="1136">
        <v>86</v>
      </c>
      <c r="G10" s="420">
        <v>31</v>
      </c>
      <c r="H10" s="420">
        <v>30</v>
      </c>
      <c r="I10" s="1136">
        <v>26.9</v>
      </c>
      <c r="J10" s="1136">
        <v>26.1</v>
      </c>
      <c r="K10" s="420">
        <v>63</v>
      </c>
      <c r="L10" s="420">
        <v>62</v>
      </c>
      <c r="M10" s="1136">
        <v>54.6</v>
      </c>
      <c r="N10" s="1137">
        <v>53.9</v>
      </c>
    </row>
    <row r="11" spans="1:14" ht="15" customHeight="1">
      <c r="A11" s="712"/>
      <c r="B11" s="372" t="s">
        <v>1450</v>
      </c>
      <c r="C11" s="711">
        <v>157</v>
      </c>
      <c r="D11" s="352">
        <v>157</v>
      </c>
      <c r="E11" s="1136">
        <v>99.4</v>
      </c>
      <c r="F11" s="1136">
        <v>99.5</v>
      </c>
      <c r="G11" s="420">
        <v>45</v>
      </c>
      <c r="H11" s="420">
        <v>44</v>
      </c>
      <c r="I11" s="1136">
        <v>28.5</v>
      </c>
      <c r="J11" s="1136">
        <v>27.9</v>
      </c>
      <c r="K11" s="420">
        <v>72</v>
      </c>
      <c r="L11" s="420">
        <v>72</v>
      </c>
      <c r="M11" s="1136">
        <v>45.6</v>
      </c>
      <c r="N11" s="1137">
        <v>45.6</v>
      </c>
    </row>
    <row r="12" spans="1:14" ht="15" customHeight="1">
      <c r="A12" s="712"/>
      <c r="B12" s="372" t="s">
        <v>1451</v>
      </c>
      <c r="C12" s="711">
        <v>148</v>
      </c>
      <c r="D12" s="352">
        <v>138</v>
      </c>
      <c r="E12" s="1136">
        <v>88.4</v>
      </c>
      <c r="F12" s="1136">
        <v>82.3</v>
      </c>
      <c r="G12" s="420">
        <v>43</v>
      </c>
      <c r="H12" s="420">
        <v>45</v>
      </c>
      <c r="I12" s="1136">
        <v>25.7</v>
      </c>
      <c r="J12" s="1136">
        <v>26.8</v>
      </c>
      <c r="K12" s="420">
        <v>88</v>
      </c>
      <c r="L12" s="420">
        <v>92</v>
      </c>
      <c r="M12" s="1136">
        <v>52.5</v>
      </c>
      <c r="N12" s="1137">
        <v>54.9</v>
      </c>
    </row>
    <row r="13" spans="1:14" ht="15" customHeight="1">
      <c r="A13" s="712"/>
      <c r="B13" s="372" t="s">
        <v>1453</v>
      </c>
      <c r="C13" s="711">
        <v>63</v>
      </c>
      <c r="D13" s="352">
        <v>61</v>
      </c>
      <c r="E13" s="1136">
        <v>59.6</v>
      </c>
      <c r="F13" s="1136">
        <v>58.1</v>
      </c>
      <c r="G13" s="420">
        <v>20</v>
      </c>
      <c r="H13" s="420">
        <v>21</v>
      </c>
      <c r="I13" s="1136">
        <v>18.9</v>
      </c>
      <c r="J13" s="1136">
        <v>20</v>
      </c>
      <c r="K13" s="420">
        <v>30</v>
      </c>
      <c r="L13" s="420">
        <v>37</v>
      </c>
      <c r="M13" s="1136">
        <v>28.4</v>
      </c>
      <c r="N13" s="1137">
        <v>35.2</v>
      </c>
    </row>
    <row r="14" spans="1:14" ht="15" customHeight="1">
      <c r="A14" s="712"/>
      <c r="B14" s="372" t="s">
        <v>1457</v>
      </c>
      <c r="C14" s="711">
        <v>81</v>
      </c>
      <c r="D14" s="352">
        <v>81</v>
      </c>
      <c r="E14" s="1136">
        <v>85</v>
      </c>
      <c r="F14" s="1136">
        <v>85.3</v>
      </c>
      <c r="G14" s="420">
        <v>20</v>
      </c>
      <c r="H14" s="420">
        <v>21</v>
      </c>
      <c r="I14" s="1136">
        <v>21</v>
      </c>
      <c r="J14" s="1136">
        <v>22.1</v>
      </c>
      <c r="K14" s="420">
        <v>36</v>
      </c>
      <c r="L14" s="420">
        <v>36</v>
      </c>
      <c r="M14" s="1136">
        <v>37.8</v>
      </c>
      <c r="N14" s="1137">
        <v>37.9</v>
      </c>
    </row>
    <row r="15" spans="1:14" ht="15" customHeight="1">
      <c r="A15" s="712"/>
      <c r="B15" s="372" t="s">
        <v>1454</v>
      </c>
      <c r="C15" s="711">
        <v>67</v>
      </c>
      <c r="D15" s="352">
        <v>71</v>
      </c>
      <c r="E15" s="1136">
        <v>61.1</v>
      </c>
      <c r="F15" s="1136">
        <v>65</v>
      </c>
      <c r="G15" s="420">
        <v>26</v>
      </c>
      <c r="H15" s="420">
        <v>24</v>
      </c>
      <c r="I15" s="1136">
        <v>23.7</v>
      </c>
      <c r="J15" s="1136">
        <v>22</v>
      </c>
      <c r="K15" s="420">
        <v>33</v>
      </c>
      <c r="L15" s="420">
        <v>35</v>
      </c>
      <c r="M15" s="1136">
        <v>30.1</v>
      </c>
      <c r="N15" s="1137">
        <v>32.1</v>
      </c>
    </row>
    <row r="16" spans="1:14" ht="15" customHeight="1">
      <c r="A16" s="712"/>
      <c r="B16" s="372" t="s">
        <v>1456</v>
      </c>
      <c r="C16" s="711">
        <v>58</v>
      </c>
      <c r="D16" s="352">
        <v>59</v>
      </c>
      <c r="E16" s="1136">
        <v>76.1</v>
      </c>
      <c r="F16" s="1136">
        <v>78</v>
      </c>
      <c r="G16" s="420">
        <v>24</v>
      </c>
      <c r="H16" s="420">
        <v>24</v>
      </c>
      <c r="I16" s="1136">
        <v>31.5</v>
      </c>
      <c r="J16" s="1136">
        <v>31.7</v>
      </c>
      <c r="K16" s="420">
        <v>34</v>
      </c>
      <c r="L16" s="420">
        <v>36</v>
      </c>
      <c r="M16" s="1136">
        <v>44.6</v>
      </c>
      <c r="N16" s="1137">
        <v>47.6</v>
      </c>
    </row>
    <row r="17" spans="1:14" ht="15" customHeight="1">
      <c r="A17" s="712"/>
      <c r="B17" s="376" t="s">
        <v>1455</v>
      </c>
      <c r="C17" s="1138">
        <v>62</v>
      </c>
      <c r="D17" s="1139">
        <v>59</v>
      </c>
      <c r="E17" s="1140">
        <v>97.6</v>
      </c>
      <c r="F17" s="1140">
        <v>93.2</v>
      </c>
      <c r="G17" s="1141">
        <v>21</v>
      </c>
      <c r="H17" s="1141">
        <v>20</v>
      </c>
      <c r="I17" s="1140">
        <v>33.1</v>
      </c>
      <c r="J17" s="1140">
        <v>31.6</v>
      </c>
      <c r="K17" s="1141">
        <v>20</v>
      </c>
      <c r="L17" s="1141">
        <v>17</v>
      </c>
      <c r="M17" s="1140">
        <v>31.5</v>
      </c>
      <c r="N17" s="1142">
        <v>26.9</v>
      </c>
    </row>
    <row r="18" ht="15" customHeight="1">
      <c r="B18" s="708" t="s">
        <v>1486</v>
      </c>
    </row>
    <row r="19" ht="15" customHeight="1">
      <c r="B19" s="708" t="s">
        <v>1487</v>
      </c>
    </row>
  </sheetData>
  <mergeCells count="2">
    <mergeCell ref="B4:B6"/>
    <mergeCell ref="L2:L3"/>
  </mergeCells>
  <printOptions/>
  <pageMargins left="0.75" right="0.75" top="1" bottom="1" header="0.512" footer="0.512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B2:M72"/>
  <sheetViews>
    <sheetView workbookViewId="0" topLeftCell="A1">
      <selection activeCell="A1" sqref="A1"/>
    </sheetView>
  </sheetViews>
  <sheetFormatPr defaultColWidth="9.00390625" defaultRowHeight="13.5"/>
  <cols>
    <col min="1" max="1" width="2.625" style="115" customWidth="1"/>
    <col min="2" max="2" width="4.375" style="115" customWidth="1"/>
    <col min="3" max="3" width="5.00390625" style="115" customWidth="1"/>
    <col min="4" max="4" width="21.375" style="115" customWidth="1"/>
    <col min="5" max="7" width="8.125" style="115" customWidth="1"/>
    <col min="8" max="8" width="9.00390625" style="115" customWidth="1"/>
    <col min="9" max="13" width="8.125" style="115" customWidth="1"/>
    <col min="14" max="16384" width="9.00390625" style="115" customWidth="1"/>
  </cols>
  <sheetData>
    <row r="1" ht="15" customHeight="1"/>
    <row r="2" ht="15" customHeight="1">
      <c r="B2" s="1143" t="s">
        <v>1546</v>
      </c>
    </row>
    <row r="3" spans="3:13" ht="15" customHeight="1" thickBot="1">
      <c r="C3" s="1144"/>
      <c r="D3" s="521"/>
      <c r="E3" s="521"/>
      <c r="F3" s="521"/>
      <c r="G3" s="521"/>
      <c r="H3" s="521"/>
      <c r="I3" s="521"/>
      <c r="J3" s="521"/>
      <c r="K3" s="521"/>
      <c r="L3" s="521"/>
      <c r="M3" s="765" t="s">
        <v>1501</v>
      </c>
    </row>
    <row r="4" spans="2:13" s="160" customFormat="1" ht="15" customHeight="1" thickTop="1">
      <c r="B4" s="1271" t="s">
        <v>1502</v>
      </c>
      <c r="C4" s="1785"/>
      <c r="D4" s="1267"/>
      <c r="E4" s="1782" t="s">
        <v>1503</v>
      </c>
      <c r="F4" s="1794"/>
      <c r="G4" s="1795"/>
      <c r="H4" s="1782" t="s">
        <v>1504</v>
      </c>
      <c r="I4" s="1794"/>
      <c r="J4" s="1795"/>
      <c r="K4" s="1782" t="s">
        <v>1505</v>
      </c>
      <c r="L4" s="1783"/>
      <c r="M4" s="1784"/>
    </row>
    <row r="5" spans="2:13" s="160" customFormat="1" ht="15" customHeight="1">
      <c r="B5" s="1270"/>
      <c r="C5" s="1786"/>
      <c r="D5" s="1263"/>
      <c r="E5" s="125" t="s">
        <v>1506</v>
      </c>
      <c r="F5" s="125" t="s">
        <v>890</v>
      </c>
      <c r="G5" s="125" t="s">
        <v>891</v>
      </c>
      <c r="H5" s="125" t="s">
        <v>1489</v>
      </c>
      <c r="I5" s="125" t="s">
        <v>890</v>
      </c>
      <c r="J5" s="125" t="s">
        <v>891</v>
      </c>
      <c r="K5" s="125" t="s">
        <v>1489</v>
      </c>
      <c r="L5" s="125" t="s">
        <v>890</v>
      </c>
      <c r="M5" s="125" t="s">
        <v>891</v>
      </c>
    </row>
    <row r="6" spans="2:13" s="160" customFormat="1" ht="7.5" customHeight="1">
      <c r="B6" s="1145"/>
      <c r="C6" s="1146"/>
      <c r="D6" s="1147"/>
      <c r="E6" s="802"/>
      <c r="F6" s="1146"/>
      <c r="G6" s="1146"/>
      <c r="H6" s="1146"/>
      <c r="I6" s="1146"/>
      <c r="J6" s="1146"/>
      <c r="K6" s="1146"/>
      <c r="L6" s="1146"/>
      <c r="M6" s="797"/>
    </row>
    <row r="7" spans="2:13" s="160" customFormat="1" ht="15" customHeight="1">
      <c r="B7" s="1788" t="s">
        <v>1507</v>
      </c>
      <c r="C7" s="1789"/>
      <c r="D7" s="1790"/>
      <c r="E7" s="63">
        <f aca="true" t="shared" si="0" ref="E7:G9">H7+K7</f>
        <v>50487</v>
      </c>
      <c r="F7" s="63">
        <f t="shared" si="0"/>
        <v>64834</v>
      </c>
      <c r="G7" s="63">
        <f t="shared" si="0"/>
        <v>31998</v>
      </c>
      <c r="H7" s="63">
        <v>39392</v>
      </c>
      <c r="I7" s="63">
        <v>50408</v>
      </c>
      <c r="J7" s="63">
        <v>25228</v>
      </c>
      <c r="K7" s="63">
        <v>11095</v>
      </c>
      <c r="L7" s="63">
        <v>14426</v>
      </c>
      <c r="M7" s="1150">
        <v>6770</v>
      </c>
    </row>
    <row r="8" spans="2:13" s="160" customFormat="1" ht="15" customHeight="1">
      <c r="B8" s="1148"/>
      <c r="C8" s="1149"/>
      <c r="D8" s="1151">
        <v>46</v>
      </c>
      <c r="E8" s="63">
        <f t="shared" si="0"/>
        <v>59160</v>
      </c>
      <c r="F8" s="63">
        <f t="shared" si="0"/>
        <v>73897</v>
      </c>
      <c r="G8" s="63">
        <f t="shared" si="0"/>
        <v>38220</v>
      </c>
      <c r="H8" s="63">
        <v>46708</v>
      </c>
      <c r="I8" s="63">
        <v>58317</v>
      </c>
      <c r="J8" s="63">
        <v>30225</v>
      </c>
      <c r="K8" s="63">
        <v>12452</v>
      </c>
      <c r="L8" s="63">
        <v>15580</v>
      </c>
      <c r="M8" s="1150">
        <v>7995</v>
      </c>
    </row>
    <row r="9" spans="2:13" s="160" customFormat="1" ht="15" customHeight="1">
      <c r="B9" s="1148"/>
      <c r="C9" s="1149"/>
      <c r="D9" s="1151">
        <v>47</v>
      </c>
      <c r="E9" s="63">
        <f t="shared" si="0"/>
        <v>69124</v>
      </c>
      <c r="F9" s="63">
        <f t="shared" si="0"/>
        <v>85838</v>
      </c>
      <c r="G9" s="63">
        <f t="shared" si="0"/>
        <v>44517</v>
      </c>
      <c r="H9" s="63">
        <v>54200</v>
      </c>
      <c r="I9" s="63">
        <v>63413</v>
      </c>
      <c r="J9" s="63">
        <v>32601</v>
      </c>
      <c r="K9" s="63">
        <v>14924</v>
      </c>
      <c r="L9" s="63">
        <v>22425</v>
      </c>
      <c r="M9" s="1150">
        <v>11916</v>
      </c>
    </row>
    <row r="10" spans="2:13" s="160" customFormat="1" ht="15" customHeight="1">
      <c r="B10" s="1148"/>
      <c r="C10" s="1149"/>
      <c r="D10" s="1151">
        <v>48</v>
      </c>
      <c r="E10" s="63">
        <f>H10+K10</f>
        <v>83219</v>
      </c>
      <c r="F10" s="63">
        <v>106348</v>
      </c>
      <c r="G10" s="63">
        <f>J10+M10</f>
        <v>51911</v>
      </c>
      <c r="H10" s="63">
        <v>64020</v>
      </c>
      <c r="I10" s="63">
        <v>80934</v>
      </c>
      <c r="J10" s="63">
        <v>40967</v>
      </c>
      <c r="K10" s="63">
        <v>19199</v>
      </c>
      <c r="L10" s="63">
        <v>25413</v>
      </c>
      <c r="M10" s="1150">
        <v>10944</v>
      </c>
    </row>
    <row r="11" spans="2:13" s="160" customFormat="1" ht="15" customHeight="1">
      <c r="B11" s="172"/>
      <c r="C11" s="802"/>
      <c r="D11" s="1152"/>
      <c r="E11" s="63"/>
      <c r="F11" s="63"/>
      <c r="G11" s="63"/>
      <c r="H11" s="63"/>
      <c r="I11" s="63"/>
      <c r="J11" s="63"/>
      <c r="K11" s="63"/>
      <c r="L11" s="63"/>
      <c r="M11" s="1150"/>
    </row>
    <row r="12" spans="2:13" s="166" customFormat="1" ht="15" customHeight="1">
      <c r="B12" s="1791" t="s">
        <v>1508</v>
      </c>
      <c r="C12" s="1792"/>
      <c r="D12" s="1793"/>
      <c r="E12" s="106">
        <f aca="true" t="shared" si="1" ref="E12:J12">SUM(E14:E25)/12</f>
        <v>107524.25</v>
      </c>
      <c r="F12" s="106">
        <f t="shared" si="1"/>
        <v>136233.66666666666</v>
      </c>
      <c r="G12" s="106">
        <f t="shared" si="1"/>
        <v>67291.83333333333</v>
      </c>
      <c r="H12" s="106">
        <f t="shared" si="1"/>
        <v>80577.66666666667</v>
      </c>
      <c r="I12" s="106">
        <f t="shared" si="1"/>
        <v>101109.41666666667</v>
      </c>
      <c r="J12" s="106">
        <f t="shared" si="1"/>
        <v>52067.916666666664</v>
      </c>
      <c r="K12" s="106">
        <v>26946</v>
      </c>
      <c r="L12" s="106">
        <v>35125</v>
      </c>
      <c r="M12" s="1153">
        <f>SUM(M14:M25)/12</f>
        <v>15223.916666666666</v>
      </c>
    </row>
    <row r="13" spans="2:13" s="160" customFormat="1" ht="15" customHeight="1">
      <c r="B13" s="172"/>
      <c r="C13" s="1154"/>
      <c r="D13" s="1155"/>
      <c r="E13" s="63"/>
      <c r="F13" s="63"/>
      <c r="G13" s="63"/>
      <c r="H13" s="103"/>
      <c r="I13" s="103"/>
      <c r="J13" s="103"/>
      <c r="K13" s="103"/>
      <c r="L13" s="103"/>
      <c r="M13" s="96"/>
    </row>
    <row r="14" spans="2:13" s="160" customFormat="1" ht="15" customHeight="1">
      <c r="B14" s="172"/>
      <c r="C14" s="802"/>
      <c r="D14" s="1156" t="s">
        <v>1509</v>
      </c>
      <c r="E14" s="63">
        <f aca="true" t="shared" si="2" ref="E14:E25">H14+K14</f>
        <v>76160</v>
      </c>
      <c r="F14" s="63">
        <f aca="true" t="shared" si="3" ref="F14:F25">I14+L14</f>
        <v>96945</v>
      </c>
      <c r="G14" s="63">
        <f aca="true" t="shared" si="4" ref="G14:G25">J14+M14</f>
        <v>48530</v>
      </c>
      <c r="H14" s="103">
        <v>68751</v>
      </c>
      <c r="I14" s="103">
        <v>87760</v>
      </c>
      <c r="J14" s="103">
        <v>43482</v>
      </c>
      <c r="K14" s="103">
        <v>7409</v>
      </c>
      <c r="L14" s="103">
        <v>9185</v>
      </c>
      <c r="M14" s="96">
        <v>5048</v>
      </c>
    </row>
    <row r="15" spans="2:13" s="160" customFormat="1" ht="15" customHeight="1">
      <c r="B15" s="172"/>
      <c r="C15" s="802"/>
      <c r="D15" s="1156" t="s">
        <v>1510</v>
      </c>
      <c r="E15" s="63">
        <f t="shared" si="2"/>
        <v>70556</v>
      </c>
      <c r="F15" s="63">
        <f t="shared" si="3"/>
        <v>89424</v>
      </c>
      <c r="G15" s="63">
        <f t="shared" si="4"/>
        <v>45085</v>
      </c>
      <c r="H15" s="103">
        <v>69469</v>
      </c>
      <c r="I15" s="103">
        <v>87750</v>
      </c>
      <c r="J15" s="103">
        <v>44791</v>
      </c>
      <c r="K15" s="103">
        <v>1087</v>
      </c>
      <c r="L15" s="103">
        <v>1674</v>
      </c>
      <c r="M15" s="96">
        <v>294</v>
      </c>
    </row>
    <row r="16" spans="2:13" s="160" customFormat="1" ht="15" customHeight="1">
      <c r="B16" s="172"/>
      <c r="C16" s="802"/>
      <c r="D16" s="1156" t="s">
        <v>1490</v>
      </c>
      <c r="E16" s="63">
        <f t="shared" si="2"/>
        <v>75393</v>
      </c>
      <c r="F16" s="63">
        <f t="shared" si="3"/>
        <v>96254</v>
      </c>
      <c r="G16" s="63">
        <f t="shared" si="4"/>
        <v>47078</v>
      </c>
      <c r="H16" s="103">
        <v>70672</v>
      </c>
      <c r="I16" s="103">
        <v>89967</v>
      </c>
      <c r="J16" s="103">
        <v>44483</v>
      </c>
      <c r="K16" s="103">
        <v>4721</v>
      </c>
      <c r="L16" s="103">
        <v>6287</v>
      </c>
      <c r="M16" s="96">
        <v>2595</v>
      </c>
    </row>
    <row r="17" spans="2:13" s="160" customFormat="1" ht="15" customHeight="1">
      <c r="B17" s="172"/>
      <c r="C17" s="802"/>
      <c r="D17" s="1156" t="s">
        <v>1491</v>
      </c>
      <c r="E17" s="63">
        <f t="shared" si="2"/>
        <v>81151</v>
      </c>
      <c r="F17" s="63">
        <f t="shared" si="3"/>
        <v>103474</v>
      </c>
      <c r="G17" s="63">
        <f t="shared" si="4"/>
        <v>50679</v>
      </c>
      <c r="H17" s="103">
        <v>75898</v>
      </c>
      <c r="I17" s="103">
        <v>96074</v>
      </c>
      <c r="J17" s="103">
        <v>48357</v>
      </c>
      <c r="K17" s="103">
        <v>5253</v>
      </c>
      <c r="L17" s="103">
        <v>7400</v>
      </c>
      <c r="M17" s="96">
        <v>2322</v>
      </c>
    </row>
    <row r="18" spans="2:13" s="160" customFormat="1" ht="15" customHeight="1">
      <c r="B18" s="172"/>
      <c r="C18" s="802"/>
      <c r="D18" s="1156" t="s">
        <v>1492</v>
      </c>
      <c r="E18" s="63">
        <f t="shared" si="2"/>
        <v>83367</v>
      </c>
      <c r="F18" s="63">
        <f t="shared" si="3"/>
        <v>105442</v>
      </c>
      <c r="G18" s="63">
        <f t="shared" si="4"/>
        <v>52912</v>
      </c>
      <c r="H18" s="103">
        <v>79703</v>
      </c>
      <c r="I18" s="103">
        <v>100684</v>
      </c>
      <c r="J18" s="103">
        <v>50757</v>
      </c>
      <c r="K18" s="103">
        <v>3664</v>
      </c>
      <c r="L18" s="103">
        <v>4758</v>
      </c>
      <c r="M18" s="96">
        <v>2155</v>
      </c>
    </row>
    <row r="19" spans="2:13" s="160" customFormat="1" ht="15" customHeight="1">
      <c r="B19" s="172"/>
      <c r="C19" s="802"/>
      <c r="D19" s="1156" t="s">
        <v>1493</v>
      </c>
      <c r="E19" s="63">
        <f t="shared" si="2"/>
        <v>125207</v>
      </c>
      <c r="F19" s="63">
        <f t="shared" si="3"/>
        <v>159009</v>
      </c>
      <c r="G19" s="63">
        <f t="shared" si="4"/>
        <v>78010</v>
      </c>
      <c r="H19" s="103">
        <v>84807</v>
      </c>
      <c r="I19" s="103">
        <v>105631</v>
      </c>
      <c r="J19" s="103">
        <v>55731</v>
      </c>
      <c r="K19" s="103">
        <v>40400</v>
      </c>
      <c r="L19" s="103">
        <v>53378</v>
      </c>
      <c r="M19" s="96">
        <v>22279</v>
      </c>
    </row>
    <row r="20" spans="2:13" s="160" customFormat="1" ht="15" customHeight="1">
      <c r="B20" s="172"/>
      <c r="C20" s="802"/>
      <c r="D20" s="1156" t="s">
        <v>1494</v>
      </c>
      <c r="E20" s="63">
        <f t="shared" si="2"/>
        <v>136990</v>
      </c>
      <c r="F20" s="63">
        <f t="shared" si="3"/>
        <v>171360</v>
      </c>
      <c r="G20" s="63">
        <f t="shared" si="4"/>
        <v>89107</v>
      </c>
      <c r="H20" s="103">
        <v>84393</v>
      </c>
      <c r="I20" s="103">
        <v>104840</v>
      </c>
      <c r="J20" s="103">
        <v>55907</v>
      </c>
      <c r="K20" s="103">
        <v>52597</v>
      </c>
      <c r="L20" s="103">
        <v>66520</v>
      </c>
      <c r="M20" s="96">
        <v>33200</v>
      </c>
    </row>
    <row r="21" spans="2:13" s="160" customFormat="1" ht="15" customHeight="1">
      <c r="B21" s="172"/>
      <c r="C21" s="802"/>
      <c r="D21" s="1156" t="s">
        <v>1495</v>
      </c>
      <c r="E21" s="63">
        <f t="shared" si="2"/>
        <v>130382</v>
      </c>
      <c r="F21" s="63">
        <f t="shared" si="3"/>
        <v>164927</v>
      </c>
      <c r="G21" s="63">
        <f t="shared" si="4"/>
        <v>81811</v>
      </c>
      <c r="H21" s="103">
        <v>85374</v>
      </c>
      <c r="I21" s="103">
        <v>106461</v>
      </c>
      <c r="J21" s="103">
        <v>55725</v>
      </c>
      <c r="K21" s="103">
        <v>45008</v>
      </c>
      <c r="L21" s="103">
        <v>58466</v>
      </c>
      <c r="M21" s="96">
        <v>26086</v>
      </c>
    </row>
    <row r="22" spans="2:13" s="160" customFormat="1" ht="15" customHeight="1">
      <c r="B22" s="172"/>
      <c r="C22" s="802"/>
      <c r="D22" s="1156" t="s">
        <v>1496</v>
      </c>
      <c r="E22" s="63">
        <f t="shared" si="2"/>
        <v>91772</v>
      </c>
      <c r="F22" s="63">
        <f t="shared" si="3"/>
        <v>115397</v>
      </c>
      <c r="G22" s="63">
        <f t="shared" si="4"/>
        <v>58572</v>
      </c>
      <c r="H22" s="103">
        <v>85872</v>
      </c>
      <c r="I22" s="103">
        <v>106779</v>
      </c>
      <c r="J22" s="103">
        <v>56490</v>
      </c>
      <c r="K22" s="103">
        <v>5900</v>
      </c>
      <c r="L22" s="103">
        <v>8618</v>
      </c>
      <c r="M22" s="96">
        <v>2082</v>
      </c>
    </row>
    <row r="23" spans="2:13" s="160" customFormat="1" ht="15" customHeight="1">
      <c r="B23" s="172"/>
      <c r="C23" s="802"/>
      <c r="D23" s="1156" t="s">
        <v>1511</v>
      </c>
      <c r="E23" s="63">
        <f t="shared" si="2"/>
        <v>88719</v>
      </c>
      <c r="F23" s="63">
        <f t="shared" si="3"/>
        <v>112226</v>
      </c>
      <c r="G23" s="63">
        <f t="shared" si="4"/>
        <v>57128</v>
      </c>
      <c r="H23" s="103">
        <v>86138</v>
      </c>
      <c r="I23" s="103">
        <v>108962</v>
      </c>
      <c r="J23" s="103">
        <v>55521</v>
      </c>
      <c r="K23" s="103">
        <v>2581</v>
      </c>
      <c r="L23" s="103">
        <v>3264</v>
      </c>
      <c r="M23" s="96">
        <v>1607</v>
      </c>
    </row>
    <row r="24" spans="2:13" s="160" customFormat="1" ht="15" customHeight="1">
      <c r="B24" s="172"/>
      <c r="C24" s="802"/>
      <c r="D24" s="1156" t="s">
        <v>1512</v>
      </c>
      <c r="E24" s="63">
        <f t="shared" si="2"/>
        <v>90743</v>
      </c>
      <c r="F24" s="63">
        <f t="shared" si="3"/>
        <v>113958</v>
      </c>
      <c r="G24" s="63">
        <f t="shared" si="4"/>
        <v>57084</v>
      </c>
      <c r="H24" s="103">
        <v>87545</v>
      </c>
      <c r="I24" s="103">
        <v>109082</v>
      </c>
      <c r="J24" s="103">
        <v>56318</v>
      </c>
      <c r="K24" s="103">
        <v>3198</v>
      </c>
      <c r="L24" s="103">
        <v>4876</v>
      </c>
      <c r="M24" s="96">
        <v>766</v>
      </c>
    </row>
    <row r="25" spans="2:13" s="160" customFormat="1" ht="15" customHeight="1">
      <c r="B25" s="172"/>
      <c r="C25" s="802"/>
      <c r="D25" s="1156" t="s">
        <v>1513</v>
      </c>
      <c r="E25" s="63">
        <f t="shared" si="2"/>
        <v>239851</v>
      </c>
      <c r="F25" s="63">
        <f t="shared" si="3"/>
        <v>306388</v>
      </c>
      <c r="G25" s="63">
        <f t="shared" si="4"/>
        <v>141506</v>
      </c>
      <c r="H25" s="103">
        <v>88310</v>
      </c>
      <c r="I25" s="103">
        <v>109323</v>
      </c>
      <c r="J25" s="103">
        <v>57253</v>
      </c>
      <c r="K25" s="103">
        <v>151541</v>
      </c>
      <c r="L25" s="103">
        <v>197065</v>
      </c>
      <c r="M25" s="96">
        <v>84253</v>
      </c>
    </row>
    <row r="26" spans="2:13" s="160" customFormat="1" ht="15" customHeight="1">
      <c r="B26" s="172"/>
      <c r="C26" s="802"/>
      <c r="D26" s="1156"/>
      <c r="E26" s="63"/>
      <c r="F26" s="63"/>
      <c r="G26" s="63"/>
      <c r="H26" s="103"/>
      <c r="I26" s="103"/>
      <c r="J26" s="103"/>
      <c r="K26" s="103"/>
      <c r="L26" s="103"/>
      <c r="M26" s="96"/>
    </row>
    <row r="27" spans="2:13" s="160" customFormat="1" ht="15" customHeight="1">
      <c r="B27" s="1787" t="s">
        <v>1514</v>
      </c>
      <c r="C27" s="103" t="s">
        <v>1515</v>
      </c>
      <c r="D27" s="1158" t="s">
        <v>1191</v>
      </c>
      <c r="E27" s="63">
        <f aca="true" t="shared" si="5" ref="E27:E41">H27+K27</f>
        <v>110233</v>
      </c>
      <c r="F27" s="63">
        <f aca="true" t="shared" si="6" ref="F27:F41">I27+L27</f>
        <v>124328</v>
      </c>
      <c r="G27" s="63">
        <f aca="true" t="shared" si="7" ref="G27:G41">J27+M27</f>
        <v>53471</v>
      </c>
      <c r="H27" s="103">
        <v>85949</v>
      </c>
      <c r="I27" s="103">
        <v>96837</v>
      </c>
      <c r="J27" s="103">
        <v>41774</v>
      </c>
      <c r="K27" s="103">
        <v>24284</v>
      </c>
      <c r="L27" s="103">
        <v>27491</v>
      </c>
      <c r="M27" s="96">
        <v>11697</v>
      </c>
    </row>
    <row r="28" spans="2:13" s="160" customFormat="1" ht="15" customHeight="1">
      <c r="B28" s="1787"/>
      <c r="C28" s="103" t="s">
        <v>1516</v>
      </c>
      <c r="D28" s="1158" t="s">
        <v>1497</v>
      </c>
      <c r="E28" s="63">
        <f t="shared" si="5"/>
        <v>93370</v>
      </c>
      <c r="F28" s="63">
        <f t="shared" si="6"/>
        <v>106813</v>
      </c>
      <c r="G28" s="63">
        <f t="shared" si="7"/>
        <v>51753</v>
      </c>
      <c r="H28" s="103">
        <v>81293</v>
      </c>
      <c r="I28" s="103">
        <v>92182</v>
      </c>
      <c r="J28" s="103">
        <v>47383</v>
      </c>
      <c r="K28" s="103">
        <v>12077</v>
      </c>
      <c r="L28" s="103">
        <v>14631</v>
      </c>
      <c r="M28" s="96">
        <v>4370</v>
      </c>
    </row>
    <row r="29" spans="2:13" s="160" customFormat="1" ht="15" customHeight="1">
      <c r="B29" s="1787"/>
      <c r="C29" s="103" t="s">
        <v>1517</v>
      </c>
      <c r="D29" s="1158" t="s">
        <v>1498</v>
      </c>
      <c r="E29" s="63">
        <f t="shared" si="5"/>
        <v>91408</v>
      </c>
      <c r="F29" s="63">
        <f t="shared" si="6"/>
        <v>123698</v>
      </c>
      <c r="G29" s="63">
        <f t="shared" si="7"/>
        <v>63692</v>
      </c>
      <c r="H29" s="103">
        <v>69720</v>
      </c>
      <c r="I29" s="103">
        <v>93278</v>
      </c>
      <c r="J29" s="103">
        <v>49699</v>
      </c>
      <c r="K29" s="103">
        <v>21688</v>
      </c>
      <c r="L29" s="103">
        <v>30420</v>
      </c>
      <c r="M29" s="96">
        <v>13993</v>
      </c>
    </row>
    <row r="30" spans="2:13" s="160" customFormat="1" ht="15" customHeight="1">
      <c r="B30" s="1787"/>
      <c r="C30" s="1159">
        <v>18.19</v>
      </c>
      <c r="D30" s="1158" t="s">
        <v>1518</v>
      </c>
      <c r="E30" s="63">
        <f t="shared" si="5"/>
        <v>93127</v>
      </c>
      <c r="F30" s="63">
        <f t="shared" si="6"/>
        <v>136036</v>
      </c>
      <c r="G30" s="63">
        <f t="shared" si="7"/>
        <v>68548</v>
      </c>
      <c r="H30" s="103">
        <v>68894</v>
      </c>
      <c r="I30" s="103">
        <v>100152</v>
      </c>
      <c r="J30" s="103">
        <v>51173</v>
      </c>
      <c r="K30" s="103">
        <v>24233</v>
      </c>
      <c r="L30" s="103">
        <v>35884</v>
      </c>
      <c r="M30" s="96">
        <v>17375</v>
      </c>
    </row>
    <row r="31" spans="2:13" s="160" customFormat="1" ht="15" customHeight="1">
      <c r="B31" s="1787"/>
      <c r="C31" s="1160">
        <v>20</v>
      </c>
      <c r="D31" s="1158" t="s">
        <v>1519</v>
      </c>
      <c r="E31" s="63">
        <f t="shared" si="5"/>
        <v>76259</v>
      </c>
      <c r="F31" s="63">
        <f t="shared" si="6"/>
        <v>106181</v>
      </c>
      <c r="G31" s="63">
        <f t="shared" si="7"/>
        <v>63719</v>
      </c>
      <c r="H31" s="103">
        <v>62383</v>
      </c>
      <c r="I31" s="103">
        <v>89076</v>
      </c>
      <c r="J31" s="103">
        <v>51222</v>
      </c>
      <c r="K31" s="103">
        <v>13876</v>
      </c>
      <c r="L31" s="103">
        <v>17105</v>
      </c>
      <c r="M31" s="96">
        <v>12497</v>
      </c>
    </row>
    <row r="32" spans="2:13" s="160" customFormat="1" ht="15" customHeight="1">
      <c r="B32" s="1787"/>
      <c r="C32" s="1160">
        <v>22</v>
      </c>
      <c r="D32" s="1158" t="s">
        <v>1520</v>
      </c>
      <c r="E32" s="63">
        <f t="shared" si="5"/>
        <v>91517</v>
      </c>
      <c r="F32" s="63">
        <f t="shared" si="6"/>
        <v>105818</v>
      </c>
      <c r="G32" s="63">
        <f t="shared" si="7"/>
        <v>58452</v>
      </c>
      <c r="H32" s="103">
        <v>76210</v>
      </c>
      <c r="I32" s="103">
        <v>88959</v>
      </c>
      <c r="J32" s="103">
        <v>46886</v>
      </c>
      <c r="K32" s="103">
        <v>15307</v>
      </c>
      <c r="L32" s="103">
        <v>16859</v>
      </c>
      <c r="M32" s="96">
        <v>11566</v>
      </c>
    </row>
    <row r="33" spans="2:13" s="160" customFormat="1" ht="15" customHeight="1">
      <c r="B33" s="1787"/>
      <c r="C33" s="1160">
        <v>30</v>
      </c>
      <c r="D33" s="1158" t="s">
        <v>1521</v>
      </c>
      <c r="E33" s="63">
        <f t="shared" si="5"/>
        <v>131897</v>
      </c>
      <c r="F33" s="63">
        <f t="shared" si="6"/>
        <v>142389</v>
      </c>
      <c r="G33" s="63">
        <f t="shared" si="7"/>
        <v>83463</v>
      </c>
      <c r="H33" s="103">
        <v>96162</v>
      </c>
      <c r="I33" s="103">
        <v>103560</v>
      </c>
      <c r="J33" s="103">
        <v>62155</v>
      </c>
      <c r="K33" s="103">
        <v>35735</v>
      </c>
      <c r="L33" s="103">
        <v>38829</v>
      </c>
      <c r="M33" s="96">
        <v>21308</v>
      </c>
    </row>
    <row r="34" spans="2:13" s="160" customFormat="1" ht="15" customHeight="1">
      <c r="B34" s="1787"/>
      <c r="C34" s="1160">
        <v>31</v>
      </c>
      <c r="D34" s="1158" t="s">
        <v>1208</v>
      </c>
      <c r="E34" s="63">
        <f t="shared" si="5"/>
        <v>137481</v>
      </c>
      <c r="F34" s="63">
        <f t="shared" si="6"/>
        <v>149997</v>
      </c>
      <c r="G34" s="63">
        <f t="shared" si="7"/>
        <v>83611</v>
      </c>
      <c r="H34" s="103">
        <v>99053</v>
      </c>
      <c r="I34" s="103">
        <v>107834</v>
      </c>
      <c r="J34" s="103">
        <v>61388</v>
      </c>
      <c r="K34" s="103">
        <v>38428</v>
      </c>
      <c r="L34" s="103">
        <v>42163</v>
      </c>
      <c r="M34" s="96">
        <v>22223</v>
      </c>
    </row>
    <row r="35" spans="2:13" s="160" customFormat="1" ht="15" customHeight="1">
      <c r="B35" s="1787"/>
      <c r="C35" s="1160">
        <v>34</v>
      </c>
      <c r="D35" s="1158" t="s">
        <v>1522</v>
      </c>
      <c r="E35" s="63">
        <f t="shared" si="5"/>
        <v>92262</v>
      </c>
      <c r="F35" s="63">
        <f t="shared" si="6"/>
        <v>111443</v>
      </c>
      <c r="G35" s="63">
        <f t="shared" si="7"/>
        <v>67092</v>
      </c>
      <c r="H35" s="103">
        <v>71497</v>
      </c>
      <c r="I35" s="103">
        <v>87108</v>
      </c>
      <c r="J35" s="103">
        <v>51270</v>
      </c>
      <c r="K35" s="103">
        <v>20765</v>
      </c>
      <c r="L35" s="103">
        <v>24335</v>
      </c>
      <c r="M35" s="96">
        <v>15822</v>
      </c>
    </row>
    <row r="36" spans="2:13" s="160" customFormat="1" ht="15" customHeight="1">
      <c r="B36" s="1787"/>
      <c r="C36" s="1160">
        <v>35</v>
      </c>
      <c r="D36" s="1158" t="s">
        <v>1523</v>
      </c>
      <c r="E36" s="63">
        <f t="shared" si="5"/>
        <v>76962</v>
      </c>
      <c r="F36" s="63">
        <f t="shared" si="6"/>
        <v>114779</v>
      </c>
      <c r="G36" s="63">
        <f t="shared" si="7"/>
        <v>58609</v>
      </c>
      <c r="H36" s="103">
        <v>59727</v>
      </c>
      <c r="I36" s="103">
        <v>86777</v>
      </c>
      <c r="J36" s="103">
        <v>46659</v>
      </c>
      <c r="K36" s="103">
        <v>17235</v>
      </c>
      <c r="L36" s="103">
        <v>28002</v>
      </c>
      <c r="M36" s="96">
        <v>11950</v>
      </c>
    </row>
    <row r="37" spans="2:13" s="160" customFormat="1" ht="15" customHeight="1">
      <c r="B37" s="1787"/>
      <c r="C37" s="1160"/>
      <c r="D37" s="1158" t="s">
        <v>1524</v>
      </c>
      <c r="E37" s="63">
        <f t="shared" si="5"/>
        <v>94499</v>
      </c>
      <c r="F37" s="63">
        <f t="shared" si="6"/>
        <v>123119</v>
      </c>
      <c r="G37" s="63">
        <f t="shared" si="7"/>
        <v>64449</v>
      </c>
      <c r="H37" s="103">
        <v>71013</v>
      </c>
      <c r="I37" s="103">
        <v>91394</v>
      </c>
      <c r="J37" s="103">
        <v>49946</v>
      </c>
      <c r="K37" s="103">
        <v>23486</v>
      </c>
      <c r="L37" s="103">
        <v>31725</v>
      </c>
      <c r="M37" s="96">
        <v>14503</v>
      </c>
    </row>
    <row r="38" spans="2:13" s="160" customFormat="1" ht="15" customHeight="1">
      <c r="B38" s="1787"/>
      <c r="C38" s="1160" t="s">
        <v>1525</v>
      </c>
      <c r="D38" s="1158" t="s">
        <v>1526</v>
      </c>
      <c r="E38" s="63">
        <f t="shared" si="5"/>
        <v>102725</v>
      </c>
      <c r="F38" s="63">
        <f t="shared" si="6"/>
        <v>124602</v>
      </c>
      <c r="G38" s="63">
        <f t="shared" si="7"/>
        <v>72727</v>
      </c>
      <c r="H38" s="103">
        <v>74984</v>
      </c>
      <c r="I38" s="103">
        <v>89237</v>
      </c>
      <c r="J38" s="103">
        <v>55342</v>
      </c>
      <c r="K38" s="103">
        <v>27741</v>
      </c>
      <c r="L38" s="103">
        <v>35365</v>
      </c>
      <c r="M38" s="96">
        <v>17385</v>
      </c>
    </row>
    <row r="39" spans="2:13" s="160" customFormat="1" ht="15" customHeight="1">
      <c r="B39" s="1787"/>
      <c r="C39" s="103" t="s">
        <v>1527</v>
      </c>
      <c r="D39" s="1158" t="s">
        <v>1499</v>
      </c>
      <c r="E39" s="63">
        <f t="shared" si="5"/>
        <v>158836</v>
      </c>
      <c r="F39" s="63">
        <f t="shared" si="6"/>
        <v>207271</v>
      </c>
      <c r="G39" s="63">
        <f t="shared" si="7"/>
        <v>103324</v>
      </c>
      <c r="H39" s="103">
        <v>103101</v>
      </c>
      <c r="I39" s="103">
        <v>132002</v>
      </c>
      <c r="J39" s="103">
        <v>70230</v>
      </c>
      <c r="K39" s="103">
        <v>55735</v>
      </c>
      <c r="L39" s="103">
        <v>75269</v>
      </c>
      <c r="M39" s="96">
        <v>33094</v>
      </c>
    </row>
    <row r="40" spans="2:13" s="160" customFormat="1" ht="15" customHeight="1">
      <c r="B40" s="1787"/>
      <c r="C40" s="103" t="s">
        <v>1528</v>
      </c>
      <c r="D40" s="1158" t="s">
        <v>1500</v>
      </c>
      <c r="E40" s="63">
        <f t="shared" si="5"/>
        <v>171399</v>
      </c>
      <c r="F40" s="63">
        <f t="shared" si="6"/>
        <v>174455</v>
      </c>
      <c r="G40" s="63">
        <f t="shared" si="7"/>
        <v>125218</v>
      </c>
      <c r="H40" s="103">
        <v>121179</v>
      </c>
      <c r="I40" s="103">
        <v>123631</v>
      </c>
      <c r="J40" s="103">
        <v>84789</v>
      </c>
      <c r="K40" s="103">
        <v>50220</v>
      </c>
      <c r="L40" s="63">
        <v>50824</v>
      </c>
      <c r="M40" s="96">
        <v>40429</v>
      </c>
    </row>
    <row r="41" spans="2:13" s="160" customFormat="1" ht="15" customHeight="1">
      <c r="B41" s="1787"/>
      <c r="C41" s="103" t="s">
        <v>1529</v>
      </c>
      <c r="D41" s="1158" t="s">
        <v>1530</v>
      </c>
      <c r="E41" s="63">
        <f t="shared" si="5"/>
        <v>191075</v>
      </c>
      <c r="F41" s="63">
        <f t="shared" si="6"/>
        <v>197809</v>
      </c>
      <c r="G41" s="63">
        <f t="shared" si="7"/>
        <v>144284</v>
      </c>
      <c r="H41" s="63">
        <v>129059</v>
      </c>
      <c r="I41" s="63">
        <v>133623</v>
      </c>
      <c r="J41" s="63">
        <v>97248</v>
      </c>
      <c r="K41" s="63">
        <v>62016</v>
      </c>
      <c r="L41" s="103">
        <v>64186</v>
      </c>
      <c r="M41" s="1150">
        <v>47036</v>
      </c>
    </row>
    <row r="42" spans="2:13" s="160" customFormat="1" ht="15" customHeight="1">
      <c r="B42" s="1157"/>
      <c r="C42" s="1161"/>
      <c r="D42" s="1158"/>
      <c r="E42" s="63"/>
      <c r="F42" s="63"/>
      <c r="G42" s="63"/>
      <c r="H42" s="103"/>
      <c r="I42" s="103"/>
      <c r="J42" s="103"/>
      <c r="K42" s="103"/>
      <c r="L42" s="103"/>
      <c r="M42" s="96"/>
    </row>
    <row r="43" spans="2:13" ht="15" customHeight="1">
      <c r="B43" s="1787" t="s">
        <v>1531</v>
      </c>
      <c r="C43" s="103" t="s">
        <v>1532</v>
      </c>
      <c r="D43" s="1158" t="s">
        <v>1191</v>
      </c>
      <c r="E43" s="63">
        <f aca="true" t="shared" si="8" ref="E43:G49">H43+K43</f>
        <v>103453</v>
      </c>
      <c r="F43" s="63">
        <f t="shared" si="8"/>
        <v>115159</v>
      </c>
      <c r="G43" s="63">
        <f t="shared" si="8"/>
        <v>46696</v>
      </c>
      <c r="H43" s="521">
        <v>82529</v>
      </c>
      <c r="I43" s="521">
        <v>91696</v>
      </c>
      <c r="J43" s="521">
        <v>37990</v>
      </c>
      <c r="K43" s="521">
        <v>20924</v>
      </c>
      <c r="L43" s="521">
        <v>23463</v>
      </c>
      <c r="M43" s="793">
        <v>8706</v>
      </c>
    </row>
    <row r="44" spans="2:13" ht="15" customHeight="1">
      <c r="B44" s="1787"/>
      <c r="C44" s="103" t="s">
        <v>1516</v>
      </c>
      <c r="D44" s="99" t="s">
        <v>1197</v>
      </c>
      <c r="E44" s="63">
        <f t="shared" si="8"/>
        <v>75592</v>
      </c>
      <c r="F44" s="63">
        <f t="shared" si="8"/>
        <v>87400</v>
      </c>
      <c r="G44" s="63">
        <f t="shared" si="8"/>
        <v>42055</v>
      </c>
      <c r="H44" s="521">
        <v>70005</v>
      </c>
      <c r="I44" s="521">
        <v>80088</v>
      </c>
      <c r="J44" s="521">
        <v>41189</v>
      </c>
      <c r="K44" s="521">
        <v>5587</v>
      </c>
      <c r="L44" s="521">
        <v>7312</v>
      </c>
      <c r="M44" s="793">
        <v>866</v>
      </c>
    </row>
    <row r="45" spans="2:13" ht="15" customHeight="1">
      <c r="B45" s="1787"/>
      <c r="C45" s="103" t="s">
        <v>1533</v>
      </c>
      <c r="D45" s="99" t="s">
        <v>1192</v>
      </c>
      <c r="E45" s="63">
        <f t="shared" si="8"/>
        <v>82552</v>
      </c>
      <c r="F45" s="63">
        <f t="shared" si="8"/>
        <v>112575</v>
      </c>
      <c r="G45" s="63">
        <f t="shared" si="8"/>
        <v>61640</v>
      </c>
      <c r="H45" s="521">
        <v>63872</v>
      </c>
      <c r="I45" s="521">
        <v>86195</v>
      </c>
      <c r="J45" s="521">
        <v>48476</v>
      </c>
      <c r="K45" s="521">
        <v>18680</v>
      </c>
      <c r="L45" s="521">
        <v>26380</v>
      </c>
      <c r="M45" s="793">
        <v>13164</v>
      </c>
    </row>
    <row r="46" spans="2:13" ht="15" customHeight="1">
      <c r="B46" s="1787"/>
      <c r="C46" s="1159">
        <v>18.19</v>
      </c>
      <c r="D46" s="1158" t="s">
        <v>1534</v>
      </c>
      <c r="E46" s="63">
        <f t="shared" si="8"/>
        <v>83768</v>
      </c>
      <c r="F46" s="63">
        <f t="shared" si="8"/>
        <v>127848</v>
      </c>
      <c r="G46" s="63">
        <f t="shared" si="8"/>
        <v>65929</v>
      </c>
      <c r="H46" s="521">
        <v>62514</v>
      </c>
      <c r="I46" s="521">
        <v>94864</v>
      </c>
      <c r="J46" s="521">
        <v>49567</v>
      </c>
      <c r="K46" s="521">
        <v>21254</v>
      </c>
      <c r="L46" s="521">
        <v>32984</v>
      </c>
      <c r="M46" s="793">
        <v>16362</v>
      </c>
    </row>
    <row r="47" spans="2:13" ht="15" customHeight="1">
      <c r="B47" s="1787"/>
      <c r="C47" s="1160">
        <v>20</v>
      </c>
      <c r="D47" s="1158" t="s">
        <v>1535</v>
      </c>
      <c r="E47" s="63">
        <f t="shared" si="8"/>
        <v>68956</v>
      </c>
      <c r="F47" s="63">
        <f t="shared" si="8"/>
        <v>87330</v>
      </c>
      <c r="G47" s="63">
        <f t="shared" si="8"/>
        <v>62531</v>
      </c>
      <c r="H47" s="521">
        <v>55890</v>
      </c>
      <c r="I47" s="521">
        <v>72182</v>
      </c>
      <c r="J47" s="521">
        <v>50214</v>
      </c>
      <c r="K47" s="521">
        <v>13066</v>
      </c>
      <c r="L47" s="521">
        <v>15148</v>
      </c>
      <c r="M47" s="793">
        <v>12317</v>
      </c>
    </row>
    <row r="48" spans="2:13" ht="15" customHeight="1">
      <c r="B48" s="1787"/>
      <c r="C48" s="1160">
        <v>22</v>
      </c>
      <c r="D48" s="1158" t="s">
        <v>1536</v>
      </c>
      <c r="E48" s="63">
        <f t="shared" si="8"/>
        <v>87746</v>
      </c>
      <c r="F48" s="63">
        <f t="shared" si="8"/>
        <v>101213</v>
      </c>
      <c r="G48" s="63">
        <f t="shared" si="8"/>
        <v>54822</v>
      </c>
      <c r="H48" s="521">
        <v>72995</v>
      </c>
      <c r="I48" s="521">
        <v>84925</v>
      </c>
      <c r="J48" s="521">
        <v>43980</v>
      </c>
      <c r="K48" s="521">
        <v>14751</v>
      </c>
      <c r="L48" s="521">
        <v>16288</v>
      </c>
      <c r="M48" s="793">
        <v>10842</v>
      </c>
    </row>
    <row r="49" spans="2:13" ht="15" customHeight="1">
      <c r="B49" s="1787"/>
      <c r="C49" s="1160">
        <v>30</v>
      </c>
      <c r="D49" s="1158" t="s">
        <v>1537</v>
      </c>
      <c r="E49" s="63">
        <f t="shared" si="8"/>
        <v>126270</v>
      </c>
      <c r="F49" s="63">
        <f t="shared" si="8"/>
        <v>134315</v>
      </c>
      <c r="G49" s="63">
        <f t="shared" si="8"/>
        <v>81166</v>
      </c>
      <c r="H49" s="521">
        <v>94613</v>
      </c>
      <c r="I49" s="521">
        <v>100448</v>
      </c>
      <c r="J49" s="521">
        <v>61922</v>
      </c>
      <c r="K49" s="521">
        <v>31657</v>
      </c>
      <c r="L49" s="521">
        <v>33867</v>
      </c>
      <c r="M49" s="793">
        <v>19244</v>
      </c>
    </row>
    <row r="50" spans="2:13" ht="15" customHeight="1">
      <c r="B50" s="1787"/>
      <c r="C50" s="1160">
        <v>31</v>
      </c>
      <c r="D50" s="1158" t="s">
        <v>1208</v>
      </c>
      <c r="E50" s="63">
        <v>136833</v>
      </c>
      <c r="F50" s="63">
        <f aca="true" t="shared" si="9" ref="F50:G53">I50+L50</f>
        <v>144429</v>
      </c>
      <c r="G50" s="63">
        <f t="shared" si="9"/>
        <v>82510</v>
      </c>
      <c r="H50" s="521">
        <v>99956</v>
      </c>
      <c r="I50" s="521">
        <v>104664</v>
      </c>
      <c r="J50" s="521">
        <v>60778</v>
      </c>
      <c r="K50" s="521">
        <v>36877</v>
      </c>
      <c r="L50" s="521">
        <v>39765</v>
      </c>
      <c r="M50" s="793">
        <v>21732</v>
      </c>
    </row>
    <row r="51" spans="2:13" ht="15" customHeight="1">
      <c r="B51" s="1787"/>
      <c r="C51" s="1160">
        <v>34</v>
      </c>
      <c r="D51" s="1158" t="s">
        <v>1522</v>
      </c>
      <c r="E51" s="63">
        <f>H51+K51</f>
        <v>88519</v>
      </c>
      <c r="F51" s="63">
        <f t="shared" si="9"/>
        <v>104663</v>
      </c>
      <c r="G51" s="63">
        <f t="shared" si="9"/>
        <v>66735</v>
      </c>
      <c r="H51" s="521">
        <v>68030</v>
      </c>
      <c r="I51" s="521">
        <v>81739</v>
      </c>
      <c r="J51" s="521">
        <v>50445</v>
      </c>
      <c r="K51" s="521">
        <v>20489</v>
      </c>
      <c r="L51" s="521">
        <v>22924</v>
      </c>
      <c r="M51" s="793">
        <v>16290</v>
      </c>
    </row>
    <row r="52" spans="2:13" ht="15" customHeight="1">
      <c r="B52" s="1787"/>
      <c r="C52" s="1160">
        <v>35</v>
      </c>
      <c r="D52" s="1158" t="s">
        <v>1523</v>
      </c>
      <c r="E52" s="63">
        <f>H52+K52</f>
        <v>68199</v>
      </c>
      <c r="F52" s="63">
        <f t="shared" si="9"/>
        <v>101350</v>
      </c>
      <c r="G52" s="63">
        <f t="shared" si="9"/>
        <v>57295</v>
      </c>
      <c r="H52" s="521">
        <v>53831</v>
      </c>
      <c r="I52" s="521">
        <v>77941</v>
      </c>
      <c r="J52" s="521">
        <v>45908</v>
      </c>
      <c r="K52" s="521">
        <v>14368</v>
      </c>
      <c r="L52" s="521">
        <v>23409</v>
      </c>
      <c r="M52" s="793">
        <v>11387</v>
      </c>
    </row>
    <row r="53" spans="2:13" ht="15" customHeight="1">
      <c r="B53" s="1787"/>
      <c r="C53" s="521"/>
      <c r="D53" s="1158" t="s">
        <v>1524</v>
      </c>
      <c r="E53" s="63">
        <f>H53+K53</f>
        <v>83276</v>
      </c>
      <c r="F53" s="63">
        <f t="shared" si="9"/>
        <v>108949</v>
      </c>
      <c r="G53" s="63">
        <f t="shared" si="9"/>
        <v>62026</v>
      </c>
      <c r="H53" s="521">
        <v>64029</v>
      </c>
      <c r="I53" s="521">
        <v>82773</v>
      </c>
      <c r="J53" s="521">
        <v>48750</v>
      </c>
      <c r="K53" s="521">
        <v>19247</v>
      </c>
      <c r="L53" s="521">
        <v>26176</v>
      </c>
      <c r="M53" s="793">
        <v>13276</v>
      </c>
    </row>
    <row r="54" spans="2:13" ht="15" customHeight="1">
      <c r="B54" s="1162"/>
      <c r="C54" s="521"/>
      <c r="D54" s="1158"/>
      <c r="E54" s="63"/>
      <c r="F54" s="63"/>
      <c r="G54" s="63"/>
      <c r="H54" s="521"/>
      <c r="I54" s="521"/>
      <c r="J54" s="521"/>
      <c r="K54" s="521"/>
      <c r="L54" s="521"/>
      <c r="M54" s="793"/>
    </row>
    <row r="55" spans="2:13" ht="15" customHeight="1">
      <c r="B55" s="1781" t="s">
        <v>1538</v>
      </c>
      <c r="C55" s="103" t="s">
        <v>1539</v>
      </c>
      <c r="D55" s="1158" t="s">
        <v>1191</v>
      </c>
      <c r="E55" s="63">
        <f aca="true" t="shared" si="10" ref="E55:E65">H55+K55</f>
        <v>138910</v>
      </c>
      <c r="F55" s="63">
        <f aca="true" t="shared" si="11" ref="F55:F65">I55+L55</f>
        <v>171724</v>
      </c>
      <c r="G55" s="63">
        <f aca="true" t="shared" si="12" ref="G55:G65">J55+M55</f>
        <v>68978</v>
      </c>
      <c r="H55" s="521">
        <v>100391</v>
      </c>
      <c r="I55" s="521">
        <v>123086</v>
      </c>
      <c r="J55" s="521">
        <v>50605</v>
      </c>
      <c r="K55" s="521">
        <v>38519</v>
      </c>
      <c r="L55" s="521">
        <v>48638</v>
      </c>
      <c r="M55" s="793">
        <v>18373</v>
      </c>
    </row>
    <row r="56" spans="2:13" ht="15" customHeight="1">
      <c r="B56" s="1781"/>
      <c r="C56" s="103" t="s">
        <v>1516</v>
      </c>
      <c r="D56" s="99" t="s">
        <v>1197</v>
      </c>
      <c r="E56" s="63">
        <f t="shared" si="10"/>
        <v>139932</v>
      </c>
      <c r="F56" s="63">
        <f t="shared" si="11"/>
        <v>153760</v>
      </c>
      <c r="G56" s="63">
        <f t="shared" si="12"/>
        <v>84819</v>
      </c>
      <c r="H56" s="521">
        <v>110664</v>
      </c>
      <c r="I56" s="521">
        <v>121337</v>
      </c>
      <c r="J56" s="521">
        <v>68152</v>
      </c>
      <c r="K56" s="521">
        <v>29268</v>
      </c>
      <c r="L56" s="521">
        <v>32423</v>
      </c>
      <c r="M56" s="793">
        <v>16667</v>
      </c>
    </row>
    <row r="57" spans="2:13" ht="15" customHeight="1">
      <c r="B57" s="1781"/>
      <c r="C57" s="103" t="s">
        <v>1533</v>
      </c>
      <c r="D57" s="99" t="s">
        <v>1192</v>
      </c>
      <c r="E57" s="63">
        <f t="shared" si="10"/>
        <v>129389</v>
      </c>
      <c r="F57" s="63">
        <f t="shared" si="11"/>
        <v>152185</v>
      </c>
      <c r="G57" s="63">
        <f t="shared" si="12"/>
        <v>80146</v>
      </c>
      <c r="H57" s="521">
        <v>95207</v>
      </c>
      <c r="I57" s="521">
        <v>111731</v>
      </c>
      <c r="J57" s="521">
        <v>59620</v>
      </c>
      <c r="K57" s="521">
        <v>34182</v>
      </c>
      <c r="L57" s="521">
        <v>40454</v>
      </c>
      <c r="M57" s="793">
        <v>20526</v>
      </c>
    </row>
    <row r="58" spans="2:13" ht="15" customHeight="1">
      <c r="B58" s="1781"/>
      <c r="C58" s="1159">
        <v>18.19</v>
      </c>
      <c r="D58" s="1158" t="s">
        <v>1534</v>
      </c>
      <c r="E58" s="63">
        <f t="shared" si="10"/>
        <v>130740</v>
      </c>
      <c r="F58" s="63">
        <f t="shared" si="11"/>
        <v>150162</v>
      </c>
      <c r="G58" s="63">
        <f t="shared" si="12"/>
        <v>91141</v>
      </c>
      <c r="H58" s="521">
        <v>94963</v>
      </c>
      <c r="I58" s="521">
        <v>109312</v>
      </c>
      <c r="J58" s="521">
        <v>65537</v>
      </c>
      <c r="K58" s="521">
        <v>35777</v>
      </c>
      <c r="L58" s="521">
        <v>40850</v>
      </c>
      <c r="M58" s="793">
        <v>25604</v>
      </c>
    </row>
    <row r="59" spans="2:13" ht="15" customHeight="1">
      <c r="B59" s="1781"/>
      <c r="C59" s="1160">
        <v>20</v>
      </c>
      <c r="D59" s="1158" t="s">
        <v>1535</v>
      </c>
      <c r="E59" s="63">
        <f t="shared" si="10"/>
        <v>120653</v>
      </c>
      <c r="F59" s="63">
        <f t="shared" si="11"/>
        <v>163893</v>
      </c>
      <c r="G59" s="63">
        <f t="shared" si="12"/>
        <v>74786</v>
      </c>
      <c r="H59" s="521">
        <v>101976</v>
      </c>
      <c r="I59" s="521">
        <v>140731</v>
      </c>
      <c r="J59" s="521">
        <v>60721</v>
      </c>
      <c r="K59" s="521">
        <v>18677</v>
      </c>
      <c r="L59" s="521">
        <v>23162</v>
      </c>
      <c r="M59" s="793">
        <v>14065</v>
      </c>
    </row>
    <row r="60" spans="2:13" ht="15" customHeight="1">
      <c r="B60" s="1781"/>
      <c r="C60" s="1160">
        <v>22</v>
      </c>
      <c r="D60" s="1158" t="s">
        <v>1536</v>
      </c>
      <c r="E60" s="63">
        <f t="shared" si="10"/>
        <v>119106</v>
      </c>
      <c r="F60" s="63">
        <f t="shared" si="11"/>
        <v>144909</v>
      </c>
      <c r="G60" s="63">
        <f t="shared" si="12"/>
        <v>78376</v>
      </c>
      <c r="H60" s="521">
        <v>99795</v>
      </c>
      <c r="I60" s="521">
        <v>123290</v>
      </c>
      <c r="J60" s="521">
        <v>62751</v>
      </c>
      <c r="K60" s="521">
        <v>19311</v>
      </c>
      <c r="L60" s="521">
        <v>21619</v>
      </c>
      <c r="M60" s="793">
        <v>15625</v>
      </c>
    </row>
    <row r="61" spans="2:13" ht="15" customHeight="1">
      <c r="B61" s="1781"/>
      <c r="C61" s="1160">
        <v>30</v>
      </c>
      <c r="D61" s="1158" t="s">
        <v>1537</v>
      </c>
      <c r="E61" s="63">
        <f t="shared" si="10"/>
        <v>144719</v>
      </c>
      <c r="F61" s="63">
        <f t="shared" si="11"/>
        <v>162678</v>
      </c>
      <c r="G61" s="63">
        <f t="shared" si="12"/>
        <v>86810</v>
      </c>
      <c r="H61" s="521">
        <v>99596</v>
      </c>
      <c r="I61" s="521">
        <v>111257</v>
      </c>
      <c r="J61" s="521">
        <v>62419</v>
      </c>
      <c r="K61" s="521">
        <v>45123</v>
      </c>
      <c r="L61" s="521">
        <v>51421</v>
      </c>
      <c r="M61" s="793">
        <v>24391</v>
      </c>
    </row>
    <row r="62" spans="2:13" ht="15" customHeight="1">
      <c r="B62" s="1781"/>
      <c r="C62" s="1160">
        <v>31</v>
      </c>
      <c r="D62" s="1158" t="s">
        <v>1208</v>
      </c>
      <c r="E62" s="63">
        <f t="shared" si="10"/>
        <v>153420</v>
      </c>
      <c r="F62" s="63">
        <f t="shared" si="11"/>
        <v>185739</v>
      </c>
      <c r="G62" s="63">
        <f t="shared" si="12"/>
        <v>86391</v>
      </c>
      <c r="H62" s="521">
        <v>107034</v>
      </c>
      <c r="I62" s="521">
        <v>128182</v>
      </c>
      <c r="J62" s="521">
        <v>63025</v>
      </c>
      <c r="K62" s="521">
        <v>46386</v>
      </c>
      <c r="L62" s="521">
        <v>57557</v>
      </c>
      <c r="M62" s="793">
        <v>23366</v>
      </c>
    </row>
    <row r="63" spans="2:13" ht="15" customHeight="1">
      <c r="B63" s="1781"/>
      <c r="C63" s="1160">
        <v>34</v>
      </c>
      <c r="D63" s="1158" t="s">
        <v>1522</v>
      </c>
      <c r="E63" s="63">
        <f t="shared" si="10"/>
        <v>121160</v>
      </c>
      <c r="F63" s="63">
        <f t="shared" si="11"/>
        <v>146598</v>
      </c>
      <c r="G63" s="63">
        <f t="shared" si="12"/>
        <v>76984</v>
      </c>
      <c r="H63" s="521">
        <v>92785</v>
      </c>
      <c r="I63" s="521">
        <v>112124</v>
      </c>
      <c r="J63" s="521">
        <v>59092</v>
      </c>
      <c r="K63" s="521">
        <v>28375</v>
      </c>
      <c r="L63" s="521">
        <v>34474</v>
      </c>
      <c r="M63" s="793">
        <v>17892</v>
      </c>
    </row>
    <row r="64" spans="2:13" ht="15" customHeight="1">
      <c r="B64" s="1781"/>
      <c r="C64" s="1160">
        <v>35</v>
      </c>
      <c r="D64" s="1158" t="s">
        <v>1523</v>
      </c>
      <c r="E64" s="63">
        <f t="shared" si="10"/>
        <v>117661</v>
      </c>
      <c r="F64" s="63">
        <f t="shared" si="11"/>
        <v>137242</v>
      </c>
      <c r="G64" s="63">
        <f t="shared" si="12"/>
        <v>73443</v>
      </c>
      <c r="H64" s="521">
        <v>87507</v>
      </c>
      <c r="I64" s="521">
        <v>101740</v>
      </c>
      <c r="J64" s="521">
        <v>55134</v>
      </c>
      <c r="K64" s="521">
        <v>30154</v>
      </c>
      <c r="L64" s="521">
        <v>35502</v>
      </c>
      <c r="M64" s="793">
        <v>18309</v>
      </c>
    </row>
    <row r="65" spans="2:13" ht="15" customHeight="1">
      <c r="B65" s="1781"/>
      <c r="C65" s="521"/>
      <c r="D65" s="1158" t="s">
        <v>1524</v>
      </c>
      <c r="E65" s="63">
        <f t="shared" si="10"/>
        <v>137567</v>
      </c>
      <c r="F65" s="63">
        <f t="shared" si="11"/>
        <v>156528</v>
      </c>
      <c r="G65" s="63">
        <f t="shared" si="12"/>
        <v>83721</v>
      </c>
      <c r="H65" s="521">
        <v>98125</v>
      </c>
      <c r="I65" s="521">
        <v>111773</v>
      </c>
      <c r="J65" s="521">
        <v>59637</v>
      </c>
      <c r="K65" s="521">
        <v>39442</v>
      </c>
      <c r="L65" s="521">
        <v>44755</v>
      </c>
      <c r="M65" s="793">
        <v>24084</v>
      </c>
    </row>
    <row r="66" spans="2:13" ht="15" customHeight="1">
      <c r="B66" s="1163"/>
      <c r="C66" s="565"/>
      <c r="D66" s="1164"/>
      <c r="E66" s="521"/>
      <c r="F66" s="521"/>
      <c r="G66" s="521"/>
      <c r="H66" s="521"/>
      <c r="I66" s="521"/>
      <c r="J66" s="521"/>
      <c r="K66" s="521"/>
      <c r="L66" s="521"/>
      <c r="M66" s="793"/>
    </row>
    <row r="67" spans="3:13" ht="15" customHeight="1">
      <c r="C67" s="521" t="s">
        <v>1540</v>
      </c>
      <c r="D67" s="789"/>
      <c r="E67" s="1165"/>
      <c r="F67" s="1165"/>
      <c r="G67" s="1165"/>
      <c r="H67" s="1165"/>
      <c r="I67" s="1165"/>
      <c r="J67" s="1165"/>
      <c r="K67" s="1165"/>
      <c r="L67" s="1165"/>
      <c r="M67" s="1165"/>
    </row>
    <row r="68" spans="3:13" ht="15" customHeight="1">
      <c r="C68" s="521" t="s">
        <v>1541</v>
      </c>
      <c r="D68" s="789"/>
      <c r="E68" s="789"/>
      <c r="F68" s="789"/>
      <c r="G68" s="789"/>
      <c r="H68" s="789"/>
      <c r="I68" s="789"/>
      <c r="J68" s="789"/>
      <c r="K68" s="789"/>
      <c r="L68" s="789"/>
      <c r="M68" s="789"/>
    </row>
    <row r="69" spans="3:13" ht="15" customHeight="1">
      <c r="C69" s="521" t="s">
        <v>1542</v>
      </c>
      <c r="D69" s="789"/>
      <c r="E69" s="789"/>
      <c r="F69" s="789"/>
      <c r="G69" s="789"/>
      <c r="H69" s="789"/>
      <c r="I69" s="789"/>
      <c r="J69" s="789"/>
      <c r="K69" s="789"/>
      <c r="L69" s="789"/>
      <c r="M69" s="789"/>
    </row>
    <row r="70" spans="3:13" ht="15" customHeight="1">
      <c r="C70" s="521" t="s">
        <v>1543</v>
      </c>
      <c r="D70" s="789"/>
      <c r="E70" s="789"/>
      <c r="F70" s="789"/>
      <c r="G70" s="789"/>
      <c r="H70" s="789"/>
      <c r="I70" s="789"/>
      <c r="J70" s="789"/>
      <c r="K70" s="789"/>
      <c r="L70" s="789"/>
      <c r="M70" s="789"/>
    </row>
    <row r="71" spans="3:13" ht="15" customHeight="1">
      <c r="C71" s="521" t="s">
        <v>1544</v>
      </c>
      <c r="D71" s="789"/>
      <c r="E71" s="789"/>
      <c r="F71" s="789"/>
      <c r="G71" s="789"/>
      <c r="H71" s="789"/>
      <c r="I71" s="789"/>
      <c r="J71" s="789"/>
      <c r="K71" s="789"/>
      <c r="L71" s="789"/>
      <c r="M71" s="789"/>
    </row>
    <row r="72" spans="3:13" ht="15" customHeight="1">
      <c r="C72" s="521" t="s">
        <v>1545</v>
      </c>
      <c r="D72" s="789"/>
      <c r="E72" s="789"/>
      <c r="F72" s="789"/>
      <c r="G72" s="789"/>
      <c r="H72" s="789"/>
      <c r="I72" s="789"/>
      <c r="J72" s="789"/>
      <c r="K72" s="789"/>
      <c r="L72" s="789"/>
      <c r="M72" s="789"/>
    </row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</sheetData>
  <mergeCells count="9">
    <mergeCell ref="B55:B65"/>
    <mergeCell ref="K4:M4"/>
    <mergeCell ref="B4:D5"/>
    <mergeCell ref="B27:B41"/>
    <mergeCell ref="B43:B53"/>
    <mergeCell ref="B7:D7"/>
    <mergeCell ref="B12:D12"/>
    <mergeCell ref="E4:G4"/>
    <mergeCell ref="H4:J4"/>
  </mergeCells>
  <printOptions/>
  <pageMargins left="0.75" right="0.75" top="1" bottom="1" header="0.512" footer="0.512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O4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4.125" style="1166" customWidth="1"/>
    <col min="2" max="2" width="12.25390625" style="1166" customWidth="1"/>
    <col min="3" max="14" width="9.00390625" style="1166" customWidth="1"/>
    <col min="15" max="15" width="15.00390625" style="1166" customWidth="1"/>
    <col min="16" max="16384" width="9.00390625" style="1166" customWidth="1"/>
  </cols>
  <sheetData>
    <row r="2" ht="13.5" customHeight="1">
      <c r="B2" s="1167" t="s">
        <v>4</v>
      </c>
    </row>
    <row r="3" ht="13.5" customHeight="1" thickBot="1">
      <c r="O3" s="1168" t="s">
        <v>1547</v>
      </c>
    </row>
    <row r="4" spans="2:15" ht="13.5" customHeight="1" thickTop="1">
      <c r="B4" s="1169" t="s">
        <v>1548</v>
      </c>
      <c r="C4" s="1798" t="s">
        <v>1549</v>
      </c>
      <c r="D4" s="1798"/>
      <c r="E4" s="1798"/>
      <c r="F4" s="1798" t="s">
        <v>1550</v>
      </c>
      <c r="G4" s="1798"/>
      <c r="H4" s="1798"/>
      <c r="I4" s="1797" t="s">
        <v>1551</v>
      </c>
      <c r="J4" s="1797"/>
      <c r="K4" s="1797"/>
      <c r="L4" s="1797"/>
      <c r="M4" s="1797"/>
      <c r="N4" s="1797"/>
      <c r="O4" s="1797"/>
    </row>
    <row r="5" spans="2:15" ht="13.5" customHeight="1">
      <c r="B5" s="1170"/>
      <c r="C5" s="1799"/>
      <c r="D5" s="1799"/>
      <c r="E5" s="1799"/>
      <c r="F5" s="1799"/>
      <c r="G5" s="1799"/>
      <c r="H5" s="1799"/>
      <c r="I5" s="1796" t="s">
        <v>1552</v>
      </c>
      <c r="J5" s="1796"/>
      <c r="K5" s="1796"/>
      <c r="L5" s="1796" t="s">
        <v>1553</v>
      </c>
      <c r="M5" s="1796"/>
      <c r="N5" s="1796"/>
      <c r="O5" s="1172" t="s">
        <v>1554</v>
      </c>
    </row>
    <row r="6" spans="2:15" ht="13.5" customHeight="1">
      <c r="B6" s="1173" t="s">
        <v>1555</v>
      </c>
      <c r="C6" s="1171" t="s">
        <v>970</v>
      </c>
      <c r="D6" s="1171" t="s">
        <v>1556</v>
      </c>
      <c r="E6" s="1171" t="s">
        <v>1557</v>
      </c>
      <c r="F6" s="1171" t="s">
        <v>970</v>
      </c>
      <c r="G6" s="1171" t="s">
        <v>1556</v>
      </c>
      <c r="H6" s="1171" t="s">
        <v>1557</v>
      </c>
      <c r="I6" s="1171" t="s">
        <v>970</v>
      </c>
      <c r="J6" s="1171" t="s">
        <v>1556</v>
      </c>
      <c r="K6" s="1171" t="s">
        <v>1557</v>
      </c>
      <c r="L6" s="1171" t="s">
        <v>970</v>
      </c>
      <c r="M6" s="1171" t="s">
        <v>1556</v>
      </c>
      <c r="N6" s="1171" t="s">
        <v>1557</v>
      </c>
      <c r="O6" s="1171" t="s">
        <v>970</v>
      </c>
    </row>
    <row r="7" spans="2:15" s="1174" customFormat="1" ht="13.5" customHeight="1">
      <c r="B7" s="1175" t="s">
        <v>970</v>
      </c>
      <c r="C7" s="1176">
        <f aca="true" t="shared" si="0" ref="C7:O7">SUM(C8:C25)</f>
        <v>3</v>
      </c>
      <c r="D7" s="1176">
        <f t="shared" si="0"/>
        <v>280</v>
      </c>
      <c r="E7" s="1176">
        <f t="shared" si="0"/>
        <v>277</v>
      </c>
      <c r="F7" s="1176">
        <f t="shared" si="0"/>
        <v>2</v>
      </c>
      <c r="G7" s="1176">
        <f t="shared" si="0"/>
        <v>180</v>
      </c>
      <c r="H7" s="1176">
        <f t="shared" si="0"/>
        <v>98</v>
      </c>
      <c r="I7" s="1176">
        <f t="shared" si="0"/>
        <v>12</v>
      </c>
      <c r="J7" s="1176">
        <f t="shared" si="0"/>
        <v>1050</v>
      </c>
      <c r="K7" s="1176">
        <f t="shared" si="0"/>
        <v>981</v>
      </c>
      <c r="L7" s="1176">
        <f t="shared" si="0"/>
        <v>3</v>
      </c>
      <c r="M7" s="1176">
        <f t="shared" si="0"/>
        <v>300</v>
      </c>
      <c r="N7" s="1176">
        <f t="shared" si="0"/>
        <v>300</v>
      </c>
      <c r="O7" s="1177">
        <f t="shared" si="0"/>
        <v>7</v>
      </c>
    </row>
    <row r="8" spans="2:15" ht="13.5" customHeight="1">
      <c r="B8" s="1178" t="s">
        <v>169</v>
      </c>
      <c r="C8" s="1179">
        <v>0</v>
      </c>
      <c r="D8" s="1179">
        <v>0</v>
      </c>
      <c r="E8" s="1179">
        <v>0</v>
      </c>
      <c r="F8" s="1179">
        <v>0</v>
      </c>
      <c r="G8" s="1179">
        <v>0</v>
      </c>
      <c r="H8" s="1179">
        <v>0</v>
      </c>
      <c r="I8" s="1179">
        <v>1</v>
      </c>
      <c r="J8" s="1179">
        <v>100</v>
      </c>
      <c r="K8" s="1179">
        <v>95</v>
      </c>
      <c r="L8" s="1179">
        <v>0</v>
      </c>
      <c r="M8" s="1179">
        <v>0</v>
      </c>
      <c r="N8" s="1179">
        <v>0</v>
      </c>
      <c r="O8" s="1180">
        <v>0</v>
      </c>
    </row>
    <row r="9" spans="2:15" ht="13.5" customHeight="1">
      <c r="B9" s="1178" t="s">
        <v>192</v>
      </c>
      <c r="C9" s="1179">
        <v>0</v>
      </c>
      <c r="D9" s="1179">
        <v>0</v>
      </c>
      <c r="E9" s="1179">
        <v>0</v>
      </c>
      <c r="F9" s="1179">
        <v>1</v>
      </c>
      <c r="G9" s="1179">
        <v>100</v>
      </c>
      <c r="H9" s="1179">
        <v>23</v>
      </c>
      <c r="I9" s="1179">
        <v>1</v>
      </c>
      <c r="J9" s="1179">
        <v>100</v>
      </c>
      <c r="K9" s="1179">
        <v>94</v>
      </c>
      <c r="L9" s="1179">
        <v>0</v>
      </c>
      <c r="M9" s="1179">
        <v>0</v>
      </c>
      <c r="N9" s="1179">
        <v>0</v>
      </c>
      <c r="O9" s="1180">
        <v>1</v>
      </c>
    </row>
    <row r="10" spans="2:15" ht="13.5" customHeight="1">
      <c r="B10" s="1178" t="s">
        <v>198</v>
      </c>
      <c r="C10" s="1179">
        <v>0</v>
      </c>
      <c r="D10" s="1179">
        <v>0</v>
      </c>
      <c r="E10" s="1179">
        <v>0</v>
      </c>
      <c r="F10" s="1179">
        <v>0</v>
      </c>
      <c r="G10" s="1179">
        <v>0</v>
      </c>
      <c r="H10" s="1179">
        <v>0</v>
      </c>
      <c r="I10" s="1179">
        <v>2</v>
      </c>
      <c r="J10" s="1179">
        <v>180</v>
      </c>
      <c r="K10" s="1179">
        <v>176</v>
      </c>
      <c r="L10" s="1179">
        <v>0</v>
      </c>
      <c r="M10" s="1179">
        <v>0</v>
      </c>
      <c r="N10" s="1179">
        <v>0</v>
      </c>
      <c r="O10" s="1180">
        <v>1</v>
      </c>
    </row>
    <row r="11" spans="2:15" ht="13.5" customHeight="1">
      <c r="B11" s="1178" t="s">
        <v>199</v>
      </c>
      <c r="C11" s="1179">
        <v>0</v>
      </c>
      <c r="D11" s="1179">
        <v>0</v>
      </c>
      <c r="E11" s="1179">
        <v>0</v>
      </c>
      <c r="F11" s="1179">
        <v>1</v>
      </c>
      <c r="G11" s="1179">
        <v>80</v>
      </c>
      <c r="H11" s="1179">
        <v>75</v>
      </c>
      <c r="I11" s="1179">
        <v>1</v>
      </c>
      <c r="J11" s="1179">
        <v>70</v>
      </c>
      <c r="K11" s="1179">
        <v>60</v>
      </c>
      <c r="L11" s="1179">
        <v>0</v>
      </c>
      <c r="M11" s="1179">
        <v>0</v>
      </c>
      <c r="N11" s="1179">
        <v>0</v>
      </c>
      <c r="O11" s="1180">
        <v>1</v>
      </c>
    </row>
    <row r="12" spans="2:15" ht="13.5" customHeight="1">
      <c r="B12" s="1178" t="s">
        <v>1558</v>
      </c>
      <c r="C12" s="1179">
        <v>0</v>
      </c>
      <c r="D12" s="1179">
        <v>0</v>
      </c>
      <c r="E12" s="1179">
        <v>0</v>
      </c>
      <c r="F12" s="1179">
        <v>0</v>
      </c>
      <c r="G12" s="1179">
        <v>0</v>
      </c>
      <c r="H12" s="1179">
        <v>0</v>
      </c>
      <c r="I12" s="1179">
        <v>1</v>
      </c>
      <c r="J12" s="1179">
        <v>100</v>
      </c>
      <c r="K12" s="1179">
        <v>101</v>
      </c>
      <c r="L12" s="1179">
        <v>0</v>
      </c>
      <c r="M12" s="1179">
        <v>0</v>
      </c>
      <c r="N12" s="1179">
        <v>0</v>
      </c>
      <c r="O12" s="1180">
        <v>1</v>
      </c>
    </row>
    <row r="13" spans="2:15" ht="13.5" customHeight="1">
      <c r="B13" s="1178" t="s">
        <v>170</v>
      </c>
      <c r="C13" s="1179">
        <v>0</v>
      </c>
      <c r="D13" s="1179">
        <v>0</v>
      </c>
      <c r="E13" s="1179">
        <v>0</v>
      </c>
      <c r="F13" s="1179">
        <v>0</v>
      </c>
      <c r="G13" s="1179">
        <v>0</v>
      </c>
      <c r="H13" s="1179">
        <v>0</v>
      </c>
      <c r="I13" s="1179">
        <v>0</v>
      </c>
      <c r="J13" s="1179">
        <v>0</v>
      </c>
      <c r="K13" s="1179">
        <v>0</v>
      </c>
      <c r="L13" s="1179">
        <v>0</v>
      </c>
      <c r="M13" s="1179">
        <v>0</v>
      </c>
      <c r="N13" s="1179">
        <v>0</v>
      </c>
      <c r="O13" s="1180">
        <v>0</v>
      </c>
    </row>
    <row r="14" spans="2:15" ht="13.5" customHeight="1">
      <c r="B14" s="1178" t="s">
        <v>171</v>
      </c>
      <c r="C14" s="1179">
        <v>0</v>
      </c>
      <c r="D14" s="1179">
        <v>0</v>
      </c>
      <c r="E14" s="1179">
        <v>0</v>
      </c>
      <c r="F14" s="1179">
        <v>0</v>
      </c>
      <c r="G14" s="1179">
        <v>0</v>
      </c>
      <c r="H14" s="1179">
        <v>0</v>
      </c>
      <c r="I14" s="1179">
        <v>1</v>
      </c>
      <c r="J14" s="1179">
        <v>100</v>
      </c>
      <c r="K14" s="1179">
        <v>102</v>
      </c>
      <c r="L14" s="1179">
        <v>0</v>
      </c>
      <c r="M14" s="1179">
        <v>0</v>
      </c>
      <c r="N14" s="1179">
        <v>0</v>
      </c>
      <c r="O14" s="1180">
        <v>0</v>
      </c>
    </row>
    <row r="15" spans="2:15" ht="13.5" customHeight="1">
      <c r="B15" s="1178" t="s">
        <v>172</v>
      </c>
      <c r="C15" s="1179">
        <v>0</v>
      </c>
      <c r="D15" s="1179">
        <v>0</v>
      </c>
      <c r="E15" s="1179">
        <v>0</v>
      </c>
      <c r="F15" s="1179">
        <v>0</v>
      </c>
      <c r="G15" s="1179">
        <v>0</v>
      </c>
      <c r="H15" s="1179">
        <v>0</v>
      </c>
      <c r="I15" s="1179">
        <v>1</v>
      </c>
      <c r="J15" s="1179">
        <v>50</v>
      </c>
      <c r="K15" s="1179">
        <v>45</v>
      </c>
      <c r="L15" s="1179">
        <v>0</v>
      </c>
      <c r="M15" s="1179">
        <v>0</v>
      </c>
      <c r="N15" s="1179">
        <v>0</v>
      </c>
      <c r="O15" s="1180">
        <v>0</v>
      </c>
    </row>
    <row r="16" spans="2:15" ht="13.5" customHeight="1">
      <c r="B16" s="1178" t="s">
        <v>193</v>
      </c>
      <c r="C16" s="1179">
        <v>1</v>
      </c>
      <c r="D16" s="1179">
        <v>50</v>
      </c>
      <c r="E16" s="1179">
        <v>51</v>
      </c>
      <c r="F16" s="1179">
        <v>0</v>
      </c>
      <c r="G16" s="1179">
        <v>0</v>
      </c>
      <c r="H16" s="1179">
        <v>0</v>
      </c>
      <c r="I16" s="1179">
        <v>1</v>
      </c>
      <c r="J16" s="1179">
        <v>100</v>
      </c>
      <c r="K16" s="1179">
        <v>99</v>
      </c>
      <c r="L16" s="1179">
        <v>1</v>
      </c>
      <c r="M16" s="1179">
        <v>100</v>
      </c>
      <c r="N16" s="1179">
        <v>99</v>
      </c>
      <c r="O16" s="1180">
        <v>0</v>
      </c>
    </row>
    <row r="17" spans="2:15" ht="13.5" customHeight="1">
      <c r="B17" s="1178" t="s">
        <v>173</v>
      </c>
      <c r="C17" s="1179">
        <v>1</v>
      </c>
      <c r="D17" s="1179">
        <v>130</v>
      </c>
      <c r="E17" s="1179">
        <v>127</v>
      </c>
      <c r="F17" s="1179">
        <v>0</v>
      </c>
      <c r="G17" s="1179">
        <v>0</v>
      </c>
      <c r="H17" s="1179">
        <v>0</v>
      </c>
      <c r="I17" s="1179">
        <v>0</v>
      </c>
      <c r="J17" s="1179">
        <v>0</v>
      </c>
      <c r="K17" s="1179">
        <v>0</v>
      </c>
      <c r="L17" s="1179">
        <v>0</v>
      </c>
      <c r="M17" s="1179">
        <v>0</v>
      </c>
      <c r="N17" s="1179">
        <v>0</v>
      </c>
      <c r="O17" s="1180">
        <v>0</v>
      </c>
    </row>
    <row r="18" spans="2:15" ht="13.5" customHeight="1">
      <c r="B18" s="1178" t="s">
        <v>174</v>
      </c>
      <c r="C18" s="1179">
        <v>0</v>
      </c>
      <c r="D18" s="1179">
        <v>0</v>
      </c>
      <c r="E18" s="1179">
        <v>0</v>
      </c>
      <c r="F18" s="1179">
        <v>0</v>
      </c>
      <c r="G18" s="1179">
        <v>0</v>
      </c>
      <c r="H18" s="1179">
        <v>0</v>
      </c>
      <c r="I18" s="1179">
        <v>0</v>
      </c>
      <c r="J18" s="1179">
        <v>0</v>
      </c>
      <c r="K18" s="1179">
        <v>0</v>
      </c>
      <c r="L18" s="1179">
        <v>0</v>
      </c>
      <c r="M18" s="1179">
        <v>0</v>
      </c>
      <c r="N18" s="1179">
        <v>0</v>
      </c>
      <c r="O18" s="1180">
        <v>0</v>
      </c>
    </row>
    <row r="19" spans="2:15" ht="13.5" customHeight="1">
      <c r="B19" s="1178" t="s">
        <v>175</v>
      </c>
      <c r="C19" s="1179">
        <v>0</v>
      </c>
      <c r="D19" s="1179">
        <v>0</v>
      </c>
      <c r="E19" s="1179">
        <v>0</v>
      </c>
      <c r="F19" s="1179">
        <v>0</v>
      </c>
      <c r="G19" s="1179">
        <v>0</v>
      </c>
      <c r="H19" s="1179">
        <v>0</v>
      </c>
      <c r="I19" s="1179">
        <v>1</v>
      </c>
      <c r="J19" s="1179">
        <v>50</v>
      </c>
      <c r="K19" s="1179">
        <v>42</v>
      </c>
      <c r="L19" s="1179">
        <v>0</v>
      </c>
      <c r="M19" s="1179">
        <v>0</v>
      </c>
      <c r="N19" s="1179">
        <v>0</v>
      </c>
      <c r="O19" s="1180">
        <v>1</v>
      </c>
    </row>
    <row r="20" spans="2:15" ht="13.5" customHeight="1">
      <c r="B20" s="1178" t="s">
        <v>1007</v>
      </c>
      <c r="C20" s="1179">
        <v>0</v>
      </c>
      <c r="D20" s="1179">
        <v>0</v>
      </c>
      <c r="E20" s="1179">
        <v>0</v>
      </c>
      <c r="F20" s="1179">
        <v>0</v>
      </c>
      <c r="G20" s="1179">
        <v>0</v>
      </c>
      <c r="H20" s="1179">
        <v>0</v>
      </c>
      <c r="I20" s="1179">
        <v>1</v>
      </c>
      <c r="J20" s="1179">
        <v>100</v>
      </c>
      <c r="K20" s="1179">
        <v>92</v>
      </c>
      <c r="L20" s="1179">
        <v>0</v>
      </c>
      <c r="M20" s="1179">
        <v>0</v>
      </c>
      <c r="N20" s="1179">
        <v>0</v>
      </c>
      <c r="O20" s="1180">
        <v>0</v>
      </c>
    </row>
    <row r="21" spans="2:15" ht="13.5" customHeight="1">
      <c r="B21" s="1178" t="s">
        <v>1559</v>
      </c>
      <c r="C21" s="1179">
        <v>1</v>
      </c>
      <c r="D21" s="1179">
        <v>100</v>
      </c>
      <c r="E21" s="1179">
        <v>99</v>
      </c>
      <c r="F21" s="1179">
        <v>0</v>
      </c>
      <c r="G21" s="1179">
        <v>0</v>
      </c>
      <c r="H21" s="1179">
        <v>0</v>
      </c>
      <c r="I21" s="1179">
        <v>1</v>
      </c>
      <c r="J21" s="1179">
        <v>100</v>
      </c>
      <c r="K21" s="1179">
        <v>75</v>
      </c>
      <c r="L21" s="1179">
        <v>0</v>
      </c>
      <c r="M21" s="1179">
        <v>0</v>
      </c>
      <c r="N21" s="1179">
        <v>0</v>
      </c>
      <c r="O21" s="1180">
        <v>0</v>
      </c>
    </row>
    <row r="22" spans="2:15" ht="13.5" customHeight="1">
      <c r="B22" s="1178" t="s">
        <v>1560</v>
      </c>
      <c r="C22" s="1179">
        <v>0</v>
      </c>
      <c r="D22" s="1179">
        <v>0</v>
      </c>
      <c r="E22" s="1179">
        <v>0</v>
      </c>
      <c r="F22" s="1179">
        <v>0</v>
      </c>
      <c r="G22" s="1179">
        <v>0</v>
      </c>
      <c r="H22" s="1179">
        <v>0</v>
      </c>
      <c r="I22" s="1179">
        <v>0</v>
      </c>
      <c r="J22" s="1179">
        <v>0</v>
      </c>
      <c r="K22" s="1179">
        <v>0</v>
      </c>
      <c r="L22" s="1179">
        <v>1</v>
      </c>
      <c r="M22" s="1179">
        <v>100</v>
      </c>
      <c r="N22" s="1179">
        <v>101</v>
      </c>
      <c r="O22" s="1180">
        <v>0</v>
      </c>
    </row>
    <row r="23" spans="2:15" ht="13.5" customHeight="1">
      <c r="B23" s="1178" t="s">
        <v>1561</v>
      </c>
      <c r="C23" s="1179">
        <v>0</v>
      </c>
      <c r="D23" s="1179">
        <v>0</v>
      </c>
      <c r="E23" s="1179">
        <v>0</v>
      </c>
      <c r="F23" s="1179">
        <v>0</v>
      </c>
      <c r="G23" s="1179">
        <v>0</v>
      </c>
      <c r="H23" s="1179">
        <v>0</v>
      </c>
      <c r="I23" s="1179">
        <v>0</v>
      </c>
      <c r="J23" s="1179">
        <v>0</v>
      </c>
      <c r="K23" s="1179">
        <v>0</v>
      </c>
      <c r="L23" s="1179">
        <v>0</v>
      </c>
      <c r="M23" s="1179">
        <v>0</v>
      </c>
      <c r="N23" s="1179">
        <v>0</v>
      </c>
      <c r="O23" s="1180">
        <v>0</v>
      </c>
    </row>
    <row r="24" spans="2:15" ht="13.5" customHeight="1">
      <c r="B24" s="1178" t="s">
        <v>1562</v>
      </c>
      <c r="C24" s="1179">
        <v>0</v>
      </c>
      <c r="D24" s="1179">
        <v>0</v>
      </c>
      <c r="E24" s="1179">
        <v>0</v>
      </c>
      <c r="F24" s="1179">
        <v>0</v>
      </c>
      <c r="G24" s="1179">
        <v>0</v>
      </c>
      <c r="H24" s="1179">
        <v>0</v>
      </c>
      <c r="I24" s="1179">
        <v>0</v>
      </c>
      <c r="J24" s="1179">
        <v>0</v>
      </c>
      <c r="K24" s="1179">
        <v>0</v>
      </c>
      <c r="L24" s="1179">
        <v>0</v>
      </c>
      <c r="M24" s="1179">
        <v>0</v>
      </c>
      <c r="N24" s="1179">
        <v>0</v>
      </c>
      <c r="O24" s="1180">
        <v>0</v>
      </c>
    </row>
    <row r="25" spans="2:15" ht="13.5" customHeight="1" thickBot="1">
      <c r="B25" s="1178" t="s">
        <v>1563</v>
      </c>
      <c r="C25" s="1179">
        <v>0</v>
      </c>
      <c r="D25" s="1179">
        <v>0</v>
      </c>
      <c r="E25" s="1179">
        <v>0</v>
      </c>
      <c r="F25" s="1179">
        <v>0</v>
      </c>
      <c r="G25" s="1179">
        <v>0</v>
      </c>
      <c r="H25" s="1179">
        <v>0</v>
      </c>
      <c r="I25" s="1179">
        <v>0</v>
      </c>
      <c r="J25" s="1179">
        <v>0</v>
      </c>
      <c r="K25" s="1179">
        <v>0</v>
      </c>
      <c r="L25" s="1179">
        <v>1</v>
      </c>
      <c r="M25" s="1179">
        <v>100</v>
      </c>
      <c r="N25" s="1179">
        <v>100</v>
      </c>
      <c r="O25" s="1180">
        <v>2</v>
      </c>
    </row>
    <row r="26" spans="2:15" ht="13.5" customHeight="1" thickTop="1">
      <c r="B26" s="1169" t="s">
        <v>1548</v>
      </c>
      <c r="C26" s="1812" t="s">
        <v>1564</v>
      </c>
      <c r="D26" s="1813"/>
      <c r="E26" s="1814"/>
      <c r="F26" s="1806" t="s">
        <v>1565</v>
      </c>
      <c r="G26" s="1807"/>
      <c r="H26" s="1808"/>
      <c r="I26" s="1803" t="s">
        <v>1566</v>
      </c>
      <c r="J26" s="1804"/>
      <c r="K26" s="1804"/>
      <c r="L26" s="1804"/>
      <c r="M26" s="1804"/>
      <c r="N26" s="1805"/>
      <c r="O26" s="1181"/>
    </row>
    <row r="27" spans="2:15" ht="13.5" customHeight="1">
      <c r="B27" s="1170"/>
      <c r="C27" s="1815"/>
      <c r="D27" s="1816"/>
      <c r="E27" s="1817"/>
      <c r="F27" s="1809"/>
      <c r="G27" s="1810"/>
      <c r="H27" s="1811"/>
      <c r="I27" s="1800" t="s">
        <v>0</v>
      </c>
      <c r="J27" s="1801"/>
      <c r="K27" s="1801"/>
      <c r="L27" s="1800" t="s">
        <v>1</v>
      </c>
      <c r="M27" s="1801"/>
      <c r="N27" s="1802"/>
      <c r="O27" s="1184"/>
    </row>
    <row r="28" spans="2:15" ht="13.5" customHeight="1">
      <c r="B28" s="1173" t="s">
        <v>1555</v>
      </c>
      <c r="C28" s="1182" t="s">
        <v>970</v>
      </c>
      <c r="D28" s="1185" t="s">
        <v>1556</v>
      </c>
      <c r="E28" s="1185" t="s">
        <v>1557</v>
      </c>
      <c r="F28" s="1185" t="s">
        <v>970</v>
      </c>
      <c r="G28" s="1185" t="s">
        <v>1556</v>
      </c>
      <c r="H28" s="1185" t="s">
        <v>1557</v>
      </c>
      <c r="I28" s="1185" t="s">
        <v>970</v>
      </c>
      <c r="J28" s="1185" t="s">
        <v>1556</v>
      </c>
      <c r="K28" s="1182" t="s">
        <v>1557</v>
      </c>
      <c r="L28" s="1185" t="s">
        <v>970</v>
      </c>
      <c r="M28" s="1185" t="s">
        <v>1556</v>
      </c>
      <c r="N28" s="1183" t="s">
        <v>1557</v>
      </c>
      <c r="O28" s="1184"/>
    </row>
    <row r="29" spans="2:14" s="1174" customFormat="1" ht="13.5" customHeight="1">
      <c r="B29" s="1175" t="s">
        <v>970</v>
      </c>
      <c r="C29" s="1186">
        <f aca="true" t="shared" si="1" ref="C29:I29">SUM(C30:C46)</f>
        <v>6</v>
      </c>
      <c r="D29" s="1186">
        <f t="shared" si="1"/>
        <v>318</v>
      </c>
      <c r="E29" s="1186">
        <f t="shared" si="1"/>
        <v>306</v>
      </c>
      <c r="F29" s="1186">
        <f t="shared" si="1"/>
        <v>1</v>
      </c>
      <c r="G29" s="1186">
        <f t="shared" si="1"/>
        <v>20</v>
      </c>
      <c r="H29" s="1186">
        <f t="shared" si="1"/>
        <v>14</v>
      </c>
      <c r="I29" s="1186">
        <f t="shared" si="1"/>
        <v>3</v>
      </c>
      <c r="J29" s="1186">
        <v>0</v>
      </c>
      <c r="K29" s="1187">
        <f>SUM(K30:K46)</f>
        <v>78</v>
      </c>
      <c r="L29" s="1187">
        <f>SUM(L30:L46)</f>
        <v>1</v>
      </c>
      <c r="M29" s="1187">
        <f>SUM(M30:M46)</f>
        <v>100</v>
      </c>
      <c r="N29" s="1188">
        <f>SUM(N30:N46)</f>
        <v>49</v>
      </c>
    </row>
    <row r="30" spans="2:14" ht="13.5" customHeight="1">
      <c r="B30" s="1178" t="s">
        <v>169</v>
      </c>
      <c r="C30" s="1189">
        <v>4</v>
      </c>
      <c r="D30" s="1189">
        <v>178</v>
      </c>
      <c r="E30" s="1189">
        <v>169</v>
      </c>
      <c r="F30" s="1189">
        <v>0</v>
      </c>
      <c r="G30" s="1189">
        <v>0</v>
      </c>
      <c r="H30" s="1189">
        <v>0</v>
      </c>
      <c r="I30" s="1189">
        <v>1</v>
      </c>
      <c r="J30" s="1190" t="s">
        <v>2</v>
      </c>
      <c r="K30" s="1179">
        <v>24</v>
      </c>
      <c r="L30" s="1179">
        <v>1</v>
      </c>
      <c r="M30" s="1190">
        <v>100</v>
      </c>
      <c r="N30" s="1180">
        <v>49</v>
      </c>
    </row>
    <row r="31" spans="2:14" ht="13.5" customHeight="1">
      <c r="B31" s="1178" t="s">
        <v>192</v>
      </c>
      <c r="C31" s="1189">
        <v>1</v>
      </c>
      <c r="D31" s="1189">
        <v>70</v>
      </c>
      <c r="E31" s="1189">
        <v>68</v>
      </c>
      <c r="F31" s="1189">
        <v>0</v>
      </c>
      <c r="G31" s="1189">
        <v>0</v>
      </c>
      <c r="H31" s="1189">
        <v>0</v>
      </c>
      <c r="I31" s="1189">
        <v>1</v>
      </c>
      <c r="J31" s="1189">
        <v>72</v>
      </c>
      <c r="K31" s="1179">
        <v>26</v>
      </c>
      <c r="L31" s="1179">
        <v>0</v>
      </c>
      <c r="M31" s="1189">
        <v>0</v>
      </c>
      <c r="N31" s="1180">
        <v>0</v>
      </c>
    </row>
    <row r="32" spans="2:14" ht="13.5" customHeight="1">
      <c r="B32" s="1178" t="s">
        <v>198</v>
      </c>
      <c r="C32" s="1189">
        <v>0</v>
      </c>
      <c r="D32" s="1189">
        <v>0</v>
      </c>
      <c r="E32" s="1189">
        <v>0</v>
      </c>
      <c r="F32" s="1189">
        <v>0</v>
      </c>
      <c r="G32" s="1189">
        <v>0</v>
      </c>
      <c r="H32" s="1189">
        <v>0</v>
      </c>
      <c r="I32" s="1189">
        <v>0</v>
      </c>
      <c r="J32" s="1189">
        <v>0</v>
      </c>
      <c r="K32" s="1179">
        <v>0</v>
      </c>
      <c r="L32" s="1179">
        <v>0</v>
      </c>
      <c r="M32" s="1189">
        <v>0</v>
      </c>
      <c r="N32" s="1180">
        <v>0</v>
      </c>
    </row>
    <row r="33" spans="2:14" ht="13.5" customHeight="1">
      <c r="B33" s="1178" t="s">
        <v>199</v>
      </c>
      <c r="C33" s="1189">
        <v>0</v>
      </c>
      <c r="D33" s="1189">
        <v>0</v>
      </c>
      <c r="E33" s="1189">
        <v>0</v>
      </c>
      <c r="F33" s="1189">
        <v>0</v>
      </c>
      <c r="G33" s="1189">
        <v>0</v>
      </c>
      <c r="H33" s="1189">
        <v>0</v>
      </c>
      <c r="I33" s="1189">
        <v>1</v>
      </c>
      <c r="J33" s="1189">
        <v>50</v>
      </c>
      <c r="K33" s="1179">
        <v>28</v>
      </c>
      <c r="L33" s="1179">
        <v>0</v>
      </c>
      <c r="M33" s="1189">
        <v>0</v>
      </c>
      <c r="N33" s="1180">
        <v>0</v>
      </c>
    </row>
    <row r="34" spans="2:14" ht="13.5" customHeight="1">
      <c r="B34" s="1178" t="s">
        <v>1558</v>
      </c>
      <c r="C34" s="1189">
        <v>0</v>
      </c>
      <c r="D34" s="1189">
        <v>0</v>
      </c>
      <c r="E34" s="1189">
        <v>0</v>
      </c>
      <c r="F34" s="1189">
        <v>0</v>
      </c>
      <c r="G34" s="1189">
        <v>0</v>
      </c>
      <c r="H34" s="1189">
        <v>0</v>
      </c>
      <c r="I34" s="1189">
        <v>0</v>
      </c>
      <c r="J34" s="1189">
        <v>0</v>
      </c>
      <c r="K34" s="1179">
        <v>0</v>
      </c>
      <c r="L34" s="1179">
        <v>0</v>
      </c>
      <c r="M34" s="1189">
        <v>0</v>
      </c>
      <c r="N34" s="1180">
        <v>0</v>
      </c>
    </row>
    <row r="35" spans="2:14" ht="13.5" customHeight="1">
      <c r="B35" s="1178" t="s">
        <v>170</v>
      </c>
      <c r="C35" s="1189">
        <v>0</v>
      </c>
      <c r="D35" s="1189">
        <v>0</v>
      </c>
      <c r="E35" s="1189">
        <v>0</v>
      </c>
      <c r="F35" s="1189">
        <v>0</v>
      </c>
      <c r="G35" s="1189">
        <v>0</v>
      </c>
      <c r="H35" s="1189">
        <v>0</v>
      </c>
      <c r="I35" s="1189">
        <v>0</v>
      </c>
      <c r="J35" s="1189">
        <v>0</v>
      </c>
      <c r="K35" s="1179">
        <v>0</v>
      </c>
      <c r="L35" s="1179">
        <v>0</v>
      </c>
      <c r="M35" s="1189">
        <v>0</v>
      </c>
      <c r="N35" s="1180">
        <v>0</v>
      </c>
    </row>
    <row r="36" spans="2:14" ht="13.5" customHeight="1">
      <c r="B36" s="1178" t="s">
        <v>171</v>
      </c>
      <c r="C36" s="1189">
        <v>0</v>
      </c>
      <c r="D36" s="1189">
        <v>0</v>
      </c>
      <c r="E36" s="1189">
        <v>0</v>
      </c>
      <c r="F36" s="1189">
        <v>1</v>
      </c>
      <c r="G36" s="1189">
        <v>20</v>
      </c>
      <c r="H36" s="1189">
        <v>14</v>
      </c>
      <c r="I36" s="1189">
        <v>0</v>
      </c>
      <c r="J36" s="1189">
        <v>0</v>
      </c>
      <c r="K36" s="1179">
        <v>0</v>
      </c>
      <c r="L36" s="1179">
        <v>0</v>
      </c>
      <c r="M36" s="1189">
        <v>0</v>
      </c>
      <c r="N36" s="1180">
        <v>0</v>
      </c>
    </row>
    <row r="37" spans="2:14" ht="13.5" customHeight="1">
      <c r="B37" s="1178" t="s">
        <v>172</v>
      </c>
      <c r="C37" s="1189">
        <v>0</v>
      </c>
      <c r="D37" s="1189">
        <v>0</v>
      </c>
      <c r="E37" s="1189">
        <v>0</v>
      </c>
      <c r="F37" s="1189">
        <v>0</v>
      </c>
      <c r="G37" s="1189">
        <v>0</v>
      </c>
      <c r="H37" s="1189">
        <v>0</v>
      </c>
      <c r="I37" s="1189">
        <v>0</v>
      </c>
      <c r="J37" s="1189">
        <v>0</v>
      </c>
      <c r="K37" s="1179">
        <v>0</v>
      </c>
      <c r="L37" s="1179">
        <v>0</v>
      </c>
      <c r="M37" s="1189">
        <v>0</v>
      </c>
      <c r="N37" s="1180">
        <v>0</v>
      </c>
    </row>
    <row r="38" spans="2:14" ht="13.5" customHeight="1">
      <c r="B38" s="1178" t="s">
        <v>193</v>
      </c>
      <c r="C38" s="1189">
        <v>0</v>
      </c>
      <c r="D38" s="1189">
        <v>0</v>
      </c>
      <c r="E38" s="1189">
        <v>0</v>
      </c>
      <c r="F38" s="1189">
        <v>0</v>
      </c>
      <c r="G38" s="1189">
        <v>0</v>
      </c>
      <c r="H38" s="1189">
        <v>0</v>
      </c>
      <c r="I38" s="1189">
        <v>0</v>
      </c>
      <c r="J38" s="1189">
        <v>0</v>
      </c>
      <c r="K38" s="1179">
        <v>0</v>
      </c>
      <c r="L38" s="1179">
        <v>0</v>
      </c>
      <c r="M38" s="1189">
        <v>0</v>
      </c>
      <c r="N38" s="1180">
        <v>0</v>
      </c>
    </row>
    <row r="39" spans="2:14" ht="13.5" customHeight="1">
      <c r="B39" s="1178" t="s">
        <v>173</v>
      </c>
      <c r="C39" s="1189">
        <v>0</v>
      </c>
      <c r="D39" s="1189">
        <v>0</v>
      </c>
      <c r="E39" s="1189">
        <v>0</v>
      </c>
      <c r="F39" s="1189">
        <v>0</v>
      </c>
      <c r="G39" s="1189">
        <v>0</v>
      </c>
      <c r="H39" s="1189">
        <v>0</v>
      </c>
      <c r="I39" s="1189">
        <v>0</v>
      </c>
      <c r="J39" s="1189">
        <v>0</v>
      </c>
      <c r="K39" s="1179">
        <v>0</v>
      </c>
      <c r="L39" s="1179">
        <v>0</v>
      </c>
      <c r="M39" s="1189">
        <v>0</v>
      </c>
      <c r="N39" s="1180">
        <v>0</v>
      </c>
    </row>
    <row r="40" spans="2:14" ht="13.5" customHeight="1">
      <c r="B40" s="1178" t="s">
        <v>174</v>
      </c>
      <c r="C40" s="1189">
        <v>0</v>
      </c>
      <c r="D40" s="1189">
        <v>0</v>
      </c>
      <c r="E40" s="1189">
        <v>0</v>
      </c>
      <c r="F40" s="1189">
        <v>0</v>
      </c>
      <c r="G40" s="1189">
        <v>0</v>
      </c>
      <c r="H40" s="1189">
        <v>0</v>
      </c>
      <c r="I40" s="1189">
        <v>0</v>
      </c>
      <c r="J40" s="1189">
        <v>0</v>
      </c>
      <c r="K40" s="1179">
        <v>0</v>
      </c>
      <c r="L40" s="1179">
        <v>0</v>
      </c>
      <c r="M40" s="1189">
        <v>0</v>
      </c>
      <c r="N40" s="1180">
        <v>0</v>
      </c>
    </row>
    <row r="41" spans="2:14" ht="13.5" customHeight="1">
      <c r="B41" s="1178" t="s">
        <v>175</v>
      </c>
      <c r="C41" s="1189">
        <v>0</v>
      </c>
      <c r="D41" s="1189">
        <v>0</v>
      </c>
      <c r="E41" s="1189">
        <v>0</v>
      </c>
      <c r="F41" s="1189">
        <v>0</v>
      </c>
      <c r="G41" s="1189">
        <v>0</v>
      </c>
      <c r="H41" s="1189">
        <v>0</v>
      </c>
      <c r="I41" s="1189">
        <v>0</v>
      </c>
      <c r="J41" s="1189">
        <v>0</v>
      </c>
      <c r="K41" s="1179">
        <v>0</v>
      </c>
      <c r="L41" s="1179">
        <v>0</v>
      </c>
      <c r="M41" s="1189">
        <v>0</v>
      </c>
      <c r="N41" s="1180">
        <v>0</v>
      </c>
    </row>
    <row r="42" spans="2:14" ht="13.5" customHeight="1">
      <c r="B42" s="1178" t="s">
        <v>1559</v>
      </c>
      <c r="C42" s="1189">
        <v>0</v>
      </c>
      <c r="D42" s="1189">
        <v>0</v>
      </c>
      <c r="E42" s="1189">
        <v>0</v>
      </c>
      <c r="F42" s="1189">
        <v>0</v>
      </c>
      <c r="G42" s="1189">
        <v>0</v>
      </c>
      <c r="H42" s="1189">
        <v>0</v>
      </c>
      <c r="I42" s="1189">
        <v>0</v>
      </c>
      <c r="J42" s="1189">
        <v>0</v>
      </c>
      <c r="K42" s="1179">
        <v>0</v>
      </c>
      <c r="L42" s="1179">
        <v>0</v>
      </c>
      <c r="M42" s="1189">
        <v>0</v>
      </c>
      <c r="N42" s="1180">
        <v>0</v>
      </c>
    </row>
    <row r="43" spans="2:14" ht="13.5" customHeight="1">
      <c r="B43" s="1178" t="s">
        <v>1560</v>
      </c>
      <c r="C43" s="1189">
        <v>1</v>
      </c>
      <c r="D43" s="1189">
        <v>70</v>
      </c>
      <c r="E43" s="1189">
        <v>69</v>
      </c>
      <c r="F43" s="1189">
        <v>0</v>
      </c>
      <c r="G43" s="1189">
        <v>0</v>
      </c>
      <c r="H43" s="1189">
        <v>0</v>
      </c>
      <c r="I43" s="1189">
        <v>0</v>
      </c>
      <c r="J43" s="1189">
        <v>0</v>
      </c>
      <c r="K43" s="1179">
        <v>0</v>
      </c>
      <c r="L43" s="1179">
        <v>0</v>
      </c>
      <c r="M43" s="1189">
        <v>0</v>
      </c>
      <c r="N43" s="1180">
        <v>0</v>
      </c>
    </row>
    <row r="44" spans="2:14" ht="13.5" customHeight="1">
      <c r="B44" s="1178" t="s">
        <v>1561</v>
      </c>
      <c r="C44" s="1189">
        <v>0</v>
      </c>
      <c r="D44" s="1189">
        <v>0</v>
      </c>
      <c r="E44" s="1189">
        <v>0</v>
      </c>
      <c r="F44" s="1189">
        <v>0</v>
      </c>
      <c r="G44" s="1189">
        <v>0</v>
      </c>
      <c r="H44" s="1189">
        <v>0</v>
      </c>
      <c r="I44" s="1189">
        <v>0</v>
      </c>
      <c r="J44" s="1189">
        <v>0</v>
      </c>
      <c r="K44" s="1179">
        <v>0</v>
      </c>
      <c r="L44" s="1179">
        <v>0</v>
      </c>
      <c r="M44" s="1189">
        <v>0</v>
      </c>
      <c r="N44" s="1180">
        <v>0</v>
      </c>
    </row>
    <row r="45" spans="2:14" ht="13.5" customHeight="1">
      <c r="B45" s="1178" t="s">
        <v>1562</v>
      </c>
      <c r="C45" s="1189">
        <v>0</v>
      </c>
      <c r="D45" s="1189">
        <v>0</v>
      </c>
      <c r="E45" s="1189">
        <v>0</v>
      </c>
      <c r="F45" s="1189">
        <v>0</v>
      </c>
      <c r="G45" s="1189">
        <v>0</v>
      </c>
      <c r="H45" s="1189">
        <v>0</v>
      </c>
      <c r="I45" s="1189">
        <v>0</v>
      </c>
      <c r="J45" s="1189">
        <v>0</v>
      </c>
      <c r="K45" s="1179">
        <v>0</v>
      </c>
      <c r="L45" s="1179">
        <v>0</v>
      </c>
      <c r="M45" s="1189">
        <v>0</v>
      </c>
      <c r="N45" s="1180">
        <v>0</v>
      </c>
    </row>
    <row r="46" spans="2:14" ht="13.5" customHeight="1">
      <c r="B46" s="1173" t="s">
        <v>1563</v>
      </c>
      <c r="C46" s="1191">
        <v>0</v>
      </c>
      <c r="D46" s="1191">
        <v>0</v>
      </c>
      <c r="E46" s="1191">
        <v>0</v>
      </c>
      <c r="F46" s="1191">
        <v>0</v>
      </c>
      <c r="G46" s="1191">
        <v>0</v>
      </c>
      <c r="H46" s="1191">
        <v>0</v>
      </c>
      <c r="I46" s="1191">
        <v>0</v>
      </c>
      <c r="J46" s="1191">
        <v>0</v>
      </c>
      <c r="K46" s="1191">
        <v>0</v>
      </c>
      <c r="L46" s="1191">
        <v>0</v>
      </c>
      <c r="M46" s="1191">
        <v>0</v>
      </c>
      <c r="N46" s="1192">
        <v>0</v>
      </c>
    </row>
    <row r="47" ht="13.5" customHeight="1">
      <c r="B47" s="1166" t="s">
        <v>3</v>
      </c>
    </row>
  </sheetData>
  <mergeCells count="10">
    <mergeCell ref="L27:N27"/>
    <mergeCell ref="I26:N26"/>
    <mergeCell ref="F26:H27"/>
    <mergeCell ref="C26:E27"/>
    <mergeCell ref="I27:K27"/>
    <mergeCell ref="I5:K5"/>
    <mergeCell ref="L5:N5"/>
    <mergeCell ref="I4:O4"/>
    <mergeCell ref="C4:E5"/>
    <mergeCell ref="F4:H5"/>
  </mergeCells>
  <printOptions/>
  <pageMargins left="0.75" right="0.75" top="1" bottom="1" header="0.512" footer="0.512"/>
  <pageSetup orientation="portrait" paperSize="8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77"/>
  <sheetViews>
    <sheetView workbookViewId="0" topLeftCell="A1">
      <selection activeCell="A1" sqref="A1"/>
    </sheetView>
  </sheetViews>
  <sheetFormatPr defaultColWidth="9.00390625" defaultRowHeight="13.5"/>
  <cols>
    <col min="1" max="1" width="2.625" style="160" customWidth="1"/>
    <col min="2" max="2" width="9.625" style="160" customWidth="1"/>
    <col min="3" max="4" width="6.75390625" style="160" customWidth="1"/>
    <col min="5" max="5" width="8.125" style="160" customWidth="1"/>
    <col min="6" max="6" width="10.25390625" style="160" customWidth="1"/>
    <col min="7" max="9" width="8.625" style="160" customWidth="1"/>
    <col min="10" max="11" width="7.625" style="160" customWidth="1"/>
    <col min="12" max="12" width="8.625" style="160" customWidth="1"/>
    <col min="13" max="14" width="7.625" style="160" customWidth="1"/>
    <col min="15" max="15" width="8.625" style="160" customWidth="1"/>
    <col min="16" max="17" width="7.625" style="160" customWidth="1"/>
    <col min="18" max="18" width="8.625" style="160" customWidth="1"/>
    <col min="19" max="20" width="7.625" style="160" customWidth="1"/>
    <col min="21" max="21" width="8.625" style="160" customWidth="1"/>
    <col min="22" max="23" width="7.625" style="160" customWidth="1"/>
    <col min="24" max="24" width="8.625" style="160" customWidth="1"/>
    <col min="25" max="26" width="7.625" style="160" customWidth="1"/>
    <col min="27" max="27" width="12.50390625" style="160" customWidth="1"/>
    <col min="28" max="16384" width="9.00390625" style="160" customWidth="1"/>
  </cols>
  <sheetData>
    <row r="1" spans="1:12" ht="14.25">
      <c r="A1" s="161" t="s">
        <v>23</v>
      </c>
      <c r="B1" s="1193"/>
      <c r="K1" s="103"/>
      <c r="L1" s="103"/>
    </row>
    <row r="2" spans="1:27" ht="12.75" thickBot="1">
      <c r="A2" s="103"/>
      <c r="B2" s="1194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197"/>
      <c r="R2" s="1197"/>
      <c r="AA2" s="1197" t="s">
        <v>5</v>
      </c>
    </row>
    <row r="3" spans="1:27" ht="13.5" customHeight="1" thickTop="1">
      <c r="A3" s="1836" t="s">
        <v>962</v>
      </c>
      <c r="B3" s="1837"/>
      <c r="C3" s="1631" t="s">
        <v>6</v>
      </c>
      <c r="D3" s="1632"/>
      <c r="E3" s="1832" t="s">
        <v>7</v>
      </c>
      <c r="F3" s="1732" t="s">
        <v>8</v>
      </c>
      <c r="G3" s="1827"/>
      <c r="H3" s="1827"/>
      <c r="I3" s="1827"/>
      <c r="J3" s="1827"/>
      <c r="K3" s="1827"/>
      <c r="L3" s="1827"/>
      <c r="M3" s="1827"/>
      <c r="N3" s="1827"/>
      <c r="O3" s="1827"/>
      <c r="P3" s="1827"/>
      <c r="Q3" s="1827"/>
      <c r="R3" s="1827"/>
      <c r="S3" s="1827"/>
      <c r="T3" s="1827"/>
      <c r="U3" s="1827"/>
      <c r="V3" s="1827"/>
      <c r="W3" s="1827"/>
      <c r="X3" s="1827"/>
      <c r="Y3" s="1827"/>
      <c r="Z3" s="1828"/>
      <c r="AA3" s="1822" t="s">
        <v>9</v>
      </c>
    </row>
    <row r="4" spans="1:27" ht="13.5" customHeight="1">
      <c r="A4" s="1838"/>
      <c r="B4" s="1839"/>
      <c r="C4" s="1613"/>
      <c r="D4" s="1614"/>
      <c r="E4" s="1833"/>
      <c r="F4" s="1610" t="s">
        <v>10</v>
      </c>
      <c r="G4" s="1825"/>
      <c r="H4" s="1826"/>
      <c r="I4" s="1829" t="s">
        <v>11</v>
      </c>
      <c r="J4" s="1830"/>
      <c r="K4" s="1831"/>
      <c r="L4" s="1829" t="s">
        <v>12</v>
      </c>
      <c r="M4" s="1830"/>
      <c r="N4" s="1831"/>
      <c r="O4" s="1829" t="s">
        <v>13</v>
      </c>
      <c r="P4" s="1830"/>
      <c r="Q4" s="1831"/>
      <c r="R4" s="1829" t="s">
        <v>14</v>
      </c>
      <c r="S4" s="1830"/>
      <c r="T4" s="1831"/>
      <c r="U4" s="1829" t="s">
        <v>15</v>
      </c>
      <c r="V4" s="1830"/>
      <c r="W4" s="1831"/>
      <c r="X4" s="1829" t="s">
        <v>16</v>
      </c>
      <c r="Y4" s="1830"/>
      <c r="Z4" s="1831"/>
      <c r="AA4" s="1823"/>
    </row>
    <row r="5" spans="1:27" ht="12">
      <c r="A5" s="1840"/>
      <c r="B5" s="1841"/>
      <c r="C5" s="125" t="s">
        <v>17</v>
      </c>
      <c r="D5" s="125" t="s">
        <v>18</v>
      </c>
      <c r="E5" s="1834"/>
      <c r="F5" s="1199" t="s">
        <v>161</v>
      </c>
      <c r="G5" s="125" t="s">
        <v>890</v>
      </c>
      <c r="H5" s="125" t="s">
        <v>891</v>
      </c>
      <c r="I5" s="1199" t="s">
        <v>161</v>
      </c>
      <c r="J5" s="125" t="s">
        <v>890</v>
      </c>
      <c r="K5" s="125" t="s">
        <v>891</v>
      </c>
      <c r="L5" s="1199" t="s">
        <v>161</v>
      </c>
      <c r="M5" s="125" t="s">
        <v>890</v>
      </c>
      <c r="N5" s="125" t="s">
        <v>891</v>
      </c>
      <c r="O5" s="1199" t="s">
        <v>161</v>
      </c>
      <c r="P5" s="125" t="s">
        <v>890</v>
      </c>
      <c r="Q5" s="125" t="s">
        <v>891</v>
      </c>
      <c r="R5" s="1199" t="s">
        <v>161</v>
      </c>
      <c r="S5" s="125" t="s">
        <v>890</v>
      </c>
      <c r="T5" s="125" t="s">
        <v>891</v>
      </c>
      <c r="U5" s="1199" t="s">
        <v>161</v>
      </c>
      <c r="V5" s="125" t="s">
        <v>890</v>
      </c>
      <c r="W5" s="125" t="s">
        <v>891</v>
      </c>
      <c r="X5" s="1199" t="s">
        <v>161</v>
      </c>
      <c r="Y5" s="125" t="s">
        <v>890</v>
      </c>
      <c r="Z5" s="125" t="s">
        <v>891</v>
      </c>
      <c r="AA5" s="1824"/>
    </row>
    <row r="6" spans="1:27" ht="13.5" customHeight="1">
      <c r="A6" s="1788" t="s">
        <v>126</v>
      </c>
      <c r="B6" s="1706"/>
      <c r="C6" s="1200">
        <v>355</v>
      </c>
      <c r="D6" s="1201">
        <v>106</v>
      </c>
      <c r="E6" s="1201">
        <v>3691</v>
      </c>
      <c r="F6" s="1201">
        <v>106794</v>
      </c>
      <c r="G6" s="1201">
        <f>SUM(J6+M6+P6+S6+V6+Y6)</f>
        <v>54764</v>
      </c>
      <c r="H6" s="1201">
        <v>52032</v>
      </c>
      <c r="I6" s="1201">
        <f>SUM(J6:K6)</f>
        <v>15728</v>
      </c>
      <c r="J6" s="1201">
        <v>8073</v>
      </c>
      <c r="K6" s="1201">
        <v>7655</v>
      </c>
      <c r="L6" s="1201">
        <f>SUM(M6:N6)</f>
        <v>16452</v>
      </c>
      <c r="M6" s="1201">
        <v>8353</v>
      </c>
      <c r="N6" s="1201">
        <v>8099</v>
      </c>
      <c r="O6" s="1201">
        <f>SUM(P6:Q6)</f>
        <v>17953</v>
      </c>
      <c r="P6" s="1201">
        <v>9227</v>
      </c>
      <c r="Q6" s="1201">
        <v>8726</v>
      </c>
      <c r="R6" s="1201">
        <f>SUM(S6:T6)</f>
        <v>18162</v>
      </c>
      <c r="S6" s="1201">
        <v>9479</v>
      </c>
      <c r="T6" s="1201">
        <v>8683</v>
      </c>
      <c r="U6" s="1201">
        <f>SUM(V6:W6)</f>
        <v>18969</v>
      </c>
      <c r="V6" s="1201">
        <v>9776</v>
      </c>
      <c r="W6" s="1201">
        <v>9193</v>
      </c>
      <c r="X6" s="1201">
        <f>SUM(Y6:Z6)</f>
        <v>19530</v>
      </c>
      <c r="Y6" s="1201">
        <v>9856</v>
      </c>
      <c r="Z6" s="1201">
        <v>9674</v>
      </c>
      <c r="AA6" s="931">
        <v>5023</v>
      </c>
    </row>
    <row r="7" spans="1:27" ht="13.5" customHeight="1">
      <c r="A7" s="1148"/>
      <c r="B7" s="99"/>
      <c r="C7" s="100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937"/>
    </row>
    <row r="8" spans="1:27" s="166" customFormat="1" ht="13.5" customHeight="1">
      <c r="A8" s="1325" t="s">
        <v>127</v>
      </c>
      <c r="B8" s="1326"/>
      <c r="C8" s="104">
        <f aca="true" t="shared" si="0" ref="C8:AA8">SUM(C10+C26)</f>
        <v>357</v>
      </c>
      <c r="D8" s="105">
        <f t="shared" si="0"/>
        <v>100</v>
      </c>
      <c r="E8" s="105">
        <f t="shared" si="0"/>
        <v>3708</v>
      </c>
      <c r="F8" s="105">
        <f t="shared" si="0"/>
        <v>104979</v>
      </c>
      <c r="G8" s="105">
        <f t="shared" si="0"/>
        <v>53965</v>
      </c>
      <c r="H8" s="105">
        <f t="shared" si="0"/>
        <v>51014</v>
      </c>
      <c r="I8" s="105">
        <f t="shared" si="0"/>
        <v>17705</v>
      </c>
      <c r="J8" s="105">
        <f t="shared" si="0"/>
        <v>9051</v>
      </c>
      <c r="K8" s="105">
        <f t="shared" si="0"/>
        <v>8654</v>
      </c>
      <c r="L8" s="105">
        <f t="shared" si="0"/>
        <v>15730</v>
      </c>
      <c r="M8" s="105">
        <f t="shared" si="0"/>
        <v>8076</v>
      </c>
      <c r="N8" s="105">
        <f t="shared" si="0"/>
        <v>7654</v>
      </c>
      <c r="O8" s="105">
        <f t="shared" si="0"/>
        <v>16420</v>
      </c>
      <c r="P8" s="105">
        <f t="shared" si="0"/>
        <v>8328</v>
      </c>
      <c r="Q8" s="105">
        <f t="shared" si="0"/>
        <v>8092</v>
      </c>
      <c r="R8" s="105">
        <f t="shared" si="0"/>
        <v>17979</v>
      </c>
      <c r="S8" s="105">
        <f t="shared" si="0"/>
        <v>9255</v>
      </c>
      <c r="T8" s="105">
        <f t="shared" si="0"/>
        <v>8724</v>
      </c>
      <c r="U8" s="105">
        <f t="shared" si="0"/>
        <v>18174</v>
      </c>
      <c r="V8" s="105">
        <f t="shared" si="0"/>
        <v>9481</v>
      </c>
      <c r="W8" s="105">
        <f t="shared" si="0"/>
        <v>8693</v>
      </c>
      <c r="X8" s="105">
        <f t="shared" si="0"/>
        <v>18971</v>
      </c>
      <c r="Y8" s="105">
        <f t="shared" si="0"/>
        <v>9774</v>
      </c>
      <c r="Z8" s="105">
        <f t="shared" si="0"/>
        <v>9197</v>
      </c>
      <c r="AA8" s="334">
        <f t="shared" si="0"/>
        <v>5043</v>
      </c>
    </row>
    <row r="9" spans="1:27" s="166" customFormat="1" ht="13.5" customHeight="1">
      <c r="A9" s="135"/>
      <c r="B9" s="145"/>
      <c r="C9" s="104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334"/>
    </row>
    <row r="10" spans="1:27" s="166" customFormat="1" ht="13.5" customHeight="1">
      <c r="A10" s="1325" t="s">
        <v>971</v>
      </c>
      <c r="B10" s="1835"/>
      <c r="C10" s="104">
        <f aca="true" t="shared" si="1" ref="C10:AA10">SUM(C12:C24)</f>
        <v>175</v>
      </c>
      <c r="D10" s="105">
        <f t="shared" si="1"/>
        <v>43</v>
      </c>
      <c r="E10" s="105">
        <f t="shared" si="1"/>
        <v>2295</v>
      </c>
      <c r="F10" s="105">
        <f t="shared" si="1"/>
        <v>72663</v>
      </c>
      <c r="G10" s="105">
        <f t="shared" si="1"/>
        <v>37368</v>
      </c>
      <c r="H10" s="105">
        <f t="shared" si="1"/>
        <v>35295</v>
      </c>
      <c r="I10" s="105">
        <f t="shared" si="1"/>
        <v>12564</v>
      </c>
      <c r="J10" s="105">
        <f t="shared" si="1"/>
        <v>6407</v>
      </c>
      <c r="K10" s="105">
        <f t="shared" si="1"/>
        <v>6157</v>
      </c>
      <c r="L10" s="105">
        <f t="shared" si="1"/>
        <v>11093</v>
      </c>
      <c r="M10" s="105">
        <f t="shared" si="1"/>
        <v>5719</v>
      </c>
      <c r="N10" s="105">
        <f t="shared" si="1"/>
        <v>5374</v>
      </c>
      <c r="O10" s="105">
        <f t="shared" si="1"/>
        <v>11570</v>
      </c>
      <c r="P10" s="105">
        <f t="shared" si="1"/>
        <v>5906</v>
      </c>
      <c r="Q10" s="105">
        <f t="shared" si="1"/>
        <v>5664</v>
      </c>
      <c r="R10" s="105">
        <f t="shared" si="1"/>
        <v>12347</v>
      </c>
      <c r="S10" s="105">
        <f t="shared" si="1"/>
        <v>6353</v>
      </c>
      <c r="T10" s="105">
        <f t="shared" si="1"/>
        <v>5994</v>
      </c>
      <c r="U10" s="105">
        <f t="shared" si="1"/>
        <v>12403</v>
      </c>
      <c r="V10" s="105">
        <f t="shared" si="1"/>
        <v>6472</v>
      </c>
      <c r="W10" s="105">
        <f t="shared" si="1"/>
        <v>5931</v>
      </c>
      <c r="X10" s="105">
        <f t="shared" si="1"/>
        <v>12686</v>
      </c>
      <c r="Y10" s="105">
        <f t="shared" si="1"/>
        <v>6511</v>
      </c>
      <c r="Z10" s="105">
        <f t="shared" si="1"/>
        <v>6175</v>
      </c>
      <c r="AA10" s="334">
        <f t="shared" si="1"/>
        <v>3042</v>
      </c>
    </row>
    <row r="11" spans="1:27" ht="13.5" customHeight="1">
      <c r="A11" s="1202"/>
      <c r="B11" s="99"/>
      <c r="C11" s="100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937"/>
    </row>
    <row r="12" spans="1:27" ht="12" customHeight="1">
      <c r="A12" s="172"/>
      <c r="B12" s="99" t="s">
        <v>892</v>
      </c>
      <c r="C12" s="100">
        <v>33</v>
      </c>
      <c r="D12" s="101">
        <v>3</v>
      </c>
      <c r="E12" s="101">
        <v>531</v>
      </c>
      <c r="F12" s="101">
        <f aca="true" t="shared" si="2" ref="F12:F24">SUM(G12:H12)</f>
        <v>18293</v>
      </c>
      <c r="G12" s="101">
        <f aca="true" t="shared" si="3" ref="G12:G24">SUM(J12+M12+P12+S12+V12+Y12)</f>
        <v>9388</v>
      </c>
      <c r="H12" s="101">
        <f aca="true" t="shared" si="4" ref="H12:H24">SUM(K12+N12+Q12+T12+W12+Z12)</f>
        <v>8905</v>
      </c>
      <c r="I12" s="101">
        <f aca="true" t="shared" si="5" ref="I12:I24">SUM(J12:K12)</f>
        <v>3344</v>
      </c>
      <c r="J12" s="101">
        <v>1710</v>
      </c>
      <c r="K12" s="101">
        <v>1634</v>
      </c>
      <c r="L12" s="101">
        <f aca="true" t="shared" si="6" ref="L12:L24">SUM(M12:N12)</f>
        <v>2848</v>
      </c>
      <c r="M12" s="101">
        <v>1451</v>
      </c>
      <c r="N12" s="101">
        <v>1397</v>
      </c>
      <c r="O12" s="101">
        <f aca="true" t="shared" si="7" ref="O12:O24">SUM(P12:Q12)</f>
        <v>2934</v>
      </c>
      <c r="P12" s="101">
        <v>1480</v>
      </c>
      <c r="Q12" s="101">
        <v>1454</v>
      </c>
      <c r="R12" s="101">
        <f aca="true" t="shared" si="8" ref="R12:R24">SUM(S12:T12)</f>
        <v>3141</v>
      </c>
      <c r="S12" s="101">
        <v>1635</v>
      </c>
      <c r="T12" s="101">
        <v>1506</v>
      </c>
      <c r="U12" s="101">
        <f aca="true" t="shared" si="9" ref="U12:U24">SUM(V12:W12)</f>
        <v>3060</v>
      </c>
      <c r="V12" s="101">
        <v>1595</v>
      </c>
      <c r="W12" s="101">
        <v>1465</v>
      </c>
      <c r="X12" s="101">
        <f aca="true" t="shared" si="10" ref="X12:X24">SUM(Y12:Z12)</f>
        <v>2966</v>
      </c>
      <c r="Y12" s="101">
        <v>1517</v>
      </c>
      <c r="Z12" s="101">
        <v>1449</v>
      </c>
      <c r="AA12" s="937">
        <v>701</v>
      </c>
    </row>
    <row r="13" spans="1:27" ht="13.5" customHeight="1">
      <c r="A13" s="172"/>
      <c r="B13" s="99" t="s">
        <v>893</v>
      </c>
      <c r="C13" s="100">
        <v>19</v>
      </c>
      <c r="D13" s="101">
        <v>12</v>
      </c>
      <c r="E13" s="101">
        <v>267</v>
      </c>
      <c r="F13" s="101">
        <f t="shared" si="2"/>
        <v>8222</v>
      </c>
      <c r="G13" s="101">
        <f t="shared" si="3"/>
        <v>4207</v>
      </c>
      <c r="H13" s="101">
        <f t="shared" si="4"/>
        <v>4015</v>
      </c>
      <c r="I13" s="101">
        <f t="shared" si="5"/>
        <v>1447</v>
      </c>
      <c r="J13" s="101">
        <v>729</v>
      </c>
      <c r="K13" s="101">
        <v>718</v>
      </c>
      <c r="L13" s="101">
        <f t="shared" si="6"/>
        <v>1261</v>
      </c>
      <c r="M13" s="101">
        <v>644</v>
      </c>
      <c r="N13" s="101">
        <v>617</v>
      </c>
      <c r="O13" s="101">
        <f t="shared" si="7"/>
        <v>1320</v>
      </c>
      <c r="P13" s="101">
        <v>686</v>
      </c>
      <c r="Q13" s="101">
        <v>634</v>
      </c>
      <c r="R13" s="101">
        <f t="shared" si="8"/>
        <v>1346</v>
      </c>
      <c r="S13" s="101">
        <v>673</v>
      </c>
      <c r="T13" s="101">
        <v>673</v>
      </c>
      <c r="U13" s="101">
        <f t="shared" si="9"/>
        <v>1367</v>
      </c>
      <c r="V13" s="101">
        <v>708</v>
      </c>
      <c r="W13" s="101">
        <v>659</v>
      </c>
      <c r="X13" s="101">
        <f t="shared" si="10"/>
        <v>1481</v>
      </c>
      <c r="Y13" s="101">
        <v>767</v>
      </c>
      <c r="Z13" s="101">
        <v>714</v>
      </c>
      <c r="AA13" s="937">
        <v>353</v>
      </c>
    </row>
    <row r="14" spans="1:27" ht="13.5" customHeight="1">
      <c r="A14" s="172"/>
      <c r="B14" s="99" t="s">
        <v>894</v>
      </c>
      <c r="C14" s="100">
        <v>20</v>
      </c>
      <c r="D14" s="101">
        <v>1</v>
      </c>
      <c r="E14" s="101">
        <v>266</v>
      </c>
      <c r="F14" s="101">
        <f t="shared" si="2"/>
        <v>8762</v>
      </c>
      <c r="G14" s="101">
        <f t="shared" si="3"/>
        <v>4519</v>
      </c>
      <c r="H14" s="101">
        <f t="shared" si="4"/>
        <v>4243</v>
      </c>
      <c r="I14" s="101">
        <f t="shared" si="5"/>
        <v>1493</v>
      </c>
      <c r="J14" s="101">
        <v>783</v>
      </c>
      <c r="K14" s="101">
        <v>710</v>
      </c>
      <c r="L14" s="101">
        <f t="shared" si="6"/>
        <v>1355</v>
      </c>
      <c r="M14" s="101">
        <v>689</v>
      </c>
      <c r="N14" s="101">
        <v>666</v>
      </c>
      <c r="O14" s="101">
        <f t="shared" si="7"/>
        <v>1418</v>
      </c>
      <c r="P14" s="101">
        <v>728</v>
      </c>
      <c r="Q14" s="101">
        <v>690</v>
      </c>
      <c r="R14" s="101">
        <f t="shared" si="8"/>
        <v>1477</v>
      </c>
      <c r="S14" s="101">
        <v>752</v>
      </c>
      <c r="T14" s="101">
        <v>725</v>
      </c>
      <c r="U14" s="101">
        <f t="shared" si="9"/>
        <v>1489</v>
      </c>
      <c r="V14" s="101">
        <v>770</v>
      </c>
      <c r="W14" s="101">
        <v>719</v>
      </c>
      <c r="X14" s="101">
        <f t="shared" si="10"/>
        <v>1530</v>
      </c>
      <c r="Y14" s="101">
        <v>797</v>
      </c>
      <c r="Z14" s="101">
        <v>733</v>
      </c>
      <c r="AA14" s="937">
        <v>344</v>
      </c>
    </row>
    <row r="15" spans="1:27" ht="13.5" customHeight="1">
      <c r="A15" s="172"/>
      <c r="B15" s="99" t="s">
        <v>895</v>
      </c>
      <c r="C15" s="100">
        <v>21</v>
      </c>
      <c r="D15" s="102">
        <v>0</v>
      </c>
      <c r="E15" s="101">
        <v>253</v>
      </c>
      <c r="F15" s="101">
        <f t="shared" si="2"/>
        <v>8675</v>
      </c>
      <c r="G15" s="101">
        <f t="shared" si="3"/>
        <v>4487</v>
      </c>
      <c r="H15" s="101">
        <f t="shared" si="4"/>
        <v>4188</v>
      </c>
      <c r="I15" s="101">
        <f t="shared" si="5"/>
        <v>1542</v>
      </c>
      <c r="J15" s="101">
        <v>793</v>
      </c>
      <c r="K15" s="101">
        <v>749</v>
      </c>
      <c r="L15" s="101">
        <f t="shared" si="6"/>
        <v>1335</v>
      </c>
      <c r="M15" s="101">
        <v>718</v>
      </c>
      <c r="N15" s="101">
        <v>617</v>
      </c>
      <c r="O15" s="101">
        <f t="shared" si="7"/>
        <v>1380</v>
      </c>
      <c r="P15" s="101">
        <v>677</v>
      </c>
      <c r="Q15" s="101">
        <v>703</v>
      </c>
      <c r="R15" s="101">
        <f t="shared" si="8"/>
        <v>1417</v>
      </c>
      <c r="S15" s="101">
        <v>746</v>
      </c>
      <c r="T15" s="101">
        <v>671</v>
      </c>
      <c r="U15" s="101">
        <f t="shared" si="9"/>
        <v>1531</v>
      </c>
      <c r="V15" s="101">
        <v>798</v>
      </c>
      <c r="W15" s="101">
        <v>733</v>
      </c>
      <c r="X15" s="101">
        <f t="shared" si="10"/>
        <v>1470</v>
      </c>
      <c r="Y15" s="101">
        <v>755</v>
      </c>
      <c r="Z15" s="101">
        <v>715</v>
      </c>
      <c r="AA15" s="937">
        <v>331</v>
      </c>
    </row>
    <row r="16" spans="1:27" ht="13.5" customHeight="1">
      <c r="A16" s="172"/>
      <c r="B16" s="99" t="s">
        <v>896</v>
      </c>
      <c r="C16" s="100">
        <v>11</v>
      </c>
      <c r="D16" s="101">
        <v>6</v>
      </c>
      <c r="E16" s="101">
        <v>142</v>
      </c>
      <c r="F16" s="101">
        <f t="shared" si="2"/>
        <v>3935</v>
      </c>
      <c r="G16" s="101">
        <f t="shared" si="3"/>
        <v>2039</v>
      </c>
      <c r="H16" s="101">
        <f t="shared" si="4"/>
        <v>1896</v>
      </c>
      <c r="I16" s="101">
        <f t="shared" si="5"/>
        <v>671</v>
      </c>
      <c r="J16" s="101">
        <v>337</v>
      </c>
      <c r="K16" s="101">
        <v>334</v>
      </c>
      <c r="L16" s="101">
        <f t="shared" si="6"/>
        <v>568</v>
      </c>
      <c r="M16" s="101">
        <v>309</v>
      </c>
      <c r="N16" s="101">
        <v>259</v>
      </c>
      <c r="O16" s="101">
        <f t="shared" si="7"/>
        <v>598</v>
      </c>
      <c r="P16" s="101">
        <v>316</v>
      </c>
      <c r="Q16" s="101">
        <v>282</v>
      </c>
      <c r="R16" s="101">
        <f t="shared" si="8"/>
        <v>704</v>
      </c>
      <c r="S16" s="101">
        <v>359</v>
      </c>
      <c r="T16" s="101">
        <v>345</v>
      </c>
      <c r="U16" s="101">
        <f t="shared" si="9"/>
        <v>672</v>
      </c>
      <c r="V16" s="101">
        <v>349</v>
      </c>
      <c r="W16" s="101">
        <v>323</v>
      </c>
      <c r="X16" s="101">
        <f t="shared" si="10"/>
        <v>722</v>
      </c>
      <c r="Y16" s="101">
        <v>369</v>
      </c>
      <c r="Z16" s="101">
        <v>353</v>
      </c>
      <c r="AA16" s="937">
        <v>192</v>
      </c>
    </row>
    <row r="17" spans="1:27" ht="13.5" customHeight="1">
      <c r="A17" s="172"/>
      <c r="B17" s="99" t="s">
        <v>897</v>
      </c>
      <c r="C17" s="100">
        <v>10</v>
      </c>
      <c r="D17" s="102">
        <v>1</v>
      </c>
      <c r="E17" s="101">
        <v>115</v>
      </c>
      <c r="F17" s="101">
        <f t="shared" si="2"/>
        <v>3404</v>
      </c>
      <c r="G17" s="101">
        <f t="shared" si="3"/>
        <v>1724</v>
      </c>
      <c r="H17" s="101">
        <f t="shared" si="4"/>
        <v>1680</v>
      </c>
      <c r="I17" s="101">
        <f t="shared" si="5"/>
        <v>528</v>
      </c>
      <c r="J17" s="101">
        <v>269</v>
      </c>
      <c r="K17" s="101">
        <v>259</v>
      </c>
      <c r="L17" s="101">
        <f t="shared" si="6"/>
        <v>502</v>
      </c>
      <c r="M17" s="101">
        <v>256</v>
      </c>
      <c r="N17" s="101">
        <v>246</v>
      </c>
      <c r="O17" s="101">
        <f t="shared" si="7"/>
        <v>554</v>
      </c>
      <c r="P17" s="101">
        <v>288</v>
      </c>
      <c r="Q17" s="101">
        <v>266</v>
      </c>
      <c r="R17" s="101">
        <f t="shared" si="8"/>
        <v>548</v>
      </c>
      <c r="S17" s="101">
        <v>276</v>
      </c>
      <c r="T17" s="101">
        <v>272</v>
      </c>
      <c r="U17" s="101">
        <f t="shared" si="9"/>
        <v>621</v>
      </c>
      <c r="V17" s="101">
        <v>322</v>
      </c>
      <c r="W17" s="101">
        <v>299</v>
      </c>
      <c r="X17" s="101">
        <f t="shared" si="10"/>
        <v>651</v>
      </c>
      <c r="Y17" s="101">
        <v>313</v>
      </c>
      <c r="Z17" s="101">
        <v>338</v>
      </c>
      <c r="AA17" s="937">
        <v>157</v>
      </c>
    </row>
    <row r="18" spans="1:27" ht="13.5" customHeight="1">
      <c r="A18" s="172"/>
      <c r="B18" s="99" t="s">
        <v>898</v>
      </c>
      <c r="C18" s="100">
        <v>9</v>
      </c>
      <c r="D18" s="101">
        <v>6</v>
      </c>
      <c r="E18" s="101">
        <v>101</v>
      </c>
      <c r="F18" s="101">
        <f t="shared" si="2"/>
        <v>3098</v>
      </c>
      <c r="G18" s="101">
        <f t="shared" si="3"/>
        <v>1642</v>
      </c>
      <c r="H18" s="101">
        <f t="shared" si="4"/>
        <v>1456</v>
      </c>
      <c r="I18" s="101">
        <f t="shared" si="5"/>
        <v>509</v>
      </c>
      <c r="J18" s="101">
        <v>272</v>
      </c>
      <c r="K18" s="101">
        <v>237</v>
      </c>
      <c r="L18" s="101">
        <f t="shared" si="6"/>
        <v>491</v>
      </c>
      <c r="M18" s="101">
        <v>253</v>
      </c>
      <c r="N18" s="101">
        <v>238</v>
      </c>
      <c r="O18" s="101">
        <f t="shared" si="7"/>
        <v>497</v>
      </c>
      <c r="P18" s="101">
        <v>266</v>
      </c>
      <c r="Q18" s="101">
        <v>231</v>
      </c>
      <c r="R18" s="101">
        <f t="shared" si="8"/>
        <v>486</v>
      </c>
      <c r="S18" s="101">
        <v>264</v>
      </c>
      <c r="T18" s="101">
        <v>222</v>
      </c>
      <c r="U18" s="101">
        <f t="shared" si="9"/>
        <v>554</v>
      </c>
      <c r="V18" s="101">
        <v>286</v>
      </c>
      <c r="W18" s="101">
        <v>268</v>
      </c>
      <c r="X18" s="101">
        <f t="shared" si="10"/>
        <v>561</v>
      </c>
      <c r="Y18" s="101">
        <v>301</v>
      </c>
      <c r="Z18" s="101">
        <v>260</v>
      </c>
      <c r="AA18" s="937">
        <v>134</v>
      </c>
    </row>
    <row r="19" spans="1:27" ht="13.5" customHeight="1">
      <c r="A19" s="172"/>
      <c r="B19" s="99" t="s">
        <v>899</v>
      </c>
      <c r="C19" s="100">
        <v>9</v>
      </c>
      <c r="D19" s="102">
        <v>0</v>
      </c>
      <c r="E19" s="101">
        <v>91</v>
      </c>
      <c r="F19" s="101">
        <f t="shared" si="2"/>
        <v>2712</v>
      </c>
      <c r="G19" s="101">
        <f t="shared" si="3"/>
        <v>1438</v>
      </c>
      <c r="H19" s="101">
        <f t="shared" si="4"/>
        <v>1274</v>
      </c>
      <c r="I19" s="101">
        <f t="shared" si="5"/>
        <v>434</v>
      </c>
      <c r="J19" s="101">
        <v>232</v>
      </c>
      <c r="K19" s="101">
        <v>202</v>
      </c>
      <c r="L19" s="101">
        <f t="shared" si="6"/>
        <v>405</v>
      </c>
      <c r="M19" s="101">
        <v>217</v>
      </c>
      <c r="N19" s="101">
        <v>188</v>
      </c>
      <c r="O19" s="101">
        <f t="shared" si="7"/>
        <v>426</v>
      </c>
      <c r="P19" s="101">
        <v>235</v>
      </c>
      <c r="Q19" s="101">
        <v>191</v>
      </c>
      <c r="R19" s="101">
        <f t="shared" si="8"/>
        <v>503</v>
      </c>
      <c r="S19" s="101">
        <v>269</v>
      </c>
      <c r="T19" s="101">
        <v>234</v>
      </c>
      <c r="U19" s="101">
        <f t="shared" si="9"/>
        <v>466</v>
      </c>
      <c r="V19" s="101">
        <v>245</v>
      </c>
      <c r="W19" s="101">
        <v>221</v>
      </c>
      <c r="X19" s="101">
        <f t="shared" si="10"/>
        <v>478</v>
      </c>
      <c r="Y19" s="101">
        <v>240</v>
      </c>
      <c r="Z19" s="101">
        <v>238</v>
      </c>
      <c r="AA19" s="937">
        <v>127</v>
      </c>
    </row>
    <row r="20" spans="1:27" ht="13.5" customHeight="1">
      <c r="A20" s="172"/>
      <c r="B20" s="99" t="s">
        <v>900</v>
      </c>
      <c r="C20" s="100">
        <v>6</v>
      </c>
      <c r="D20" s="102">
        <v>3</v>
      </c>
      <c r="E20" s="101">
        <v>100</v>
      </c>
      <c r="F20" s="101">
        <f t="shared" si="2"/>
        <v>2867</v>
      </c>
      <c r="G20" s="101">
        <f t="shared" si="3"/>
        <v>1452</v>
      </c>
      <c r="H20" s="101">
        <f t="shared" si="4"/>
        <v>1415</v>
      </c>
      <c r="I20" s="101">
        <f t="shared" si="5"/>
        <v>490</v>
      </c>
      <c r="J20" s="101">
        <v>242</v>
      </c>
      <c r="K20" s="101">
        <v>248</v>
      </c>
      <c r="L20" s="101">
        <f t="shared" si="6"/>
        <v>438</v>
      </c>
      <c r="M20" s="101">
        <v>209</v>
      </c>
      <c r="N20" s="101">
        <v>229</v>
      </c>
      <c r="O20" s="101">
        <f t="shared" si="7"/>
        <v>467</v>
      </c>
      <c r="P20" s="101">
        <v>234</v>
      </c>
      <c r="Q20" s="101">
        <v>233</v>
      </c>
      <c r="R20" s="101">
        <f t="shared" si="8"/>
        <v>479</v>
      </c>
      <c r="S20" s="101">
        <v>235</v>
      </c>
      <c r="T20" s="101">
        <v>244</v>
      </c>
      <c r="U20" s="101">
        <f t="shared" si="9"/>
        <v>474</v>
      </c>
      <c r="V20" s="101">
        <v>254</v>
      </c>
      <c r="W20" s="101">
        <v>220</v>
      </c>
      <c r="X20" s="101">
        <f t="shared" si="10"/>
        <v>519</v>
      </c>
      <c r="Y20" s="101">
        <v>278</v>
      </c>
      <c r="Z20" s="101">
        <v>241</v>
      </c>
      <c r="AA20" s="937">
        <v>131</v>
      </c>
    </row>
    <row r="21" spans="1:27" ht="13.5" customHeight="1">
      <c r="A21" s="172"/>
      <c r="B21" s="99" t="s">
        <v>901</v>
      </c>
      <c r="C21" s="100">
        <v>10</v>
      </c>
      <c r="D21" s="102">
        <v>1</v>
      </c>
      <c r="E21" s="101">
        <v>125</v>
      </c>
      <c r="F21" s="101">
        <f t="shared" si="2"/>
        <v>3913</v>
      </c>
      <c r="G21" s="101">
        <f t="shared" si="3"/>
        <v>1977</v>
      </c>
      <c r="H21" s="101">
        <f t="shared" si="4"/>
        <v>1936</v>
      </c>
      <c r="I21" s="101">
        <f t="shared" si="5"/>
        <v>713</v>
      </c>
      <c r="J21" s="101">
        <v>334</v>
      </c>
      <c r="K21" s="101">
        <v>379</v>
      </c>
      <c r="L21" s="101">
        <f t="shared" si="6"/>
        <v>584</v>
      </c>
      <c r="M21" s="101">
        <v>304</v>
      </c>
      <c r="N21" s="101">
        <v>280</v>
      </c>
      <c r="O21" s="101">
        <f t="shared" si="7"/>
        <v>602</v>
      </c>
      <c r="P21" s="101">
        <v>289</v>
      </c>
      <c r="Q21" s="101">
        <v>313</v>
      </c>
      <c r="R21" s="101">
        <f t="shared" si="8"/>
        <v>680</v>
      </c>
      <c r="S21" s="101">
        <v>335</v>
      </c>
      <c r="T21" s="101">
        <v>345</v>
      </c>
      <c r="U21" s="101">
        <f t="shared" si="9"/>
        <v>676</v>
      </c>
      <c r="V21" s="101">
        <v>362</v>
      </c>
      <c r="W21" s="101">
        <v>314</v>
      </c>
      <c r="X21" s="101">
        <f t="shared" si="10"/>
        <v>658</v>
      </c>
      <c r="Y21" s="101">
        <v>353</v>
      </c>
      <c r="Z21" s="101">
        <v>305</v>
      </c>
      <c r="AA21" s="937">
        <v>165</v>
      </c>
    </row>
    <row r="22" spans="1:27" ht="13.5" customHeight="1">
      <c r="A22" s="172"/>
      <c r="B22" s="99" t="s">
        <v>902</v>
      </c>
      <c r="C22" s="100">
        <v>7</v>
      </c>
      <c r="D22" s="102">
        <v>3</v>
      </c>
      <c r="E22" s="101">
        <v>107</v>
      </c>
      <c r="F22" s="101">
        <f t="shared" si="2"/>
        <v>3417</v>
      </c>
      <c r="G22" s="101">
        <f t="shared" si="3"/>
        <v>1728</v>
      </c>
      <c r="H22" s="101">
        <f t="shared" si="4"/>
        <v>1689</v>
      </c>
      <c r="I22" s="101">
        <f t="shared" si="5"/>
        <v>556</v>
      </c>
      <c r="J22" s="101">
        <v>275</v>
      </c>
      <c r="K22" s="101">
        <v>281</v>
      </c>
      <c r="L22" s="101">
        <f t="shared" si="6"/>
        <v>504</v>
      </c>
      <c r="M22" s="101">
        <v>255</v>
      </c>
      <c r="N22" s="101">
        <v>249</v>
      </c>
      <c r="O22" s="101">
        <f t="shared" si="7"/>
        <v>555</v>
      </c>
      <c r="P22" s="101">
        <v>288</v>
      </c>
      <c r="Q22" s="101">
        <v>267</v>
      </c>
      <c r="R22" s="101">
        <f t="shared" si="8"/>
        <v>618</v>
      </c>
      <c r="S22" s="101">
        <v>313</v>
      </c>
      <c r="T22" s="101">
        <v>305</v>
      </c>
      <c r="U22" s="101">
        <f t="shared" si="9"/>
        <v>550</v>
      </c>
      <c r="V22" s="101">
        <v>282</v>
      </c>
      <c r="W22" s="101">
        <v>268</v>
      </c>
      <c r="X22" s="101">
        <f t="shared" si="10"/>
        <v>634</v>
      </c>
      <c r="Y22" s="101">
        <v>315</v>
      </c>
      <c r="Z22" s="101">
        <v>319</v>
      </c>
      <c r="AA22" s="937">
        <v>140</v>
      </c>
    </row>
    <row r="23" spans="1:27" ht="13.5" customHeight="1">
      <c r="A23" s="172"/>
      <c r="B23" s="99" t="s">
        <v>903</v>
      </c>
      <c r="C23" s="100">
        <v>12</v>
      </c>
      <c r="D23" s="102">
        <v>4</v>
      </c>
      <c r="E23" s="101">
        <v>89</v>
      </c>
      <c r="F23" s="101">
        <f t="shared" si="2"/>
        <v>2198</v>
      </c>
      <c r="G23" s="101">
        <f t="shared" si="3"/>
        <v>1140</v>
      </c>
      <c r="H23" s="101">
        <f t="shared" si="4"/>
        <v>1058</v>
      </c>
      <c r="I23" s="101">
        <f t="shared" si="5"/>
        <v>333</v>
      </c>
      <c r="J23" s="101">
        <v>178</v>
      </c>
      <c r="K23" s="101">
        <v>155</v>
      </c>
      <c r="L23" s="101">
        <f t="shared" si="6"/>
        <v>314</v>
      </c>
      <c r="M23" s="101">
        <v>168</v>
      </c>
      <c r="N23" s="101">
        <v>146</v>
      </c>
      <c r="O23" s="101">
        <f t="shared" si="7"/>
        <v>329</v>
      </c>
      <c r="P23" s="101">
        <v>170</v>
      </c>
      <c r="Q23" s="101">
        <v>159</v>
      </c>
      <c r="R23" s="101">
        <f t="shared" si="8"/>
        <v>396</v>
      </c>
      <c r="S23" s="101">
        <v>209</v>
      </c>
      <c r="T23" s="101">
        <v>187</v>
      </c>
      <c r="U23" s="101">
        <f t="shared" si="9"/>
        <v>382</v>
      </c>
      <c r="V23" s="101">
        <v>202</v>
      </c>
      <c r="W23" s="101">
        <v>180</v>
      </c>
      <c r="X23" s="101">
        <f t="shared" si="10"/>
        <v>444</v>
      </c>
      <c r="Y23" s="101">
        <v>213</v>
      </c>
      <c r="Z23" s="101">
        <v>231</v>
      </c>
      <c r="AA23" s="937">
        <v>123</v>
      </c>
    </row>
    <row r="24" spans="1:27" ht="13.5" customHeight="1">
      <c r="A24" s="172"/>
      <c r="B24" s="99" t="s">
        <v>904</v>
      </c>
      <c r="C24" s="100">
        <v>8</v>
      </c>
      <c r="D24" s="101">
        <v>3</v>
      </c>
      <c r="E24" s="101">
        <v>108</v>
      </c>
      <c r="F24" s="101">
        <f t="shared" si="2"/>
        <v>3167</v>
      </c>
      <c r="G24" s="101">
        <f t="shared" si="3"/>
        <v>1627</v>
      </c>
      <c r="H24" s="101">
        <f t="shared" si="4"/>
        <v>1540</v>
      </c>
      <c r="I24" s="101">
        <f t="shared" si="5"/>
        <v>504</v>
      </c>
      <c r="J24" s="101">
        <v>253</v>
      </c>
      <c r="K24" s="101">
        <v>251</v>
      </c>
      <c r="L24" s="101">
        <f t="shared" si="6"/>
        <v>488</v>
      </c>
      <c r="M24" s="101">
        <v>246</v>
      </c>
      <c r="N24" s="101">
        <v>242</v>
      </c>
      <c r="O24" s="101">
        <f t="shared" si="7"/>
        <v>490</v>
      </c>
      <c r="P24" s="101">
        <v>249</v>
      </c>
      <c r="Q24" s="101">
        <v>241</v>
      </c>
      <c r="R24" s="101">
        <f t="shared" si="8"/>
        <v>552</v>
      </c>
      <c r="S24" s="101">
        <v>287</v>
      </c>
      <c r="T24" s="101">
        <v>265</v>
      </c>
      <c r="U24" s="101">
        <f t="shared" si="9"/>
        <v>561</v>
      </c>
      <c r="V24" s="101">
        <v>299</v>
      </c>
      <c r="W24" s="101">
        <v>262</v>
      </c>
      <c r="X24" s="101">
        <f t="shared" si="10"/>
        <v>572</v>
      </c>
      <c r="Y24" s="101">
        <v>293</v>
      </c>
      <c r="Z24" s="101">
        <v>279</v>
      </c>
      <c r="AA24" s="937">
        <v>144</v>
      </c>
    </row>
    <row r="25" spans="1:27" ht="13.5" customHeight="1">
      <c r="A25" s="172"/>
      <c r="B25" s="99"/>
      <c r="C25" s="100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937"/>
    </row>
    <row r="26" spans="1:27" s="166" customFormat="1" ht="13.5" customHeight="1">
      <c r="A26" s="1325" t="s">
        <v>945</v>
      </c>
      <c r="B26" s="1819"/>
      <c r="C26" s="104">
        <f aca="true" t="shared" si="11" ref="C26:S26">SUM(C28,C32,C38,C41,C50,C59,C68,C71,C54)</f>
        <v>182</v>
      </c>
      <c r="D26" s="105">
        <f t="shared" si="11"/>
        <v>57</v>
      </c>
      <c r="E26" s="105">
        <f t="shared" si="11"/>
        <v>1413</v>
      </c>
      <c r="F26" s="105">
        <f t="shared" si="11"/>
        <v>32316</v>
      </c>
      <c r="G26" s="105">
        <f t="shared" si="11"/>
        <v>16597</v>
      </c>
      <c r="H26" s="105">
        <f t="shared" si="11"/>
        <v>15719</v>
      </c>
      <c r="I26" s="105">
        <f t="shared" si="11"/>
        <v>5141</v>
      </c>
      <c r="J26" s="105">
        <f t="shared" si="11"/>
        <v>2644</v>
      </c>
      <c r="K26" s="105">
        <f t="shared" si="11"/>
        <v>2497</v>
      </c>
      <c r="L26" s="105">
        <f t="shared" si="11"/>
        <v>4637</v>
      </c>
      <c r="M26" s="105">
        <f t="shared" si="11"/>
        <v>2357</v>
      </c>
      <c r="N26" s="105">
        <f t="shared" si="11"/>
        <v>2280</v>
      </c>
      <c r="O26" s="105">
        <f t="shared" si="11"/>
        <v>4850</v>
      </c>
      <c r="P26" s="105">
        <f t="shared" si="11"/>
        <v>2422</v>
      </c>
      <c r="Q26" s="105">
        <f t="shared" si="11"/>
        <v>2428</v>
      </c>
      <c r="R26" s="105">
        <f t="shared" si="11"/>
        <v>5632</v>
      </c>
      <c r="S26" s="105">
        <f t="shared" si="11"/>
        <v>2902</v>
      </c>
      <c r="T26" s="105">
        <v>2730</v>
      </c>
      <c r="U26" s="105">
        <f aca="true" t="shared" si="12" ref="U26:AA26">SUM(U28,U32,U38,U41,U50,U59,U68,U71,U54)</f>
        <v>5771</v>
      </c>
      <c r="V26" s="105">
        <f t="shared" si="12"/>
        <v>3009</v>
      </c>
      <c r="W26" s="105">
        <f t="shared" si="12"/>
        <v>2762</v>
      </c>
      <c r="X26" s="105">
        <f t="shared" si="12"/>
        <v>6285</v>
      </c>
      <c r="Y26" s="105">
        <f t="shared" si="12"/>
        <v>3263</v>
      </c>
      <c r="Z26" s="105">
        <f t="shared" si="12"/>
        <v>3022</v>
      </c>
      <c r="AA26" s="334">
        <f t="shared" si="12"/>
        <v>2001</v>
      </c>
    </row>
    <row r="27" spans="1:27" ht="13.5" customHeight="1">
      <c r="A27" s="135"/>
      <c r="B27" s="1203"/>
      <c r="C27" s="100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937"/>
    </row>
    <row r="28" spans="1:27" ht="13.5" customHeight="1">
      <c r="A28" s="1820" t="s">
        <v>982</v>
      </c>
      <c r="B28" s="1821"/>
      <c r="C28" s="100">
        <f aca="true" t="shared" si="13" ref="C28:AA28">SUM(C29:C30)</f>
        <v>7</v>
      </c>
      <c r="D28" s="101">
        <f t="shared" si="13"/>
        <v>0</v>
      </c>
      <c r="E28" s="101">
        <f t="shared" si="13"/>
        <v>72</v>
      </c>
      <c r="F28" s="101">
        <f t="shared" si="13"/>
        <v>2119</v>
      </c>
      <c r="G28" s="101">
        <f t="shared" si="13"/>
        <v>1083</v>
      </c>
      <c r="H28" s="101">
        <f t="shared" si="13"/>
        <v>1036</v>
      </c>
      <c r="I28" s="101">
        <f t="shared" si="13"/>
        <v>361</v>
      </c>
      <c r="J28" s="101">
        <f t="shared" si="13"/>
        <v>205</v>
      </c>
      <c r="K28" s="101">
        <f t="shared" si="13"/>
        <v>156</v>
      </c>
      <c r="L28" s="101">
        <f t="shared" si="13"/>
        <v>308</v>
      </c>
      <c r="M28" s="101">
        <f t="shared" si="13"/>
        <v>154</v>
      </c>
      <c r="N28" s="101">
        <f t="shared" si="13"/>
        <v>154</v>
      </c>
      <c r="O28" s="101">
        <f t="shared" si="13"/>
        <v>315</v>
      </c>
      <c r="P28" s="101">
        <f t="shared" si="13"/>
        <v>142</v>
      </c>
      <c r="Q28" s="101">
        <f t="shared" si="13"/>
        <v>173</v>
      </c>
      <c r="R28" s="101">
        <f t="shared" si="13"/>
        <v>346</v>
      </c>
      <c r="S28" s="101">
        <f t="shared" si="13"/>
        <v>181</v>
      </c>
      <c r="T28" s="101">
        <f t="shared" si="13"/>
        <v>165</v>
      </c>
      <c r="U28" s="101">
        <f t="shared" si="13"/>
        <v>378</v>
      </c>
      <c r="V28" s="101">
        <f t="shared" si="13"/>
        <v>197</v>
      </c>
      <c r="W28" s="101">
        <f t="shared" si="13"/>
        <v>181</v>
      </c>
      <c r="X28" s="101">
        <f t="shared" si="13"/>
        <v>411</v>
      </c>
      <c r="Y28" s="101">
        <f t="shared" si="13"/>
        <v>204</v>
      </c>
      <c r="Z28" s="101">
        <f t="shared" si="13"/>
        <v>207</v>
      </c>
      <c r="AA28" s="937">
        <f t="shared" si="13"/>
        <v>97</v>
      </c>
    </row>
    <row r="29" spans="1:27" ht="13.5" customHeight="1">
      <c r="A29" s="172"/>
      <c r="B29" s="99" t="s">
        <v>905</v>
      </c>
      <c r="C29" s="100">
        <v>5</v>
      </c>
      <c r="D29" s="102">
        <v>0</v>
      </c>
      <c r="E29" s="101">
        <v>44</v>
      </c>
      <c r="F29" s="101">
        <f>SUM(G29:H29)</f>
        <v>1223</v>
      </c>
      <c r="G29" s="101">
        <f>SUM(J29+M29+P29+S29+V29+Y29)</f>
        <v>622</v>
      </c>
      <c r="H29" s="101">
        <f>SUM(K29+N29+Q29+T29+W29+Z29)</f>
        <v>601</v>
      </c>
      <c r="I29" s="101">
        <f>SUM(J29:K29)</f>
        <v>201</v>
      </c>
      <c r="J29" s="101">
        <v>108</v>
      </c>
      <c r="K29" s="101">
        <v>93</v>
      </c>
      <c r="L29" s="101">
        <f>SUM(M29:N29)</f>
        <v>171</v>
      </c>
      <c r="M29" s="101">
        <v>83</v>
      </c>
      <c r="N29" s="101">
        <v>88</v>
      </c>
      <c r="O29" s="101">
        <f>SUM(P29:Q29)</f>
        <v>176</v>
      </c>
      <c r="P29" s="101">
        <v>81</v>
      </c>
      <c r="Q29" s="101">
        <v>95</v>
      </c>
      <c r="R29" s="101">
        <f>SUM(S29:T29)</f>
        <v>222</v>
      </c>
      <c r="S29" s="101">
        <v>123</v>
      </c>
      <c r="T29" s="101">
        <v>99</v>
      </c>
      <c r="U29" s="101">
        <f>SUM(V29:W29)</f>
        <v>218</v>
      </c>
      <c r="V29" s="101">
        <v>112</v>
      </c>
      <c r="W29" s="101">
        <v>106</v>
      </c>
      <c r="X29" s="101">
        <f>SUM(Y29:Z29)</f>
        <v>235</v>
      </c>
      <c r="Y29" s="101">
        <v>115</v>
      </c>
      <c r="Z29" s="101">
        <v>120</v>
      </c>
      <c r="AA29" s="937">
        <v>60</v>
      </c>
    </row>
    <row r="30" spans="1:27" ht="13.5" customHeight="1">
      <c r="A30" s="172"/>
      <c r="B30" s="99" t="s">
        <v>906</v>
      </c>
      <c r="C30" s="100">
        <v>2</v>
      </c>
      <c r="D30" s="102">
        <v>0</v>
      </c>
      <c r="E30" s="101">
        <v>28</v>
      </c>
      <c r="F30" s="101">
        <f>SUM(G30:H30)</f>
        <v>896</v>
      </c>
      <c r="G30" s="101">
        <f>SUM(J30+M30+P30+S30+V30+Y30)</f>
        <v>461</v>
      </c>
      <c r="H30" s="101">
        <f>SUM(K30+N30+Q30+T30+W30+Z30)</f>
        <v>435</v>
      </c>
      <c r="I30" s="101">
        <f>SUM(J30:K30)</f>
        <v>160</v>
      </c>
      <c r="J30" s="101">
        <v>97</v>
      </c>
      <c r="K30" s="101">
        <v>63</v>
      </c>
      <c r="L30" s="101">
        <f>SUM(M30:N30)</f>
        <v>137</v>
      </c>
      <c r="M30" s="101">
        <v>71</v>
      </c>
      <c r="N30" s="101">
        <v>66</v>
      </c>
      <c r="O30" s="101">
        <f>SUM(P30:Q30)</f>
        <v>139</v>
      </c>
      <c r="P30" s="101">
        <v>61</v>
      </c>
      <c r="Q30" s="101">
        <v>78</v>
      </c>
      <c r="R30" s="101">
        <f>SUM(S30:T30)</f>
        <v>124</v>
      </c>
      <c r="S30" s="101">
        <v>58</v>
      </c>
      <c r="T30" s="101">
        <v>66</v>
      </c>
      <c r="U30" s="101">
        <f>SUM(V30:W30)</f>
        <v>160</v>
      </c>
      <c r="V30" s="101">
        <v>85</v>
      </c>
      <c r="W30" s="101">
        <v>75</v>
      </c>
      <c r="X30" s="101">
        <f>SUM(Y30:Z30)</f>
        <v>176</v>
      </c>
      <c r="Y30" s="101">
        <v>89</v>
      </c>
      <c r="Z30" s="101">
        <v>87</v>
      </c>
      <c r="AA30" s="937">
        <v>37</v>
      </c>
    </row>
    <row r="31" spans="1:27" ht="13.5" customHeight="1">
      <c r="A31" s="172"/>
      <c r="B31" s="99"/>
      <c r="C31" s="100"/>
      <c r="D31" s="102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937"/>
    </row>
    <row r="32" spans="1:27" ht="13.5" customHeight="1">
      <c r="A32" s="1788" t="s">
        <v>983</v>
      </c>
      <c r="B32" s="1818"/>
      <c r="C32" s="100">
        <f aca="true" t="shared" si="14" ref="C32:AA32">SUM(C33:C36)</f>
        <v>33</v>
      </c>
      <c r="D32" s="101">
        <f t="shared" si="14"/>
        <v>9</v>
      </c>
      <c r="E32" s="101">
        <f t="shared" si="14"/>
        <v>232</v>
      </c>
      <c r="F32" s="101">
        <f t="shared" si="14"/>
        <v>4726</v>
      </c>
      <c r="G32" s="101">
        <f t="shared" si="14"/>
        <v>2421</v>
      </c>
      <c r="H32" s="101">
        <f t="shared" si="14"/>
        <v>2305</v>
      </c>
      <c r="I32" s="101">
        <f t="shared" si="14"/>
        <v>745</v>
      </c>
      <c r="J32" s="101">
        <f t="shared" si="14"/>
        <v>378</v>
      </c>
      <c r="K32" s="101">
        <f t="shared" si="14"/>
        <v>367</v>
      </c>
      <c r="L32" s="101">
        <f t="shared" si="14"/>
        <v>686</v>
      </c>
      <c r="M32" s="101">
        <f t="shared" si="14"/>
        <v>365</v>
      </c>
      <c r="N32" s="101">
        <f t="shared" si="14"/>
        <v>321</v>
      </c>
      <c r="O32" s="101">
        <f t="shared" si="14"/>
        <v>711</v>
      </c>
      <c r="P32" s="101">
        <f t="shared" si="14"/>
        <v>373</v>
      </c>
      <c r="Q32" s="101">
        <f t="shared" si="14"/>
        <v>338</v>
      </c>
      <c r="R32" s="101">
        <f t="shared" si="14"/>
        <v>802</v>
      </c>
      <c r="S32" s="101">
        <f t="shared" si="14"/>
        <v>401</v>
      </c>
      <c r="T32" s="101">
        <f t="shared" si="14"/>
        <v>401</v>
      </c>
      <c r="U32" s="101">
        <f t="shared" si="14"/>
        <v>814</v>
      </c>
      <c r="V32" s="101">
        <f t="shared" si="14"/>
        <v>407</v>
      </c>
      <c r="W32" s="101">
        <f t="shared" si="14"/>
        <v>407</v>
      </c>
      <c r="X32" s="101">
        <f t="shared" si="14"/>
        <v>968</v>
      </c>
      <c r="Y32" s="101">
        <f t="shared" si="14"/>
        <v>497</v>
      </c>
      <c r="Z32" s="101">
        <f t="shared" si="14"/>
        <v>471</v>
      </c>
      <c r="AA32" s="937">
        <f t="shared" si="14"/>
        <v>336</v>
      </c>
    </row>
    <row r="33" spans="1:27" ht="13.5" customHeight="1">
      <c r="A33" s="172"/>
      <c r="B33" s="99" t="s">
        <v>907</v>
      </c>
      <c r="C33" s="100">
        <v>6</v>
      </c>
      <c r="D33" s="102">
        <v>0</v>
      </c>
      <c r="E33" s="101">
        <v>65</v>
      </c>
      <c r="F33" s="101">
        <f>SUM(G33:H33)</f>
        <v>1794</v>
      </c>
      <c r="G33" s="101">
        <f aca="true" t="shared" si="15" ref="G33:H36">SUM(J33+M33+P33+S33+V33+Y33)</f>
        <v>937</v>
      </c>
      <c r="H33" s="101">
        <f t="shared" si="15"/>
        <v>857</v>
      </c>
      <c r="I33" s="101">
        <f>SUM(J33:K33)</f>
        <v>278</v>
      </c>
      <c r="J33" s="101">
        <v>140</v>
      </c>
      <c r="K33" s="101">
        <v>138</v>
      </c>
      <c r="L33" s="101">
        <f>SUM(M33:N33)</f>
        <v>270</v>
      </c>
      <c r="M33" s="101">
        <v>146</v>
      </c>
      <c r="N33" s="101">
        <v>124</v>
      </c>
      <c r="O33" s="101">
        <f>SUM(P33:Q33)</f>
        <v>288</v>
      </c>
      <c r="P33" s="101">
        <v>144</v>
      </c>
      <c r="Q33" s="101">
        <v>144</v>
      </c>
      <c r="R33" s="101">
        <f>SUM(S33:T33)</f>
        <v>299</v>
      </c>
      <c r="S33" s="101">
        <v>159</v>
      </c>
      <c r="T33" s="101">
        <v>140</v>
      </c>
      <c r="U33" s="101">
        <f>SUM(V33:W33)</f>
        <v>292</v>
      </c>
      <c r="V33" s="101">
        <v>152</v>
      </c>
      <c r="W33" s="101">
        <v>140</v>
      </c>
      <c r="X33" s="101">
        <f>SUM(Y33:Z33)</f>
        <v>367</v>
      </c>
      <c r="Y33" s="101">
        <v>196</v>
      </c>
      <c r="Z33" s="101">
        <v>171</v>
      </c>
      <c r="AA33" s="937">
        <v>90</v>
      </c>
    </row>
    <row r="34" spans="1:27" ht="13.5" customHeight="1">
      <c r="A34" s="172"/>
      <c r="B34" s="99" t="s">
        <v>908</v>
      </c>
      <c r="C34" s="100">
        <v>12</v>
      </c>
      <c r="D34" s="101">
        <v>2</v>
      </c>
      <c r="E34" s="101">
        <v>58</v>
      </c>
      <c r="F34" s="101">
        <f>SUM(G34:H34)</f>
        <v>869</v>
      </c>
      <c r="G34" s="101">
        <f t="shared" si="15"/>
        <v>420</v>
      </c>
      <c r="H34" s="101">
        <f t="shared" si="15"/>
        <v>449</v>
      </c>
      <c r="I34" s="101">
        <f>SUM(J34:K34)</f>
        <v>143</v>
      </c>
      <c r="J34" s="101">
        <v>64</v>
      </c>
      <c r="K34" s="101">
        <v>79</v>
      </c>
      <c r="L34" s="101">
        <f>SUM(M34:N34)</f>
        <v>112</v>
      </c>
      <c r="M34" s="101">
        <v>63</v>
      </c>
      <c r="N34" s="101">
        <v>49</v>
      </c>
      <c r="O34" s="101">
        <f>SUM(P34:Q34)</f>
        <v>127</v>
      </c>
      <c r="P34" s="101">
        <v>67</v>
      </c>
      <c r="Q34" s="101">
        <v>60</v>
      </c>
      <c r="R34" s="101">
        <f>SUM(S34:T34)</f>
        <v>141</v>
      </c>
      <c r="S34" s="101">
        <v>59</v>
      </c>
      <c r="T34" s="101">
        <v>82</v>
      </c>
      <c r="U34" s="101">
        <f>SUM(V34:W34)</f>
        <v>150</v>
      </c>
      <c r="V34" s="101">
        <v>74</v>
      </c>
      <c r="W34" s="101">
        <v>76</v>
      </c>
      <c r="X34" s="101">
        <f>SUM(Y34:Z34)</f>
        <v>196</v>
      </c>
      <c r="Y34" s="101">
        <v>93</v>
      </c>
      <c r="Z34" s="101">
        <v>103</v>
      </c>
      <c r="AA34" s="937">
        <v>90</v>
      </c>
    </row>
    <row r="35" spans="1:27" ht="13.5" customHeight="1">
      <c r="A35" s="172"/>
      <c r="B35" s="99" t="s">
        <v>909</v>
      </c>
      <c r="C35" s="100">
        <v>8</v>
      </c>
      <c r="D35" s="101">
        <v>6</v>
      </c>
      <c r="E35" s="101">
        <v>59</v>
      </c>
      <c r="F35" s="101">
        <f>SUM(G35:H35)</f>
        <v>1038</v>
      </c>
      <c r="G35" s="101">
        <f t="shared" si="15"/>
        <v>553</v>
      </c>
      <c r="H35" s="101">
        <f t="shared" si="15"/>
        <v>485</v>
      </c>
      <c r="I35" s="101">
        <f>SUM(J35:K35)</f>
        <v>154</v>
      </c>
      <c r="J35" s="101">
        <v>79</v>
      </c>
      <c r="K35" s="101">
        <v>75</v>
      </c>
      <c r="L35" s="101">
        <f>SUM(M35:N35)</f>
        <v>150</v>
      </c>
      <c r="M35" s="101">
        <v>87</v>
      </c>
      <c r="N35" s="101">
        <v>63</v>
      </c>
      <c r="O35" s="101">
        <f>SUM(P35:Q35)</f>
        <v>137</v>
      </c>
      <c r="P35" s="101">
        <v>79</v>
      </c>
      <c r="Q35" s="101">
        <v>58</v>
      </c>
      <c r="R35" s="101">
        <f>SUM(S35:T35)</f>
        <v>195</v>
      </c>
      <c r="S35" s="101">
        <v>104</v>
      </c>
      <c r="T35" s="101">
        <v>91</v>
      </c>
      <c r="U35" s="101">
        <f>SUM(V35:W35)</f>
        <v>184</v>
      </c>
      <c r="V35" s="101">
        <v>93</v>
      </c>
      <c r="W35" s="101">
        <v>91</v>
      </c>
      <c r="X35" s="101">
        <f>SUM(Y35:Z35)</f>
        <v>218</v>
      </c>
      <c r="Y35" s="101">
        <v>111</v>
      </c>
      <c r="Z35" s="101">
        <v>107</v>
      </c>
      <c r="AA35" s="937">
        <v>84</v>
      </c>
    </row>
    <row r="36" spans="1:27" ht="13.5" customHeight="1">
      <c r="A36" s="172"/>
      <c r="B36" s="99" t="s">
        <v>910</v>
      </c>
      <c r="C36" s="100">
        <v>7</v>
      </c>
      <c r="D36" s="102">
        <v>1</v>
      </c>
      <c r="E36" s="101">
        <v>50</v>
      </c>
      <c r="F36" s="101">
        <f>SUM(G36:H36)</f>
        <v>1025</v>
      </c>
      <c r="G36" s="101">
        <f t="shared" si="15"/>
        <v>511</v>
      </c>
      <c r="H36" s="101">
        <f t="shared" si="15"/>
        <v>514</v>
      </c>
      <c r="I36" s="101">
        <f>SUM(J36:K36)</f>
        <v>170</v>
      </c>
      <c r="J36" s="101">
        <v>95</v>
      </c>
      <c r="K36" s="101">
        <v>75</v>
      </c>
      <c r="L36" s="101">
        <f>SUM(M36:N36)</f>
        <v>154</v>
      </c>
      <c r="M36" s="101">
        <v>69</v>
      </c>
      <c r="N36" s="101">
        <v>85</v>
      </c>
      <c r="O36" s="101">
        <f>SUM(P36:Q36)</f>
        <v>159</v>
      </c>
      <c r="P36" s="101">
        <v>83</v>
      </c>
      <c r="Q36" s="101">
        <v>76</v>
      </c>
      <c r="R36" s="101">
        <f>SUM(S36:T36)</f>
        <v>167</v>
      </c>
      <c r="S36" s="101">
        <v>79</v>
      </c>
      <c r="T36" s="101">
        <v>88</v>
      </c>
      <c r="U36" s="101">
        <f>SUM(V36:W36)</f>
        <v>188</v>
      </c>
      <c r="V36" s="101">
        <v>88</v>
      </c>
      <c r="W36" s="101">
        <v>100</v>
      </c>
      <c r="X36" s="101">
        <f>SUM(Y36:Z36)</f>
        <v>187</v>
      </c>
      <c r="Y36" s="101">
        <v>97</v>
      </c>
      <c r="Z36" s="101">
        <v>90</v>
      </c>
      <c r="AA36" s="937">
        <v>72</v>
      </c>
    </row>
    <row r="37" spans="1:27" ht="13.5" customHeight="1">
      <c r="A37" s="172"/>
      <c r="B37" s="99"/>
      <c r="C37" s="100"/>
      <c r="D37" s="102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937"/>
    </row>
    <row r="38" spans="1:27" ht="13.5" customHeight="1">
      <c r="A38" s="1788" t="s">
        <v>984</v>
      </c>
      <c r="B38" s="1818"/>
      <c r="C38" s="100">
        <f aca="true" t="shared" si="16" ref="C38:AA38">SUM(C39)</f>
        <v>8</v>
      </c>
      <c r="D38" s="101">
        <f t="shared" si="16"/>
        <v>0</v>
      </c>
      <c r="E38" s="101">
        <f t="shared" si="16"/>
        <v>46</v>
      </c>
      <c r="F38" s="101">
        <f t="shared" si="16"/>
        <v>875</v>
      </c>
      <c r="G38" s="101">
        <f t="shared" si="16"/>
        <v>453</v>
      </c>
      <c r="H38" s="101">
        <f t="shared" si="16"/>
        <v>422</v>
      </c>
      <c r="I38" s="101">
        <f t="shared" si="16"/>
        <v>143</v>
      </c>
      <c r="J38" s="101">
        <f t="shared" si="16"/>
        <v>78</v>
      </c>
      <c r="K38" s="101">
        <f t="shared" si="16"/>
        <v>65</v>
      </c>
      <c r="L38" s="101">
        <f t="shared" si="16"/>
        <v>127</v>
      </c>
      <c r="M38" s="101">
        <f t="shared" si="16"/>
        <v>67</v>
      </c>
      <c r="N38" s="101">
        <f t="shared" si="16"/>
        <v>60</v>
      </c>
      <c r="O38" s="101">
        <f t="shared" si="16"/>
        <v>129</v>
      </c>
      <c r="P38" s="101">
        <f t="shared" si="16"/>
        <v>61</v>
      </c>
      <c r="Q38" s="101">
        <f t="shared" si="16"/>
        <v>68</v>
      </c>
      <c r="R38" s="101">
        <f t="shared" si="16"/>
        <v>156</v>
      </c>
      <c r="S38" s="101">
        <f t="shared" si="16"/>
        <v>78</v>
      </c>
      <c r="T38" s="101">
        <f t="shared" si="16"/>
        <v>78</v>
      </c>
      <c r="U38" s="101">
        <f t="shared" si="16"/>
        <v>147</v>
      </c>
      <c r="V38" s="101">
        <f t="shared" si="16"/>
        <v>75</v>
      </c>
      <c r="W38" s="101">
        <f t="shared" si="16"/>
        <v>72</v>
      </c>
      <c r="X38" s="101">
        <f t="shared" si="16"/>
        <v>173</v>
      </c>
      <c r="Y38" s="101">
        <f t="shared" si="16"/>
        <v>94</v>
      </c>
      <c r="Z38" s="101">
        <f t="shared" si="16"/>
        <v>79</v>
      </c>
      <c r="AA38" s="937">
        <f t="shared" si="16"/>
        <v>67</v>
      </c>
    </row>
    <row r="39" spans="1:27" ht="13.5" customHeight="1">
      <c r="A39" s="172"/>
      <c r="B39" s="99" t="s">
        <v>911</v>
      </c>
      <c r="C39" s="100">
        <v>8</v>
      </c>
      <c r="D39" s="102">
        <v>0</v>
      </c>
      <c r="E39" s="101">
        <v>46</v>
      </c>
      <c r="F39" s="101">
        <f>SUM(G39:H39)</f>
        <v>875</v>
      </c>
      <c r="G39" s="101">
        <f>SUM(J39+M39+P39+S39+V39+Y39)</f>
        <v>453</v>
      </c>
      <c r="H39" s="101">
        <f>SUM(K39+N39+Q39+T39+W39+Z39)</f>
        <v>422</v>
      </c>
      <c r="I39" s="101">
        <f>SUM(J39:K39)</f>
        <v>143</v>
      </c>
      <c r="J39" s="101">
        <v>78</v>
      </c>
      <c r="K39" s="101">
        <v>65</v>
      </c>
      <c r="L39" s="101">
        <f>SUM(M39:N39)</f>
        <v>127</v>
      </c>
      <c r="M39" s="101">
        <v>67</v>
      </c>
      <c r="N39" s="101">
        <v>60</v>
      </c>
      <c r="O39" s="101">
        <f>SUM(P39:Q39)</f>
        <v>129</v>
      </c>
      <c r="P39" s="101">
        <v>61</v>
      </c>
      <c r="Q39" s="101">
        <v>68</v>
      </c>
      <c r="R39" s="101">
        <f>SUM(S39:T39)</f>
        <v>156</v>
      </c>
      <c r="S39" s="101">
        <v>78</v>
      </c>
      <c r="T39" s="101">
        <v>78</v>
      </c>
      <c r="U39" s="101">
        <f>SUM(V39:W39)</f>
        <v>147</v>
      </c>
      <c r="V39" s="101">
        <v>75</v>
      </c>
      <c r="W39" s="101">
        <v>72</v>
      </c>
      <c r="X39" s="101">
        <f>SUM(Y39:Z39)</f>
        <v>173</v>
      </c>
      <c r="Y39" s="101">
        <v>94</v>
      </c>
      <c r="Z39" s="101">
        <v>79</v>
      </c>
      <c r="AA39" s="937">
        <v>67</v>
      </c>
    </row>
    <row r="40" spans="1:27" ht="13.5" customHeight="1">
      <c r="A40" s="172"/>
      <c r="B40" s="99"/>
      <c r="C40" s="100"/>
      <c r="D40" s="102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937"/>
    </row>
    <row r="41" spans="1:27" ht="13.5" customHeight="1">
      <c r="A41" s="1788" t="s">
        <v>985</v>
      </c>
      <c r="B41" s="1818"/>
      <c r="C41" s="100">
        <f aca="true" t="shared" si="17" ref="C41:AA41">SUM(C42:C48)</f>
        <v>36</v>
      </c>
      <c r="D41" s="101">
        <f t="shared" si="17"/>
        <v>25</v>
      </c>
      <c r="E41" s="101">
        <f t="shared" si="17"/>
        <v>293</v>
      </c>
      <c r="F41" s="101">
        <f t="shared" si="17"/>
        <v>5964</v>
      </c>
      <c r="G41" s="101">
        <f t="shared" si="17"/>
        <v>3115</v>
      </c>
      <c r="H41" s="101">
        <f t="shared" si="17"/>
        <v>2849</v>
      </c>
      <c r="I41" s="101">
        <f t="shared" si="17"/>
        <v>878</v>
      </c>
      <c r="J41" s="101">
        <f t="shared" si="17"/>
        <v>446</v>
      </c>
      <c r="K41" s="101">
        <f t="shared" si="17"/>
        <v>432</v>
      </c>
      <c r="L41" s="101">
        <f t="shared" si="17"/>
        <v>854</v>
      </c>
      <c r="M41" s="101">
        <f t="shared" si="17"/>
        <v>451</v>
      </c>
      <c r="N41" s="101">
        <f t="shared" si="17"/>
        <v>403</v>
      </c>
      <c r="O41" s="101">
        <f t="shared" si="17"/>
        <v>857</v>
      </c>
      <c r="P41" s="101">
        <f t="shared" si="17"/>
        <v>422</v>
      </c>
      <c r="Q41" s="101">
        <f t="shared" si="17"/>
        <v>435</v>
      </c>
      <c r="R41" s="101">
        <f t="shared" si="17"/>
        <v>1111</v>
      </c>
      <c r="S41" s="101">
        <f t="shared" si="17"/>
        <v>569</v>
      </c>
      <c r="T41" s="101">
        <f t="shared" si="17"/>
        <v>542</v>
      </c>
      <c r="U41" s="101">
        <f t="shared" si="17"/>
        <v>1071</v>
      </c>
      <c r="V41" s="101">
        <f t="shared" si="17"/>
        <v>586</v>
      </c>
      <c r="W41" s="101">
        <f t="shared" si="17"/>
        <v>485</v>
      </c>
      <c r="X41" s="101">
        <f t="shared" si="17"/>
        <v>1193</v>
      </c>
      <c r="Y41" s="101">
        <f t="shared" si="17"/>
        <v>641</v>
      </c>
      <c r="Z41" s="101">
        <f t="shared" si="17"/>
        <v>552</v>
      </c>
      <c r="AA41" s="937">
        <f t="shared" si="17"/>
        <v>420</v>
      </c>
    </row>
    <row r="42" spans="1:27" ht="13.5" customHeight="1">
      <c r="A42" s="172"/>
      <c r="B42" s="99" t="s">
        <v>912</v>
      </c>
      <c r="C42" s="100">
        <v>4</v>
      </c>
      <c r="D42" s="101">
        <v>4</v>
      </c>
      <c r="E42" s="101">
        <v>39</v>
      </c>
      <c r="F42" s="101">
        <f aca="true" t="shared" si="18" ref="F42:F48">SUM(G42:H42)</f>
        <v>809</v>
      </c>
      <c r="G42" s="101">
        <f aca="true" t="shared" si="19" ref="G42:H48">SUM(J42+M42+P42+S42+V42+Y42)</f>
        <v>416</v>
      </c>
      <c r="H42" s="101">
        <f t="shared" si="19"/>
        <v>393</v>
      </c>
      <c r="I42" s="101">
        <f aca="true" t="shared" si="20" ref="I42:I48">SUM(J42:K42)</f>
        <v>112</v>
      </c>
      <c r="J42" s="101">
        <v>48</v>
      </c>
      <c r="K42" s="101">
        <v>64</v>
      </c>
      <c r="L42" s="101">
        <f aca="true" t="shared" si="21" ref="L42:L48">SUM(M42:N42)</f>
        <v>124</v>
      </c>
      <c r="M42" s="101">
        <v>67</v>
      </c>
      <c r="N42" s="101">
        <v>57</v>
      </c>
      <c r="O42" s="101">
        <f aca="true" t="shared" si="22" ref="O42:O48">SUM(P42:Q42)</f>
        <v>117</v>
      </c>
      <c r="P42" s="101">
        <v>50</v>
      </c>
      <c r="Q42" s="101">
        <v>67</v>
      </c>
      <c r="R42" s="101">
        <f aca="true" t="shared" si="23" ref="R42:R48">SUM(S42:T42)</f>
        <v>150</v>
      </c>
      <c r="S42" s="101">
        <v>88</v>
      </c>
      <c r="T42" s="101">
        <v>62</v>
      </c>
      <c r="U42" s="101">
        <f aca="true" t="shared" si="24" ref="U42:U48">SUM(V42:W42)</f>
        <v>162</v>
      </c>
      <c r="V42" s="101">
        <v>78</v>
      </c>
      <c r="W42" s="101">
        <v>84</v>
      </c>
      <c r="X42" s="101">
        <f aca="true" t="shared" si="25" ref="X42:X48">SUM(Y42:Z42)</f>
        <v>144</v>
      </c>
      <c r="Y42" s="101">
        <v>85</v>
      </c>
      <c r="Z42" s="101">
        <v>59</v>
      </c>
      <c r="AA42" s="937">
        <v>55</v>
      </c>
    </row>
    <row r="43" spans="1:27" ht="13.5" customHeight="1">
      <c r="A43" s="172"/>
      <c r="B43" s="99" t="s">
        <v>913</v>
      </c>
      <c r="C43" s="100">
        <v>8</v>
      </c>
      <c r="D43" s="102">
        <v>3</v>
      </c>
      <c r="E43" s="101">
        <v>58</v>
      </c>
      <c r="F43" s="101">
        <f t="shared" si="18"/>
        <v>1245</v>
      </c>
      <c r="G43" s="101">
        <f t="shared" si="19"/>
        <v>668</v>
      </c>
      <c r="H43" s="101">
        <f t="shared" si="19"/>
        <v>577</v>
      </c>
      <c r="I43" s="101">
        <f t="shared" si="20"/>
        <v>194</v>
      </c>
      <c r="J43" s="101">
        <v>104</v>
      </c>
      <c r="K43" s="101">
        <v>90</v>
      </c>
      <c r="L43" s="101">
        <f t="shared" si="21"/>
        <v>156</v>
      </c>
      <c r="M43" s="101">
        <v>80</v>
      </c>
      <c r="N43" s="101">
        <v>76</v>
      </c>
      <c r="O43" s="101">
        <f t="shared" si="22"/>
        <v>167</v>
      </c>
      <c r="P43" s="101">
        <v>85</v>
      </c>
      <c r="Q43" s="101">
        <v>82</v>
      </c>
      <c r="R43" s="101">
        <f t="shared" si="23"/>
        <v>249</v>
      </c>
      <c r="S43" s="101">
        <v>141</v>
      </c>
      <c r="T43" s="101">
        <v>108</v>
      </c>
      <c r="U43" s="101">
        <f t="shared" si="24"/>
        <v>216</v>
      </c>
      <c r="V43" s="101">
        <v>127</v>
      </c>
      <c r="W43" s="101">
        <v>89</v>
      </c>
      <c r="X43" s="101">
        <f t="shared" si="25"/>
        <v>263</v>
      </c>
      <c r="Y43" s="101">
        <v>131</v>
      </c>
      <c r="Z43" s="101">
        <v>132</v>
      </c>
      <c r="AA43" s="937">
        <v>84</v>
      </c>
    </row>
    <row r="44" spans="1:27" ht="13.5" customHeight="1">
      <c r="A44" s="172"/>
      <c r="B44" s="99" t="s">
        <v>914</v>
      </c>
      <c r="C44" s="100">
        <v>4</v>
      </c>
      <c r="D44" s="102">
        <v>4</v>
      </c>
      <c r="E44" s="101">
        <v>38</v>
      </c>
      <c r="F44" s="101">
        <f t="shared" si="18"/>
        <v>705</v>
      </c>
      <c r="G44" s="101">
        <f t="shared" si="19"/>
        <v>383</v>
      </c>
      <c r="H44" s="101">
        <f t="shared" si="19"/>
        <v>322</v>
      </c>
      <c r="I44" s="101">
        <f t="shared" si="20"/>
        <v>105</v>
      </c>
      <c r="J44" s="101">
        <v>57</v>
      </c>
      <c r="K44" s="101">
        <v>48</v>
      </c>
      <c r="L44" s="101">
        <f t="shared" si="21"/>
        <v>93</v>
      </c>
      <c r="M44" s="101">
        <v>53</v>
      </c>
      <c r="N44" s="101">
        <v>40</v>
      </c>
      <c r="O44" s="101">
        <f t="shared" si="22"/>
        <v>94</v>
      </c>
      <c r="P44" s="101">
        <v>39</v>
      </c>
      <c r="Q44" s="101">
        <v>55</v>
      </c>
      <c r="R44" s="101">
        <f t="shared" si="23"/>
        <v>140</v>
      </c>
      <c r="S44" s="101">
        <v>73</v>
      </c>
      <c r="T44" s="101">
        <v>67</v>
      </c>
      <c r="U44" s="101">
        <f t="shared" si="24"/>
        <v>120</v>
      </c>
      <c r="V44" s="101">
        <v>71</v>
      </c>
      <c r="W44" s="101">
        <v>49</v>
      </c>
      <c r="X44" s="101">
        <f t="shared" si="25"/>
        <v>153</v>
      </c>
      <c r="Y44" s="101">
        <v>90</v>
      </c>
      <c r="Z44" s="101">
        <v>63</v>
      </c>
      <c r="AA44" s="937">
        <v>53</v>
      </c>
    </row>
    <row r="45" spans="1:27" ht="13.5" customHeight="1">
      <c r="A45" s="172"/>
      <c r="B45" s="99" t="s">
        <v>915</v>
      </c>
      <c r="C45" s="100">
        <v>7</v>
      </c>
      <c r="D45" s="101">
        <v>2</v>
      </c>
      <c r="E45" s="101">
        <v>53</v>
      </c>
      <c r="F45" s="101">
        <f t="shared" si="18"/>
        <v>1241</v>
      </c>
      <c r="G45" s="101">
        <f t="shared" si="19"/>
        <v>657</v>
      </c>
      <c r="H45" s="101">
        <f t="shared" si="19"/>
        <v>584</v>
      </c>
      <c r="I45" s="101">
        <f t="shared" si="20"/>
        <v>193</v>
      </c>
      <c r="J45" s="101">
        <v>103</v>
      </c>
      <c r="K45" s="101">
        <v>90</v>
      </c>
      <c r="L45" s="101">
        <f t="shared" si="21"/>
        <v>193</v>
      </c>
      <c r="M45" s="101">
        <v>101</v>
      </c>
      <c r="N45" s="101">
        <v>92</v>
      </c>
      <c r="O45" s="101">
        <f t="shared" si="22"/>
        <v>192</v>
      </c>
      <c r="P45" s="101">
        <v>98</v>
      </c>
      <c r="Q45" s="101">
        <v>94</v>
      </c>
      <c r="R45" s="101">
        <f t="shared" si="23"/>
        <v>214</v>
      </c>
      <c r="S45" s="101">
        <v>109</v>
      </c>
      <c r="T45" s="101">
        <v>105</v>
      </c>
      <c r="U45" s="101">
        <f t="shared" si="24"/>
        <v>220</v>
      </c>
      <c r="V45" s="101">
        <v>113</v>
      </c>
      <c r="W45" s="101">
        <v>107</v>
      </c>
      <c r="X45" s="101">
        <f t="shared" si="25"/>
        <v>229</v>
      </c>
      <c r="Y45" s="101">
        <v>133</v>
      </c>
      <c r="Z45" s="101">
        <v>96</v>
      </c>
      <c r="AA45" s="937">
        <v>74</v>
      </c>
    </row>
    <row r="46" spans="1:27" ht="13.5" customHeight="1">
      <c r="A46" s="172"/>
      <c r="B46" s="99" t="s">
        <v>916</v>
      </c>
      <c r="C46" s="100">
        <v>5</v>
      </c>
      <c r="D46" s="102">
        <v>2</v>
      </c>
      <c r="E46" s="101">
        <v>34</v>
      </c>
      <c r="F46" s="101">
        <f t="shared" si="18"/>
        <v>572</v>
      </c>
      <c r="G46" s="101">
        <f t="shared" si="19"/>
        <v>290</v>
      </c>
      <c r="H46" s="101">
        <f t="shared" si="19"/>
        <v>282</v>
      </c>
      <c r="I46" s="101">
        <f t="shared" si="20"/>
        <v>74</v>
      </c>
      <c r="J46" s="101">
        <v>36</v>
      </c>
      <c r="K46" s="101">
        <v>38</v>
      </c>
      <c r="L46" s="101">
        <f t="shared" si="21"/>
        <v>82</v>
      </c>
      <c r="M46" s="101">
        <v>39</v>
      </c>
      <c r="N46" s="101">
        <v>43</v>
      </c>
      <c r="O46" s="101">
        <f t="shared" si="22"/>
        <v>87</v>
      </c>
      <c r="P46" s="101">
        <v>49</v>
      </c>
      <c r="Q46" s="101">
        <v>38</v>
      </c>
      <c r="R46" s="101">
        <f t="shared" si="23"/>
        <v>116</v>
      </c>
      <c r="S46" s="101">
        <v>57</v>
      </c>
      <c r="T46" s="101">
        <v>59</v>
      </c>
      <c r="U46" s="101">
        <f t="shared" si="24"/>
        <v>95</v>
      </c>
      <c r="V46" s="101">
        <v>51</v>
      </c>
      <c r="W46" s="101">
        <v>44</v>
      </c>
      <c r="X46" s="101">
        <f t="shared" si="25"/>
        <v>118</v>
      </c>
      <c r="Y46" s="101">
        <v>58</v>
      </c>
      <c r="Z46" s="101">
        <v>60</v>
      </c>
      <c r="AA46" s="937">
        <v>50</v>
      </c>
    </row>
    <row r="47" spans="1:27" ht="13.5" customHeight="1">
      <c r="A47" s="172"/>
      <c r="B47" s="99" t="s">
        <v>917</v>
      </c>
      <c r="C47" s="100">
        <v>4</v>
      </c>
      <c r="D47" s="101">
        <v>4</v>
      </c>
      <c r="E47" s="101">
        <v>30</v>
      </c>
      <c r="F47" s="101">
        <f t="shared" si="18"/>
        <v>584</v>
      </c>
      <c r="G47" s="101">
        <f t="shared" si="19"/>
        <v>292</v>
      </c>
      <c r="H47" s="101">
        <f t="shared" si="19"/>
        <v>292</v>
      </c>
      <c r="I47" s="101">
        <f t="shared" si="20"/>
        <v>73</v>
      </c>
      <c r="J47" s="101">
        <v>39</v>
      </c>
      <c r="K47" s="101">
        <v>34</v>
      </c>
      <c r="L47" s="101">
        <f t="shared" si="21"/>
        <v>94</v>
      </c>
      <c r="M47" s="101">
        <v>52</v>
      </c>
      <c r="N47" s="101">
        <v>42</v>
      </c>
      <c r="O47" s="101">
        <f t="shared" si="22"/>
        <v>91</v>
      </c>
      <c r="P47" s="101">
        <v>48</v>
      </c>
      <c r="Q47" s="101">
        <v>43</v>
      </c>
      <c r="R47" s="101">
        <f t="shared" si="23"/>
        <v>107</v>
      </c>
      <c r="S47" s="101">
        <v>45</v>
      </c>
      <c r="T47" s="101">
        <v>62</v>
      </c>
      <c r="U47" s="101">
        <f t="shared" si="24"/>
        <v>110</v>
      </c>
      <c r="V47" s="101">
        <v>55</v>
      </c>
      <c r="W47" s="101">
        <v>55</v>
      </c>
      <c r="X47" s="101">
        <f t="shared" si="25"/>
        <v>109</v>
      </c>
      <c r="Y47" s="101">
        <v>53</v>
      </c>
      <c r="Z47" s="101">
        <v>56</v>
      </c>
      <c r="AA47" s="937">
        <v>46</v>
      </c>
    </row>
    <row r="48" spans="1:27" ht="13.5" customHeight="1">
      <c r="A48" s="172"/>
      <c r="B48" s="99" t="s">
        <v>19</v>
      </c>
      <c r="C48" s="100">
        <v>4</v>
      </c>
      <c r="D48" s="101">
        <v>6</v>
      </c>
      <c r="E48" s="101">
        <v>41</v>
      </c>
      <c r="F48" s="101">
        <f t="shared" si="18"/>
        <v>808</v>
      </c>
      <c r="G48" s="101">
        <f t="shared" si="19"/>
        <v>409</v>
      </c>
      <c r="H48" s="101">
        <f t="shared" si="19"/>
        <v>399</v>
      </c>
      <c r="I48" s="101">
        <f t="shared" si="20"/>
        <v>127</v>
      </c>
      <c r="J48" s="101">
        <v>59</v>
      </c>
      <c r="K48" s="101">
        <v>68</v>
      </c>
      <c r="L48" s="101">
        <f t="shared" si="21"/>
        <v>112</v>
      </c>
      <c r="M48" s="101">
        <v>59</v>
      </c>
      <c r="N48" s="101">
        <v>53</v>
      </c>
      <c r="O48" s="101">
        <f t="shared" si="22"/>
        <v>109</v>
      </c>
      <c r="P48" s="101">
        <v>53</v>
      </c>
      <c r="Q48" s="101">
        <v>56</v>
      </c>
      <c r="R48" s="101">
        <f t="shared" si="23"/>
        <v>135</v>
      </c>
      <c r="S48" s="101">
        <v>56</v>
      </c>
      <c r="T48" s="101">
        <v>79</v>
      </c>
      <c r="U48" s="101">
        <f t="shared" si="24"/>
        <v>148</v>
      </c>
      <c r="V48" s="101">
        <v>91</v>
      </c>
      <c r="W48" s="101">
        <v>57</v>
      </c>
      <c r="X48" s="101">
        <f t="shared" si="25"/>
        <v>177</v>
      </c>
      <c r="Y48" s="101">
        <v>91</v>
      </c>
      <c r="Z48" s="101">
        <v>86</v>
      </c>
      <c r="AA48" s="937">
        <v>58</v>
      </c>
    </row>
    <row r="49" spans="1:27" ht="13.5" customHeight="1">
      <c r="A49" s="172"/>
      <c r="B49" s="99"/>
      <c r="C49" s="100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937"/>
    </row>
    <row r="50" spans="1:27" ht="13.5" customHeight="1">
      <c r="A50" s="1788" t="s">
        <v>20</v>
      </c>
      <c r="B50" s="1818"/>
      <c r="C50" s="100">
        <f aca="true" t="shared" si="26" ref="C50:AA50">SUM(C51:C52)</f>
        <v>15</v>
      </c>
      <c r="D50" s="101">
        <f t="shared" si="26"/>
        <v>1</v>
      </c>
      <c r="E50" s="101">
        <f t="shared" si="26"/>
        <v>148</v>
      </c>
      <c r="F50" s="101">
        <f t="shared" si="26"/>
        <v>3893</v>
      </c>
      <c r="G50" s="101">
        <f t="shared" si="26"/>
        <v>1989</v>
      </c>
      <c r="H50" s="101">
        <f t="shared" si="26"/>
        <v>1904</v>
      </c>
      <c r="I50" s="101">
        <f t="shared" si="26"/>
        <v>647</v>
      </c>
      <c r="J50" s="101">
        <f t="shared" si="26"/>
        <v>326</v>
      </c>
      <c r="K50" s="101">
        <f t="shared" si="26"/>
        <v>321</v>
      </c>
      <c r="L50" s="101">
        <f t="shared" si="26"/>
        <v>562</v>
      </c>
      <c r="M50" s="101">
        <f t="shared" si="26"/>
        <v>277</v>
      </c>
      <c r="N50" s="101">
        <f t="shared" si="26"/>
        <v>285</v>
      </c>
      <c r="O50" s="101">
        <f t="shared" si="26"/>
        <v>607</v>
      </c>
      <c r="P50" s="101">
        <f t="shared" si="26"/>
        <v>316</v>
      </c>
      <c r="Q50" s="101">
        <f t="shared" si="26"/>
        <v>291</v>
      </c>
      <c r="R50" s="101">
        <f t="shared" si="26"/>
        <v>671</v>
      </c>
      <c r="S50" s="101">
        <f t="shared" si="26"/>
        <v>344</v>
      </c>
      <c r="T50" s="101">
        <f t="shared" si="26"/>
        <v>327</v>
      </c>
      <c r="U50" s="101">
        <f t="shared" si="26"/>
        <v>700</v>
      </c>
      <c r="V50" s="101">
        <f t="shared" si="26"/>
        <v>367</v>
      </c>
      <c r="W50" s="101">
        <f t="shared" si="26"/>
        <v>333</v>
      </c>
      <c r="X50" s="101">
        <f t="shared" si="26"/>
        <v>706</v>
      </c>
      <c r="Y50" s="101">
        <f t="shared" si="26"/>
        <v>359</v>
      </c>
      <c r="Z50" s="101">
        <f t="shared" si="26"/>
        <v>347</v>
      </c>
      <c r="AA50" s="937">
        <f t="shared" si="26"/>
        <v>199</v>
      </c>
    </row>
    <row r="51" spans="1:27" ht="13.5" customHeight="1">
      <c r="A51" s="172"/>
      <c r="B51" s="99" t="s">
        <v>919</v>
      </c>
      <c r="C51" s="100">
        <v>7</v>
      </c>
      <c r="D51" s="101">
        <v>1</v>
      </c>
      <c r="E51" s="101">
        <v>79</v>
      </c>
      <c r="F51" s="101">
        <f>SUM(G51:H51)</f>
        <v>2125</v>
      </c>
      <c r="G51" s="101">
        <f>SUM(J51+M51+P51+S51+V51+Y51)</f>
        <v>1101</v>
      </c>
      <c r="H51" s="101">
        <f>SUM(K51+N51+Q51+T51+W51+Z51)</f>
        <v>1024</v>
      </c>
      <c r="I51" s="101">
        <f>SUM(J51:K51)</f>
        <v>369</v>
      </c>
      <c r="J51" s="101">
        <v>182</v>
      </c>
      <c r="K51" s="101">
        <v>187</v>
      </c>
      <c r="L51" s="101">
        <f>SUM(M51:N51)</f>
        <v>318</v>
      </c>
      <c r="M51" s="101">
        <v>167</v>
      </c>
      <c r="N51" s="101">
        <v>151</v>
      </c>
      <c r="O51" s="101">
        <f>SUM(P51:Q51)</f>
        <v>326</v>
      </c>
      <c r="P51" s="101">
        <v>175</v>
      </c>
      <c r="Q51" s="101">
        <v>151</v>
      </c>
      <c r="R51" s="101">
        <f>SUM(S51:T51)</f>
        <v>352</v>
      </c>
      <c r="S51" s="101">
        <v>185</v>
      </c>
      <c r="T51" s="101">
        <v>167</v>
      </c>
      <c r="U51" s="101">
        <f>SUM(V51:W51)</f>
        <v>385</v>
      </c>
      <c r="V51" s="101">
        <v>203</v>
      </c>
      <c r="W51" s="101">
        <v>182</v>
      </c>
      <c r="X51" s="101">
        <f>SUM(Y51:Z51)</f>
        <v>375</v>
      </c>
      <c r="Y51" s="101">
        <v>189</v>
      </c>
      <c r="Z51" s="101">
        <v>186</v>
      </c>
      <c r="AA51" s="937">
        <v>102</v>
      </c>
    </row>
    <row r="52" spans="1:27" ht="13.5" customHeight="1">
      <c r="A52" s="172"/>
      <c r="B52" s="99" t="s">
        <v>920</v>
      </c>
      <c r="C52" s="100">
        <v>8</v>
      </c>
      <c r="D52" s="102">
        <v>0</v>
      </c>
      <c r="E52" s="101">
        <v>69</v>
      </c>
      <c r="F52" s="101">
        <f>SUM(G52:H52)</f>
        <v>1768</v>
      </c>
      <c r="G52" s="101">
        <f>SUM(J52+M52+P52+S52+V52+Y52)</f>
        <v>888</v>
      </c>
      <c r="H52" s="101">
        <f>SUM(K52+N52+Q52+T52+W52+Z52)</f>
        <v>880</v>
      </c>
      <c r="I52" s="101">
        <f>SUM(J52:K52)</f>
        <v>278</v>
      </c>
      <c r="J52" s="101">
        <v>144</v>
      </c>
      <c r="K52" s="101">
        <v>134</v>
      </c>
      <c r="L52" s="101">
        <f>SUM(M52:N52)</f>
        <v>244</v>
      </c>
      <c r="M52" s="101">
        <v>110</v>
      </c>
      <c r="N52" s="101">
        <v>134</v>
      </c>
      <c r="O52" s="101">
        <f>SUM(P52:Q52)</f>
        <v>281</v>
      </c>
      <c r="P52" s="101">
        <v>141</v>
      </c>
      <c r="Q52" s="101">
        <v>140</v>
      </c>
      <c r="R52" s="101">
        <f>SUM(S52:T52)</f>
        <v>319</v>
      </c>
      <c r="S52" s="101">
        <v>159</v>
      </c>
      <c r="T52" s="101">
        <v>160</v>
      </c>
      <c r="U52" s="101">
        <f>SUM(V52:W52)</f>
        <v>315</v>
      </c>
      <c r="V52" s="101">
        <v>164</v>
      </c>
      <c r="W52" s="101">
        <v>151</v>
      </c>
      <c r="X52" s="101">
        <f>SUM(Y52:Z52)</f>
        <v>331</v>
      </c>
      <c r="Y52" s="101">
        <v>170</v>
      </c>
      <c r="Z52" s="101">
        <v>161</v>
      </c>
      <c r="AA52" s="937">
        <v>97</v>
      </c>
    </row>
    <row r="53" spans="1:27" ht="13.5" customHeight="1">
      <c r="A53" s="172"/>
      <c r="B53" s="99"/>
      <c r="C53" s="100"/>
      <c r="D53" s="102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937"/>
    </row>
    <row r="54" spans="1:27" ht="13.5" customHeight="1">
      <c r="A54" s="1788" t="s">
        <v>21</v>
      </c>
      <c r="B54" s="1818"/>
      <c r="C54" s="102">
        <f aca="true" t="shared" si="27" ref="C54:AA54">SUM(C55:C57)</f>
        <v>22</v>
      </c>
      <c r="D54" s="102">
        <f t="shared" si="27"/>
        <v>12</v>
      </c>
      <c r="E54" s="102">
        <f t="shared" si="27"/>
        <v>166</v>
      </c>
      <c r="F54" s="102">
        <f t="shared" si="27"/>
        <v>3509</v>
      </c>
      <c r="G54" s="102">
        <f t="shared" si="27"/>
        <v>1783</v>
      </c>
      <c r="H54" s="102">
        <f t="shared" si="27"/>
        <v>1726</v>
      </c>
      <c r="I54" s="102">
        <f t="shared" si="27"/>
        <v>552</v>
      </c>
      <c r="J54" s="102">
        <f t="shared" si="27"/>
        <v>258</v>
      </c>
      <c r="K54" s="102">
        <f t="shared" si="27"/>
        <v>294</v>
      </c>
      <c r="L54" s="102">
        <f t="shared" si="27"/>
        <v>515</v>
      </c>
      <c r="M54" s="102">
        <f t="shared" si="27"/>
        <v>263</v>
      </c>
      <c r="N54" s="102">
        <f t="shared" si="27"/>
        <v>252</v>
      </c>
      <c r="O54" s="102">
        <f t="shared" si="27"/>
        <v>513</v>
      </c>
      <c r="P54" s="102">
        <f t="shared" si="27"/>
        <v>260</v>
      </c>
      <c r="Q54" s="102">
        <f t="shared" si="27"/>
        <v>253</v>
      </c>
      <c r="R54" s="102">
        <f t="shared" si="27"/>
        <v>606</v>
      </c>
      <c r="S54" s="102">
        <f t="shared" si="27"/>
        <v>333</v>
      </c>
      <c r="T54" s="102">
        <f t="shared" si="27"/>
        <v>273</v>
      </c>
      <c r="U54" s="102">
        <f t="shared" si="27"/>
        <v>650</v>
      </c>
      <c r="V54" s="102">
        <f t="shared" si="27"/>
        <v>344</v>
      </c>
      <c r="W54" s="102">
        <f t="shared" si="27"/>
        <v>306</v>
      </c>
      <c r="X54" s="102">
        <f t="shared" si="27"/>
        <v>673</v>
      </c>
      <c r="Y54" s="102">
        <f t="shared" si="27"/>
        <v>325</v>
      </c>
      <c r="Z54" s="102">
        <f t="shared" si="27"/>
        <v>348</v>
      </c>
      <c r="AA54" s="466">
        <f t="shared" si="27"/>
        <v>237</v>
      </c>
    </row>
    <row r="55" spans="1:27" ht="13.5" customHeight="1">
      <c r="A55" s="172"/>
      <c r="B55" s="99" t="s">
        <v>921</v>
      </c>
      <c r="C55" s="100">
        <v>9</v>
      </c>
      <c r="D55" s="101">
        <v>2</v>
      </c>
      <c r="E55" s="101">
        <v>57</v>
      </c>
      <c r="F55" s="101">
        <f>SUM(G55:H55)</f>
        <v>1187</v>
      </c>
      <c r="G55" s="101">
        <f aca="true" t="shared" si="28" ref="G55:H57">SUM(J55+M55+P55+S55+V55+Y55)</f>
        <v>594</v>
      </c>
      <c r="H55" s="101">
        <f t="shared" si="28"/>
        <v>593</v>
      </c>
      <c r="I55" s="101">
        <f>SUM(J55:K55)</f>
        <v>211</v>
      </c>
      <c r="J55" s="101">
        <v>104</v>
      </c>
      <c r="K55" s="101">
        <v>107</v>
      </c>
      <c r="L55" s="101">
        <f>SUM(M55:N55)</f>
        <v>148</v>
      </c>
      <c r="M55" s="101">
        <v>78</v>
      </c>
      <c r="N55" s="101">
        <v>70</v>
      </c>
      <c r="O55" s="101">
        <f>SUM(P55:Q55)</f>
        <v>178</v>
      </c>
      <c r="P55" s="101">
        <v>84</v>
      </c>
      <c r="Q55" s="101">
        <v>94</v>
      </c>
      <c r="R55" s="101">
        <f>SUM(S55:T55)</f>
        <v>222</v>
      </c>
      <c r="S55" s="101">
        <v>120</v>
      </c>
      <c r="T55" s="101">
        <v>102</v>
      </c>
      <c r="U55" s="101">
        <f>SUM(V55:W55)</f>
        <v>218</v>
      </c>
      <c r="V55" s="101">
        <v>109</v>
      </c>
      <c r="W55" s="101">
        <v>109</v>
      </c>
      <c r="X55" s="101">
        <f>SUM(Y55:Z55)</f>
        <v>210</v>
      </c>
      <c r="Y55" s="101">
        <v>99</v>
      </c>
      <c r="Z55" s="101">
        <v>111</v>
      </c>
      <c r="AA55" s="937">
        <v>83</v>
      </c>
    </row>
    <row r="56" spans="1:27" ht="13.5" customHeight="1">
      <c r="A56" s="172"/>
      <c r="B56" s="99" t="s">
        <v>922</v>
      </c>
      <c r="C56" s="100">
        <v>8</v>
      </c>
      <c r="D56" s="102">
        <v>2</v>
      </c>
      <c r="E56" s="101">
        <v>63</v>
      </c>
      <c r="F56" s="101">
        <f>SUM(G56:H56)</f>
        <v>1491</v>
      </c>
      <c r="G56" s="101">
        <f t="shared" si="28"/>
        <v>760</v>
      </c>
      <c r="H56" s="101">
        <f t="shared" si="28"/>
        <v>731</v>
      </c>
      <c r="I56" s="101">
        <f>SUM(J56:K56)</f>
        <v>223</v>
      </c>
      <c r="J56" s="101">
        <v>96</v>
      </c>
      <c r="K56" s="101">
        <v>127</v>
      </c>
      <c r="L56" s="101">
        <f>SUM(M56:N56)</f>
        <v>254</v>
      </c>
      <c r="M56" s="101">
        <v>133</v>
      </c>
      <c r="N56" s="101">
        <v>121</v>
      </c>
      <c r="O56" s="101">
        <f>SUM(P56:Q56)</f>
        <v>218</v>
      </c>
      <c r="P56" s="101">
        <v>120</v>
      </c>
      <c r="Q56" s="101">
        <v>98</v>
      </c>
      <c r="R56" s="101">
        <f>SUM(S56:T56)</f>
        <v>240</v>
      </c>
      <c r="S56" s="101">
        <v>133</v>
      </c>
      <c r="T56" s="101">
        <v>107</v>
      </c>
      <c r="U56" s="101">
        <f>SUM(V56:W56)</f>
        <v>260</v>
      </c>
      <c r="V56" s="101">
        <v>137</v>
      </c>
      <c r="W56" s="101">
        <v>123</v>
      </c>
      <c r="X56" s="101">
        <f>SUM(Y56:Z56)</f>
        <v>296</v>
      </c>
      <c r="Y56" s="101">
        <v>141</v>
      </c>
      <c r="Z56" s="101">
        <v>155</v>
      </c>
      <c r="AA56" s="937">
        <v>88</v>
      </c>
    </row>
    <row r="57" spans="1:27" ht="13.5" customHeight="1">
      <c r="A57" s="172"/>
      <c r="B57" s="99" t="s">
        <v>923</v>
      </c>
      <c r="C57" s="100">
        <v>5</v>
      </c>
      <c r="D57" s="101">
        <v>8</v>
      </c>
      <c r="E57" s="101">
        <v>46</v>
      </c>
      <c r="F57" s="101">
        <f>SUM(G57:H57)</f>
        <v>831</v>
      </c>
      <c r="G57" s="101">
        <f t="shared" si="28"/>
        <v>429</v>
      </c>
      <c r="H57" s="101">
        <f t="shared" si="28"/>
        <v>402</v>
      </c>
      <c r="I57" s="101">
        <f>SUM(J57:K57)</f>
        <v>118</v>
      </c>
      <c r="J57" s="101">
        <v>58</v>
      </c>
      <c r="K57" s="101">
        <v>60</v>
      </c>
      <c r="L57" s="101">
        <f>SUM(M57:N57)</f>
        <v>113</v>
      </c>
      <c r="M57" s="101">
        <v>52</v>
      </c>
      <c r="N57" s="101">
        <v>61</v>
      </c>
      <c r="O57" s="101">
        <f>SUM(P57:Q57)</f>
        <v>117</v>
      </c>
      <c r="P57" s="101">
        <v>56</v>
      </c>
      <c r="Q57" s="101">
        <v>61</v>
      </c>
      <c r="R57" s="101">
        <f>SUM(S57:T57)</f>
        <v>144</v>
      </c>
      <c r="S57" s="101">
        <v>80</v>
      </c>
      <c r="T57" s="101">
        <v>64</v>
      </c>
      <c r="U57" s="101">
        <f>SUM(V57:W57)</f>
        <v>172</v>
      </c>
      <c r="V57" s="101">
        <v>98</v>
      </c>
      <c r="W57" s="101">
        <v>74</v>
      </c>
      <c r="X57" s="101">
        <f>SUM(Y57:Z57)</f>
        <v>167</v>
      </c>
      <c r="Y57" s="101">
        <v>85</v>
      </c>
      <c r="Z57" s="101">
        <v>82</v>
      </c>
      <c r="AA57" s="937">
        <v>66</v>
      </c>
    </row>
    <row r="58" spans="1:27" ht="13.5" customHeight="1">
      <c r="A58" s="172"/>
      <c r="B58" s="99"/>
      <c r="C58" s="100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937"/>
    </row>
    <row r="59" spans="1:27" ht="13.5" customHeight="1">
      <c r="A59" s="1788" t="s">
        <v>988</v>
      </c>
      <c r="B59" s="1818"/>
      <c r="C59" s="100">
        <f aca="true" t="shared" si="29" ref="C59:AA59">SUM(C60:C66)</f>
        <v>31</v>
      </c>
      <c r="D59" s="101">
        <f t="shared" si="29"/>
        <v>8</v>
      </c>
      <c r="E59" s="101">
        <f t="shared" si="29"/>
        <v>246</v>
      </c>
      <c r="F59" s="101">
        <f t="shared" si="29"/>
        <v>6209</v>
      </c>
      <c r="G59" s="101">
        <f t="shared" si="29"/>
        <v>3226</v>
      </c>
      <c r="H59" s="101">
        <f t="shared" si="29"/>
        <v>2983</v>
      </c>
      <c r="I59" s="101">
        <f t="shared" si="29"/>
        <v>1024</v>
      </c>
      <c r="J59" s="101">
        <f t="shared" si="29"/>
        <v>546</v>
      </c>
      <c r="K59" s="101">
        <f t="shared" si="29"/>
        <v>478</v>
      </c>
      <c r="L59" s="101">
        <f t="shared" si="29"/>
        <v>867</v>
      </c>
      <c r="M59" s="101">
        <f t="shared" si="29"/>
        <v>429</v>
      </c>
      <c r="N59" s="101">
        <f t="shared" si="29"/>
        <v>438</v>
      </c>
      <c r="O59" s="101">
        <f t="shared" si="29"/>
        <v>897</v>
      </c>
      <c r="P59" s="101">
        <f t="shared" si="29"/>
        <v>441</v>
      </c>
      <c r="Q59" s="101">
        <f t="shared" si="29"/>
        <v>456</v>
      </c>
      <c r="R59" s="101">
        <f t="shared" si="29"/>
        <v>1079</v>
      </c>
      <c r="S59" s="101">
        <f t="shared" si="29"/>
        <v>566</v>
      </c>
      <c r="T59" s="101">
        <f t="shared" si="29"/>
        <v>513</v>
      </c>
      <c r="U59" s="101">
        <f t="shared" si="29"/>
        <v>1114</v>
      </c>
      <c r="V59" s="101">
        <f t="shared" si="29"/>
        <v>579</v>
      </c>
      <c r="W59" s="101">
        <f t="shared" si="29"/>
        <v>535</v>
      </c>
      <c r="X59" s="101">
        <f t="shared" si="29"/>
        <v>1228</v>
      </c>
      <c r="Y59" s="101">
        <f t="shared" si="29"/>
        <v>665</v>
      </c>
      <c r="Z59" s="101">
        <f t="shared" si="29"/>
        <v>563</v>
      </c>
      <c r="AA59" s="937">
        <f t="shared" si="29"/>
        <v>351</v>
      </c>
    </row>
    <row r="60" spans="1:27" ht="13.5" customHeight="1">
      <c r="A60" s="172"/>
      <c r="B60" s="99" t="s">
        <v>924</v>
      </c>
      <c r="C60" s="100">
        <v>4</v>
      </c>
      <c r="D60" s="102">
        <v>0</v>
      </c>
      <c r="E60" s="101">
        <v>28</v>
      </c>
      <c r="F60" s="101">
        <f aca="true" t="shared" si="30" ref="F60:F66">SUM(G60:H60)</f>
        <v>740</v>
      </c>
      <c r="G60" s="101">
        <f aca="true" t="shared" si="31" ref="G60:H66">SUM(J60+M60+P60+S60+V60+Y60)</f>
        <v>389</v>
      </c>
      <c r="H60" s="101">
        <f t="shared" si="31"/>
        <v>351</v>
      </c>
      <c r="I60" s="101">
        <f aca="true" t="shared" si="32" ref="I60:I66">SUM(J60:K60)</f>
        <v>126</v>
      </c>
      <c r="J60" s="101">
        <v>72</v>
      </c>
      <c r="K60" s="101">
        <v>54</v>
      </c>
      <c r="L60" s="101">
        <f aca="true" t="shared" si="33" ref="L60:L66">SUM(M60:N60)</f>
        <v>122</v>
      </c>
      <c r="M60" s="101">
        <v>54</v>
      </c>
      <c r="N60" s="101">
        <v>68</v>
      </c>
      <c r="O60" s="101">
        <f aca="true" t="shared" si="34" ref="O60:O66">SUM(P60:Q60)</f>
        <v>102</v>
      </c>
      <c r="P60" s="101">
        <v>54</v>
      </c>
      <c r="Q60" s="101">
        <v>48</v>
      </c>
      <c r="R60" s="101">
        <f aca="true" t="shared" si="35" ref="R60:R66">SUM(S60:T60)</f>
        <v>127</v>
      </c>
      <c r="S60" s="101">
        <v>63</v>
      </c>
      <c r="T60" s="101">
        <v>64</v>
      </c>
      <c r="U60" s="101">
        <f aca="true" t="shared" si="36" ref="U60:U66">SUM(V60:W60)</f>
        <v>127</v>
      </c>
      <c r="V60" s="101">
        <v>63</v>
      </c>
      <c r="W60" s="101">
        <v>64</v>
      </c>
      <c r="X60" s="101">
        <f aca="true" t="shared" si="37" ref="X60:X66">SUM(Y60:Z60)</f>
        <v>136</v>
      </c>
      <c r="Y60" s="101">
        <v>83</v>
      </c>
      <c r="Z60" s="101">
        <v>53</v>
      </c>
      <c r="AA60" s="937">
        <v>40</v>
      </c>
    </row>
    <row r="61" spans="1:27" ht="13.5" customHeight="1">
      <c r="A61" s="172"/>
      <c r="B61" s="99" t="s">
        <v>925</v>
      </c>
      <c r="C61" s="100">
        <v>5</v>
      </c>
      <c r="D61" s="102">
        <v>0</v>
      </c>
      <c r="E61" s="101">
        <v>52</v>
      </c>
      <c r="F61" s="101">
        <f t="shared" si="30"/>
        <v>1682</v>
      </c>
      <c r="G61" s="101">
        <f t="shared" si="31"/>
        <v>864</v>
      </c>
      <c r="H61" s="101">
        <f t="shared" si="31"/>
        <v>818</v>
      </c>
      <c r="I61" s="101">
        <f t="shared" si="32"/>
        <v>283</v>
      </c>
      <c r="J61" s="101">
        <v>145</v>
      </c>
      <c r="K61" s="101">
        <v>138</v>
      </c>
      <c r="L61" s="101">
        <f t="shared" si="33"/>
        <v>235</v>
      </c>
      <c r="M61" s="101">
        <v>104</v>
      </c>
      <c r="N61" s="101">
        <v>131</v>
      </c>
      <c r="O61" s="101">
        <f t="shared" si="34"/>
        <v>256</v>
      </c>
      <c r="P61" s="101">
        <v>124</v>
      </c>
      <c r="Q61" s="101">
        <v>132</v>
      </c>
      <c r="R61" s="101">
        <f t="shared" si="35"/>
        <v>292</v>
      </c>
      <c r="S61" s="101">
        <v>154</v>
      </c>
      <c r="T61" s="101">
        <v>138</v>
      </c>
      <c r="U61" s="101">
        <f t="shared" si="36"/>
        <v>294</v>
      </c>
      <c r="V61" s="101">
        <v>165</v>
      </c>
      <c r="W61" s="101">
        <v>129</v>
      </c>
      <c r="X61" s="101">
        <f t="shared" si="37"/>
        <v>322</v>
      </c>
      <c r="Y61" s="101">
        <v>172</v>
      </c>
      <c r="Z61" s="101">
        <v>150</v>
      </c>
      <c r="AA61" s="937">
        <v>70</v>
      </c>
    </row>
    <row r="62" spans="1:27" ht="13.5" customHeight="1">
      <c r="A62" s="172"/>
      <c r="B62" s="99" t="s">
        <v>926</v>
      </c>
      <c r="C62" s="100">
        <v>5</v>
      </c>
      <c r="D62" s="102">
        <v>0</v>
      </c>
      <c r="E62" s="101">
        <v>40</v>
      </c>
      <c r="F62" s="101">
        <f t="shared" si="30"/>
        <v>1045</v>
      </c>
      <c r="G62" s="101">
        <f t="shared" si="31"/>
        <v>551</v>
      </c>
      <c r="H62" s="101">
        <f t="shared" si="31"/>
        <v>494</v>
      </c>
      <c r="I62" s="101">
        <f t="shared" si="32"/>
        <v>173</v>
      </c>
      <c r="J62" s="101">
        <v>101</v>
      </c>
      <c r="K62" s="101">
        <v>72</v>
      </c>
      <c r="L62" s="101">
        <f t="shared" si="33"/>
        <v>152</v>
      </c>
      <c r="M62" s="101">
        <v>77</v>
      </c>
      <c r="N62" s="101">
        <v>75</v>
      </c>
      <c r="O62" s="101">
        <f t="shared" si="34"/>
        <v>152</v>
      </c>
      <c r="P62" s="101">
        <v>64</v>
      </c>
      <c r="Q62" s="101">
        <v>88</v>
      </c>
      <c r="R62" s="101">
        <f t="shared" si="35"/>
        <v>175</v>
      </c>
      <c r="S62" s="101">
        <v>93</v>
      </c>
      <c r="T62" s="101">
        <v>82</v>
      </c>
      <c r="U62" s="101">
        <f t="shared" si="36"/>
        <v>179</v>
      </c>
      <c r="V62" s="101">
        <v>87</v>
      </c>
      <c r="W62" s="101">
        <v>92</v>
      </c>
      <c r="X62" s="101">
        <f t="shared" si="37"/>
        <v>214</v>
      </c>
      <c r="Y62" s="101">
        <v>129</v>
      </c>
      <c r="Z62" s="101">
        <v>85</v>
      </c>
      <c r="AA62" s="937">
        <v>55</v>
      </c>
    </row>
    <row r="63" spans="1:27" ht="13.5" customHeight="1">
      <c r="A63" s="172"/>
      <c r="B63" s="99" t="s">
        <v>927</v>
      </c>
      <c r="C63" s="100">
        <v>4</v>
      </c>
      <c r="D63" s="102">
        <v>1</v>
      </c>
      <c r="E63" s="101">
        <v>34</v>
      </c>
      <c r="F63" s="101">
        <f t="shared" si="30"/>
        <v>827</v>
      </c>
      <c r="G63" s="101">
        <f t="shared" si="31"/>
        <v>431</v>
      </c>
      <c r="H63" s="101">
        <f t="shared" si="31"/>
        <v>396</v>
      </c>
      <c r="I63" s="101">
        <f t="shared" si="32"/>
        <v>121</v>
      </c>
      <c r="J63" s="101">
        <v>56</v>
      </c>
      <c r="K63" s="101">
        <v>65</v>
      </c>
      <c r="L63" s="101">
        <f t="shared" si="33"/>
        <v>109</v>
      </c>
      <c r="M63" s="101">
        <v>63</v>
      </c>
      <c r="N63" s="101">
        <v>46</v>
      </c>
      <c r="O63" s="101">
        <f t="shared" si="34"/>
        <v>128</v>
      </c>
      <c r="P63" s="101">
        <v>71</v>
      </c>
      <c r="Q63" s="101">
        <v>57</v>
      </c>
      <c r="R63" s="101">
        <f t="shared" si="35"/>
        <v>132</v>
      </c>
      <c r="S63" s="101">
        <v>68</v>
      </c>
      <c r="T63" s="101">
        <v>64</v>
      </c>
      <c r="U63" s="101">
        <f t="shared" si="36"/>
        <v>168</v>
      </c>
      <c r="V63" s="101">
        <v>88</v>
      </c>
      <c r="W63" s="101">
        <v>80</v>
      </c>
      <c r="X63" s="101">
        <f t="shared" si="37"/>
        <v>169</v>
      </c>
      <c r="Y63" s="101">
        <v>85</v>
      </c>
      <c r="Z63" s="101">
        <v>84</v>
      </c>
      <c r="AA63" s="937">
        <v>47</v>
      </c>
    </row>
    <row r="64" spans="1:27" ht="13.5" customHeight="1">
      <c r="A64" s="172"/>
      <c r="B64" s="99" t="s">
        <v>928</v>
      </c>
      <c r="C64" s="100">
        <v>3</v>
      </c>
      <c r="D64" s="101">
        <v>1</v>
      </c>
      <c r="E64" s="101">
        <v>26</v>
      </c>
      <c r="F64" s="101">
        <f t="shared" si="30"/>
        <v>700</v>
      </c>
      <c r="G64" s="101">
        <f t="shared" si="31"/>
        <v>361</v>
      </c>
      <c r="H64" s="101">
        <f t="shared" si="31"/>
        <v>339</v>
      </c>
      <c r="I64" s="101">
        <f t="shared" si="32"/>
        <v>117</v>
      </c>
      <c r="J64" s="101">
        <v>61</v>
      </c>
      <c r="K64" s="101">
        <v>56</v>
      </c>
      <c r="L64" s="101">
        <f t="shared" si="33"/>
        <v>85</v>
      </c>
      <c r="M64" s="101">
        <v>41</v>
      </c>
      <c r="N64" s="101">
        <v>44</v>
      </c>
      <c r="O64" s="101">
        <f t="shared" si="34"/>
        <v>92</v>
      </c>
      <c r="P64" s="101">
        <v>43</v>
      </c>
      <c r="Q64" s="101">
        <v>49</v>
      </c>
      <c r="R64" s="101">
        <f t="shared" si="35"/>
        <v>139</v>
      </c>
      <c r="S64" s="101">
        <v>72</v>
      </c>
      <c r="T64" s="101">
        <v>67</v>
      </c>
      <c r="U64" s="101">
        <f t="shared" si="36"/>
        <v>130</v>
      </c>
      <c r="V64" s="101">
        <v>66</v>
      </c>
      <c r="W64" s="101">
        <v>64</v>
      </c>
      <c r="X64" s="101">
        <f t="shared" si="37"/>
        <v>137</v>
      </c>
      <c r="Y64" s="101">
        <v>78</v>
      </c>
      <c r="Z64" s="101">
        <v>59</v>
      </c>
      <c r="AA64" s="937">
        <v>38</v>
      </c>
    </row>
    <row r="65" spans="1:27" ht="13.5" customHeight="1">
      <c r="A65" s="172"/>
      <c r="B65" s="99" t="s">
        <v>929</v>
      </c>
      <c r="C65" s="100">
        <v>3</v>
      </c>
      <c r="D65" s="102">
        <v>0</v>
      </c>
      <c r="E65" s="101">
        <v>23</v>
      </c>
      <c r="F65" s="101">
        <f t="shared" si="30"/>
        <v>676</v>
      </c>
      <c r="G65" s="101">
        <f t="shared" si="31"/>
        <v>351</v>
      </c>
      <c r="H65" s="101">
        <f t="shared" si="31"/>
        <v>325</v>
      </c>
      <c r="I65" s="101">
        <f t="shared" si="32"/>
        <v>118</v>
      </c>
      <c r="J65" s="101">
        <v>59</v>
      </c>
      <c r="K65" s="101">
        <v>59</v>
      </c>
      <c r="L65" s="101">
        <f t="shared" si="33"/>
        <v>99</v>
      </c>
      <c r="M65" s="101">
        <v>57</v>
      </c>
      <c r="N65" s="101">
        <v>42</v>
      </c>
      <c r="O65" s="101">
        <f t="shared" si="34"/>
        <v>94</v>
      </c>
      <c r="P65" s="101">
        <v>48</v>
      </c>
      <c r="Q65" s="101">
        <v>46</v>
      </c>
      <c r="R65" s="101">
        <f t="shared" si="35"/>
        <v>115</v>
      </c>
      <c r="S65" s="101">
        <v>65</v>
      </c>
      <c r="T65" s="101">
        <v>50</v>
      </c>
      <c r="U65" s="101">
        <f t="shared" si="36"/>
        <v>117</v>
      </c>
      <c r="V65" s="101">
        <v>61</v>
      </c>
      <c r="W65" s="101">
        <v>56</v>
      </c>
      <c r="X65" s="101">
        <f t="shared" si="37"/>
        <v>133</v>
      </c>
      <c r="Y65" s="101">
        <v>61</v>
      </c>
      <c r="Z65" s="101">
        <v>72</v>
      </c>
      <c r="AA65" s="937">
        <v>34</v>
      </c>
    </row>
    <row r="66" spans="1:27" ht="13.5" customHeight="1">
      <c r="A66" s="172"/>
      <c r="B66" s="99" t="s">
        <v>930</v>
      </c>
      <c r="C66" s="100">
        <v>7</v>
      </c>
      <c r="D66" s="101">
        <v>6</v>
      </c>
      <c r="E66" s="101">
        <v>43</v>
      </c>
      <c r="F66" s="101">
        <f t="shared" si="30"/>
        <v>539</v>
      </c>
      <c r="G66" s="101">
        <f t="shared" si="31"/>
        <v>279</v>
      </c>
      <c r="H66" s="101">
        <f t="shared" si="31"/>
        <v>260</v>
      </c>
      <c r="I66" s="101">
        <f t="shared" si="32"/>
        <v>86</v>
      </c>
      <c r="J66" s="101">
        <v>52</v>
      </c>
      <c r="K66" s="101">
        <v>34</v>
      </c>
      <c r="L66" s="101">
        <f t="shared" si="33"/>
        <v>65</v>
      </c>
      <c r="M66" s="101">
        <v>33</v>
      </c>
      <c r="N66" s="101">
        <v>32</v>
      </c>
      <c r="O66" s="101">
        <f t="shared" si="34"/>
        <v>73</v>
      </c>
      <c r="P66" s="101">
        <v>37</v>
      </c>
      <c r="Q66" s="101">
        <v>36</v>
      </c>
      <c r="R66" s="101">
        <f t="shared" si="35"/>
        <v>99</v>
      </c>
      <c r="S66" s="101">
        <v>51</v>
      </c>
      <c r="T66" s="101">
        <v>48</v>
      </c>
      <c r="U66" s="101">
        <f t="shared" si="36"/>
        <v>99</v>
      </c>
      <c r="V66" s="101">
        <v>49</v>
      </c>
      <c r="W66" s="101">
        <v>50</v>
      </c>
      <c r="X66" s="101">
        <f t="shared" si="37"/>
        <v>117</v>
      </c>
      <c r="Y66" s="101">
        <v>57</v>
      </c>
      <c r="Z66" s="101">
        <v>60</v>
      </c>
      <c r="AA66" s="937">
        <v>67</v>
      </c>
    </row>
    <row r="67" spans="1:27" ht="14.25" customHeight="1">
      <c r="A67" s="172"/>
      <c r="B67" s="99"/>
      <c r="C67" s="100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937"/>
    </row>
    <row r="68" spans="1:27" ht="13.5" customHeight="1">
      <c r="A68" s="1788" t="s">
        <v>989</v>
      </c>
      <c r="B68" s="1818"/>
      <c r="C68" s="100">
        <f aca="true" t="shared" si="38" ref="C68:AA68">SUM(C69)</f>
        <v>10</v>
      </c>
      <c r="D68" s="101">
        <f t="shared" si="38"/>
        <v>1</v>
      </c>
      <c r="E68" s="101">
        <f t="shared" si="38"/>
        <v>63</v>
      </c>
      <c r="F68" s="101">
        <f t="shared" si="38"/>
        <v>1475</v>
      </c>
      <c r="G68" s="101">
        <f t="shared" si="38"/>
        <v>720</v>
      </c>
      <c r="H68" s="101">
        <f t="shared" si="38"/>
        <v>755</v>
      </c>
      <c r="I68" s="101">
        <f t="shared" si="38"/>
        <v>259</v>
      </c>
      <c r="J68" s="101">
        <f t="shared" si="38"/>
        <v>124</v>
      </c>
      <c r="K68" s="101">
        <f t="shared" si="38"/>
        <v>135</v>
      </c>
      <c r="L68" s="101">
        <f t="shared" si="38"/>
        <v>214</v>
      </c>
      <c r="M68" s="101">
        <f t="shared" si="38"/>
        <v>99</v>
      </c>
      <c r="N68" s="101">
        <f t="shared" si="38"/>
        <v>115</v>
      </c>
      <c r="O68" s="101">
        <f t="shared" si="38"/>
        <v>228</v>
      </c>
      <c r="P68" s="101">
        <f t="shared" si="38"/>
        <v>119</v>
      </c>
      <c r="Q68" s="101">
        <f t="shared" si="38"/>
        <v>109</v>
      </c>
      <c r="R68" s="101">
        <f t="shared" si="38"/>
        <v>259</v>
      </c>
      <c r="S68" s="101">
        <f t="shared" si="38"/>
        <v>120</v>
      </c>
      <c r="T68" s="101">
        <f t="shared" si="38"/>
        <v>139</v>
      </c>
      <c r="U68" s="101">
        <f t="shared" si="38"/>
        <v>267</v>
      </c>
      <c r="V68" s="101">
        <f t="shared" si="38"/>
        <v>139</v>
      </c>
      <c r="W68" s="101">
        <f t="shared" si="38"/>
        <v>128</v>
      </c>
      <c r="X68" s="101">
        <f t="shared" si="38"/>
        <v>248</v>
      </c>
      <c r="Y68" s="101">
        <f t="shared" si="38"/>
        <v>119</v>
      </c>
      <c r="Z68" s="101">
        <f t="shared" si="38"/>
        <v>129</v>
      </c>
      <c r="AA68" s="937">
        <f t="shared" si="38"/>
        <v>91</v>
      </c>
    </row>
    <row r="69" spans="1:27" ht="13.5" customHeight="1">
      <c r="A69" s="172"/>
      <c r="B69" s="99" t="s">
        <v>931</v>
      </c>
      <c r="C69" s="100">
        <v>10</v>
      </c>
      <c r="D69" s="102">
        <v>1</v>
      </c>
      <c r="E69" s="101">
        <v>63</v>
      </c>
      <c r="F69" s="101">
        <f>SUM(G69:H69)</f>
        <v>1475</v>
      </c>
      <c r="G69" s="101">
        <f>SUM(J69+M69+P69+S69+V69+Y69)</f>
        <v>720</v>
      </c>
      <c r="H69" s="101">
        <f>SUM(K69+N69+Q69+T69+W69+Z69)</f>
        <v>755</v>
      </c>
      <c r="I69" s="101">
        <f>SUM(J69:K69)</f>
        <v>259</v>
      </c>
      <c r="J69" s="101">
        <v>124</v>
      </c>
      <c r="K69" s="101">
        <v>135</v>
      </c>
      <c r="L69" s="101">
        <f>SUM(M69:N69)</f>
        <v>214</v>
      </c>
      <c r="M69" s="101">
        <v>99</v>
      </c>
      <c r="N69" s="101">
        <v>115</v>
      </c>
      <c r="O69" s="101">
        <f>SUM(P69:Q69)</f>
        <v>228</v>
      </c>
      <c r="P69" s="101">
        <v>119</v>
      </c>
      <c r="Q69" s="101">
        <v>109</v>
      </c>
      <c r="R69" s="101">
        <f>SUM(S69:T69)</f>
        <v>259</v>
      </c>
      <c r="S69" s="101">
        <v>120</v>
      </c>
      <c r="T69" s="101">
        <v>139</v>
      </c>
      <c r="U69" s="101">
        <f>SUM(V69:W69)</f>
        <v>267</v>
      </c>
      <c r="V69" s="101">
        <v>139</v>
      </c>
      <c r="W69" s="101">
        <v>128</v>
      </c>
      <c r="X69" s="101">
        <f>SUM(Y69:Z69)</f>
        <v>248</v>
      </c>
      <c r="Y69" s="101">
        <v>119</v>
      </c>
      <c r="Z69" s="101">
        <v>129</v>
      </c>
      <c r="AA69" s="937">
        <v>91</v>
      </c>
    </row>
    <row r="70" spans="1:27" ht="13.5" customHeight="1">
      <c r="A70" s="172"/>
      <c r="B70" s="99"/>
      <c r="C70" s="100"/>
      <c r="D70" s="102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937"/>
    </row>
    <row r="71" spans="1:27" ht="13.5" customHeight="1">
      <c r="A71" s="1788" t="s">
        <v>1017</v>
      </c>
      <c r="B71" s="1818"/>
      <c r="C71" s="100">
        <f aca="true" t="shared" si="39" ref="C71:S71">SUM(C72:C75)</f>
        <v>20</v>
      </c>
      <c r="D71" s="101">
        <f t="shared" si="39"/>
        <v>1</v>
      </c>
      <c r="E71" s="101">
        <f t="shared" si="39"/>
        <v>147</v>
      </c>
      <c r="F71" s="101">
        <f t="shared" si="39"/>
        <v>3546</v>
      </c>
      <c r="G71" s="101">
        <f t="shared" si="39"/>
        <v>1807</v>
      </c>
      <c r="H71" s="101">
        <f t="shared" si="39"/>
        <v>1739</v>
      </c>
      <c r="I71" s="101">
        <f t="shared" si="39"/>
        <v>532</v>
      </c>
      <c r="J71" s="101">
        <f t="shared" si="39"/>
        <v>283</v>
      </c>
      <c r="K71" s="101">
        <f t="shared" si="39"/>
        <v>249</v>
      </c>
      <c r="L71" s="101">
        <f t="shared" si="39"/>
        <v>504</v>
      </c>
      <c r="M71" s="101">
        <f t="shared" si="39"/>
        <v>252</v>
      </c>
      <c r="N71" s="101">
        <f t="shared" si="39"/>
        <v>252</v>
      </c>
      <c r="O71" s="101">
        <f t="shared" si="39"/>
        <v>593</v>
      </c>
      <c r="P71" s="101">
        <f t="shared" si="39"/>
        <v>288</v>
      </c>
      <c r="Q71" s="101">
        <f t="shared" si="39"/>
        <v>305</v>
      </c>
      <c r="R71" s="101">
        <f t="shared" si="39"/>
        <v>602</v>
      </c>
      <c r="S71" s="101">
        <f t="shared" si="39"/>
        <v>310</v>
      </c>
      <c r="T71" s="101">
        <v>92</v>
      </c>
      <c r="U71" s="101">
        <f aca="true" t="shared" si="40" ref="U71:AA71">SUM(U72:U75)</f>
        <v>630</v>
      </c>
      <c r="V71" s="101">
        <f t="shared" si="40"/>
        <v>315</v>
      </c>
      <c r="W71" s="101">
        <f t="shared" si="40"/>
        <v>315</v>
      </c>
      <c r="X71" s="101">
        <f t="shared" si="40"/>
        <v>685</v>
      </c>
      <c r="Y71" s="101">
        <f t="shared" si="40"/>
        <v>359</v>
      </c>
      <c r="Z71" s="101">
        <f t="shared" si="40"/>
        <v>326</v>
      </c>
      <c r="AA71" s="937">
        <f t="shared" si="40"/>
        <v>203</v>
      </c>
    </row>
    <row r="72" spans="1:27" ht="13.5" customHeight="1">
      <c r="A72" s="172"/>
      <c r="B72" s="99" t="s">
        <v>932</v>
      </c>
      <c r="C72" s="100">
        <v>8</v>
      </c>
      <c r="D72" s="102">
        <v>1</v>
      </c>
      <c r="E72" s="101">
        <v>63</v>
      </c>
      <c r="F72" s="101">
        <f>SUM(G72:H72)</f>
        <v>1643</v>
      </c>
      <c r="G72" s="101">
        <f aca="true" t="shared" si="41" ref="G72:H75">SUM(J72+M72+P72+S72+V72+Y72)</f>
        <v>840</v>
      </c>
      <c r="H72" s="101">
        <f t="shared" si="41"/>
        <v>803</v>
      </c>
      <c r="I72" s="101">
        <f>SUM(J72:K72)</f>
        <v>240</v>
      </c>
      <c r="J72" s="101">
        <v>131</v>
      </c>
      <c r="K72" s="101">
        <v>109</v>
      </c>
      <c r="L72" s="101">
        <f>SUM(M72:N72)</f>
        <v>221</v>
      </c>
      <c r="M72" s="101">
        <v>106</v>
      </c>
      <c r="N72" s="101">
        <v>115</v>
      </c>
      <c r="O72" s="101">
        <f>SUM(P72:Q72)</f>
        <v>293</v>
      </c>
      <c r="P72" s="101">
        <v>146</v>
      </c>
      <c r="Q72" s="101">
        <v>147</v>
      </c>
      <c r="R72" s="101">
        <f>SUM(S72:T72)</f>
        <v>269</v>
      </c>
      <c r="S72" s="101">
        <v>143</v>
      </c>
      <c r="T72" s="101">
        <v>126</v>
      </c>
      <c r="U72" s="101">
        <f>SUM(V72:W72)</f>
        <v>298</v>
      </c>
      <c r="V72" s="101">
        <v>144</v>
      </c>
      <c r="W72" s="101">
        <v>154</v>
      </c>
      <c r="X72" s="101">
        <f>SUM(Y72:Z72)</f>
        <v>322</v>
      </c>
      <c r="Y72" s="101">
        <v>170</v>
      </c>
      <c r="Z72" s="101">
        <v>152</v>
      </c>
      <c r="AA72" s="937">
        <v>88</v>
      </c>
    </row>
    <row r="73" spans="1:27" ht="13.5" customHeight="1">
      <c r="A73" s="172"/>
      <c r="B73" s="99" t="s">
        <v>933</v>
      </c>
      <c r="C73" s="100">
        <v>6</v>
      </c>
      <c r="D73" s="102">
        <v>0</v>
      </c>
      <c r="E73" s="101">
        <v>34</v>
      </c>
      <c r="F73" s="101">
        <f>SUM(G73:H73)</f>
        <v>692</v>
      </c>
      <c r="G73" s="101">
        <f t="shared" si="41"/>
        <v>345</v>
      </c>
      <c r="H73" s="101">
        <f t="shared" si="41"/>
        <v>347</v>
      </c>
      <c r="I73" s="101">
        <f>SUM(J73:K73)</f>
        <v>113</v>
      </c>
      <c r="J73" s="101">
        <v>55</v>
      </c>
      <c r="K73" s="101">
        <v>58</v>
      </c>
      <c r="L73" s="101">
        <f>SUM(M73:N73)</f>
        <v>109</v>
      </c>
      <c r="M73" s="101">
        <v>58</v>
      </c>
      <c r="N73" s="101">
        <v>51</v>
      </c>
      <c r="O73" s="101">
        <f>SUM(P73:Q73)</f>
        <v>113</v>
      </c>
      <c r="P73" s="101">
        <v>50</v>
      </c>
      <c r="Q73" s="101">
        <v>63</v>
      </c>
      <c r="R73" s="101">
        <f>SUM(S73:T73)</f>
        <v>118</v>
      </c>
      <c r="S73" s="101">
        <v>59</v>
      </c>
      <c r="T73" s="101">
        <v>59</v>
      </c>
      <c r="U73" s="101">
        <f>SUM(V73:W73)</f>
        <v>112</v>
      </c>
      <c r="V73" s="101">
        <v>60</v>
      </c>
      <c r="W73" s="101">
        <v>52</v>
      </c>
      <c r="X73" s="101">
        <f>SUM(Y73:Z73)</f>
        <v>127</v>
      </c>
      <c r="Y73" s="101">
        <v>63</v>
      </c>
      <c r="Z73" s="101">
        <v>64</v>
      </c>
      <c r="AA73" s="937">
        <v>48</v>
      </c>
    </row>
    <row r="74" spans="1:27" ht="13.5" customHeight="1">
      <c r="A74" s="172"/>
      <c r="B74" s="99" t="s">
        <v>934</v>
      </c>
      <c r="C74" s="100">
        <v>3</v>
      </c>
      <c r="D74" s="102">
        <v>0</v>
      </c>
      <c r="E74" s="101">
        <v>24</v>
      </c>
      <c r="F74" s="101">
        <f>SUM(G74:H74)</f>
        <v>585</v>
      </c>
      <c r="G74" s="101">
        <f t="shared" si="41"/>
        <v>310</v>
      </c>
      <c r="H74" s="101">
        <f t="shared" si="41"/>
        <v>275</v>
      </c>
      <c r="I74" s="101">
        <f>SUM(J74:K74)</f>
        <v>100</v>
      </c>
      <c r="J74" s="101">
        <v>59</v>
      </c>
      <c r="K74" s="101">
        <v>41</v>
      </c>
      <c r="L74" s="101">
        <f>SUM(M74:N74)</f>
        <v>82</v>
      </c>
      <c r="M74" s="101">
        <v>40</v>
      </c>
      <c r="N74" s="101">
        <v>42</v>
      </c>
      <c r="O74" s="101">
        <f>SUM(P74:Q74)</f>
        <v>80</v>
      </c>
      <c r="P74" s="101">
        <v>42</v>
      </c>
      <c r="Q74" s="101">
        <v>38</v>
      </c>
      <c r="R74" s="101">
        <f>SUM(S74:T74)</f>
        <v>104</v>
      </c>
      <c r="S74" s="101">
        <v>53</v>
      </c>
      <c r="T74" s="101">
        <v>51</v>
      </c>
      <c r="U74" s="101">
        <f>SUM(V74:W74)</f>
        <v>107</v>
      </c>
      <c r="V74" s="101">
        <v>50</v>
      </c>
      <c r="W74" s="101">
        <v>57</v>
      </c>
      <c r="X74" s="101">
        <f>SUM(Y74:Z74)</f>
        <v>112</v>
      </c>
      <c r="Y74" s="101">
        <v>66</v>
      </c>
      <c r="Z74" s="101">
        <v>46</v>
      </c>
      <c r="AA74" s="937">
        <v>32</v>
      </c>
    </row>
    <row r="75" spans="1:27" ht="13.5" customHeight="1">
      <c r="A75" s="177"/>
      <c r="B75" s="108" t="s">
        <v>935</v>
      </c>
      <c r="C75" s="109">
        <v>3</v>
      </c>
      <c r="D75" s="111">
        <v>0</v>
      </c>
      <c r="E75" s="110">
        <v>26</v>
      </c>
      <c r="F75" s="110">
        <f>SUM(G75:H75)</f>
        <v>626</v>
      </c>
      <c r="G75" s="110">
        <f t="shared" si="41"/>
        <v>312</v>
      </c>
      <c r="H75" s="110">
        <f t="shared" si="41"/>
        <v>314</v>
      </c>
      <c r="I75" s="110">
        <f>SUM(J75:K75)</f>
        <v>79</v>
      </c>
      <c r="J75" s="110">
        <v>38</v>
      </c>
      <c r="K75" s="110">
        <v>41</v>
      </c>
      <c r="L75" s="110">
        <f>SUM(M75:N75)</f>
        <v>92</v>
      </c>
      <c r="M75" s="110">
        <v>48</v>
      </c>
      <c r="N75" s="110">
        <v>44</v>
      </c>
      <c r="O75" s="110">
        <f>SUM(P75:Q75)</f>
        <v>107</v>
      </c>
      <c r="P75" s="110">
        <v>50</v>
      </c>
      <c r="Q75" s="110">
        <v>57</v>
      </c>
      <c r="R75" s="110">
        <f>SUM(S75:T75)</f>
        <v>111</v>
      </c>
      <c r="S75" s="110">
        <v>55</v>
      </c>
      <c r="T75" s="110">
        <v>56</v>
      </c>
      <c r="U75" s="110">
        <f>SUM(V75:W75)</f>
        <v>113</v>
      </c>
      <c r="V75" s="110">
        <v>61</v>
      </c>
      <c r="W75" s="110">
        <v>52</v>
      </c>
      <c r="X75" s="110">
        <f>SUM(Y75:Z75)</f>
        <v>124</v>
      </c>
      <c r="Y75" s="110">
        <v>60</v>
      </c>
      <c r="Z75" s="110">
        <v>64</v>
      </c>
      <c r="AA75" s="952">
        <v>35</v>
      </c>
    </row>
    <row r="76" spans="1:6" ht="12" customHeight="1">
      <c r="A76" s="160" t="s">
        <v>22</v>
      </c>
      <c r="E76" s="1193"/>
      <c r="F76" s="1193"/>
    </row>
    <row r="77" spans="1:6" ht="12">
      <c r="A77" s="1204"/>
      <c r="E77" s="1193"/>
      <c r="F77" s="1193"/>
    </row>
  </sheetData>
  <mergeCells count="25">
    <mergeCell ref="E3:E5"/>
    <mergeCell ref="A10:B10"/>
    <mergeCell ref="A6:B6"/>
    <mergeCell ref="A8:B8"/>
    <mergeCell ref="A3:B5"/>
    <mergeCell ref="C3:D4"/>
    <mergeCell ref="AA3:AA5"/>
    <mergeCell ref="F4:H4"/>
    <mergeCell ref="F3:Z3"/>
    <mergeCell ref="I4:K4"/>
    <mergeCell ref="L4:N4"/>
    <mergeCell ref="O4:Q4"/>
    <mergeCell ref="R4:T4"/>
    <mergeCell ref="U4:W4"/>
    <mergeCell ref="X4:Z4"/>
    <mergeCell ref="A26:B26"/>
    <mergeCell ref="A28:B28"/>
    <mergeCell ref="A32:B32"/>
    <mergeCell ref="A38:B38"/>
    <mergeCell ref="A68:B68"/>
    <mergeCell ref="A71:B71"/>
    <mergeCell ref="A41:B41"/>
    <mergeCell ref="A50:B50"/>
    <mergeCell ref="A54:B54"/>
    <mergeCell ref="A59:B59"/>
  </mergeCells>
  <printOptions/>
  <pageMargins left="0.75" right="0.75" top="1" bottom="1" header="0.512" footer="0.512"/>
  <pageSetup horizontalDpi="300" verticalDpi="300" orientation="portrait" paperSize="8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1:S76"/>
  <sheetViews>
    <sheetView workbookViewId="0" topLeftCell="A1">
      <selection activeCell="A1" sqref="A1"/>
    </sheetView>
  </sheetViews>
  <sheetFormatPr defaultColWidth="9.00390625" defaultRowHeight="13.5"/>
  <cols>
    <col min="1" max="1" width="4.50390625" style="1208" customWidth="1"/>
    <col min="2" max="2" width="3.50390625" style="1208" customWidth="1"/>
    <col min="3" max="3" width="10.125" style="1208" customWidth="1"/>
    <col min="4" max="5" width="5.875" style="1208" customWidth="1"/>
    <col min="6" max="6" width="8.125" style="1208" customWidth="1"/>
    <col min="7" max="19" width="8.625" style="1208" customWidth="1"/>
    <col min="20" max="16384" width="9.00390625" style="1208" customWidth="1"/>
  </cols>
  <sheetData>
    <row r="1" spans="2:14" s="1204" customFormat="1" ht="14.25">
      <c r="B1" s="1205" t="s">
        <v>38</v>
      </c>
      <c r="C1" s="161"/>
      <c r="D1" s="161"/>
      <c r="E1" s="161"/>
      <c r="F1" s="161"/>
      <c r="G1" s="161"/>
      <c r="H1" s="161"/>
      <c r="K1" s="161"/>
      <c r="L1" s="161"/>
      <c r="M1" s="161"/>
      <c r="N1" s="1206"/>
    </row>
    <row r="2" spans="3:19" s="1204" customFormat="1" ht="12.75" thickBot="1">
      <c r="C2" s="1207"/>
      <c r="D2" s="1206"/>
      <c r="E2" s="1206"/>
      <c r="F2" s="1206"/>
      <c r="G2" s="1206"/>
      <c r="H2" s="1206"/>
      <c r="I2" s="1206"/>
      <c r="J2" s="1206"/>
      <c r="K2" s="1206"/>
      <c r="L2" s="1206"/>
      <c r="M2" s="1206"/>
      <c r="O2" s="1206" t="s">
        <v>29</v>
      </c>
      <c r="P2" s="1206"/>
      <c r="Q2" s="1206"/>
      <c r="R2" s="1206"/>
      <c r="S2" s="103"/>
    </row>
    <row r="3" spans="2:19" ht="13.5" customHeight="1" thickTop="1">
      <c r="B3" s="1846" t="s">
        <v>962</v>
      </c>
      <c r="C3" s="1847"/>
      <c r="D3" s="1854" t="s">
        <v>24</v>
      </c>
      <c r="E3" s="1855"/>
      <c r="F3" s="1832" t="s">
        <v>25</v>
      </c>
      <c r="G3" s="1732" t="s">
        <v>30</v>
      </c>
      <c r="H3" s="1860"/>
      <c r="I3" s="1860"/>
      <c r="J3" s="1860"/>
      <c r="K3" s="1860"/>
      <c r="L3" s="1860"/>
      <c r="M3" s="1860"/>
      <c r="N3" s="1860"/>
      <c r="O3" s="1860"/>
      <c r="P3" s="1860"/>
      <c r="Q3" s="1860"/>
      <c r="R3" s="1861"/>
      <c r="S3" s="1198" t="s">
        <v>26</v>
      </c>
    </row>
    <row r="4" spans="2:19" ht="13.5" customHeight="1">
      <c r="B4" s="1848"/>
      <c r="C4" s="1843"/>
      <c r="D4" s="1277" t="s">
        <v>27</v>
      </c>
      <c r="E4" s="1277" t="s">
        <v>28</v>
      </c>
      <c r="F4" s="1594"/>
      <c r="G4" s="1857" t="s">
        <v>31</v>
      </c>
      <c r="H4" s="1858"/>
      <c r="I4" s="1859"/>
      <c r="J4" s="1857" t="s">
        <v>11</v>
      </c>
      <c r="K4" s="1862"/>
      <c r="L4" s="1863"/>
      <c r="M4" s="1857" t="s">
        <v>32</v>
      </c>
      <c r="N4" s="1862"/>
      <c r="O4" s="1863"/>
      <c r="P4" s="1857" t="s">
        <v>33</v>
      </c>
      <c r="Q4" s="1862"/>
      <c r="R4" s="1863"/>
      <c r="S4" s="1209" t="s">
        <v>34</v>
      </c>
    </row>
    <row r="5" spans="2:19" ht="13.5" customHeight="1">
      <c r="B5" s="1849"/>
      <c r="C5" s="1850"/>
      <c r="D5" s="1856"/>
      <c r="E5" s="1856"/>
      <c r="F5" s="1278"/>
      <c r="G5" s="1210" t="s">
        <v>161</v>
      </c>
      <c r="H5" s="1211" t="s">
        <v>890</v>
      </c>
      <c r="I5" s="1211" t="s">
        <v>891</v>
      </c>
      <c r="J5" s="1210" t="s">
        <v>161</v>
      </c>
      <c r="K5" s="1211" t="s">
        <v>890</v>
      </c>
      <c r="L5" s="1211" t="s">
        <v>891</v>
      </c>
      <c r="M5" s="1210" t="s">
        <v>161</v>
      </c>
      <c r="N5" s="1211" t="s">
        <v>890</v>
      </c>
      <c r="O5" s="1211" t="s">
        <v>891</v>
      </c>
      <c r="P5" s="1210" t="s">
        <v>161</v>
      </c>
      <c r="Q5" s="1211" t="s">
        <v>890</v>
      </c>
      <c r="R5" s="1211" t="s">
        <v>891</v>
      </c>
      <c r="S5" s="1212"/>
    </row>
    <row r="6" spans="2:19" s="1214" customFormat="1" ht="15" customHeight="1">
      <c r="B6" s="1788" t="s">
        <v>1444</v>
      </c>
      <c r="C6" s="1851"/>
      <c r="D6" s="1200">
        <v>169</v>
      </c>
      <c r="E6" s="1201">
        <v>13</v>
      </c>
      <c r="F6" s="1201">
        <v>1762</v>
      </c>
      <c r="G6" s="1201">
        <f>SUM(H6:I6)</f>
        <v>62656</v>
      </c>
      <c r="H6" s="101">
        <f>SUM(K6+N6+Q6)</f>
        <v>31957</v>
      </c>
      <c r="I6" s="101">
        <f>SUM(L6+O6+R6)</f>
        <v>30699</v>
      </c>
      <c r="J6" s="1201">
        <f>SUM(K6:L6)</f>
        <v>19913</v>
      </c>
      <c r="K6" s="1201">
        <v>10066</v>
      </c>
      <c r="L6" s="1201">
        <v>9847</v>
      </c>
      <c r="M6" s="1201">
        <f>SUM(N6:O6)</f>
        <v>20638</v>
      </c>
      <c r="N6" s="1201">
        <v>10564</v>
      </c>
      <c r="O6" s="1201">
        <v>10074</v>
      </c>
      <c r="P6" s="1201">
        <f>SUM(Q6:R6)</f>
        <v>22105</v>
      </c>
      <c r="Q6" s="101">
        <v>11327</v>
      </c>
      <c r="R6" s="1201">
        <v>10778</v>
      </c>
      <c r="S6" s="931">
        <v>3208</v>
      </c>
    </row>
    <row r="7" spans="2:19" s="1215" customFormat="1" ht="15" customHeight="1">
      <c r="B7" s="1325" t="s">
        <v>35</v>
      </c>
      <c r="C7" s="1852"/>
      <c r="D7" s="105">
        <f aca="true" t="shared" si="0" ref="D7:S7">SUM(D9+D25)</f>
        <v>169</v>
      </c>
      <c r="E7" s="105">
        <f t="shared" si="0"/>
        <v>13</v>
      </c>
      <c r="F7" s="105">
        <f t="shared" si="0"/>
        <v>1693</v>
      </c>
      <c r="G7" s="105">
        <f t="shared" si="0"/>
        <v>60012</v>
      </c>
      <c r="H7" s="105">
        <f t="shared" si="0"/>
        <v>30452</v>
      </c>
      <c r="I7" s="105">
        <f t="shared" si="0"/>
        <v>29560</v>
      </c>
      <c r="J7" s="105">
        <f t="shared" si="0"/>
        <v>19505</v>
      </c>
      <c r="K7" s="105">
        <f t="shared" si="0"/>
        <v>9849</v>
      </c>
      <c r="L7" s="105">
        <f t="shared" si="0"/>
        <v>9656</v>
      </c>
      <c r="M7" s="105">
        <f t="shared" si="0"/>
        <v>19883</v>
      </c>
      <c r="N7" s="105">
        <f t="shared" si="0"/>
        <v>10049</v>
      </c>
      <c r="O7" s="105">
        <f t="shared" si="0"/>
        <v>9834</v>
      </c>
      <c r="P7" s="105">
        <f t="shared" si="0"/>
        <v>20624</v>
      </c>
      <c r="Q7" s="105">
        <f t="shared" si="0"/>
        <v>10554</v>
      </c>
      <c r="R7" s="105">
        <f t="shared" si="0"/>
        <v>10070</v>
      </c>
      <c r="S7" s="334">
        <f t="shared" si="0"/>
        <v>3114</v>
      </c>
    </row>
    <row r="8" spans="2:19" ht="15" customHeight="1">
      <c r="B8" s="1213"/>
      <c r="C8" s="1216"/>
      <c r="D8" s="1217"/>
      <c r="E8" s="1218"/>
      <c r="F8" s="1218"/>
      <c r="G8" s="1218"/>
      <c r="H8" s="1218"/>
      <c r="I8" s="1218"/>
      <c r="J8" s="1218"/>
      <c r="K8" s="1218"/>
      <c r="L8" s="1218"/>
      <c r="M8" s="1218"/>
      <c r="N8" s="1218"/>
      <c r="O8" s="1218"/>
      <c r="P8" s="1218"/>
      <c r="Q8" s="1218"/>
      <c r="R8" s="1218"/>
      <c r="S8" s="334"/>
    </row>
    <row r="9" spans="2:19" ht="15" customHeight="1">
      <c r="B9" s="1853" t="s">
        <v>971</v>
      </c>
      <c r="C9" s="1843"/>
      <c r="D9" s="104">
        <f aca="true" t="shared" si="1" ref="D9:S9">SUM(D11:D23)</f>
        <v>90</v>
      </c>
      <c r="E9" s="105">
        <f t="shared" si="1"/>
        <v>9</v>
      </c>
      <c r="F9" s="105">
        <f t="shared" si="1"/>
        <v>1067</v>
      </c>
      <c r="G9" s="105">
        <f t="shared" si="1"/>
        <v>39264</v>
      </c>
      <c r="H9" s="105">
        <f t="shared" si="1"/>
        <v>19895</v>
      </c>
      <c r="I9" s="105">
        <f t="shared" si="1"/>
        <v>19369</v>
      </c>
      <c r="J9" s="105">
        <f t="shared" si="1"/>
        <v>12846</v>
      </c>
      <c r="K9" s="105">
        <f t="shared" si="1"/>
        <v>6528</v>
      </c>
      <c r="L9" s="105">
        <f t="shared" si="1"/>
        <v>6318</v>
      </c>
      <c r="M9" s="105">
        <f t="shared" si="1"/>
        <v>13081</v>
      </c>
      <c r="N9" s="105">
        <f t="shared" si="1"/>
        <v>6583</v>
      </c>
      <c r="O9" s="105">
        <f t="shared" si="1"/>
        <v>6498</v>
      </c>
      <c r="P9" s="105">
        <f t="shared" si="1"/>
        <v>13337</v>
      </c>
      <c r="Q9" s="105">
        <f t="shared" si="1"/>
        <v>6784</v>
      </c>
      <c r="R9" s="105">
        <f t="shared" si="1"/>
        <v>6553</v>
      </c>
      <c r="S9" s="334">
        <f t="shared" si="1"/>
        <v>1912</v>
      </c>
    </row>
    <row r="10" spans="2:19" ht="15" customHeight="1">
      <c r="B10" s="1213"/>
      <c r="C10" s="1216"/>
      <c r="D10" s="1217"/>
      <c r="E10" s="1218"/>
      <c r="F10" s="1218"/>
      <c r="G10" s="1218"/>
      <c r="H10" s="1218"/>
      <c r="I10" s="1218"/>
      <c r="J10" s="1218"/>
      <c r="K10" s="1218"/>
      <c r="L10" s="1218"/>
      <c r="M10" s="1218"/>
      <c r="N10" s="1218"/>
      <c r="O10" s="1218"/>
      <c r="P10" s="1218"/>
      <c r="Q10" s="1218"/>
      <c r="R10" s="1218"/>
      <c r="S10" s="1219"/>
    </row>
    <row r="11" spans="2:19" ht="13.5" customHeight="1">
      <c r="B11" s="1213"/>
      <c r="C11" s="1216" t="s">
        <v>892</v>
      </c>
      <c r="D11" s="100">
        <v>17</v>
      </c>
      <c r="E11" s="101">
        <v>0</v>
      </c>
      <c r="F11" s="102">
        <v>237</v>
      </c>
      <c r="G11" s="101">
        <f aca="true" t="shared" si="2" ref="G11:G23">SUM(H11:I11)</f>
        <v>9222</v>
      </c>
      <c r="H11" s="101">
        <f aca="true" t="shared" si="3" ref="H11:H23">SUM(K11+N11+Q11)</f>
        <v>4636</v>
      </c>
      <c r="I11" s="101">
        <f aca="true" t="shared" si="4" ref="I11:I23">SUM(L11+O11+R11)</f>
        <v>4586</v>
      </c>
      <c r="J11" s="101">
        <f aca="true" t="shared" si="5" ref="J11:J23">SUM(K11:L11)</f>
        <v>3069</v>
      </c>
      <c r="K11" s="101">
        <v>1533</v>
      </c>
      <c r="L11" s="101">
        <v>1536</v>
      </c>
      <c r="M11" s="101">
        <f aca="true" t="shared" si="6" ref="M11:M23">SUM(N11:O11)</f>
        <v>3033</v>
      </c>
      <c r="N11" s="101">
        <v>1530</v>
      </c>
      <c r="O11" s="101">
        <v>1503</v>
      </c>
      <c r="P11" s="101">
        <f aca="true" t="shared" si="7" ref="P11:P23">SUM(Q11:R11)</f>
        <v>3120</v>
      </c>
      <c r="Q11" s="101">
        <v>1573</v>
      </c>
      <c r="R11" s="101">
        <v>1547</v>
      </c>
      <c r="S11" s="937">
        <v>420</v>
      </c>
    </row>
    <row r="12" spans="2:19" ht="13.5" customHeight="1">
      <c r="B12" s="1213"/>
      <c r="C12" s="1216" t="s">
        <v>893</v>
      </c>
      <c r="D12" s="100">
        <v>10</v>
      </c>
      <c r="E12" s="101">
        <v>3</v>
      </c>
      <c r="F12" s="101">
        <v>123</v>
      </c>
      <c r="G12" s="101">
        <f t="shared" si="2"/>
        <v>4301</v>
      </c>
      <c r="H12" s="101">
        <f t="shared" si="3"/>
        <v>2183</v>
      </c>
      <c r="I12" s="101">
        <f t="shared" si="4"/>
        <v>2118</v>
      </c>
      <c r="J12" s="101">
        <f t="shared" si="5"/>
        <v>1430</v>
      </c>
      <c r="K12" s="101">
        <v>735</v>
      </c>
      <c r="L12" s="101">
        <v>695</v>
      </c>
      <c r="M12" s="101">
        <f t="shared" si="6"/>
        <v>1430</v>
      </c>
      <c r="N12" s="101">
        <v>729</v>
      </c>
      <c r="O12" s="101">
        <v>701</v>
      </c>
      <c r="P12" s="101">
        <f t="shared" si="7"/>
        <v>1441</v>
      </c>
      <c r="Q12" s="101">
        <v>719</v>
      </c>
      <c r="R12" s="101">
        <v>722</v>
      </c>
      <c r="S12" s="937">
        <v>224</v>
      </c>
    </row>
    <row r="13" spans="2:19" ht="13.5" customHeight="1">
      <c r="B13" s="1213"/>
      <c r="C13" s="1216" t="s">
        <v>894</v>
      </c>
      <c r="D13" s="100">
        <v>10</v>
      </c>
      <c r="E13" s="101">
        <v>1</v>
      </c>
      <c r="F13" s="101">
        <v>125</v>
      </c>
      <c r="G13" s="101">
        <f t="shared" si="2"/>
        <v>4653</v>
      </c>
      <c r="H13" s="101">
        <f t="shared" si="3"/>
        <v>2358</v>
      </c>
      <c r="I13" s="101">
        <f t="shared" si="4"/>
        <v>2295</v>
      </c>
      <c r="J13" s="101">
        <f t="shared" si="5"/>
        <v>1548</v>
      </c>
      <c r="K13" s="101">
        <v>789</v>
      </c>
      <c r="L13" s="101">
        <v>759</v>
      </c>
      <c r="M13" s="101">
        <f t="shared" si="6"/>
        <v>1543</v>
      </c>
      <c r="N13" s="101">
        <v>769</v>
      </c>
      <c r="O13" s="101">
        <v>774</v>
      </c>
      <c r="P13" s="101">
        <f t="shared" si="7"/>
        <v>1562</v>
      </c>
      <c r="Q13" s="101">
        <v>800</v>
      </c>
      <c r="R13" s="101">
        <v>762</v>
      </c>
      <c r="S13" s="937">
        <v>218</v>
      </c>
    </row>
    <row r="14" spans="2:19" ht="13.5" customHeight="1">
      <c r="B14" s="1213"/>
      <c r="C14" s="1216" t="s">
        <v>895</v>
      </c>
      <c r="D14" s="100">
        <v>9</v>
      </c>
      <c r="E14" s="101">
        <v>1</v>
      </c>
      <c r="F14" s="102">
        <v>114</v>
      </c>
      <c r="G14" s="101">
        <f t="shared" si="2"/>
        <v>4478</v>
      </c>
      <c r="H14" s="101">
        <f t="shared" si="3"/>
        <v>2248</v>
      </c>
      <c r="I14" s="101">
        <f t="shared" si="4"/>
        <v>2230</v>
      </c>
      <c r="J14" s="101">
        <f t="shared" si="5"/>
        <v>1479</v>
      </c>
      <c r="K14" s="101">
        <v>739</v>
      </c>
      <c r="L14" s="101">
        <v>740</v>
      </c>
      <c r="M14" s="101">
        <f t="shared" si="6"/>
        <v>1472</v>
      </c>
      <c r="N14" s="101">
        <v>723</v>
      </c>
      <c r="O14" s="101">
        <v>749</v>
      </c>
      <c r="P14" s="101">
        <f t="shared" si="7"/>
        <v>1527</v>
      </c>
      <c r="Q14" s="101">
        <v>786</v>
      </c>
      <c r="R14" s="101">
        <v>741</v>
      </c>
      <c r="S14" s="937">
        <v>206</v>
      </c>
    </row>
    <row r="15" spans="2:19" ht="13.5" customHeight="1">
      <c r="B15" s="1213"/>
      <c r="C15" s="1216" t="s">
        <v>896</v>
      </c>
      <c r="D15" s="100">
        <v>5</v>
      </c>
      <c r="E15" s="101">
        <v>1</v>
      </c>
      <c r="F15" s="102">
        <v>63</v>
      </c>
      <c r="G15" s="101">
        <f t="shared" si="2"/>
        <v>2279</v>
      </c>
      <c r="H15" s="101">
        <f t="shared" si="3"/>
        <v>1172</v>
      </c>
      <c r="I15" s="101">
        <f t="shared" si="4"/>
        <v>1107</v>
      </c>
      <c r="J15" s="101">
        <f t="shared" si="5"/>
        <v>713</v>
      </c>
      <c r="K15" s="101">
        <v>389</v>
      </c>
      <c r="L15" s="101">
        <v>324</v>
      </c>
      <c r="M15" s="101">
        <f t="shared" si="6"/>
        <v>771</v>
      </c>
      <c r="N15" s="101">
        <v>388</v>
      </c>
      <c r="O15" s="101">
        <v>383</v>
      </c>
      <c r="P15" s="101">
        <f t="shared" si="7"/>
        <v>795</v>
      </c>
      <c r="Q15" s="101">
        <v>395</v>
      </c>
      <c r="R15" s="101">
        <v>400</v>
      </c>
      <c r="S15" s="937">
        <v>112</v>
      </c>
    </row>
    <row r="16" spans="2:19" ht="13.5" customHeight="1">
      <c r="B16" s="1213"/>
      <c r="C16" s="1216" t="s">
        <v>897</v>
      </c>
      <c r="D16" s="100">
        <v>4</v>
      </c>
      <c r="E16" s="101">
        <v>1</v>
      </c>
      <c r="F16" s="102">
        <v>54</v>
      </c>
      <c r="G16" s="101">
        <f t="shared" si="2"/>
        <v>1983</v>
      </c>
      <c r="H16" s="101">
        <f t="shared" si="3"/>
        <v>1015</v>
      </c>
      <c r="I16" s="101">
        <f t="shared" si="4"/>
        <v>968</v>
      </c>
      <c r="J16" s="101">
        <f t="shared" si="5"/>
        <v>633</v>
      </c>
      <c r="K16" s="101">
        <v>330</v>
      </c>
      <c r="L16" s="101">
        <v>303</v>
      </c>
      <c r="M16" s="101">
        <f t="shared" si="6"/>
        <v>656</v>
      </c>
      <c r="N16" s="101">
        <v>345</v>
      </c>
      <c r="O16" s="101">
        <v>311</v>
      </c>
      <c r="P16" s="101">
        <f t="shared" si="7"/>
        <v>694</v>
      </c>
      <c r="Q16" s="101">
        <v>340</v>
      </c>
      <c r="R16" s="101">
        <v>354</v>
      </c>
      <c r="S16" s="937">
        <v>100</v>
      </c>
    </row>
    <row r="17" spans="2:19" ht="13.5" customHeight="1">
      <c r="B17" s="1213"/>
      <c r="C17" s="1216" t="s">
        <v>898</v>
      </c>
      <c r="D17" s="100">
        <v>4</v>
      </c>
      <c r="E17" s="101">
        <v>0</v>
      </c>
      <c r="F17" s="102">
        <v>48</v>
      </c>
      <c r="G17" s="101">
        <f t="shared" si="2"/>
        <v>1730</v>
      </c>
      <c r="H17" s="101">
        <f t="shared" si="3"/>
        <v>854</v>
      </c>
      <c r="I17" s="101">
        <f t="shared" si="4"/>
        <v>876</v>
      </c>
      <c r="J17" s="101">
        <f t="shared" si="5"/>
        <v>532</v>
      </c>
      <c r="K17" s="101">
        <v>260</v>
      </c>
      <c r="L17" s="101">
        <v>272</v>
      </c>
      <c r="M17" s="101">
        <f t="shared" si="6"/>
        <v>593</v>
      </c>
      <c r="N17" s="101">
        <v>287</v>
      </c>
      <c r="O17" s="101">
        <v>306</v>
      </c>
      <c r="P17" s="101">
        <f t="shared" si="7"/>
        <v>605</v>
      </c>
      <c r="Q17" s="101">
        <v>307</v>
      </c>
      <c r="R17" s="101">
        <v>298</v>
      </c>
      <c r="S17" s="937">
        <v>83</v>
      </c>
    </row>
    <row r="18" spans="2:19" ht="13.5" customHeight="1">
      <c r="B18" s="1213"/>
      <c r="C18" s="1216" t="s">
        <v>899</v>
      </c>
      <c r="D18" s="100">
        <v>6</v>
      </c>
      <c r="E18" s="101">
        <v>0</v>
      </c>
      <c r="F18" s="102">
        <v>51</v>
      </c>
      <c r="G18" s="101">
        <f t="shared" si="2"/>
        <v>1710</v>
      </c>
      <c r="H18" s="101">
        <f t="shared" si="3"/>
        <v>885</v>
      </c>
      <c r="I18" s="101">
        <f t="shared" si="4"/>
        <v>825</v>
      </c>
      <c r="J18" s="101">
        <f t="shared" si="5"/>
        <v>557</v>
      </c>
      <c r="K18" s="101">
        <v>276</v>
      </c>
      <c r="L18" s="101">
        <v>281</v>
      </c>
      <c r="M18" s="101">
        <f t="shared" si="6"/>
        <v>572</v>
      </c>
      <c r="N18" s="101">
        <v>292</v>
      </c>
      <c r="O18" s="101">
        <v>280</v>
      </c>
      <c r="P18" s="101">
        <f t="shared" si="7"/>
        <v>581</v>
      </c>
      <c r="Q18" s="101">
        <v>317</v>
      </c>
      <c r="R18" s="101">
        <v>264</v>
      </c>
      <c r="S18" s="937">
        <v>91</v>
      </c>
    </row>
    <row r="19" spans="2:19" ht="13.5" customHeight="1">
      <c r="B19" s="1213"/>
      <c r="C19" s="1216" t="s">
        <v>900</v>
      </c>
      <c r="D19" s="100">
        <v>5</v>
      </c>
      <c r="E19" s="101">
        <v>1</v>
      </c>
      <c r="F19" s="102">
        <v>48</v>
      </c>
      <c r="G19" s="101">
        <f t="shared" si="2"/>
        <v>1563</v>
      </c>
      <c r="H19" s="101">
        <f t="shared" si="3"/>
        <v>826</v>
      </c>
      <c r="I19" s="101">
        <f t="shared" si="4"/>
        <v>737</v>
      </c>
      <c r="J19" s="101">
        <f t="shared" si="5"/>
        <v>533</v>
      </c>
      <c r="K19" s="101">
        <v>298</v>
      </c>
      <c r="L19" s="101">
        <v>235</v>
      </c>
      <c r="M19" s="101">
        <f t="shared" si="6"/>
        <v>502</v>
      </c>
      <c r="N19" s="101">
        <v>258</v>
      </c>
      <c r="O19" s="101">
        <v>244</v>
      </c>
      <c r="P19" s="101">
        <f t="shared" si="7"/>
        <v>528</v>
      </c>
      <c r="Q19" s="101">
        <v>270</v>
      </c>
      <c r="R19" s="101">
        <v>258</v>
      </c>
      <c r="S19" s="937">
        <v>91</v>
      </c>
    </row>
    <row r="20" spans="2:19" ht="13.5" customHeight="1">
      <c r="B20" s="1213"/>
      <c r="C20" s="1216" t="s">
        <v>901</v>
      </c>
      <c r="D20" s="100">
        <v>3</v>
      </c>
      <c r="E20" s="101">
        <v>0</v>
      </c>
      <c r="F20" s="102">
        <v>53</v>
      </c>
      <c r="G20" s="101">
        <f t="shared" si="2"/>
        <v>2124</v>
      </c>
      <c r="H20" s="101">
        <f t="shared" si="3"/>
        <v>1061</v>
      </c>
      <c r="I20" s="101">
        <f t="shared" si="4"/>
        <v>1063</v>
      </c>
      <c r="J20" s="101">
        <f t="shared" si="5"/>
        <v>690</v>
      </c>
      <c r="K20" s="101">
        <v>336</v>
      </c>
      <c r="L20" s="101">
        <v>354</v>
      </c>
      <c r="M20" s="101">
        <f t="shared" si="6"/>
        <v>722</v>
      </c>
      <c r="N20" s="101">
        <v>351</v>
      </c>
      <c r="O20" s="101">
        <v>371</v>
      </c>
      <c r="P20" s="101">
        <f t="shared" si="7"/>
        <v>712</v>
      </c>
      <c r="Q20" s="101">
        <v>374</v>
      </c>
      <c r="R20" s="101">
        <v>338</v>
      </c>
      <c r="S20" s="937">
        <v>90</v>
      </c>
    </row>
    <row r="21" spans="2:19" ht="13.5" customHeight="1">
      <c r="B21" s="1213"/>
      <c r="C21" s="1216" t="s">
        <v>902</v>
      </c>
      <c r="D21" s="100">
        <v>4</v>
      </c>
      <c r="E21" s="101">
        <v>0</v>
      </c>
      <c r="F21" s="102">
        <v>50</v>
      </c>
      <c r="G21" s="101">
        <f t="shared" si="2"/>
        <v>1917</v>
      </c>
      <c r="H21" s="101">
        <f t="shared" si="3"/>
        <v>970</v>
      </c>
      <c r="I21" s="101">
        <f t="shared" si="4"/>
        <v>947</v>
      </c>
      <c r="J21" s="101">
        <f t="shared" si="5"/>
        <v>629</v>
      </c>
      <c r="K21" s="101">
        <v>308</v>
      </c>
      <c r="L21" s="101">
        <v>321</v>
      </c>
      <c r="M21" s="101">
        <f t="shared" si="6"/>
        <v>660</v>
      </c>
      <c r="N21" s="101">
        <v>341</v>
      </c>
      <c r="O21" s="101">
        <v>319</v>
      </c>
      <c r="P21" s="101">
        <f t="shared" si="7"/>
        <v>628</v>
      </c>
      <c r="Q21" s="101">
        <v>321</v>
      </c>
      <c r="R21" s="101">
        <v>307</v>
      </c>
      <c r="S21" s="937">
        <v>86</v>
      </c>
    </row>
    <row r="22" spans="2:19" ht="13.5" customHeight="1">
      <c r="B22" s="1213"/>
      <c r="C22" s="1216" t="s">
        <v>903</v>
      </c>
      <c r="D22" s="100">
        <v>6</v>
      </c>
      <c r="E22" s="101">
        <v>1</v>
      </c>
      <c r="F22" s="102">
        <v>46</v>
      </c>
      <c r="G22" s="101">
        <f t="shared" si="2"/>
        <v>1454</v>
      </c>
      <c r="H22" s="101">
        <f t="shared" si="3"/>
        <v>762</v>
      </c>
      <c r="I22" s="101">
        <f t="shared" si="4"/>
        <v>692</v>
      </c>
      <c r="J22" s="101">
        <f t="shared" si="5"/>
        <v>457</v>
      </c>
      <c r="K22" s="101">
        <v>250</v>
      </c>
      <c r="L22" s="101">
        <v>207</v>
      </c>
      <c r="M22" s="101">
        <f t="shared" si="6"/>
        <v>496</v>
      </c>
      <c r="N22" s="101">
        <v>260</v>
      </c>
      <c r="O22" s="101">
        <v>236</v>
      </c>
      <c r="P22" s="101">
        <f t="shared" si="7"/>
        <v>501</v>
      </c>
      <c r="Q22" s="101">
        <v>252</v>
      </c>
      <c r="R22" s="101">
        <v>249</v>
      </c>
      <c r="S22" s="937">
        <v>88</v>
      </c>
    </row>
    <row r="23" spans="2:19" ht="13.5" customHeight="1">
      <c r="B23" s="1213"/>
      <c r="C23" s="1216" t="s">
        <v>904</v>
      </c>
      <c r="D23" s="100">
        <v>7</v>
      </c>
      <c r="E23" s="101">
        <v>0</v>
      </c>
      <c r="F23" s="102">
        <v>55</v>
      </c>
      <c r="G23" s="101">
        <f t="shared" si="2"/>
        <v>1850</v>
      </c>
      <c r="H23" s="101">
        <f t="shared" si="3"/>
        <v>925</v>
      </c>
      <c r="I23" s="101">
        <f t="shared" si="4"/>
        <v>925</v>
      </c>
      <c r="J23" s="101">
        <f t="shared" si="5"/>
        <v>576</v>
      </c>
      <c r="K23" s="101">
        <v>285</v>
      </c>
      <c r="L23" s="101">
        <v>291</v>
      </c>
      <c r="M23" s="101">
        <f t="shared" si="6"/>
        <v>631</v>
      </c>
      <c r="N23" s="101">
        <v>310</v>
      </c>
      <c r="O23" s="101">
        <v>321</v>
      </c>
      <c r="P23" s="101">
        <f t="shared" si="7"/>
        <v>643</v>
      </c>
      <c r="Q23" s="101">
        <v>330</v>
      </c>
      <c r="R23" s="101">
        <v>313</v>
      </c>
      <c r="S23" s="937">
        <v>103</v>
      </c>
    </row>
    <row r="24" spans="2:19" ht="13.5" customHeight="1">
      <c r="B24" s="1213"/>
      <c r="C24" s="1216"/>
      <c r="D24" s="100"/>
      <c r="E24" s="101"/>
      <c r="F24" s="102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937"/>
    </row>
    <row r="25" spans="2:19" s="1215" customFormat="1" ht="13.5" customHeight="1">
      <c r="B25" s="1844" t="s">
        <v>945</v>
      </c>
      <c r="C25" s="1845"/>
      <c r="D25" s="104">
        <f aca="true" t="shared" si="8" ref="D25:S25">SUM(D27,D31,D37,D40,D49,D53,D58,D67,D70)</f>
        <v>79</v>
      </c>
      <c r="E25" s="105">
        <f t="shared" si="8"/>
        <v>4</v>
      </c>
      <c r="F25" s="105">
        <f t="shared" si="8"/>
        <v>626</v>
      </c>
      <c r="G25" s="105">
        <f t="shared" si="8"/>
        <v>20748</v>
      </c>
      <c r="H25" s="105">
        <f t="shared" si="8"/>
        <v>10557</v>
      </c>
      <c r="I25" s="105">
        <f t="shared" si="8"/>
        <v>10191</v>
      </c>
      <c r="J25" s="105">
        <f t="shared" si="8"/>
        <v>6659</v>
      </c>
      <c r="K25" s="105">
        <f t="shared" si="8"/>
        <v>3321</v>
      </c>
      <c r="L25" s="105">
        <f t="shared" si="8"/>
        <v>3338</v>
      </c>
      <c r="M25" s="105">
        <f t="shared" si="8"/>
        <v>6802</v>
      </c>
      <c r="N25" s="105">
        <f t="shared" si="8"/>
        <v>3466</v>
      </c>
      <c r="O25" s="105">
        <f t="shared" si="8"/>
        <v>3336</v>
      </c>
      <c r="P25" s="105">
        <f t="shared" si="8"/>
        <v>7287</v>
      </c>
      <c r="Q25" s="105">
        <f t="shared" si="8"/>
        <v>3770</v>
      </c>
      <c r="R25" s="105">
        <f t="shared" si="8"/>
        <v>3517</v>
      </c>
      <c r="S25" s="334">
        <f t="shared" si="8"/>
        <v>1202</v>
      </c>
    </row>
    <row r="26" spans="2:19" ht="13.5" customHeight="1">
      <c r="B26" s="1213"/>
      <c r="C26" s="1216"/>
      <c r="D26" s="100"/>
      <c r="E26" s="101"/>
      <c r="F26" s="102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937"/>
    </row>
    <row r="27" spans="2:19" ht="13.5" customHeight="1">
      <c r="B27" s="1842" t="s">
        <v>982</v>
      </c>
      <c r="C27" s="1843"/>
      <c r="D27" s="100">
        <f>SUM(D28:D29)</f>
        <v>4</v>
      </c>
      <c r="E27" s="101">
        <f>SUM(E28:E29)</f>
        <v>0</v>
      </c>
      <c r="F27" s="101">
        <f>SUM(F28:F29)</f>
        <v>37</v>
      </c>
      <c r="G27" s="101">
        <f>SUM(H27:I27)</f>
        <v>1317</v>
      </c>
      <c r="H27" s="101">
        <f aca="true" t="shared" si="9" ref="H27:I29">SUM(K27+N27+Q27)</f>
        <v>669</v>
      </c>
      <c r="I27" s="101">
        <f t="shared" si="9"/>
        <v>648</v>
      </c>
      <c r="J27" s="101">
        <f>SUM(K27:L27)</f>
        <v>417</v>
      </c>
      <c r="K27" s="101">
        <f>SUM(K28:K29)</f>
        <v>206</v>
      </c>
      <c r="L27" s="101">
        <f>SUM(L28:L29)</f>
        <v>211</v>
      </c>
      <c r="M27" s="101">
        <f>SUM(N27:O27)</f>
        <v>440</v>
      </c>
      <c r="N27" s="101">
        <f>SUM(N28:N29)</f>
        <v>225</v>
      </c>
      <c r="O27" s="101">
        <f>SUM(O28:O29)</f>
        <v>215</v>
      </c>
      <c r="P27" s="101">
        <f>SUM(Q27:R27)</f>
        <v>460</v>
      </c>
      <c r="Q27" s="101">
        <f>SUM(Q28:Q29)</f>
        <v>238</v>
      </c>
      <c r="R27" s="101">
        <f>SUM(R28:R29)</f>
        <v>222</v>
      </c>
      <c r="S27" s="937">
        <f>SUM(S28:S29)</f>
        <v>69</v>
      </c>
    </row>
    <row r="28" spans="2:19" ht="13.5" customHeight="1">
      <c r="B28" s="1213"/>
      <c r="C28" s="1216" t="s">
        <v>905</v>
      </c>
      <c r="D28" s="100">
        <v>3</v>
      </c>
      <c r="E28" s="101">
        <v>0</v>
      </c>
      <c r="F28" s="102">
        <v>22</v>
      </c>
      <c r="G28" s="101">
        <f>SUM(H28:I28)</f>
        <v>753</v>
      </c>
      <c r="H28" s="101">
        <f t="shared" si="9"/>
        <v>390</v>
      </c>
      <c r="I28" s="101">
        <f t="shared" si="9"/>
        <v>363</v>
      </c>
      <c r="J28" s="101">
        <f>SUM(K28:L28)</f>
        <v>243</v>
      </c>
      <c r="K28" s="101">
        <v>112</v>
      </c>
      <c r="L28" s="101">
        <v>131</v>
      </c>
      <c r="M28" s="101">
        <f>SUM(N28:O28)</f>
        <v>253</v>
      </c>
      <c r="N28" s="101">
        <v>135</v>
      </c>
      <c r="O28" s="101">
        <v>118</v>
      </c>
      <c r="P28" s="101">
        <f>SUM(Q28:R28)</f>
        <v>257</v>
      </c>
      <c r="Q28" s="101">
        <v>143</v>
      </c>
      <c r="R28" s="101">
        <v>114</v>
      </c>
      <c r="S28" s="937">
        <v>43</v>
      </c>
    </row>
    <row r="29" spans="2:19" ht="13.5" customHeight="1">
      <c r="B29" s="1213"/>
      <c r="C29" s="1216" t="s">
        <v>906</v>
      </c>
      <c r="D29" s="100">
        <v>1</v>
      </c>
      <c r="E29" s="101">
        <v>0</v>
      </c>
      <c r="F29" s="102">
        <v>15</v>
      </c>
      <c r="G29" s="101">
        <f>SUM(H29:I29)</f>
        <v>564</v>
      </c>
      <c r="H29" s="101">
        <f t="shared" si="9"/>
        <v>279</v>
      </c>
      <c r="I29" s="101">
        <f t="shared" si="9"/>
        <v>285</v>
      </c>
      <c r="J29" s="101">
        <f>SUM(K29:L29)</f>
        <v>174</v>
      </c>
      <c r="K29" s="101">
        <v>94</v>
      </c>
      <c r="L29" s="101">
        <v>80</v>
      </c>
      <c r="M29" s="101">
        <f>SUM(N29:O29)</f>
        <v>187</v>
      </c>
      <c r="N29" s="101">
        <v>90</v>
      </c>
      <c r="O29" s="101">
        <v>97</v>
      </c>
      <c r="P29" s="101">
        <f>SUM(Q29:R29)</f>
        <v>203</v>
      </c>
      <c r="Q29" s="101">
        <v>95</v>
      </c>
      <c r="R29" s="101">
        <v>108</v>
      </c>
      <c r="S29" s="937">
        <v>26</v>
      </c>
    </row>
    <row r="30" spans="2:19" ht="13.5" customHeight="1">
      <c r="B30" s="1213"/>
      <c r="C30" s="1216"/>
      <c r="D30" s="100"/>
      <c r="E30" s="101"/>
      <c r="F30" s="102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937"/>
    </row>
    <row r="31" spans="2:19" ht="13.5" customHeight="1">
      <c r="B31" s="1842" t="s">
        <v>983</v>
      </c>
      <c r="C31" s="1843"/>
      <c r="D31" s="100">
        <f>SUM(D32:D35)</f>
        <v>14</v>
      </c>
      <c r="E31" s="101">
        <f>SUM(E32:E35)</f>
        <v>0</v>
      </c>
      <c r="F31" s="101">
        <f>SUM(F32:F35)</f>
        <v>101</v>
      </c>
      <c r="G31" s="101">
        <f>SUM(H31:I31)</f>
        <v>3012</v>
      </c>
      <c r="H31" s="101">
        <f aca="true" t="shared" si="10" ref="H31:I35">SUM(K31+N31+Q31)</f>
        <v>1526</v>
      </c>
      <c r="I31" s="101">
        <f t="shared" si="10"/>
        <v>1486</v>
      </c>
      <c r="J31" s="101">
        <f>SUM(K31:L31)</f>
        <v>945</v>
      </c>
      <c r="K31" s="101">
        <f>SUM(K32:K35)</f>
        <v>495</v>
      </c>
      <c r="L31" s="101">
        <f>SUM(L32:L35)</f>
        <v>450</v>
      </c>
      <c r="M31" s="101">
        <f>SUM(N31:O31)</f>
        <v>977</v>
      </c>
      <c r="N31" s="101">
        <f>SUM(N32:N35)</f>
        <v>473</v>
      </c>
      <c r="O31" s="101">
        <f>SUM(O32:O35)</f>
        <v>504</v>
      </c>
      <c r="P31" s="101">
        <f>SUM(Q31:R31)</f>
        <v>1090</v>
      </c>
      <c r="Q31" s="101">
        <f>SUM(Q32:Q35)</f>
        <v>558</v>
      </c>
      <c r="R31" s="101">
        <f>SUM(R32:R35)</f>
        <v>532</v>
      </c>
      <c r="S31" s="937">
        <f>SUM(S32:S35)</f>
        <v>196</v>
      </c>
    </row>
    <row r="32" spans="2:19" ht="13.5" customHeight="1">
      <c r="B32" s="1213"/>
      <c r="C32" s="1216" t="s">
        <v>907</v>
      </c>
      <c r="D32" s="100">
        <v>4</v>
      </c>
      <c r="E32" s="101">
        <v>0</v>
      </c>
      <c r="F32" s="102">
        <v>33</v>
      </c>
      <c r="G32" s="101">
        <f>SUM(H32:I32)</f>
        <v>1097</v>
      </c>
      <c r="H32" s="101">
        <f t="shared" si="10"/>
        <v>551</v>
      </c>
      <c r="I32" s="101">
        <f t="shared" si="10"/>
        <v>546</v>
      </c>
      <c r="J32" s="101">
        <f>SUM(K32:L32)</f>
        <v>320</v>
      </c>
      <c r="K32" s="101">
        <v>173</v>
      </c>
      <c r="L32" s="101">
        <v>147</v>
      </c>
      <c r="M32" s="101">
        <f>SUM(N32:O32)</f>
        <v>352</v>
      </c>
      <c r="N32" s="101">
        <v>162</v>
      </c>
      <c r="O32" s="101">
        <v>190</v>
      </c>
      <c r="P32" s="101">
        <f>SUM(Q32:R32)</f>
        <v>425</v>
      </c>
      <c r="Q32" s="101">
        <v>216</v>
      </c>
      <c r="R32" s="101">
        <v>209</v>
      </c>
      <c r="S32" s="937">
        <v>61</v>
      </c>
    </row>
    <row r="33" spans="2:19" ht="13.5" customHeight="1">
      <c r="B33" s="1213"/>
      <c r="C33" s="1216" t="s">
        <v>908</v>
      </c>
      <c r="D33" s="100">
        <v>4</v>
      </c>
      <c r="E33" s="101">
        <v>0</v>
      </c>
      <c r="F33" s="102">
        <v>23</v>
      </c>
      <c r="G33" s="101">
        <f>SUM(H33:I33)</f>
        <v>589</v>
      </c>
      <c r="H33" s="101">
        <f t="shared" si="10"/>
        <v>304</v>
      </c>
      <c r="I33" s="101">
        <f t="shared" si="10"/>
        <v>285</v>
      </c>
      <c r="J33" s="101">
        <f>SUM(K33:L33)</f>
        <v>194</v>
      </c>
      <c r="K33" s="101">
        <v>107</v>
      </c>
      <c r="L33" s="101">
        <v>87</v>
      </c>
      <c r="M33" s="101">
        <f>SUM(N33:O33)</f>
        <v>184</v>
      </c>
      <c r="N33" s="101">
        <v>96</v>
      </c>
      <c r="O33" s="101">
        <v>88</v>
      </c>
      <c r="P33" s="101">
        <f>SUM(Q33:R33)</f>
        <v>211</v>
      </c>
      <c r="Q33" s="101">
        <v>101</v>
      </c>
      <c r="R33" s="101">
        <v>110</v>
      </c>
      <c r="S33" s="937">
        <v>45</v>
      </c>
    </row>
    <row r="34" spans="2:19" ht="13.5" customHeight="1">
      <c r="B34" s="1213"/>
      <c r="C34" s="1216" t="s">
        <v>909</v>
      </c>
      <c r="D34" s="100">
        <v>3</v>
      </c>
      <c r="E34" s="101">
        <v>0</v>
      </c>
      <c r="F34" s="102">
        <v>23</v>
      </c>
      <c r="G34" s="101">
        <f>SUM(H34:I34)</f>
        <v>671</v>
      </c>
      <c r="H34" s="101">
        <f t="shared" si="10"/>
        <v>332</v>
      </c>
      <c r="I34" s="101">
        <f t="shared" si="10"/>
        <v>339</v>
      </c>
      <c r="J34" s="101">
        <f>SUM(K34:L34)</f>
        <v>212</v>
      </c>
      <c r="K34" s="101">
        <v>114</v>
      </c>
      <c r="L34" s="101">
        <v>98</v>
      </c>
      <c r="M34" s="101">
        <f>SUM(N34:O34)</f>
        <v>231</v>
      </c>
      <c r="N34" s="101">
        <v>105</v>
      </c>
      <c r="O34" s="101">
        <v>126</v>
      </c>
      <c r="P34" s="101">
        <f>SUM(Q34:R34)</f>
        <v>228</v>
      </c>
      <c r="Q34" s="101">
        <v>113</v>
      </c>
      <c r="R34" s="101">
        <v>115</v>
      </c>
      <c r="S34" s="937">
        <v>45</v>
      </c>
    </row>
    <row r="35" spans="2:19" ht="13.5" customHeight="1">
      <c r="B35" s="1213"/>
      <c r="C35" s="1216" t="s">
        <v>910</v>
      </c>
      <c r="D35" s="100">
        <v>3</v>
      </c>
      <c r="E35" s="101">
        <v>0</v>
      </c>
      <c r="F35" s="102">
        <v>22</v>
      </c>
      <c r="G35" s="101">
        <f>SUM(H35:I35)</f>
        <v>655</v>
      </c>
      <c r="H35" s="101">
        <f t="shared" si="10"/>
        <v>339</v>
      </c>
      <c r="I35" s="101">
        <f t="shared" si="10"/>
        <v>316</v>
      </c>
      <c r="J35" s="101">
        <f>SUM(K35:L35)</f>
        <v>219</v>
      </c>
      <c r="K35" s="101">
        <v>101</v>
      </c>
      <c r="L35" s="101">
        <v>118</v>
      </c>
      <c r="M35" s="101">
        <f>SUM(N35:O35)</f>
        <v>210</v>
      </c>
      <c r="N35" s="101">
        <v>110</v>
      </c>
      <c r="O35" s="101">
        <v>100</v>
      </c>
      <c r="P35" s="101">
        <f>SUM(Q35:R35)</f>
        <v>226</v>
      </c>
      <c r="Q35" s="101">
        <v>128</v>
      </c>
      <c r="R35" s="101">
        <v>98</v>
      </c>
      <c r="S35" s="937">
        <v>45</v>
      </c>
    </row>
    <row r="36" spans="2:19" ht="13.5" customHeight="1">
      <c r="B36" s="1213"/>
      <c r="C36" s="1216"/>
      <c r="D36" s="100"/>
      <c r="E36" s="101"/>
      <c r="F36" s="102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937"/>
    </row>
    <row r="37" spans="2:19" ht="13.5" customHeight="1">
      <c r="B37" s="1842" t="s">
        <v>984</v>
      </c>
      <c r="C37" s="1843"/>
      <c r="D37" s="100">
        <f>SUM(D38)</f>
        <v>3</v>
      </c>
      <c r="E37" s="101">
        <f>SUM(E38)</f>
        <v>0</v>
      </c>
      <c r="F37" s="101">
        <f>SUM(F38)</f>
        <v>19</v>
      </c>
      <c r="G37" s="101">
        <f>SUM(H37:I37)</f>
        <v>571</v>
      </c>
      <c r="H37" s="101">
        <f>SUM(K37+N37+Q37)</f>
        <v>282</v>
      </c>
      <c r="I37" s="101">
        <f>SUM(L37+O37+R37)</f>
        <v>289</v>
      </c>
      <c r="J37" s="101">
        <f>SUM(K37:L37)</f>
        <v>176</v>
      </c>
      <c r="K37" s="101">
        <f>SUM(K38)</f>
        <v>82</v>
      </c>
      <c r="L37" s="101">
        <f>SUM(L38)</f>
        <v>94</v>
      </c>
      <c r="M37" s="101">
        <f>SUM(N37:O37)</f>
        <v>198</v>
      </c>
      <c r="N37" s="101">
        <f>SUM(N38)</f>
        <v>86</v>
      </c>
      <c r="O37" s="101">
        <f>SUM(O38)</f>
        <v>112</v>
      </c>
      <c r="P37" s="101">
        <f>SUM(Q37:R37)</f>
        <v>197</v>
      </c>
      <c r="Q37" s="101">
        <f>SUM(Q38)</f>
        <v>114</v>
      </c>
      <c r="R37" s="101">
        <f>SUM(R38)</f>
        <v>83</v>
      </c>
      <c r="S37" s="937">
        <f>SUM(S38)</f>
        <v>37</v>
      </c>
    </row>
    <row r="38" spans="2:19" ht="13.5" customHeight="1">
      <c r="B38" s="1213"/>
      <c r="C38" s="1216" t="s">
        <v>911</v>
      </c>
      <c r="D38" s="100">
        <v>3</v>
      </c>
      <c r="E38" s="101">
        <v>0</v>
      </c>
      <c r="F38" s="102">
        <v>19</v>
      </c>
      <c r="G38" s="101">
        <f>SUM(H38:I38)</f>
        <v>571</v>
      </c>
      <c r="H38" s="101">
        <f>SUM(K38+N38+Q38)</f>
        <v>282</v>
      </c>
      <c r="I38" s="101">
        <f>SUM(L38+O38+R38)</f>
        <v>289</v>
      </c>
      <c r="J38" s="101">
        <f>SUM(K38:L38)</f>
        <v>176</v>
      </c>
      <c r="K38" s="101">
        <v>82</v>
      </c>
      <c r="L38" s="101">
        <v>94</v>
      </c>
      <c r="M38" s="101">
        <f>SUM(N38:O38)</f>
        <v>198</v>
      </c>
      <c r="N38" s="101">
        <v>86</v>
      </c>
      <c r="O38" s="101">
        <v>112</v>
      </c>
      <c r="P38" s="101">
        <f>SUM(Q38:R38)</f>
        <v>197</v>
      </c>
      <c r="Q38" s="101">
        <v>114</v>
      </c>
      <c r="R38" s="101">
        <v>83</v>
      </c>
      <c r="S38" s="937">
        <v>37</v>
      </c>
    </row>
    <row r="39" spans="2:19" ht="13.5" customHeight="1">
      <c r="B39" s="1213"/>
      <c r="C39" s="1216"/>
      <c r="D39" s="100"/>
      <c r="E39" s="101"/>
      <c r="F39" s="102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937"/>
    </row>
    <row r="40" spans="2:19" ht="13.5" customHeight="1">
      <c r="B40" s="1842" t="s">
        <v>985</v>
      </c>
      <c r="C40" s="1843"/>
      <c r="D40" s="100">
        <f>SUM(D41:D47)</f>
        <v>18</v>
      </c>
      <c r="E40" s="101">
        <f>SUM(E41:E47)</f>
        <v>1</v>
      </c>
      <c r="F40" s="101">
        <f>SUM(F41:F47)</f>
        <v>122</v>
      </c>
      <c r="G40" s="101">
        <f aca="true" t="shared" si="11" ref="G40:G47">SUM(H40:I40)</f>
        <v>4063</v>
      </c>
      <c r="H40" s="101">
        <f aca="true" t="shared" si="12" ref="H40:I47">SUM(K40+N40+Q40)</f>
        <v>2061</v>
      </c>
      <c r="I40" s="101">
        <f t="shared" si="12"/>
        <v>2002</v>
      </c>
      <c r="J40" s="101">
        <f aca="true" t="shared" si="13" ref="J40:J47">SUM(K40:L40)</f>
        <v>1291</v>
      </c>
      <c r="K40" s="101">
        <f>SUM(K41:K47)</f>
        <v>654</v>
      </c>
      <c r="L40" s="101">
        <f>SUM(L41:L47)</f>
        <v>637</v>
      </c>
      <c r="M40" s="101">
        <f aca="true" t="shared" si="14" ref="M40:M47">SUM(N40:O40)</f>
        <v>1343</v>
      </c>
      <c r="N40" s="101">
        <f>SUM(N41:N47)</f>
        <v>682</v>
      </c>
      <c r="O40" s="101">
        <f>SUM(O41:O47)</f>
        <v>661</v>
      </c>
      <c r="P40" s="101">
        <f aca="true" t="shared" si="15" ref="P40:P47">SUM(Q40:R40)</f>
        <v>1429</v>
      </c>
      <c r="Q40" s="101">
        <f>SUM(Q41:Q47)</f>
        <v>725</v>
      </c>
      <c r="R40" s="101">
        <f>SUM(R41:R47)</f>
        <v>704</v>
      </c>
      <c r="S40" s="937">
        <f>SUM(S41:S47)</f>
        <v>243</v>
      </c>
    </row>
    <row r="41" spans="2:19" ht="13.5" customHeight="1">
      <c r="B41" s="1213"/>
      <c r="C41" s="1216" t="s">
        <v>912</v>
      </c>
      <c r="D41" s="100">
        <v>1</v>
      </c>
      <c r="E41" s="101">
        <v>0</v>
      </c>
      <c r="F41" s="102">
        <v>12</v>
      </c>
      <c r="G41" s="101">
        <f t="shared" si="11"/>
        <v>499</v>
      </c>
      <c r="H41" s="101">
        <f t="shared" si="12"/>
        <v>245</v>
      </c>
      <c r="I41" s="101">
        <f t="shared" si="12"/>
        <v>254</v>
      </c>
      <c r="J41" s="101">
        <f t="shared" si="13"/>
        <v>165</v>
      </c>
      <c r="K41" s="101">
        <v>79</v>
      </c>
      <c r="L41" s="101">
        <v>86</v>
      </c>
      <c r="M41" s="101">
        <f t="shared" si="14"/>
        <v>165</v>
      </c>
      <c r="N41" s="101">
        <v>89</v>
      </c>
      <c r="O41" s="101">
        <v>76</v>
      </c>
      <c r="P41" s="101">
        <f t="shared" si="15"/>
        <v>169</v>
      </c>
      <c r="Q41" s="101">
        <v>77</v>
      </c>
      <c r="R41" s="101">
        <v>92</v>
      </c>
      <c r="S41" s="937">
        <v>21</v>
      </c>
    </row>
    <row r="42" spans="2:19" ht="13.5" customHeight="1">
      <c r="B42" s="1213"/>
      <c r="C42" s="1216" t="s">
        <v>913</v>
      </c>
      <c r="D42" s="100">
        <v>4</v>
      </c>
      <c r="E42" s="101">
        <v>0</v>
      </c>
      <c r="F42" s="102">
        <v>28</v>
      </c>
      <c r="G42" s="101">
        <f t="shared" si="11"/>
        <v>872</v>
      </c>
      <c r="H42" s="101">
        <f t="shared" si="12"/>
        <v>459</v>
      </c>
      <c r="I42" s="101">
        <f t="shared" si="12"/>
        <v>413</v>
      </c>
      <c r="J42" s="101">
        <f t="shared" si="13"/>
        <v>294</v>
      </c>
      <c r="K42" s="101">
        <v>153</v>
      </c>
      <c r="L42" s="101">
        <v>141</v>
      </c>
      <c r="M42" s="101">
        <f t="shared" si="14"/>
        <v>297</v>
      </c>
      <c r="N42" s="101">
        <v>166</v>
      </c>
      <c r="O42" s="101">
        <v>131</v>
      </c>
      <c r="P42" s="101">
        <f t="shared" si="15"/>
        <v>281</v>
      </c>
      <c r="Q42" s="101">
        <v>140</v>
      </c>
      <c r="R42" s="101">
        <v>141</v>
      </c>
      <c r="S42" s="937">
        <v>53</v>
      </c>
    </row>
    <row r="43" spans="2:19" ht="13.5" customHeight="1">
      <c r="B43" s="1213"/>
      <c r="C43" s="1216" t="s">
        <v>914</v>
      </c>
      <c r="D43" s="100">
        <v>3</v>
      </c>
      <c r="E43" s="101">
        <v>0</v>
      </c>
      <c r="F43" s="102">
        <v>14</v>
      </c>
      <c r="G43" s="101">
        <f t="shared" si="11"/>
        <v>501</v>
      </c>
      <c r="H43" s="101">
        <f t="shared" si="12"/>
        <v>227</v>
      </c>
      <c r="I43" s="101">
        <f t="shared" si="12"/>
        <v>274</v>
      </c>
      <c r="J43" s="101">
        <f t="shared" si="13"/>
        <v>148</v>
      </c>
      <c r="K43" s="101">
        <v>63</v>
      </c>
      <c r="L43" s="101">
        <v>85</v>
      </c>
      <c r="M43" s="101">
        <f t="shared" si="14"/>
        <v>154</v>
      </c>
      <c r="N43" s="101">
        <v>71</v>
      </c>
      <c r="O43" s="101">
        <v>83</v>
      </c>
      <c r="P43" s="101">
        <f t="shared" si="15"/>
        <v>199</v>
      </c>
      <c r="Q43" s="101">
        <v>93</v>
      </c>
      <c r="R43" s="101">
        <v>106</v>
      </c>
      <c r="S43" s="937">
        <v>33</v>
      </c>
    </row>
    <row r="44" spans="2:19" ht="13.5" customHeight="1">
      <c r="B44" s="1213"/>
      <c r="C44" s="1216" t="s">
        <v>915</v>
      </c>
      <c r="D44" s="100">
        <v>3</v>
      </c>
      <c r="E44" s="101">
        <v>1</v>
      </c>
      <c r="F44" s="102">
        <v>24</v>
      </c>
      <c r="G44" s="101">
        <f t="shared" si="11"/>
        <v>829</v>
      </c>
      <c r="H44" s="101">
        <f t="shared" si="12"/>
        <v>436</v>
      </c>
      <c r="I44" s="101">
        <f t="shared" si="12"/>
        <v>393</v>
      </c>
      <c r="J44" s="101">
        <f t="shared" si="13"/>
        <v>251</v>
      </c>
      <c r="K44" s="101">
        <v>136</v>
      </c>
      <c r="L44" s="101">
        <v>115</v>
      </c>
      <c r="M44" s="101">
        <f t="shared" si="14"/>
        <v>288</v>
      </c>
      <c r="N44" s="101">
        <v>132</v>
      </c>
      <c r="O44" s="101">
        <v>156</v>
      </c>
      <c r="P44" s="101">
        <f t="shared" si="15"/>
        <v>290</v>
      </c>
      <c r="Q44" s="101">
        <v>168</v>
      </c>
      <c r="R44" s="101">
        <v>122</v>
      </c>
      <c r="S44" s="937">
        <v>48</v>
      </c>
    </row>
    <row r="45" spans="2:19" ht="13.5" customHeight="1">
      <c r="B45" s="1213"/>
      <c r="C45" s="1216" t="s">
        <v>916</v>
      </c>
      <c r="D45" s="100">
        <v>3</v>
      </c>
      <c r="E45" s="101">
        <v>0</v>
      </c>
      <c r="F45" s="102">
        <v>16</v>
      </c>
      <c r="G45" s="101">
        <f t="shared" si="11"/>
        <v>418</v>
      </c>
      <c r="H45" s="101">
        <f t="shared" si="12"/>
        <v>213</v>
      </c>
      <c r="I45" s="101">
        <f t="shared" si="12"/>
        <v>205</v>
      </c>
      <c r="J45" s="101">
        <f t="shared" si="13"/>
        <v>133</v>
      </c>
      <c r="K45" s="101">
        <v>69</v>
      </c>
      <c r="L45" s="101">
        <v>64</v>
      </c>
      <c r="M45" s="101">
        <f t="shared" si="14"/>
        <v>131</v>
      </c>
      <c r="N45" s="101">
        <v>66</v>
      </c>
      <c r="O45" s="101">
        <v>65</v>
      </c>
      <c r="P45" s="101">
        <f t="shared" si="15"/>
        <v>154</v>
      </c>
      <c r="Q45" s="101">
        <v>78</v>
      </c>
      <c r="R45" s="101">
        <v>76</v>
      </c>
      <c r="S45" s="937">
        <v>32</v>
      </c>
    </row>
    <row r="46" spans="2:19" ht="13.5" customHeight="1">
      <c r="B46" s="1213"/>
      <c r="C46" s="1216" t="s">
        <v>917</v>
      </c>
      <c r="D46" s="100">
        <v>2</v>
      </c>
      <c r="E46" s="101">
        <v>0</v>
      </c>
      <c r="F46" s="102">
        <v>12</v>
      </c>
      <c r="G46" s="101">
        <f t="shared" si="11"/>
        <v>398</v>
      </c>
      <c r="H46" s="101">
        <f t="shared" si="12"/>
        <v>193</v>
      </c>
      <c r="I46" s="101">
        <f t="shared" si="12"/>
        <v>205</v>
      </c>
      <c r="J46" s="101">
        <f t="shared" si="13"/>
        <v>120</v>
      </c>
      <c r="K46" s="101">
        <v>57</v>
      </c>
      <c r="L46" s="101">
        <v>63</v>
      </c>
      <c r="M46" s="101">
        <f t="shared" si="14"/>
        <v>136</v>
      </c>
      <c r="N46" s="101">
        <v>58</v>
      </c>
      <c r="O46" s="101">
        <v>78</v>
      </c>
      <c r="P46" s="101">
        <f t="shared" si="15"/>
        <v>142</v>
      </c>
      <c r="Q46" s="101">
        <v>78</v>
      </c>
      <c r="R46" s="101">
        <v>64</v>
      </c>
      <c r="S46" s="937">
        <v>24</v>
      </c>
    </row>
    <row r="47" spans="2:19" ht="13.5" customHeight="1">
      <c r="B47" s="1213"/>
      <c r="C47" s="1216" t="s">
        <v>918</v>
      </c>
      <c r="D47" s="100">
        <v>2</v>
      </c>
      <c r="E47" s="101">
        <v>0</v>
      </c>
      <c r="F47" s="102">
        <v>16</v>
      </c>
      <c r="G47" s="101">
        <f t="shared" si="11"/>
        <v>546</v>
      </c>
      <c r="H47" s="101">
        <f t="shared" si="12"/>
        <v>288</v>
      </c>
      <c r="I47" s="101">
        <f t="shared" si="12"/>
        <v>258</v>
      </c>
      <c r="J47" s="101">
        <f t="shared" si="13"/>
        <v>180</v>
      </c>
      <c r="K47" s="101">
        <v>97</v>
      </c>
      <c r="L47" s="101">
        <v>83</v>
      </c>
      <c r="M47" s="101">
        <f t="shared" si="14"/>
        <v>172</v>
      </c>
      <c r="N47" s="101">
        <v>100</v>
      </c>
      <c r="O47" s="101">
        <v>72</v>
      </c>
      <c r="P47" s="101">
        <f t="shared" si="15"/>
        <v>194</v>
      </c>
      <c r="Q47" s="101">
        <v>91</v>
      </c>
      <c r="R47" s="101">
        <v>103</v>
      </c>
      <c r="S47" s="937">
        <v>32</v>
      </c>
    </row>
    <row r="48" spans="2:19" ht="13.5" customHeight="1">
      <c r="B48" s="1213"/>
      <c r="C48" s="1216"/>
      <c r="D48" s="100"/>
      <c r="E48" s="101"/>
      <c r="F48" s="102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937"/>
    </row>
    <row r="49" spans="2:19" ht="14.25" customHeight="1">
      <c r="B49" s="1842" t="s">
        <v>20</v>
      </c>
      <c r="C49" s="1843"/>
      <c r="D49" s="100">
        <f>SUM(D50:D51)</f>
        <v>9</v>
      </c>
      <c r="E49" s="101">
        <f>SUM(E50:E51)</f>
        <v>1</v>
      </c>
      <c r="F49" s="101">
        <f>SUM(F50:F51)</f>
        <v>75</v>
      </c>
      <c r="G49" s="101">
        <f>SUM(H49:I49)</f>
        <v>2535</v>
      </c>
      <c r="H49" s="101">
        <f aca="true" t="shared" si="16" ref="H49:I51">SUM(K49+N49+Q49)</f>
        <v>1258</v>
      </c>
      <c r="I49" s="101">
        <f t="shared" si="16"/>
        <v>1277</v>
      </c>
      <c r="J49" s="101">
        <f>SUM(K49:L49)</f>
        <v>821</v>
      </c>
      <c r="K49" s="101">
        <f>SUM(K50:K51)</f>
        <v>390</v>
      </c>
      <c r="L49" s="101">
        <f>SUM(L50:L51)</f>
        <v>431</v>
      </c>
      <c r="M49" s="101">
        <f>SUM(N49:O49)</f>
        <v>816</v>
      </c>
      <c r="N49" s="101">
        <f>SUM(N50:N51)</f>
        <v>426</v>
      </c>
      <c r="O49" s="101">
        <f>SUM(O50:O51)</f>
        <v>390</v>
      </c>
      <c r="P49" s="101">
        <f>SUM(Q49:R49)</f>
        <v>898</v>
      </c>
      <c r="Q49" s="101">
        <f>SUM(Q50:Q51)</f>
        <v>442</v>
      </c>
      <c r="R49" s="101">
        <f>SUM(R50:R51)</f>
        <v>456</v>
      </c>
      <c r="S49" s="937">
        <f>SUM(S50:S51)</f>
        <v>139</v>
      </c>
    </row>
    <row r="50" spans="2:19" ht="13.5" customHeight="1">
      <c r="B50" s="1213"/>
      <c r="C50" s="1216" t="s">
        <v>919</v>
      </c>
      <c r="D50" s="100">
        <v>4</v>
      </c>
      <c r="E50" s="101">
        <v>0</v>
      </c>
      <c r="F50" s="102">
        <v>35</v>
      </c>
      <c r="G50" s="101">
        <f>SUM(H50:I50)</f>
        <v>1318</v>
      </c>
      <c r="H50" s="101">
        <f t="shared" si="16"/>
        <v>663</v>
      </c>
      <c r="I50" s="101">
        <f t="shared" si="16"/>
        <v>655</v>
      </c>
      <c r="J50" s="101">
        <f>SUM(K50:L50)</f>
        <v>425</v>
      </c>
      <c r="K50" s="101">
        <v>209</v>
      </c>
      <c r="L50" s="101">
        <v>216</v>
      </c>
      <c r="M50" s="101">
        <f>SUM(N50:O50)</f>
        <v>440</v>
      </c>
      <c r="N50" s="101">
        <v>235</v>
      </c>
      <c r="O50" s="101">
        <v>205</v>
      </c>
      <c r="P50" s="101">
        <f>SUM(Q50:R50)</f>
        <v>453</v>
      </c>
      <c r="Q50" s="101">
        <v>219</v>
      </c>
      <c r="R50" s="101">
        <v>234</v>
      </c>
      <c r="S50" s="937">
        <v>65</v>
      </c>
    </row>
    <row r="51" spans="2:19" ht="13.5" customHeight="1">
      <c r="B51" s="1213"/>
      <c r="C51" s="1216" t="s">
        <v>920</v>
      </c>
      <c r="D51" s="100">
        <v>5</v>
      </c>
      <c r="E51" s="101">
        <v>1</v>
      </c>
      <c r="F51" s="102">
        <v>40</v>
      </c>
      <c r="G51" s="101">
        <f>SUM(H51:I51)</f>
        <v>1217</v>
      </c>
      <c r="H51" s="101">
        <f t="shared" si="16"/>
        <v>595</v>
      </c>
      <c r="I51" s="101">
        <f t="shared" si="16"/>
        <v>622</v>
      </c>
      <c r="J51" s="101">
        <f>SUM(K51:L51)</f>
        <v>396</v>
      </c>
      <c r="K51" s="101">
        <v>181</v>
      </c>
      <c r="L51" s="101">
        <v>215</v>
      </c>
      <c r="M51" s="101">
        <f>SUM(N51:O51)</f>
        <v>376</v>
      </c>
      <c r="N51" s="101">
        <v>191</v>
      </c>
      <c r="O51" s="101">
        <v>185</v>
      </c>
      <c r="P51" s="101">
        <f>SUM(Q51:R51)</f>
        <v>445</v>
      </c>
      <c r="Q51" s="101">
        <v>223</v>
      </c>
      <c r="R51" s="101">
        <v>222</v>
      </c>
      <c r="S51" s="937">
        <v>74</v>
      </c>
    </row>
    <row r="52" spans="2:19" ht="13.5" customHeight="1">
      <c r="B52" s="1213"/>
      <c r="C52" s="1216"/>
      <c r="D52" s="100"/>
      <c r="E52" s="101"/>
      <c r="F52" s="102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937"/>
    </row>
    <row r="53" spans="2:19" ht="13.5" customHeight="1">
      <c r="B53" s="1842" t="s">
        <v>21</v>
      </c>
      <c r="C53" s="1843"/>
      <c r="D53" s="100">
        <f>SUM(D54:D56)</f>
        <v>11</v>
      </c>
      <c r="E53" s="101">
        <f>SUM(E54:E56)</f>
        <v>0</v>
      </c>
      <c r="F53" s="101">
        <f>SUM(F54:F56)</f>
        <v>74</v>
      </c>
      <c r="G53" s="101">
        <f>SUM(H53:I53)</f>
        <v>2230</v>
      </c>
      <c r="H53" s="101">
        <f aca="true" t="shared" si="17" ref="H53:I56">SUM(K53+N53+Q53)</f>
        <v>1164</v>
      </c>
      <c r="I53" s="101">
        <f t="shared" si="17"/>
        <v>1066</v>
      </c>
      <c r="J53" s="101">
        <f>SUM(K53:L53)</f>
        <v>687</v>
      </c>
      <c r="K53" s="101">
        <f>SUM(K54:K56)</f>
        <v>342</v>
      </c>
      <c r="L53" s="101">
        <f>SUM(L54:L56)</f>
        <v>345</v>
      </c>
      <c r="M53" s="101">
        <f>SUM(N53:O53)</f>
        <v>763</v>
      </c>
      <c r="N53" s="101">
        <f>SUM(N54:N56)</f>
        <v>399</v>
      </c>
      <c r="O53" s="101">
        <f>SUM(O54:O56)</f>
        <v>364</v>
      </c>
      <c r="P53" s="101">
        <f>SUM(Q53:R53)</f>
        <v>780</v>
      </c>
      <c r="Q53" s="101">
        <f>SUM(Q54:Q56)</f>
        <v>423</v>
      </c>
      <c r="R53" s="101">
        <f>SUM(R54:R56)</f>
        <v>357</v>
      </c>
      <c r="S53" s="937">
        <f>SUM(S54:S56)</f>
        <v>149</v>
      </c>
    </row>
    <row r="54" spans="2:19" ht="13.5" customHeight="1">
      <c r="B54" s="1213"/>
      <c r="C54" s="1216" t="s">
        <v>921</v>
      </c>
      <c r="D54" s="100">
        <v>7</v>
      </c>
      <c r="E54" s="101">
        <v>0</v>
      </c>
      <c r="F54" s="102">
        <v>29</v>
      </c>
      <c r="G54" s="101">
        <f>SUM(H54:I54)</f>
        <v>681</v>
      </c>
      <c r="H54" s="101">
        <f t="shared" si="17"/>
        <v>351</v>
      </c>
      <c r="I54" s="101">
        <f t="shared" si="17"/>
        <v>330</v>
      </c>
      <c r="J54" s="101">
        <f>SUM(K54:L54)</f>
        <v>210</v>
      </c>
      <c r="K54" s="101">
        <v>109</v>
      </c>
      <c r="L54" s="101">
        <v>101</v>
      </c>
      <c r="M54" s="101">
        <f>SUM(N54:O54)</f>
        <v>225</v>
      </c>
      <c r="N54" s="101">
        <v>126</v>
      </c>
      <c r="O54" s="101">
        <v>99</v>
      </c>
      <c r="P54" s="101">
        <f>SUM(Q54:R54)</f>
        <v>246</v>
      </c>
      <c r="Q54" s="101">
        <v>116</v>
      </c>
      <c r="R54" s="101">
        <v>130</v>
      </c>
      <c r="S54" s="937">
        <v>65</v>
      </c>
    </row>
    <row r="55" spans="2:19" ht="13.5" customHeight="1">
      <c r="B55" s="1213"/>
      <c r="C55" s="1216" t="s">
        <v>922</v>
      </c>
      <c r="D55" s="100">
        <v>2</v>
      </c>
      <c r="E55" s="101">
        <v>0</v>
      </c>
      <c r="F55" s="102">
        <v>28</v>
      </c>
      <c r="G55" s="101">
        <f>SUM(H55:I55)</f>
        <v>958</v>
      </c>
      <c r="H55" s="101">
        <f t="shared" si="17"/>
        <v>499</v>
      </c>
      <c r="I55" s="101">
        <f t="shared" si="17"/>
        <v>459</v>
      </c>
      <c r="J55" s="101">
        <f>SUM(K55:L55)</f>
        <v>298</v>
      </c>
      <c r="K55" s="101">
        <v>143</v>
      </c>
      <c r="L55" s="101">
        <v>155</v>
      </c>
      <c r="M55" s="101">
        <f>SUM(N55:O55)</f>
        <v>327</v>
      </c>
      <c r="N55" s="101">
        <v>167</v>
      </c>
      <c r="O55" s="101">
        <v>160</v>
      </c>
      <c r="P55" s="101">
        <f>SUM(Q55:R55)</f>
        <v>333</v>
      </c>
      <c r="Q55" s="101">
        <v>189</v>
      </c>
      <c r="R55" s="101">
        <v>144</v>
      </c>
      <c r="S55" s="937">
        <v>49</v>
      </c>
    </row>
    <row r="56" spans="2:19" ht="13.5" customHeight="1">
      <c r="B56" s="1213"/>
      <c r="C56" s="1216" t="s">
        <v>923</v>
      </c>
      <c r="D56" s="100">
        <v>2</v>
      </c>
      <c r="E56" s="101">
        <v>0</v>
      </c>
      <c r="F56" s="102">
        <v>17</v>
      </c>
      <c r="G56" s="101">
        <f>SUM(H56:I56)</f>
        <v>591</v>
      </c>
      <c r="H56" s="101">
        <f t="shared" si="17"/>
        <v>314</v>
      </c>
      <c r="I56" s="101">
        <f t="shared" si="17"/>
        <v>277</v>
      </c>
      <c r="J56" s="101">
        <f>SUM(K56:L56)</f>
        <v>179</v>
      </c>
      <c r="K56" s="101">
        <v>90</v>
      </c>
      <c r="L56" s="101">
        <v>89</v>
      </c>
      <c r="M56" s="101">
        <f>SUM(N56:O56)</f>
        <v>211</v>
      </c>
      <c r="N56" s="101">
        <v>106</v>
      </c>
      <c r="O56" s="101">
        <v>105</v>
      </c>
      <c r="P56" s="101">
        <f>SUM(Q56:R56)</f>
        <v>201</v>
      </c>
      <c r="Q56" s="101">
        <v>118</v>
      </c>
      <c r="R56" s="101">
        <v>83</v>
      </c>
      <c r="S56" s="937">
        <v>35</v>
      </c>
    </row>
    <row r="57" spans="2:19" ht="13.5" customHeight="1">
      <c r="B57" s="1213"/>
      <c r="C57" s="1216"/>
      <c r="D57" s="100"/>
      <c r="E57" s="101"/>
      <c r="F57" s="102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937"/>
    </row>
    <row r="58" spans="2:19" ht="13.5" customHeight="1">
      <c r="B58" s="1842" t="s">
        <v>988</v>
      </c>
      <c r="C58" s="1843"/>
      <c r="D58" s="100">
        <f>SUM(D59:D65)</f>
        <v>8</v>
      </c>
      <c r="E58" s="101">
        <f>SUM(E59:E65)</f>
        <v>1</v>
      </c>
      <c r="F58" s="101">
        <f>SUM(F59:F65)</f>
        <v>109</v>
      </c>
      <c r="G58" s="101">
        <f aca="true" t="shared" si="18" ref="G58:G65">SUM(H58:I58)</f>
        <v>4027</v>
      </c>
      <c r="H58" s="101">
        <f aca="true" t="shared" si="19" ref="H58:I65">SUM(K58+N58+Q58)</f>
        <v>2079</v>
      </c>
      <c r="I58" s="101">
        <f t="shared" si="19"/>
        <v>1948</v>
      </c>
      <c r="J58" s="101">
        <f aca="true" t="shared" si="20" ref="J58:J65">SUM(K58:L58)</f>
        <v>1329</v>
      </c>
      <c r="K58" s="101">
        <f>SUM(K59:K65)</f>
        <v>660</v>
      </c>
      <c r="L58" s="101">
        <f>SUM(L59:L65)</f>
        <v>669</v>
      </c>
      <c r="M58" s="101">
        <f aca="true" t="shared" si="21" ref="M58:M65">SUM(N58:O58)</f>
        <v>1279</v>
      </c>
      <c r="N58" s="101">
        <f>SUM(N59:N65)</f>
        <v>671</v>
      </c>
      <c r="O58" s="101">
        <f>SUM(O59:O65)</f>
        <v>608</v>
      </c>
      <c r="P58" s="101">
        <f aca="true" t="shared" si="22" ref="P58:P65">SUM(Q58:R58)</f>
        <v>1419</v>
      </c>
      <c r="Q58" s="101">
        <f>SUM(Q59:Q65)</f>
        <v>748</v>
      </c>
      <c r="R58" s="101">
        <f>SUM(R59:R65)</f>
        <v>671</v>
      </c>
      <c r="S58" s="937">
        <f>SUM(S59:S65)</f>
        <v>194</v>
      </c>
    </row>
    <row r="59" spans="2:19" ht="13.5" customHeight="1">
      <c r="B59" s="1213"/>
      <c r="C59" s="1216" t="s">
        <v>924</v>
      </c>
      <c r="D59" s="100">
        <v>1</v>
      </c>
      <c r="E59" s="101">
        <v>0</v>
      </c>
      <c r="F59" s="102">
        <v>13</v>
      </c>
      <c r="G59" s="101">
        <f t="shared" si="18"/>
        <v>480</v>
      </c>
      <c r="H59" s="101">
        <f t="shared" si="19"/>
        <v>232</v>
      </c>
      <c r="I59" s="101">
        <f t="shared" si="19"/>
        <v>248</v>
      </c>
      <c r="J59" s="101">
        <f t="shared" si="20"/>
        <v>171</v>
      </c>
      <c r="K59" s="101">
        <v>79</v>
      </c>
      <c r="L59" s="101">
        <v>92</v>
      </c>
      <c r="M59" s="101">
        <f t="shared" si="21"/>
        <v>158</v>
      </c>
      <c r="N59" s="101">
        <v>80</v>
      </c>
      <c r="O59" s="101">
        <v>78</v>
      </c>
      <c r="P59" s="101">
        <f t="shared" si="22"/>
        <v>151</v>
      </c>
      <c r="Q59" s="101">
        <v>73</v>
      </c>
      <c r="R59" s="101">
        <v>78</v>
      </c>
      <c r="S59" s="937">
        <v>23</v>
      </c>
    </row>
    <row r="60" spans="2:19" ht="13.5" customHeight="1">
      <c r="B60" s="1213"/>
      <c r="C60" s="1216" t="s">
        <v>925</v>
      </c>
      <c r="D60" s="100">
        <v>1</v>
      </c>
      <c r="E60" s="101">
        <v>0</v>
      </c>
      <c r="F60" s="102">
        <v>24</v>
      </c>
      <c r="G60" s="101">
        <f t="shared" si="18"/>
        <v>1001</v>
      </c>
      <c r="H60" s="101">
        <f t="shared" si="19"/>
        <v>545</v>
      </c>
      <c r="I60" s="101">
        <f t="shared" si="19"/>
        <v>456</v>
      </c>
      <c r="J60" s="101">
        <f t="shared" si="20"/>
        <v>341</v>
      </c>
      <c r="K60" s="101">
        <v>186</v>
      </c>
      <c r="L60" s="101">
        <v>155</v>
      </c>
      <c r="M60" s="101">
        <f t="shared" si="21"/>
        <v>309</v>
      </c>
      <c r="N60" s="101">
        <v>173</v>
      </c>
      <c r="O60" s="101">
        <v>136</v>
      </c>
      <c r="P60" s="101">
        <f t="shared" si="22"/>
        <v>351</v>
      </c>
      <c r="Q60" s="101">
        <v>186</v>
      </c>
      <c r="R60" s="101">
        <v>165</v>
      </c>
      <c r="S60" s="937">
        <v>39</v>
      </c>
    </row>
    <row r="61" spans="2:19" ht="13.5" customHeight="1">
      <c r="B61" s="1213"/>
      <c r="C61" s="1216" t="s">
        <v>926</v>
      </c>
      <c r="D61" s="100">
        <v>1</v>
      </c>
      <c r="E61" s="101">
        <v>0</v>
      </c>
      <c r="F61" s="102">
        <v>17</v>
      </c>
      <c r="G61" s="101">
        <f t="shared" si="18"/>
        <v>661</v>
      </c>
      <c r="H61" s="101">
        <f t="shared" si="19"/>
        <v>326</v>
      </c>
      <c r="I61" s="101">
        <f t="shared" si="19"/>
        <v>335</v>
      </c>
      <c r="J61" s="101">
        <f t="shared" si="20"/>
        <v>218</v>
      </c>
      <c r="K61" s="101">
        <v>108</v>
      </c>
      <c r="L61" s="101">
        <v>110</v>
      </c>
      <c r="M61" s="101">
        <f t="shared" si="21"/>
        <v>210</v>
      </c>
      <c r="N61" s="101">
        <v>103</v>
      </c>
      <c r="O61" s="101">
        <v>107</v>
      </c>
      <c r="P61" s="101">
        <f t="shared" si="22"/>
        <v>233</v>
      </c>
      <c r="Q61" s="101">
        <v>115</v>
      </c>
      <c r="R61" s="101">
        <v>118</v>
      </c>
      <c r="S61" s="937">
        <v>30</v>
      </c>
    </row>
    <row r="62" spans="2:19" ht="13.5" customHeight="1">
      <c r="B62" s="1213"/>
      <c r="C62" s="1216" t="s">
        <v>927</v>
      </c>
      <c r="D62" s="100">
        <v>1</v>
      </c>
      <c r="E62" s="101">
        <v>0</v>
      </c>
      <c r="F62" s="102">
        <v>16</v>
      </c>
      <c r="G62" s="101">
        <f t="shared" si="18"/>
        <v>595</v>
      </c>
      <c r="H62" s="101">
        <f t="shared" si="19"/>
        <v>302</v>
      </c>
      <c r="I62" s="101">
        <f t="shared" si="19"/>
        <v>293</v>
      </c>
      <c r="J62" s="101">
        <f t="shared" si="20"/>
        <v>181</v>
      </c>
      <c r="K62" s="101">
        <v>83</v>
      </c>
      <c r="L62" s="101">
        <v>98</v>
      </c>
      <c r="M62" s="101">
        <f t="shared" si="21"/>
        <v>205</v>
      </c>
      <c r="N62" s="101">
        <v>108</v>
      </c>
      <c r="O62" s="101">
        <v>97</v>
      </c>
      <c r="P62" s="101">
        <f t="shared" si="22"/>
        <v>209</v>
      </c>
      <c r="Q62" s="101">
        <v>111</v>
      </c>
      <c r="R62" s="101">
        <v>98</v>
      </c>
      <c r="S62" s="937">
        <v>26</v>
      </c>
    </row>
    <row r="63" spans="2:19" ht="13.5" customHeight="1">
      <c r="B63" s="1213"/>
      <c r="C63" s="1216" t="s">
        <v>928</v>
      </c>
      <c r="D63" s="100">
        <v>1</v>
      </c>
      <c r="E63" s="101">
        <v>0</v>
      </c>
      <c r="F63" s="102">
        <v>12</v>
      </c>
      <c r="G63" s="101">
        <f t="shared" si="18"/>
        <v>431</v>
      </c>
      <c r="H63" s="101">
        <f t="shared" si="19"/>
        <v>227</v>
      </c>
      <c r="I63" s="101">
        <f t="shared" si="19"/>
        <v>204</v>
      </c>
      <c r="J63" s="101">
        <f t="shared" si="20"/>
        <v>155</v>
      </c>
      <c r="K63" s="101">
        <v>67</v>
      </c>
      <c r="L63" s="101">
        <v>88</v>
      </c>
      <c r="M63" s="101">
        <f t="shared" si="21"/>
        <v>128</v>
      </c>
      <c r="N63" s="101">
        <v>73</v>
      </c>
      <c r="O63" s="101">
        <v>55</v>
      </c>
      <c r="P63" s="101">
        <f t="shared" si="22"/>
        <v>148</v>
      </c>
      <c r="Q63" s="101">
        <v>87</v>
      </c>
      <c r="R63" s="101">
        <v>61</v>
      </c>
      <c r="S63" s="937">
        <v>21</v>
      </c>
    </row>
    <row r="64" spans="2:19" ht="13.5" customHeight="1">
      <c r="B64" s="1213"/>
      <c r="C64" s="1216" t="s">
        <v>929</v>
      </c>
      <c r="D64" s="100">
        <v>1</v>
      </c>
      <c r="E64" s="101">
        <v>0</v>
      </c>
      <c r="F64" s="102">
        <v>12</v>
      </c>
      <c r="G64" s="101">
        <f t="shared" si="18"/>
        <v>459</v>
      </c>
      <c r="H64" s="101">
        <f t="shared" si="19"/>
        <v>238</v>
      </c>
      <c r="I64" s="101">
        <f t="shared" si="19"/>
        <v>221</v>
      </c>
      <c r="J64" s="101">
        <f t="shared" si="20"/>
        <v>154</v>
      </c>
      <c r="K64" s="101">
        <v>83</v>
      </c>
      <c r="L64" s="101">
        <v>71</v>
      </c>
      <c r="M64" s="101">
        <f t="shared" si="21"/>
        <v>138</v>
      </c>
      <c r="N64" s="101">
        <v>64</v>
      </c>
      <c r="O64" s="101">
        <v>74</v>
      </c>
      <c r="P64" s="101">
        <f t="shared" si="22"/>
        <v>167</v>
      </c>
      <c r="Q64" s="101">
        <v>91</v>
      </c>
      <c r="R64" s="101">
        <v>76</v>
      </c>
      <c r="S64" s="937">
        <v>25</v>
      </c>
    </row>
    <row r="65" spans="2:19" ht="13.5" customHeight="1">
      <c r="B65" s="1213"/>
      <c r="C65" s="1216" t="s">
        <v>930</v>
      </c>
      <c r="D65" s="100">
        <v>2</v>
      </c>
      <c r="E65" s="101">
        <v>1</v>
      </c>
      <c r="F65" s="102">
        <v>15</v>
      </c>
      <c r="G65" s="101">
        <f t="shared" si="18"/>
        <v>400</v>
      </c>
      <c r="H65" s="101">
        <f t="shared" si="19"/>
        <v>209</v>
      </c>
      <c r="I65" s="101">
        <f t="shared" si="19"/>
        <v>191</v>
      </c>
      <c r="J65" s="101">
        <f t="shared" si="20"/>
        <v>109</v>
      </c>
      <c r="K65" s="101">
        <v>54</v>
      </c>
      <c r="L65" s="101">
        <v>55</v>
      </c>
      <c r="M65" s="101">
        <f t="shared" si="21"/>
        <v>131</v>
      </c>
      <c r="N65" s="101">
        <v>70</v>
      </c>
      <c r="O65" s="101">
        <v>61</v>
      </c>
      <c r="P65" s="101">
        <f t="shared" si="22"/>
        <v>160</v>
      </c>
      <c r="Q65" s="101">
        <v>85</v>
      </c>
      <c r="R65" s="101">
        <v>75</v>
      </c>
      <c r="S65" s="937">
        <v>30</v>
      </c>
    </row>
    <row r="66" spans="2:19" ht="13.5" customHeight="1">
      <c r="B66" s="1213"/>
      <c r="C66" s="1216"/>
      <c r="D66" s="100"/>
      <c r="E66" s="101"/>
      <c r="F66" s="102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937"/>
    </row>
    <row r="67" spans="2:19" ht="13.5" customHeight="1">
      <c r="B67" s="1842" t="s">
        <v>36</v>
      </c>
      <c r="C67" s="1843"/>
      <c r="D67" s="100">
        <f>SUM(D68)</f>
        <v>6</v>
      </c>
      <c r="E67" s="101">
        <f>SUM(E68)</f>
        <v>0</v>
      </c>
      <c r="F67" s="101">
        <f>SUM(F68)</f>
        <v>27</v>
      </c>
      <c r="G67" s="101">
        <f>SUM(H67:I67)</f>
        <v>802</v>
      </c>
      <c r="H67" s="101">
        <f>SUM(K67+N67+Q67)</f>
        <v>394</v>
      </c>
      <c r="I67" s="101">
        <f>SUM(L67+O67+R67)</f>
        <v>408</v>
      </c>
      <c r="J67" s="101">
        <f>SUM(K67:L67)</f>
        <v>288</v>
      </c>
      <c r="K67" s="101">
        <f>SUM(K68)</f>
        <v>134</v>
      </c>
      <c r="L67" s="101">
        <f>SUM(L68)</f>
        <v>154</v>
      </c>
      <c r="M67" s="101">
        <f>SUM(N67:O67)</f>
        <v>260</v>
      </c>
      <c r="N67" s="101">
        <f>SUM(N68)</f>
        <v>131</v>
      </c>
      <c r="O67" s="101">
        <f>SUM(O68)</f>
        <v>129</v>
      </c>
      <c r="P67" s="101">
        <f>SUM(Q67:R67)</f>
        <v>254</v>
      </c>
      <c r="Q67" s="101">
        <f>SUM(Q68)</f>
        <v>129</v>
      </c>
      <c r="R67" s="101">
        <f>SUM(R68)</f>
        <v>125</v>
      </c>
      <c r="S67" s="937">
        <f>SUM(S68)</f>
        <v>61</v>
      </c>
    </row>
    <row r="68" spans="2:19" ht="13.5" customHeight="1">
      <c r="B68" s="1213"/>
      <c r="C68" s="1216" t="s">
        <v>931</v>
      </c>
      <c r="D68" s="100">
        <v>6</v>
      </c>
      <c r="E68" s="101">
        <v>0</v>
      </c>
      <c r="F68" s="102">
        <v>27</v>
      </c>
      <c r="G68" s="101">
        <f>SUM(H68:I68)</f>
        <v>802</v>
      </c>
      <c r="H68" s="101">
        <f>SUM(K68+N68+Q68)</f>
        <v>394</v>
      </c>
      <c r="I68" s="101">
        <f>SUM(L68+O68+R68)</f>
        <v>408</v>
      </c>
      <c r="J68" s="101">
        <f>SUM(K68:L68)</f>
        <v>288</v>
      </c>
      <c r="K68" s="101">
        <v>134</v>
      </c>
      <c r="L68" s="101">
        <v>154</v>
      </c>
      <c r="M68" s="101">
        <f>SUM(N68:O68)</f>
        <v>260</v>
      </c>
      <c r="N68" s="101">
        <v>131</v>
      </c>
      <c r="O68" s="101">
        <v>129</v>
      </c>
      <c r="P68" s="101">
        <f>SUM(Q68:R68)</f>
        <v>254</v>
      </c>
      <c r="Q68" s="101">
        <v>129</v>
      </c>
      <c r="R68" s="101">
        <v>125</v>
      </c>
      <c r="S68" s="937">
        <v>61</v>
      </c>
    </row>
    <row r="69" spans="2:19" ht="13.5" customHeight="1">
      <c r="B69" s="1213"/>
      <c r="C69" s="1216"/>
      <c r="D69" s="100"/>
      <c r="E69" s="101"/>
      <c r="F69" s="102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937"/>
    </row>
    <row r="70" spans="2:19" ht="13.5" customHeight="1">
      <c r="B70" s="1842" t="s">
        <v>1017</v>
      </c>
      <c r="C70" s="1843"/>
      <c r="D70" s="100">
        <f>SUM(D71:D74)</f>
        <v>6</v>
      </c>
      <c r="E70" s="101">
        <f>SUM(E71:E74)</f>
        <v>1</v>
      </c>
      <c r="F70" s="101">
        <f>SUM(F71:F74)</f>
        <v>62</v>
      </c>
      <c r="G70" s="101">
        <f>SUM(H70:I70)</f>
        <v>2191</v>
      </c>
      <c r="H70" s="101">
        <f aca="true" t="shared" si="23" ref="H70:I74">SUM(K70+N70+Q70)</f>
        <v>1124</v>
      </c>
      <c r="I70" s="101">
        <f t="shared" si="23"/>
        <v>1067</v>
      </c>
      <c r="J70" s="101">
        <f>SUM(K70:L70)</f>
        <v>705</v>
      </c>
      <c r="K70" s="101">
        <f>SUM(K71:K74)</f>
        <v>358</v>
      </c>
      <c r="L70" s="101">
        <f>SUM(L71:L74)</f>
        <v>347</v>
      </c>
      <c r="M70" s="101">
        <f>SUM(N70:O70)</f>
        <v>726</v>
      </c>
      <c r="N70" s="101">
        <f>SUM(N71:N74)</f>
        <v>373</v>
      </c>
      <c r="O70" s="101">
        <f>SUM(O71:O74)</f>
        <v>353</v>
      </c>
      <c r="P70" s="101">
        <f>SUM(Q70:R70)</f>
        <v>760</v>
      </c>
      <c r="Q70" s="101">
        <f>SUM(Q71:Q74)</f>
        <v>393</v>
      </c>
      <c r="R70" s="101">
        <f>SUM(R71:R74)</f>
        <v>367</v>
      </c>
      <c r="S70" s="937">
        <f>SUM(S71:S74)</f>
        <v>114</v>
      </c>
    </row>
    <row r="71" spans="2:19" ht="13.5" customHeight="1">
      <c r="B71" s="1213"/>
      <c r="C71" s="1216" t="s">
        <v>932</v>
      </c>
      <c r="D71" s="100">
        <v>3</v>
      </c>
      <c r="E71" s="101">
        <v>1</v>
      </c>
      <c r="F71" s="102">
        <v>30</v>
      </c>
      <c r="G71" s="101">
        <f>SUM(H71:I71)</f>
        <v>1036</v>
      </c>
      <c r="H71" s="101">
        <f t="shared" si="23"/>
        <v>529</v>
      </c>
      <c r="I71" s="101">
        <f t="shared" si="23"/>
        <v>507</v>
      </c>
      <c r="J71" s="101">
        <f>SUM(K71:L71)</f>
        <v>342</v>
      </c>
      <c r="K71" s="101">
        <v>173</v>
      </c>
      <c r="L71" s="101">
        <v>169</v>
      </c>
      <c r="M71" s="101">
        <f>SUM(N71:O71)</f>
        <v>332</v>
      </c>
      <c r="N71" s="101">
        <v>167</v>
      </c>
      <c r="O71" s="101">
        <v>165</v>
      </c>
      <c r="P71" s="101">
        <f>SUM(Q71:R71)</f>
        <v>362</v>
      </c>
      <c r="Q71" s="101">
        <v>189</v>
      </c>
      <c r="R71" s="101">
        <v>173</v>
      </c>
      <c r="S71" s="937">
        <v>55</v>
      </c>
    </row>
    <row r="72" spans="2:19" ht="13.5" customHeight="1">
      <c r="B72" s="1213"/>
      <c r="C72" s="1216" t="s">
        <v>933</v>
      </c>
      <c r="D72" s="100">
        <v>1</v>
      </c>
      <c r="E72" s="101">
        <v>0</v>
      </c>
      <c r="F72" s="102">
        <v>12</v>
      </c>
      <c r="G72" s="101">
        <f>SUM(H72:I72)</f>
        <v>425</v>
      </c>
      <c r="H72" s="101">
        <f t="shared" si="23"/>
        <v>208</v>
      </c>
      <c r="I72" s="101">
        <f t="shared" si="23"/>
        <v>217</v>
      </c>
      <c r="J72" s="101">
        <f>SUM(K72:L72)</f>
        <v>124</v>
      </c>
      <c r="K72" s="101">
        <v>60</v>
      </c>
      <c r="L72" s="101">
        <v>64</v>
      </c>
      <c r="M72" s="101">
        <f>SUM(N72:O72)</f>
        <v>152</v>
      </c>
      <c r="N72" s="101">
        <v>70</v>
      </c>
      <c r="O72" s="101">
        <v>82</v>
      </c>
      <c r="P72" s="101">
        <f>SUM(Q72:R72)</f>
        <v>149</v>
      </c>
      <c r="Q72" s="101">
        <v>78</v>
      </c>
      <c r="R72" s="101">
        <v>71</v>
      </c>
      <c r="S72" s="937">
        <v>22</v>
      </c>
    </row>
    <row r="73" spans="2:19" ht="13.5" customHeight="1">
      <c r="B73" s="1213"/>
      <c r="C73" s="1216" t="s">
        <v>934</v>
      </c>
      <c r="D73" s="100">
        <v>1</v>
      </c>
      <c r="E73" s="101">
        <v>0</v>
      </c>
      <c r="F73" s="102">
        <v>10</v>
      </c>
      <c r="G73" s="101">
        <f>SUM(H73:I73)</f>
        <v>357</v>
      </c>
      <c r="H73" s="101">
        <f t="shared" si="23"/>
        <v>189</v>
      </c>
      <c r="I73" s="101">
        <f t="shared" si="23"/>
        <v>168</v>
      </c>
      <c r="J73" s="101">
        <f>SUM(K73:L73)</f>
        <v>115</v>
      </c>
      <c r="K73" s="101">
        <v>60</v>
      </c>
      <c r="L73" s="101">
        <v>55</v>
      </c>
      <c r="M73" s="101">
        <f>SUM(N73:O73)</f>
        <v>121</v>
      </c>
      <c r="N73" s="101">
        <v>69</v>
      </c>
      <c r="O73" s="101">
        <v>52</v>
      </c>
      <c r="P73" s="101">
        <f>SUM(Q73:R73)</f>
        <v>121</v>
      </c>
      <c r="Q73" s="101">
        <v>60</v>
      </c>
      <c r="R73" s="101">
        <v>61</v>
      </c>
      <c r="S73" s="937">
        <v>18</v>
      </c>
    </row>
    <row r="74" spans="2:19" ht="13.5" customHeight="1">
      <c r="B74" s="1220"/>
      <c r="C74" s="1221" t="s">
        <v>935</v>
      </c>
      <c r="D74" s="109">
        <v>1</v>
      </c>
      <c r="E74" s="110">
        <v>0</v>
      </c>
      <c r="F74" s="111">
        <v>10</v>
      </c>
      <c r="G74" s="110">
        <f>SUM(H74:I74)</f>
        <v>373</v>
      </c>
      <c r="H74" s="110">
        <f t="shared" si="23"/>
        <v>198</v>
      </c>
      <c r="I74" s="110">
        <f t="shared" si="23"/>
        <v>175</v>
      </c>
      <c r="J74" s="110">
        <f>SUM(K74:L74)</f>
        <v>124</v>
      </c>
      <c r="K74" s="110">
        <v>65</v>
      </c>
      <c r="L74" s="110">
        <v>59</v>
      </c>
      <c r="M74" s="110">
        <f>SUM(N74:O74)</f>
        <v>121</v>
      </c>
      <c r="N74" s="110">
        <v>67</v>
      </c>
      <c r="O74" s="110">
        <v>54</v>
      </c>
      <c r="P74" s="110">
        <f>SUM(Q74:R74)</f>
        <v>128</v>
      </c>
      <c r="Q74" s="110">
        <v>66</v>
      </c>
      <c r="R74" s="110">
        <v>62</v>
      </c>
      <c r="S74" s="952">
        <v>19</v>
      </c>
    </row>
    <row r="75" ht="12" customHeight="1">
      <c r="C75" s="1204" t="s">
        <v>37</v>
      </c>
    </row>
    <row r="76" ht="12" customHeight="1">
      <c r="C76" s="160"/>
    </row>
  </sheetData>
  <mergeCells count="23">
    <mergeCell ref="G4:I4"/>
    <mergeCell ref="G3:R3"/>
    <mergeCell ref="J4:L4"/>
    <mergeCell ref="M4:O4"/>
    <mergeCell ref="P4:R4"/>
    <mergeCell ref="F3:F5"/>
    <mergeCell ref="D3:E3"/>
    <mergeCell ref="D4:D5"/>
    <mergeCell ref="E4:E5"/>
    <mergeCell ref="B3:C5"/>
    <mergeCell ref="B6:C6"/>
    <mergeCell ref="B7:C7"/>
    <mergeCell ref="B9:C9"/>
    <mergeCell ref="B25:C25"/>
    <mergeCell ref="B27:C27"/>
    <mergeCell ref="B31:C31"/>
    <mergeCell ref="B37:C37"/>
    <mergeCell ref="B67:C67"/>
    <mergeCell ref="B70:C70"/>
    <mergeCell ref="B40:C40"/>
    <mergeCell ref="B49:C49"/>
    <mergeCell ref="B53:C53"/>
    <mergeCell ref="B58:C58"/>
  </mergeCells>
  <printOptions/>
  <pageMargins left="0.3937007874015748" right="0.31496062992125984" top="0.5905511811023623" bottom="0.3937007874015748" header="0.2755905511811024" footer="0.1968503937007874"/>
  <pageSetup horizontalDpi="400" verticalDpi="4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2"/>
  <dimension ref="B1:K17"/>
  <sheetViews>
    <sheetView workbookViewId="0" topLeftCell="A1">
      <selection activeCell="A1" sqref="A1"/>
    </sheetView>
  </sheetViews>
  <sheetFormatPr defaultColWidth="9.00390625" defaultRowHeight="13.5"/>
  <cols>
    <col min="1" max="1" width="2.625" style="708" customWidth="1"/>
    <col min="2" max="11" width="10.625" style="708" customWidth="1"/>
    <col min="12" max="16384" width="9.00390625" style="708" customWidth="1"/>
  </cols>
  <sheetData>
    <row r="1" spans="2:8" ht="14.25">
      <c r="B1" s="728" t="s">
        <v>52</v>
      </c>
      <c r="F1" s="1222"/>
      <c r="G1" s="1222"/>
      <c r="H1" s="1222"/>
    </row>
    <row r="2" ht="12">
      <c r="C2" s="352"/>
    </row>
    <row r="3" spans="2:11" ht="12.75" thickBot="1">
      <c r="B3" s="352"/>
      <c r="C3" s="352"/>
      <c r="K3" s="708" t="s">
        <v>936</v>
      </c>
    </row>
    <row r="4" spans="2:11" ht="20.25" customHeight="1" thickTop="1">
      <c r="B4" s="1404" t="s">
        <v>154</v>
      </c>
      <c r="C4" s="1397" t="s">
        <v>39</v>
      </c>
      <c r="D4" s="1397"/>
      <c r="E4" s="1397"/>
      <c r="F4" s="1864" t="s">
        <v>45</v>
      </c>
      <c r="G4" s="1864"/>
      <c r="H4" s="1864"/>
      <c r="I4" s="1864" t="s">
        <v>46</v>
      </c>
      <c r="J4" s="1864"/>
      <c r="K4" s="1864"/>
    </row>
    <row r="5" spans="2:11" ht="22.5" customHeight="1">
      <c r="B5" s="1394"/>
      <c r="C5" s="1223" t="s">
        <v>47</v>
      </c>
      <c r="D5" s="1223" t="s">
        <v>48</v>
      </c>
      <c r="E5" s="1223" t="s">
        <v>49</v>
      </c>
      <c r="F5" s="1223" t="s">
        <v>47</v>
      </c>
      <c r="G5" s="1223" t="s">
        <v>48</v>
      </c>
      <c r="H5" s="1223" t="s">
        <v>49</v>
      </c>
      <c r="I5" s="1223" t="s">
        <v>47</v>
      </c>
      <c r="J5" s="1223" t="s">
        <v>48</v>
      </c>
      <c r="K5" s="1223" t="s">
        <v>49</v>
      </c>
    </row>
    <row r="6" spans="2:11" ht="9" customHeight="1">
      <c r="B6" s="1224"/>
      <c r="C6" s="1225"/>
      <c r="D6" s="1226"/>
      <c r="E6" s="1226"/>
      <c r="F6" s="1226"/>
      <c r="G6" s="1226"/>
      <c r="H6" s="1226"/>
      <c r="I6" s="1226"/>
      <c r="J6" s="1226"/>
      <c r="K6" s="1227"/>
    </row>
    <row r="7" spans="2:11" s="722" customFormat="1" ht="28.5" customHeight="1">
      <c r="B7" s="364" t="s">
        <v>948</v>
      </c>
      <c r="C7" s="1228">
        <f>SUM(C9:C15)</f>
        <v>24386271</v>
      </c>
      <c r="D7" s="1229">
        <f aca="true" t="shared" si="0" ref="D7:I7">SUM(D9:D16)</f>
        <v>27197553</v>
      </c>
      <c r="E7" s="1229">
        <f t="shared" si="0"/>
        <v>27011500</v>
      </c>
      <c r="F7" s="1229">
        <f t="shared" si="0"/>
        <v>13352983</v>
      </c>
      <c r="G7" s="1229">
        <f t="shared" si="0"/>
        <v>14056080</v>
      </c>
      <c r="H7" s="1229">
        <f t="shared" si="0"/>
        <v>14490200</v>
      </c>
      <c r="I7" s="1229">
        <f t="shared" si="0"/>
        <v>11033288</v>
      </c>
      <c r="J7" s="1229">
        <f>SUM(J9:J15)</f>
        <v>13141473</v>
      </c>
      <c r="K7" s="1230">
        <f>SUM(K9:K15)</f>
        <v>12521300</v>
      </c>
    </row>
    <row r="8" spans="2:11" ht="9" customHeight="1">
      <c r="B8" s="385"/>
      <c r="C8" s="386"/>
      <c r="D8" s="387"/>
      <c r="E8" s="387"/>
      <c r="F8" s="387"/>
      <c r="G8" s="387"/>
      <c r="H8" s="387"/>
      <c r="I8" s="387"/>
      <c r="J8" s="387"/>
      <c r="K8" s="1231"/>
    </row>
    <row r="9" spans="2:11" ht="19.5" customHeight="1">
      <c r="B9" s="372" t="s">
        <v>40</v>
      </c>
      <c r="C9" s="708">
        <v>981539</v>
      </c>
      <c r="D9" s="390">
        <v>1566479</v>
      </c>
      <c r="E9" s="390">
        <v>1650500</v>
      </c>
      <c r="F9" s="708">
        <v>610466</v>
      </c>
      <c r="G9" s="390">
        <v>832175</v>
      </c>
      <c r="H9" s="390">
        <v>841800</v>
      </c>
      <c r="I9" s="708">
        <v>371073</v>
      </c>
      <c r="J9" s="390">
        <v>734304</v>
      </c>
      <c r="K9" s="393">
        <v>808700</v>
      </c>
    </row>
    <row r="10" spans="2:11" ht="19.5" customHeight="1">
      <c r="B10" s="372" t="s">
        <v>41</v>
      </c>
      <c r="C10" s="708">
        <v>7632885</v>
      </c>
      <c r="D10" s="390">
        <v>7942337</v>
      </c>
      <c r="E10" s="390">
        <v>7950400</v>
      </c>
      <c r="F10" s="708">
        <v>3622722</v>
      </c>
      <c r="G10" s="390">
        <v>3624882</v>
      </c>
      <c r="H10" s="390">
        <v>3621500</v>
      </c>
      <c r="I10" s="708">
        <v>4010163</v>
      </c>
      <c r="J10" s="390">
        <v>4317455</v>
      </c>
      <c r="K10" s="393">
        <v>4328900</v>
      </c>
    </row>
    <row r="11" spans="2:11" ht="19.5" customHeight="1">
      <c r="B11" s="372" t="s">
        <v>42</v>
      </c>
      <c r="C11" s="708">
        <v>2346339</v>
      </c>
      <c r="D11" s="390">
        <v>2318201</v>
      </c>
      <c r="E11" s="390">
        <v>2251900</v>
      </c>
      <c r="F11" s="708">
        <v>878538</v>
      </c>
      <c r="G11" s="390">
        <v>853374</v>
      </c>
      <c r="H11" s="390">
        <v>833100</v>
      </c>
      <c r="I11" s="708">
        <v>1467801</v>
      </c>
      <c r="J11" s="390">
        <v>1464827</v>
      </c>
      <c r="K11" s="393">
        <v>1418800</v>
      </c>
    </row>
    <row r="12" spans="2:11" ht="19.5" customHeight="1">
      <c r="B12" s="372" t="s">
        <v>43</v>
      </c>
      <c r="C12" s="708">
        <v>1874500</v>
      </c>
      <c r="D12" s="390">
        <v>1792900</v>
      </c>
      <c r="E12" s="390">
        <v>1447200</v>
      </c>
      <c r="F12" s="708">
        <v>1243000</v>
      </c>
      <c r="G12" s="390">
        <v>1317700</v>
      </c>
      <c r="H12" s="390">
        <v>990900</v>
      </c>
      <c r="I12" s="708">
        <v>631500</v>
      </c>
      <c r="J12" s="390">
        <v>475200</v>
      </c>
      <c r="K12" s="393">
        <v>456300</v>
      </c>
    </row>
    <row r="13" spans="2:11" ht="19.5" customHeight="1">
      <c r="B13" s="372" t="s">
        <v>44</v>
      </c>
      <c r="C13" s="708">
        <v>8511559</v>
      </c>
      <c r="D13" s="352">
        <v>9172141</v>
      </c>
      <c r="E13" s="352">
        <v>9739500</v>
      </c>
      <c r="F13" s="708">
        <v>5847842</v>
      </c>
      <c r="G13" s="390">
        <v>5937929</v>
      </c>
      <c r="H13" s="390">
        <v>6353000</v>
      </c>
      <c r="I13" s="708">
        <v>2663717</v>
      </c>
      <c r="J13" s="390">
        <v>3234212</v>
      </c>
      <c r="K13" s="393">
        <v>3386500</v>
      </c>
    </row>
    <row r="14" spans="2:11" ht="19.5" customHeight="1">
      <c r="B14" s="372" t="s">
        <v>50</v>
      </c>
      <c r="C14" s="708">
        <v>1942200</v>
      </c>
      <c r="D14" s="390">
        <v>3217570</v>
      </c>
      <c r="E14" s="390">
        <v>2766500</v>
      </c>
      <c r="F14" s="708">
        <v>573260</v>
      </c>
      <c r="G14" s="390">
        <v>822300</v>
      </c>
      <c r="H14" s="390">
        <v>1106300</v>
      </c>
      <c r="I14" s="708">
        <v>1368940</v>
      </c>
      <c r="J14" s="390">
        <v>2395270</v>
      </c>
      <c r="K14" s="393">
        <v>1660200</v>
      </c>
    </row>
    <row r="15" spans="2:11" ht="19.5" customHeight="1">
      <c r="B15" s="372" t="s">
        <v>218</v>
      </c>
      <c r="C15" s="708">
        <v>1097249</v>
      </c>
      <c r="D15" s="390">
        <v>1187925</v>
      </c>
      <c r="E15" s="390">
        <v>1205500</v>
      </c>
      <c r="F15" s="708">
        <v>577155</v>
      </c>
      <c r="G15" s="390">
        <v>667720</v>
      </c>
      <c r="H15" s="390">
        <v>743600</v>
      </c>
      <c r="I15" s="708">
        <v>520094</v>
      </c>
      <c r="J15" s="390">
        <v>520205</v>
      </c>
      <c r="K15" s="393">
        <v>461900</v>
      </c>
    </row>
    <row r="16" spans="2:11" ht="10.5" customHeight="1">
      <c r="B16" s="376"/>
      <c r="C16" s="395"/>
      <c r="D16" s="1139"/>
      <c r="E16" s="1139"/>
      <c r="F16" s="1139"/>
      <c r="G16" s="1139"/>
      <c r="H16" s="1139"/>
      <c r="I16" s="1141"/>
      <c r="J16" s="1141"/>
      <c r="K16" s="1232"/>
    </row>
    <row r="17" spans="2:8" ht="19.5" customHeight="1">
      <c r="B17" s="708" t="s">
        <v>51</v>
      </c>
      <c r="H17" s="1233"/>
    </row>
    <row r="19" ht="12.75"/>
  </sheetData>
  <mergeCells count="4">
    <mergeCell ref="B4:B5"/>
    <mergeCell ref="C4:E4"/>
    <mergeCell ref="F4:H4"/>
    <mergeCell ref="I4:K4"/>
  </mergeCells>
  <printOptions/>
  <pageMargins left="0.75" right="0.75" top="1" bottom="1" header="0.512" footer="0.512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330"/>
  <sheetViews>
    <sheetView workbookViewId="0" topLeftCell="A1">
      <selection activeCell="A1" sqref="A1"/>
    </sheetView>
  </sheetViews>
  <sheetFormatPr defaultColWidth="9.00390625" defaultRowHeight="13.5"/>
  <cols>
    <col min="1" max="1" width="6.75390625" style="2" customWidth="1"/>
    <col min="2" max="2" width="6.875" style="2" customWidth="1"/>
    <col min="3" max="3" width="82.50390625" style="2" customWidth="1"/>
    <col min="4" max="4" width="9.625" style="2" customWidth="1"/>
    <col min="5" max="6" width="10.25390625" style="2" customWidth="1"/>
    <col min="7" max="9" width="9.00390625" style="2" customWidth="1"/>
    <col min="10" max="10" width="15.625" style="2" customWidth="1"/>
    <col min="11" max="16384" width="9.00390625" style="2" customWidth="1"/>
  </cols>
  <sheetData>
    <row r="1" spans="1:6" ht="12" customHeight="1">
      <c r="A1" s="1" t="s">
        <v>808</v>
      </c>
      <c r="B1" s="1"/>
      <c r="C1" s="1"/>
      <c r="D1" s="1"/>
      <c r="E1" s="1"/>
      <c r="F1" s="1"/>
    </row>
    <row r="2" spans="1:6" ht="12" customHeight="1">
      <c r="A2" s="1"/>
      <c r="B2" s="1"/>
      <c r="C2" s="1"/>
      <c r="D2" s="1"/>
      <c r="E2" s="1"/>
      <c r="F2" s="1"/>
    </row>
    <row r="3" spans="2:6" ht="12" customHeight="1">
      <c r="B3" s="1" t="s">
        <v>608</v>
      </c>
      <c r="C3" s="1"/>
      <c r="E3" s="1"/>
      <c r="F3" s="1"/>
    </row>
    <row r="4" spans="2:6" ht="12" customHeight="1">
      <c r="B4" s="4" t="s">
        <v>617</v>
      </c>
      <c r="C4" s="1" t="s">
        <v>635</v>
      </c>
      <c r="E4" s="1"/>
      <c r="F4" s="1"/>
    </row>
    <row r="5" spans="2:3" ht="26.25" customHeight="1">
      <c r="B5" s="4" t="s">
        <v>618</v>
      </c>
      <c r="C5" s="3" t="s">
        <v>784</v>
      </c>
    </row>
    <row r="6" spans="2:6" ht="12" customHeight="1">
      <c r="B6" s="4" t="s">
        <v>640</v>
      </c>
      <c r="C6" s="3" t="s">
        <v>785</v>
      </c>
      <c r="E6" s="1"/>
      <c r="F6" s="1"/>
    </row>
    <row r="7" spans="2:6" ht="12" customHeight="1">
      <c r="B7" s="4"/>
      <c r="C7" s="3" t="s">
        <v>636</v>
      </c>
      <c r="E7" s="1"/>
      <c r="F7" s="1"/>
    </row>
    <row r="8" spans="2:6" ht="12" customHeight="1">
      <c r="B8" s="4"/>
      <c r="C8" s="3" t="s">
        <v>637</v>
      </c>
      <c r="E8" s="1"/>
      <c r="F8" s="1"/>
    </row>
    <row r="9" spans="2:6" ht="12" customHeight="1">
      <c r="B9" s="4"/>
      <c r="C9" s="3" t="s">
        <v>719</v>
      </c>
      <c r="E9" s="1"/>
      <c r="F9" s="1"/>
    </row>
    <row r="10" spans="2:6" ht="12" customHeight="1">
      <c r="B10" s="4"/>
      <c r="C10" s="3" t="s">
        <v>638</v>
      </c>
      <c r="E10" s="1"/>
      <c r="F10" s="1"/>
    </row>
    <row r="11" spans="2:6" ht="12" customHeight="1">
      <c r="B11" s="4"/>
      <c r="C11" s="3" t="s">
        <v>700</v>
      </c>
      <c r="E11" s="1"/>
      <c r="F11" s="1"/>
    </row>
    <row r="12" spans="2:6" ht="27.75" customHeight="1">
      <c r="B12" s="4" t="s">
        <v>641</v>
      </c>
      <c r="C12" s="5" t="s">
        <v>809</v>
      </c>
      <c r="E12" s="1"/>
      <c r="F12" s="1"/>
    </row>
    <row r="13" spans="2:3" ht="12" customHeight="1">
      <c r="B13" s="4" t="s">
        <v>642</v>
      </c>
      <c r="C13" s="3" t="s">
        <v>701</v>
      </c>
    </row>
    <row r="14" spans="2:3" ht="24.75" customHeight="1">
      <c r="B14" s="4"/>
      <c r="C14" s="3" t="s">
        <v>639</v>
      </c>
    </row>
    <row r="15" spans="2:3" ht="24.75" customHeight="1">
      <c r="B15" s="4" t="s">
        <v>643</v>
      </c>
      <c r="C15" s="3" t="s">
        <v>810</v>
      </c>
    </row>
    <row r="16" spans="2:6" ht="24.75" customHeight="1">
      <c r="B16" s="4" t="s">
        <v>644</v>
      </c>
      <c r="C16" s="3" t="s">
        <v>786</v>
      </c>
      <c r="E16" s="1"/>
      <c r="F16" s="1"/>
    </row>
    <row r="17" spans="2:3" ht="12" customHeight="1">
      <c r="B17" s="1"/>
      <c r="C17" s="3"/>
    </row>
    <row r="18" spans="2:6" ht="12" customHeight="1">
      <c r="B18" s="1"/>
      <c r="C18" s="1" t="s">
        <v>811</v>
      </c>
      <c r="F18" s="1"/>
    </row>
    <row r="19" spans="2:6" ht="12">
      <c r="B19" s="1"/>
      <c r="C19" s="1" t="s">
        <v>812</v>
      </c>
      <c r="E19" s="1"/>
      <c r="F19" s="1"/>
    </row>
    <row r="20" spans="1:6" ht="12">
      <c r="A20" s="1"/>
      <c r="B20" s="1"/>
      <c r="C20" s="1"/>
      <c r="D20" s="1"/>
      <c r="E20" s="1"/>
      <c r="F20" s="1"/>
    </row>
    <row r="21" spans="1:4" ht="12">
      <c r="A21" s="1"/>
      <c r="B21" s="1"/>
      <c r="C21" s="1"/>
      <c r="D21" s="1"/>
    </row>
    <row r="22" spans="2:4" ht="12">
      <c r="B22" s="1" t="s">
        <v>609</v>
      </c>
      <c r="C22" s="1"/>
      <c r="D22" s="1"/>
    </row>
    <row r="23" ht="12">
      <c r="B23" s="2" t="s">
        <v>645</v>
      </c>
    </row>
    <row r="24" spans="2:3" ht="12">
      <c r="B24" s="2">
        <v>1</v>
      </c>
      <c r="C24" s="6" t="s">
        <v>610</v>
      </c>
    </row>
    <row r="25" spans="2:3" ht="12">
      <c r="B25" s="2">
        <v>2</v>
      </c>
      <c r="C25" s="6" t="s">
        <v>813</v>
      </c>
    </row>
    <row r="26" spans="2:3" ht="12">
      <c r="B26" s="2">
        <v>3</v>
      </c>
      <c r="C26" s="6" t="s">
        <v>646</v>
      </c>
    </row>
    <row r="27" spans="2:3" ht="12">
      <c r="B27" s="2">
        <v>4</v>
      </c>
      <c r="C27" s="6" t="s">
        <v>647</v>
      </c>
    </row>
    <row r="28" spans="2:3" ht="12">
      <c r="B28" s="2">
        <v>5</v>
      </c>
      <c r="C28" s="6" t="s">
        <v>720</v>
      </c>
    </row>
    <row r="29" spans="2:3" ht="12">
      <c r="B29" s="2">
        <v>6</v>
      </c>
      <c r="C29" s="2" t="s">
        <v>648</v>
      </c>
    </row>
    <row r="30" spans="2:3" ht="12">
      <c r="B30" s="2">
        <v>7</v>
      </c>
      <c r="C30" s="2" t="s">
        <v>649</v>
      </c>
    </row>
    <row r="31" spans="2:3" ht="12">
      <c r="B31" s="2">
        <v>8</v>
      </c>
      <c r="C31" s="6" t="s">
        <v>721</v>
      </c>
    </row>
    <row r="32" spans="2:3" ht="12">
      <c r="B32" s="2">
        <v>9</v>
      </c>
      <c r="C32" s="2" t="s">
        <v>722</v>
      </c>
    </row>
    <row r="33" spans="2:3" ht="12">
      <c r="B33" s="2">
        <v>10</v>
      </c>
      <c r="C33" s="6" t="s">
        <v>620</v>
      </c>
    </row>
    <row r="34" spans="2:3" ht="12">
      <c r="B34" s="2">
        <v>11</v>
      </c>
      <c r="C34" s="2" t="s">
        <v>621</v>
      </c>
    </row>
    <row r="35" spans="2:3" ht="12">
      <c r="B35" s="2">
        <v>12</v>
      </c>
      <c r="C35" s="2" t="s">
        <v>650</v>
      </c>
    </row>
    <row r="36" spans="2:3" ht="12">
      <c r="B36" s="2">
        <v>13</v>
      </c>
      <c r="C36" s="6" t="s">
        <v>651</v>
      </c>
    </row>
    <row r="37" spans="2:3" ht="12">
      <c r="B37" s="2">
        <v>14</v>
      </c>
      <c r="C37" s="6" t="s">
        <v>622</v>
      </c>
    </row>
    <row r="38" spans="2:3" ht="12">
      <c r="B38" s="2">
        <v>15</v>
      </c>
      <c r="C38" s="2" t="s">
        <v>619</v>
      </c>
    </row>
    <row r="39" spans="2:3" ht="12">
      <c r="B39" s="2">
        <v>16</v>
      </c>
      <c r="C39" s="6" t="s">
        <v>723</v>
      </c>
    </row>
    <row r="40" spans="2:3" ht="12">
      <c r="B40" s="2">
        <v>17</v>
      </c>
      <c r="C40" s="2" t="s">
        <v>652</v>
      </c>
    </row>
    <row r="41" spans="2:3" ht="12">
      <c r="B41" s="2">
        <v>18</v>
      </c>
      <c r="C41" s="2" t="s">
        <v>702</v>
      </c>
    </row>
    <row r="42" ht="12">
      <c r="C42" s="6"/>
    </row>
    <row r="43" ht="12">
      <c r="B43" s="2" t="s">
        <v>653</v>
      </c>
    </row>
    <row r="44" spans="2:3" ht="12">
      <c r="B44" s="2">
        <v>1</v>
      </c>
      <c r="C44" s="6" t="s">
        <v>654</v>
      </c>
    </row>
    <row r="45" spans="2:3" ht="12">
      <c r="B45" s="2">
        <v>2</v>
      </c>
      <c r="C45" s="6" t="s">
        <v>814</v>
      </c>
    </row>
    <row r="46" spans="2:3" ht="12">
      <c r="B46" s="11">
        <v>3</v>
      </c>
      <c r="C46" s="12" t="s">
        <v>655</v>
      </c>
    </row>
    <row r="47" spans="2:3" ht="12">
      <c r="B47" s="2">
        <v>4</v>
      </c>
      <c r="C47" s="2" t="s">
        <v>815</v>
      </c>
    </row>
    <row r="48" spans="2:3" ht="12">
      <c r="B48" s="11">
        <v>5</v>
      </c>
      <c r="C48" s="11" t="s">
        <v>816</v>
      </c>
    </row>
    <row r="49" spans="2:3" ht="12">
      <c r="B49" s="2">
        <v>6</v>
      </c>
      <c r="C49" s="2" t="s">
        <v>817</v>
      </c>
    </row>
    <row r="50" spans="2:3" ht="12">
      <c r="B50" s="2">
        <v>7</v>
      </c>
      <c r="C50" s="2" t="s">
        <v>818</v>
      </c>
    </row>
    <row r="51" spans="2:3" ht="12">
      <c r="B51" s="2">
        <v>8</v>
      </c>
      <c r="C51" s="2" t="s">
        <v>819</v>
      </c>
    </row>
    <row r="52" spans="2:3" ht="12">
      <c r="B52" s="2">
        <v>9</v>
      </c>
      <c r="C52" s="2" t="s">
        <v>820</v>
      </c>
    </row>
    <row r="53" spans="2:3" ht="12">
      <c r="B53" s="2">
        <v>10</v>
      </c>
      <c r="C53" s="2" t="s">
        <v>821</v>
      </c>
    </row>
    <row r="54" spans="2:3" ht="12">
      <c r="B54" s="2">
        <v>11</v>
      </c>
      <c r="C54" s="2" t="s">
        <v>724</v>
      </c>
    </row>
    <row r="55" spans="2:3" ht="12">
      <c r="B55" s="2">
        <v>12</v>
      </c>
      <c r="C55" s="2" t="s">
        <v>725</v>
      </c>
    </row>
    <row r="56" spans="2:3" ht="12">
      <c r="B56" s="2">
        <v>13</v>
      </c>
      <c r="C56" s="2" t="s">
        <v>822</v>
      </c>
    </row>
    <row r="57" spans="2:3" ht="12">
      <c r="B57" s="2">
        <v>14</v>
      </c>
      <c r="C57" s="2" t="s">
        <v>823</v>
      </c>
    </row>
    <row r="58" spans="2:3" ht="12">
      <c r="B58" s="2">
        <v>15</v>
      </c>
      <c r="C58" s="2" t="s">
        <v>824</v>
      </c>
    </row>
    <row r="59" spans="2:3" ht="12">
      <c r="B59" s="2">
        <v>16</v>
      </c>
      <c r="C59" s="2" t="s">
        <v>825</v>
      </c>
    </row>
    <row r="60" spans="2:3" ht="12">
      <c r="B60" s="11">
        <v>17</v>
      </c>
      <c r="C60" s="12" t="s">
        <v>726</v>
      </c>
    </row>
    <row r="62" ht="12">
      <c r="B62" s="2" t="s">
        <v>656</v>
      </c>
    </row>
    <row r="63" spans="2:3" ht="12">
      <c r="B63" s="11">
        <v>1</v>
      </c>
      <c r="C63" s="11" t="s">
        <v>826</v>
      </c>
    </row>
    <row r="64" spans="2:3" ht="12">
      <c r="B64" s="2">
        <v>2</v>
      </c>
      <c r="C64" s="2" t="s">
        <v>827</v>
      </c>
    </row>
    <row r="65" spans="2:3" ht="12">
      <c r="B65" s="2">
        <v>3</v>
      </c>
      <c r="C65" s="2" t="s">
        <v>828</v>
      </c>
    </row>
    <row r="67" ht="12">
      <c r="B67" s="2" t="s">
        <v>657</v>
      </c>
    </row>
    <row r="68" spans="2:3" ht="12">
      <c r="B68" s="11">
        <v>1</v>
      </c>
      <c r="C68" s="11" t="s">
        <v>787</v>
      </c>
    </row>
    <row r="69" spans="2:3" ht="12">
      <c r="B69" s="2">
        <v>2</v>
      </c>
      <c r="C69" s="2" t="s">
        <v>658</v>
      </c>
    </row>
    <row r="70" spans="2:3" ht="12">
      <c r="B70" s="2">
        <v>3</v>
      </c>
      <c r="C70" s="2" t="s">
        <v>829</v>
      </c>
    </row>
    <row r="71" spans="2:3" ht="12">
      <c r="B71" s="11">
        <v>4</v>
      </c>
      <c r="C71" s="13" t="s">
        <v>830</v>
      </c>
    </row>
    <row r="72" spans="2:3" ht="12">
      <c r="B72" s="2">
        <v>5</v>
      </c>
      <c r="C72" s="2" t="s">
        <v>727</v>
      </c>
    </row>
    <row r="73" spans="2:3" ht="12">
      <c r="B73" s="2">
        <v>6</v>
      </c>
      <c r="C73" s="8" t="s">
        <v>659</v>
      </c>
    </row>
    <row r="74" spans="2:3" ht="12">
      <c r="B74" s="2">
        <v>7</v>
      </c>
      <c r="C74" s="2" t="s">
        <v>703</v>
      </c>
    </row>
    <row r="75" spans="2:3" ht="12">
      <c r="B75" s="2">
        <v>8</v>
      </c>
      <c r="C75" s="2" t="s">
        <v>728</v>
      </c>
    </row>
    <row r="76" spans="2:3" ht="12">
      <c r="B76" s="2">
        <v>9</v>
      </c>
      <c r="C76" s="8" t="s">
        <v>729</v>
      </c>
    </row>
    <row r="77" spans="2:3" ht="12">
      <c r="B77" s="11">
        <v>10</v>
      </c>
      <c r="C77" s="13" t="s">
        <v>730</v>
      </c>
    </row>
    <row r="78" spans="2:3" ht="12">
      <c r="B78" s="2">
        <v>11</v>
      </c>
      <c r="C78" s="7" t="s">
        <v>831</v>
      </c>
    </row>
    <row r="79" spans="2:3" ht="12">
      <c r="B79" s="2">
        <v>12</v>
      </c>
      <c r="C79" s="7" t="s">
        <v>832</v>
      </c>
    </row>
    <row r="80" spans="2:3" ht="12">
      <c r="B80" s="2">
        <v>13</v>
      </c>
      <c r="C80" s="7" t="s">
        <v>731</v>
      </c>
    </row>
    <row r="81" spans="2:3" ht="12">
      <c r="B81" s="2">
        <v>14</v>
      </c>
      <c r="C81" s="7" t="s">
        <v>836</v>
      </c>
    </row>
    <row r="82" spans="2:3" ht="12">
      <c r="B82" s="2">
        <v>15</v>
      </c>
      <c r="C82" s="7" t="s">
        <v>833</v>
      </c>
    </row>
    <row r="83" spans="2:3" ht="12">
      <c r="B83" s="2">
        <v>16</v>
      </c>
      <c r="C83" s="7" t="s">
        <v>660</v>
      </c>
    </row>
    <row r="84" spans="2:3" ht="12">
      <c r="B84" s="11">
        <v>17</v>
      </c>
      <c r="C84" s="11" t="s">
        <v>834</v>
      </c>
    </row>
    <row r="85" spans="2:3" ht="12">
      <c r="B85" s="2">
        <v>18</v>
      </c>
      <c r="C85" s="7" t="s">
        <v>663</v>
      </c>
    </row>
    <row r="86" spans="2:3" ht="12">
      <c r="B86" s="2">
        <v>19</v>
      </c>
      <c r="C86" s="7" t="s">
        <v>664</v>
      </c>
    </row>
    <row r="87" spans="2:3" ht="12">
      <c r="B87" s="2">
        <v>20</v>
      </c>
      <c r="C87" s="2" t="s">
        <v>661</v>
      </c>
    </row>
    <row r="88" spans="2:3" ht="12">
      <c r="B88" s="2">
        <v>21</v>
      </c>
      <c r="C88" s="2" t="s">
        <v>732</v>
      </c>
    </row>
    <row r="89" spans="2:3" ht="12">
      <c r="B89" s="2">
        <v>22</v>
      </c>
      <c r="C89" s="7" t="s">
        <v>835</v>
      </c>
    </row>
    <row r="90" spans="2:3" ht="12">
      <c r="B90" s="2">
        <v>23</v>
      </c>
      <c r="C90" s="2" t="s">
        <v>662</v>
      </c>
    </row>
    <row r="91" spans="2:3" ht="12">
      <c r="B91" s="2">
        <v>24</v>
      </c>
      <c r="C91" s="2" t="s">
        <v>733</v>
      </c>
    </row>
    <row r="93" ht="12">
      <c r="B93" s="2" t="s">
        <v>665</v>
      </c>
    </row>
    <row r="94" spans="2:3" ht="12">
      <c r="B94" s="11">
        <v>1</v>
      </c>
      <c r="C94" s="12" t="s">
        <v>666</v>
      </c>
    </row>
    <row r="95" spans="2:3" ht="12">
      <c r="B95" s="2">
        <v>2</v>
      </c>
      <c r="C95" s="6" t="s">
        <v>667</v>
      </c>
    </row>
    <row r="96" spans="2:3" ht="12">
      <c r="B96" s="2">
        <v>3</v>
      </c>
      <c r="C96" s="6" t="s">
        <v>670</v>
      </c>
    </row>
    <row r="97" spans="2:3" ht="12">
      <c r="B97" s="2">
        <v>4</v>
      </c>
      <c r="C97" s="6" t="s">
        <v>668</v>
      </c>
    </row>
    <row r="98" spans="2:3" ht="12">
      <c r="B98" s="2">
        <v>5</v>
      </c>
      <c r="C98" s="6" t="s">
        <v>669</v>
      </c>
    </row>
    <row r="99" ht="12">
      <c r="C99" s="6"/>
    </row>
    <row r="100" ht="12">
      <c r="B100" s="2" t="s">
        <v>671</v>
      </c>
    </row>
    <row r="101" spans="2:3" ht="12">
      <c r="B101" s="11">
        <v>1</v>
      </c>
      <c r="C101" s="11" t="s">
        <v>837</v>
      </c>
    </row>
    <row r="102" spans="2:3" ht="12">
      <c r="B102" s="2">
        <v>2</v>
      </c>
      <c r="C102" s="2" t="s">
        <v>734</v>
      </c>
    </row>
    <row r="103" spans="2:3" ht="12">
      <c r="B103" s="2">
        <v>3</v>
      </c>
      <c r="C103" s="2" t="s">
        <v>704</v>
      </c>
    </row>
    <row r="104" spans="2:3" ht="12">
      <c r="B104" s="11">
        <v>4</v>
      </c>
      <c r="C104" s="11" t="s">
        <v>788</v>
      </c>
    </row>
    <row r="105" spans="2:3" ht="12">
      <c r="B105" s="2">
        <v>5</v>
      </c>
      <c r="C105" s="2" t="s">
        <v>672</v>
      </c>
    </row>
    <row r="106" spans="2:3" ht="12">
      <c r="B106" s="2">
        <v>6</v>
      </c>
      <c r="C106" s="2" t="s">
        <v>838</v>
      </c>
    </row>
    <row r="107" spans="2:3" ht="12">
      <c r="B107" s="2">
        <v>7</v>
      </c>
      <c r="C107" s="6" t="s">
        <v>673</v>
      </c>
    </row>
    <row r="108" spans="2:3" ht="12">
      <c r="B108" s="2">
        <v>8</v>
      </c>
      <c r="C108" s="6" t="s">
        <v>735</v>
      </c>
    </row>
    <row r="109" ht="12">
      <c r="C109" s="6"/>
    </row>
    <row r="110" ht="12">
      <c r="B110" s="2" t="s">
        <v>807</v>
      </c>
    </row>
    <row r="111" spans="2:3" ht="12">
      <c r="B111" s="2">
        <v>1</v>
      </c>
      <c r="C111" s="2" t="s">
        <v>839</v>
      </c>
    </row>
    <row r="112" spans="2:3" ht="12">
      <c r="B112" s="2">
        <v>2</v>
      </c>
      <c r="C112" s="2" t="s">
        <v>840</v>
      </c>
    </row>
    <row r="113" spans="2:3" ht="12">
      <c r="B113" s="2">
        <v>3</v>
      </c>
      <c r="C113" s="2" t="s">
        <v>736</v>
      </c>
    </row>
    <row r="114" spans="2:3" ht="12">
      <c r="B114" s="2">
        <v>4</v>
      </c>
      <c r="C114" s="2" t="s">
        <v>705</v>
      </c>
    </row>
    <row r="115" spans="2:3" ht="12">
      <c r="B115" s="2">
        <v>5</v>
      </c>
      <c r="C115" s="2" t="s">
        <v>841</v>
      </c>
    </row>
    <row r="116" spans="2:3" ht="12">
      <c r="B116" s="2">
        <v>6</v>
      </c>
      <c r="C116" s="2" t="s">
        <v>789</v>
      </c>
    </row>
    <row r="117" spans="2:3" ht="12">
      <c r="B117" s="2">
        <v>7</v>
      </c>
      <c r="C117" s="2" t="s">
        <v>790</v>
      </c>
    </row>
    <row r="118" spans="2:3" ht="12">
      <c r="B118" s="2">
        <v>8</v>
      </c>
      <c r="C118" s="9" t="s">
        <v>842</v>
      </c>
    </row>
    <row r="119" spans="2:3" ht="12">
      <c r="B119" s="11">
        <v>9</v>
      </c>
      <c r="C119" s="14" t="s">
        <v>843</v>
      </c>
    </row>
    <row r="120" spans="2:3" ht="12">
      <c r="B120" s="11">
        <v>10</v>
      </c>
      <c r="C120" s="15" t="s">
        <v>737</v>
      </c>
    </row>
    <row r="121" spans="2:3" ht="12">
      <c r="B121" s="2">
        <v>11</v>
      </c>
      <c r="C121" s="10" t="s">
        <v>738</v>
      </c>
    </row>
    <row r="122" spans="2:3" ht="12">
      <c r="B122" s="2">
        <v>12</v>
      </c>
      <c r="C122" s="10" t="s">
        <v>739</v>
      </c>
    </row>
    <row r="123" spans="2:3" ht="12">
      <c r="B123" s="2">
        <v>13</v>
      </c>
      <c r="C123" s="10" t="s">
        <v>740</v>
      </c>
    </row>
    <row r="124" spans="2:3" ht="12">
      <c r="B124" s="2">
        <v>14</v>
      </c>
      <c r="C124" s="2" t="s">
        <v>674</v>
      </c>
    </row>
    <row r="125" spans="2:3" ht="12">
      <c r="B125" s="2">
        <v>15</v>
      </c>
      <c r="C125" s="2" t="s">
        <v>791</v>
      </c>
    </row>
    <row r="126" spans="2:3" ht="12">
      <c r="B126" s="2">
        <v>16</v>
      </c>
      <c r="C126" s="2" t="s">
        <v>792</v>
      </c>
    </row>
    <row r="128" ht="12">
      <c r="B128" s="2" t="s">
        <v>675</v>
      </c>
    </row>
    <row r="129" spans="2:3" ht="12">
      <c r="B129" s="2">
        <v>1</v>
      </c>
      <c r="C129" s="2" t="s">
        <v>844</v>
      </c>
    </row>
    <row r="130" spans="2:3" ht="12">
      <c r="B130" s="2">
        <v>2</v>
      </c>
      <c r="C130" s="2" t="s">
        <v>793</v>
      </c>
    </row>
    <row r="131" spans="2:3" ht="12">
      <c r="B131" s="2">
        <v>3</v>
      </c>
      <c r="C131" s="2" t="s">
        <v>845</v>
      </c>
    </row>
    <row r="132" spans="2:3" ht="12">
      <c r="B132" s="2">
        <v>4</v>
      </c>
      <c r="C132" s="2" t="s">
        <v>794</v>
      </c>
    </row>
    <row r="133" spans="2:3" ht="12">
      <c r="B133" s="2">
        <v>5</v>
      </c>
      <c r="C133" s="2" t="s">
        <v>795</v>
      </c>
    </row>
    <row r="134" spans="2:3" ht="12">
      <c r="B134" s="2">
        <v>6</v>
      </c>
      <c r="C134" s="2" t="s">
        <v>798</v>
      </c>
    </row>
    <row r="135" spans="2:3" ht="12">
      <c r="B135" s="2">
        <v>7</v>
      </c>
      <c r="C135" s="2" t="s">
        <v>847</v>
      </c>
    </row>
    <row r="136" spans="2:3" ht="12">
      <c r="B136" s="2">
        <v>8</v>
      </c>
      <c r="C136" s="2" t="s">
        <v>741</v>
      </c>
    </row>
    <row r="137" spans="2:3" ht="12">
      <c r="B137" s="11">
        <v>9</v>
      </c>
      <c r="C137" s="11" t="s">
        <v>742</v>
      </c>
    </row>
    <row r="138" spans="2:3" ht="12">
      <c r="B138" s="2">
        <v>10</v>
      </c>
      <c r="C138" s="2" t="s">
        <v>624</v>
      </c>
    </row>
    <row r="139" spans="2:3" ht="12">
      <c r="B139" s="2">
        <v>11</v>
      </c>
      <c r="C139" s="2" t="s">
        <v>676</v>
      </c>
    </row>
    <row r="140" spans="2:3" ht="12">
      <c r="B140" s="2">
        <v>12</v>
      </c>
      <c r="C140" s="2" t="s">
        <v>743</v>
      </c>
    </row>
    <row r="141" spans="2:3" ht="12">
      <c r="B141" s="2">
        <v>13</v>
      </c>
      <c r="C141" s="2" t="s">
        <v>744</v>
      </c>
    </row>
    <row r="142" spans="2:3" ht="12">
      <c r="B142" s="2">
        <v>14</v>
      </c>
      <c r="C142" s="2" t="s">
        <v>745</v>
      </c>
    </row>
    <row r="143" spans="2:3" ht="12">
      <c r="B143" s="2">
        <v>15</v>
      </c>
      <c r="C143" s="2" t="s">
        <v>746</v>
      </c>
    </row>
    <row r="144" spans="2:3" ht="12">
      <c r="B144" s="2">
        <v>16</v>
      </c>
      <c r="C144" s="2" t="s">
        <v>747</v>
      </c>
    </row>
    <row r="145" spans="1:3" ht="12">
      <c r="A145" s="1"/>
      <c r="B145" s="2">
        <v>17</v>
      </c>
      <c r="C145" s="2" t="s">
        <v>748</v>
      </c>
    </row>
    <row r="146" spans="2:3" ht="12">
      <c r="B146" s="2">
        <v>18</v>
      </c>
      <c r="C146" s="2" t="s">
        <v>796</v>
      </c>
    </row>
    <row r="147" spans="2:3" ht="12">
      <c r="B147" s="2">
        <v>19</v>
      </c>
      <c r="C147" s="2" t="s">
        <v>846</v>
      </c>
    </row>
    <row r="148" spans="2:3" ht="12">
      <c r="B148" s="2">
        <v>20</v>
      </c>
      <c r="C148" s="2" t="s">
        <v>797</v>
      </c>
    </row>
    <row r="149" spans="2:3" ht="12">
      <c r="B149" s="11">
        <v>21</v>
      </c>
      <c r="C149" s="11" t="s">
        <v>677</v>
      </c>
    </row>
    <row r="150" spans="2:3" ht="12">
      <c r="B150" s="2">
        <v>22</v>
      </c>
      <c r="C150" s="2" t="s">
        <v>749</v>
      </c>
    </row>
    <row r="151" spans="2:3" ht="12">
      <c r="B151" s="2">
        <v>23</v>
      </c>
      <c r="C151" s="2" t="s">
        <v>848</v>
      </c>
    </row>
    <row r="153" ht="12">
      <c r="B153" s="2" t="s">
        <v>678</v>
      </c>
    </row>
    <row r="154" spans="2:3" ht="12">
      <c r="B154" s="2">
        <v>1</v>
      </c>
      <c r="C154" s="2" t="s">
        <v>679</v>
      </c>
    </row>
    <row r="155" spans="2:3" ht="12">
      <c r="B155" s="11">
        <v>2</v>
      </c>
      <c r="C155" s="11" t="s">
        <v>680</v>
      </c>
    </row>
    <row r="156" spans="2:3" ht="12">
      <c r="B156" s="2">
        <v>3</v>
      </c>
      <c r="C156" s="2" t="s">
        <v>706</v>
      </c>
    </row>
    <row r="157" spans="2:3" ht="12">
      <c r="B157" s="2">
        <v>4</v>
      </c>
      <c r="C157" s="2" t="s">
        <v>681</v>
      </c>
    </row>
    <row r="158" spans="2:3" ht="12">
      <c r="B158" s="2">
        <v>5</v>
      </c>
      <c r="C158" s="2" t="s">
        <v>750</v>
      </c>
    </row>
    <row r="159" spans="2:3" ht="12">
      <c r="B159" s="2">
        <v>6</v>
      </c>
      <c r="C159" s="2" t="s">
        <v>849</v>
      </c>
    </row>
    <row r="160" spans="2:3" ht="12">
      <c r="B160" s="2">
        <v>7</v>
      </c>
      <c r="C160" s="2" t="s">
        <v>682</v>
      </c>
    </row>
    <row r="161" spans="2:3" ht="12">
      <c r="B161" s="2">
        <v>8</v>
      </c>
      <c r="C161" s="2" t="s">
        <v>683</v>
      </c>
    </row>
    <row r="162" spans="2:3" ht="12">
      <c r="B162" s="2">
        <v>9</v>
      </c>
      <c r="C162" s="2" t="s">
        <v>684</v>
      </c>
    </row>
    <row r="163" spans="2:3" ht="12">
      <c r="B163" s="2">
        <v>10</v>
      </c>
      <c r="C163" s="2" t="s">
        <v>850</v>
      </c>
    </row>
    <row r="164" spans="2:3" ht="12">
      <c r="B164" s="11">
        <v>11</v>
      </c>
      <c r="C164" s="11" t="s">
        <v>751</v>
      </c>
    </row>
    <row r="165" spans="2:3" ht="12">
      <c r="B165" s="2">
        <v>12</v>
      </c>
      <c r="C165" s="2" t="s">
        <v>752</v>
      </c>
    </row>
    <row r="167" ht="12">
      <c r="B167" s="2" t="s">
        <v>685</v>
      </c>
    </row>
    <row r="168" spans="2:3" ht="12">
      <c r="B168" s="2">
        <v>1</v>
      </c>
      <c r="C168" s="2" t="s">
        <v>686</v>
      </c>
    </row>
    <row r="169" spans="2:3" ht="12">
      <c r="B169" s="2">
        <v>2</v>
      </c>
      <c r="C169" s="2" t="s">
        <v>707</v>
      </c>
    </row>
    <row r="170" spans="2:3" ht="12">
      <c r="B170" s="2">
        <v>3</v>
      </c>
      <c r="C170" s="2" t="s">
        <v>799</v>
      </c>
    </row>
    <row r="171" spans="2:3" ht="12">
      <c r="B171" s="2">
        <v>4</v>
      </c>
      <c r="C171" s="2" t="s">
        <v>687</v>
      </c>
    </row>
    <row r="172" spans="2:3" ht="12">
      <c r="B172" s="2">
        <v>5</v>
      </c>
      <c r="C172" s="2" t="s">
        <v>753</v>
      </c>
    </row>
    <row r="173" spans="2:3" ht="12">
      <c r="B173" s="11">
        <v>6</v>
      </c>
      <c r="C173" s="11" t="s">
        <v>754</v>
      </c>
    </row>
    <row r="174" spans="2:3" ht="12">
      <c r="B174" s="2">
        <v>7</v>
      </c>
      <c r="C174" s="2" t="s">
        <v>755</v>
      </c>
    </row>
    <row r="175" spans="2:3" ht="12">
      <c r="B175" s="2">
        <v>8</v>
      </c>
      <c r="C175" s="2" t="s">
        <v>756</v>
      </c>
    </row>
    <row r="176" spans="2:3" ht="12">
      <c r="B176" s="2">
        <v>9</v>
      </c>
      <c r="C176" s="2" t="s">
        <v>689</v>
      </c>
    </row>
    <row r="177" spans="2:3" ht="12">
      <c r="B177" s="2">
        <v>10</v>
      </c>
      <c r="C177" s="2" t="s">
        <v>688</v>
      </c>
    </row>
    <row r="178" spans="2:3" ht="12">
      <c r="B178" s="2">
        <v>11</v>
      </c>
      <c r="C178" s="2" t="s">
        <v>757</v>
      </c>
    </row>
    <row r="179" spans="2:3" ht="12">
      <c r="B179" s="2">
        <v>12</v>
      </c>
      <c r="C179" s="2" t="s">
        <v>690</v>
      </c>
    </row>
    <row r="181" ht="12">
      <c r="B181" s="2" t="s">
        <v>691</v>
      </c>
    </row>
    <row r="182" spans="2:3" ht="12">
      <c r="B182" s="11">
        <v>1</v>
      </c>
      <c r="C182" s="11" t="s">
        <v>758</v>
      </c>
    </row>
    <row r="183" spans="2:3" ht="12">
      <c r="B183" s="2">
        <v>2</v>
      </c>
      <c r="C183" s="2" t="s">
        <v>759</v>
      </c>
    </row>
    <row r="184" spans="2:3" ht="12">
      <c r="B184" s="2">
        <v>3</v>
      </c>
      <c r="C184" s="2" t="s">
        <v>760</v>
      </c>
    </row>
    <row r="185" spans="2:3" ht="12">
      <c r="B185" s="2">
        <v>4</v>
      </c>
      <c r="C185" s="2" t="s">
        <v>761</v>
      </c>
    </row>
    <row r="186" spans="2:3" ht="12">
      <c r="B186" s="11">
        <v>5</v>
      </c>
      <c r="C186" s="11" t="s">
        <v>692</v>
      </c>
    </row>
    <row r="187" spans="2:3" ht="12">
      <c r="B187" s="2">
        <v>6</v>
      </c>
      <c r="C187" s="2" t="s">
        <v>708</v>
      </c>
    </row>
    <row r="189" ht="12">
      <c r="B189" s="2" t="s">
        <v>693</v>
      </c>
    </row>
    <row r="190" spans="2:3" ht="12">
      <c r="B190" s="11">
        <v>1</v>
      </c>
      <c r="C190" s="11" t="s">
        <v>694</v>
      </c>
    </row>
    <row r="191" spans="2:3" ht="12">
      <c r="B191" s="2">
        <v>2</v>
      </c>
      <c r="C191" s="2" t="s">
        <v>625</v>
      </c>
    </row>
    <row r="192" spans="2:3" ht="12">
      <c r="B192" s="2">
        <v>3</v>
      </c>
      <c r="C192" s="2" t="s">
        <v>695</v>
      </c>
    </row>
    <row r="193" spans="2:3" ht="12">
      <c r="B193" s="2">
        <v>4</v>
      </c>
      <c r="C193" s="2" t="s">
        <v>800</v>
      </c>
    </row>
    <row r="194" spans="2:3" ht="12">
      <c r="B194" s="2">
        <v>5</v>
      </c>
      <c r="C194" s="2" t="s">
        <v>698</v>
      </c>
    </row>
    <row r="195" spans="2:3" ht="12">
      <c r="B195" s="2">
        <v>6</v>
      </c>
      <c r="C195" s="2" t="s">
        <v>699</v>
      </c>
    </row>
    <row r="196" spans="2:3" ht="12">
      <c r="B196" s="2">
        <v>7</v>
      </c>
      <c r="C196" s="2" t="s">
        <v>762</v>
      </c>
    </row>
    <row r="197" spans="2:3" ht="12">
      <c r="B197" s="2">
        <v>8</v>
      </c>
      <c r="C197" s="2" t="s">
        <v>696</v>
      </c>
    </row>
    <row r="198" spans="2:3" ht="12">
      <c r="B198" s="2">
        <v>9</v>
      </c>
      <c r="C198" s="2" t="s">
        <v>626</v>
      </c>
    </row>
    <row r="199" spans="2:3" ht="12">
      <c r="B199" s="2">
        <v>10</v>
      </c>
      <c r="C199" s="2" t="s">
        <v>697</v>
      </c>
    </row>
    <row r="200" spans="2:3" ht="12">
      <c r="B200" s="2">
        <v>11</v>
      </c>
      <c r="C200" s="2" t="s">
        <v>801</v>
      </c>
    </row>
    <row r="201" spans="2:3" ht="12">
      <c r="B201" s="2">
        <v>12</v>
      </c>
      <c r="C201" s="2" t="s">
        <v>627</v>
      </c>
    </row>
    <row r="202" spans="2:3" ht="12">
      <c r="B202" s="2">
        <v>13</v>
      </c>
      <c r="C202" s="2" t="s">
        <v>571</v>
      </c>
    </row>
    <row r="203" spans="2:3" ht="12">
      <c r="B203" s="11">
        <v>14</v>
      </c>
      <c r="C203" s="11" t="s">
        <v>572</v>
      </c>
    </row>
    <row r="204" spans="2:3" ht="12">
      <c r="B204" s="11">
        <v>15</v>
      </c>
      <c r="C204" s="11" t="s">
        <v>573</v>
      </c>
    </row>
    <row r="205" spans="2:3" ht="12">
      <c r="B205" s="2">
        <v>16</v>
      </c>
      <c r="C205" s="2" t="s">
        <v>574</v>
      </c>
    </row>
    <row r="206" spans="2:3" ht="12">
      <c r="B206" s="2">
        <v>17</v>
      </c>
      <c r="C206" s="2" t="s">
        <v>628</v>
      </c>
    </row>
    <row r="208" ht="12">
      <c r="B208" s="2" t="s">
        <v>575</v>
      </c>
    </row>
    <row r="209" spans="2:3" ht="12">
      <c r="B209" s="11">
        <v>1</v>
      </c>
      <c r="C209" s="11" t="s">
        <v>576</v>
      </c>
    </row>
    <row r="210" spans="2:3" ht="12">
      <c r="B210" s="2">
        <v>2</v>
      </c>
      <c r="C210" s="2" t="s">
        <v>577</v>
      </c>
    </row>
    <row r="211" spans="2:3" ht="12">
      <c r="B211" s="11">
        <v>3</v>
      </c>
      <c r="C211" s="11" t="s">
        <v>851</v>
      </c>
    </row>
    <row r="212" spans="2:3" ht="12">
      <c r="B212" s="2">
        <v>4</v>
      </c>
      <c r="C212" s="2" t="s">
        <v>763</v>
      </c>
    </row>
    <row r="213" spans="2:3" ht="12">
      <c r="B213" s="2">
        <v>5</v>
      </c>
      <c r="C213" s="2" t="s">
        <v>764</v>
      </c>
    </row>
    <row r="214" spans="2:3" ht="12">
      <c r="B214" s="2">
        <v>6</v>
      </c>
      <c r="C214" s="2" t="s">
        <v>765</v>
      </c>
    </row>
    <row r="215" spans="2:3" ht="12">
      <c r="B215" s="2">
        <v>7</v>
      </c>
      <c r="C215" s="2" t="s">
        <v>852</v>
      </c>
    </row>
    <row r="216" spans="2:3" ht="12">
      <c r="B216" s="2">
        <v>8</v>
      </c>
      <c r="C216" s="2" t="s">
        <v>854</v>
      </c>
    </row>
    <row r="217" spans="2:3" ht="12">
      <c r="B217" s="2">
        <v>9</v>
      </c>
      <c r="C217" s="2" t="s">
        <v>853</v>
      </c>
    </row>
    <row r="219" ht="12">
      <c r="B219" s="2" t="s">
        <v>855</v>
      </c>
    </row>
    <row r="220" spans="2:3" ht="12">
      <c r="B220" s="2">
        <v>1</v>
      </c>
      <c r="C220" s="2" t="s">
        <v>578</v>
      </c>
    </row>
    <row r="221" spans="2:3" ht="12">
      <c r="B221" s="2">
        <v>2</v>
      </c>
      <c r="C221" s="2" t="s">
        <v>709</v>
      </c>
    </row>
    <row r="222" spans="2:3" ht="12">
      <c r="B222" s="2">
        <v>3</v>
      </c>
      <c r="C222" s="2" t="s">
        <v>802</v>
      </c>
    </row>
    <row r="223" spans="2:3" ht="12">
      <c r="B223" s="2">
        <v>4</v>
      </c>
      <c r="C223" s="2" t="s">
        <v>856</v>
      </c>
    </row>
    <row r="224" spans="2:3" ht="12">
      <c r="B224" s="2">
        <v>5</v>
      </c>
      <c r="C224" s="2" t="s">
        <v>857</v>
      </c>
    </row>
    <row r="225" spans="2:3" ht="12">
      <c r="B225" s="2">
        <v>6</v>
      </c>
      <c r="C225" s="2" t="s">
        <v>858</v>
      </c>
    </row>
    <row r="226" spans="2:3" ht="12">
      <c r="B226" s="2">
        <v>7</v>
      </c>
      <c r="C226" s="2" t="s">
        <v>710</v>
      </c>
    </row>
    <row r="227" spans="2:3" ht="12">
      <c r="B227" s="2">
        <v>8</v>
      </c>
      <c r="C227" s="2" t="s">
        <v>859</v>
      </c>
    </row>
    <row r="228" spans="2:3" ht="12">
      <c r="B228" s="2">
        <v>9</v>
      </c>
      <c r="C228" s="2" t="s">
        <v>860</v>
      </c>
    </row>
    <row r="229" spans="2:3" ht="12">
      <c r="B229" s="2">
        <v>10</v>
      </c>
      <c r="C229" s="2" t="s">
        <v>803</v>
      </c>
    </row>
    <row r="230" spans="2:3" ht="12">
      <c r="B230" s="11">
        <v>11</v>
      </c>
      <c r="C230" s="11" t="s">
        <v>861</v>
      </c>
    </row>
    <row r="231" spans="2:3" ht="12">
      <c r="B231" s="2">
        <v>12</v>
      </c>
      <c r="C231" s="2" t="s">
        <v>862</v>
      </c>
    </row>
    <row r="233" ht="12">
      <c r="B233" s="2" t="s">
        <v>579</v>
      </c>
    </row>
    <row r="234" spans="2:3" ht="12">
      <c r="B234" s="2">
        <v>1</v>
      </c>
      <c r="C234" s="2" t="s">
        <v>580</v>
      </c>
    </row>
    <row r="235" spans="2:3" ht="12">
      <c r="B235" s="2">
        <v>2</v>
      </c>
      <c r="C235" s="2" t="s">
        <v>863</v>
      </c>
    </row>
    <row r="236" spans="2:3" ht="12">
      <c r="B236" s="2">
        <v>3</v>
      </c>
      <c r="C236" s="2" t="s">
        <v>629</v>
      </c>
    </row>
    <row r="237" spans="2:3" ht="12">
      <c r="B237" s="2">
        <v>4</v>
      </c>
      <c r="C237" s="2" t="s">
        <v>581</v>
      </c>
    </row>
    <row r="238" spans="2:3" ht="12">
      <c r="B238" s="2">
        <v>5</v>
      </c>
      <c r="C238" s="2" t="s">
        <v>582</v>
      </c>
    </row>
    <row r="239" spans="2:3" ht="12">
      <c r="B239" s="2">
        <v>6</v>
      </c>
      <c r="C239" s="2" t="s">
        <v>630</v>
      </c>
    </row>
    <row r="240" spans="2:3" ht="12">
      <c r="B240" s="2">
        <v>7</v>
      </c>
      <c r="C240" s="2" t="s">
        <v>583</v>
      </c>
    </row>
    <row r="241" spans="2:3" ht="12">
      <c r="B241" s="2">
        <v>8</v>
      </c>
      <c r="C241" s="2" t="s">
        <v>584</v>
      </c>
    </row>
    <row r="242" spans="2:3" ht="12">
      <c r="B242" s="2">
        <v>9</v>
      </c>
      <c r="C242" s="2" t="s">
        <v>585</v>
      </c>
    </row>
    <row r="243" spans="2:3" ht="12">
      <c r="B243" s="2">
        <v>10</v>
      </c>
      <c r="C243" s="2" t="s">
        <v>631</v>
      </c>
    </row>
    <row r="244" spans="2:3" ht="12">
      <c r="B244" s="2">
        <v>11</v>
      </c>
      <c r="C244" s="2" t="s">
        <v>632</v>
      </c>
    </row>
    <row r="245" spans="2:3" ht="12">
      <c r="B245" s="2">
        <v>12</v>
      </c>
      <c r="C245" s="2" t="s">
        <v>586</v>
      </c>
    </row>
    <row r="246" spans="2:3" ht="12">
      <c r="B246" s="2">
        <v>13</v>
      </c>
      <c r="C246" s="2" t="s">
        <v>633</v>
      </c>
    </row>
    <row r="247" spans="2:3" ht="12">
      <c r="B247" s="11">
        <v>14</v>
      </c>
      <c r="C247" s="11" t="s">
        <v>587</v>
      </c>
    </row>
    <row r="248" spans="2:3" ht="12">
      <c r="B248" s="2">
        <v>15</v>
      </c>
      <c r="C248" s="2" t="s">
        <v>865</v>
      </c>
    </row>
    <row r="249" spans="2:3" ht="12">
      <c r="B249" s="2">
        <v>16</v>
      </c>
      <c r="C249" s="2" t="s">
        <v>766</v>
      </c>
    </row>
    <row r="250" spans="2:3" ht="12">
      <c r="B250" s="2">
        <v>17</v>
      </c>
      <c r="C250" s="2" t="s">
        <v>864</v>
      </c>
    </row>
    <row r="251" spans="2:3" ht="12">
      <c r="B251" s="11">
        <v>18</v>
      </c>
      <c r="C251" s="11" t="s">
        <v>866</v>
      </c>
    </row>
    <row r="253" ht="12">
      <c r="B253" s="2" t="s">
        <v>588</v>
      </c>
    </row>
    <row r="254" spans="2:3" ht="12">
      <c r="B254" s="11">
        <v>1</v>
      </c>
      <c r="C254" s="11" t="s">
        <v>767</v>
      </c>
    </row>
    <row r="255" spans="2:3" ht="12">
      <c r="B255" s="2">
        <v>2</v>
      </c>
      <c r="C255" s="9" t="s">
        <v>804</v>
      </c>
    </row>
    <row r="256" spans="2:3" ht="12">
      <c r="B256" s="2">
        <v>3</v>
      </c>
      <c r="C256" s="9" t="s">
        <v>589</v>
      </c>
    </row>
    <row r="257" spans="2:3" ht="12">
      <c r="B257" s="2">
        <v>4</v>
      </c>
      <c r="C257" s="2" t="s">
        <v>867</v>
      </c>
    </row>
    <row r="258" spans="2:3" ht="12">
      <c r="B258" s="2">
        <v>5</v>
      </c>
      <c r="C258" s="9" t="s">
        <v>768</v>
      </c>
    </row>
    <row r="259" spans="2:3" ht="12">
      <c r="B259" s="2">
        <v>6</v>
      </c>
      <c r="C259" s="9" t="s">
        <v>805</v>
      </c>
    </row>
    <row r="260" spans="2:3" ht="12">
      <c r="B260" s="2">
        <v>7</v>
      </c>
      <c r="C260" s="6" t="s">
        <v>869</v>
      </c>
    </row>
    <row r="261" spans="2:3" ht="12">
      <c r="B261" s="2">
        <v>8</v>
      </c>
      <c r="C261" s="6" t="s">
        <v>711</v>
      </c>
    </row>
    <row r="262" spans="2:3" ht="12">
      <c r="B262" s="2">
        <v>9</v>
      </c>
      <c r="C262" s="6" t="s">
        <v>590</v>
      </c>
    </row>
    <row r="263" spans="2:3" ht="12">
      <c r="B263" s="2">
        <v>10</v>
      </c>
      <c r="C263" s="6" t="s">
        <v>868</v>
      </c>
    </row>
    <row r="264" spans="2:3" ht="12">
      <c r="B264" s="2">
        <v>11</v>
      </c>
      <c r="C264" s="6" t="s">
        <v>870</v>
      </c>
    </row>
    <row r="266" ht="12">
      <c r="B266" s="2" t="s">
        <v>591</v>
      </c>
    </row>
    <row r="267" spans="2:3" ht="12">
      <c r="B267" s="2">
        <v>1</v>
      </c>
      <c r="C267" s="2" t="s">
        <v>592</v>
      </c>
    </row>
    <row r="268" spans="2:3" ht="12">
      <c r="B268" s="2">
        <v>2</v>
      </c>
      <c r="C268" s="2" t="s">
        <v>871</v>
      </c>
    </row>
    <row r="269" spans="2:3" ht="12">
      <c r="B269" s="2">
        <v>3</v>
      </c>
      <c r="C269" s="2" t="s">
        <v>872</v>
      </c>
    </row>
    <row r="270" spans="2:3" ht="12">
      <c r="B270" s="11">
        <v>4</v>
      </c>
      <c r="C270" s="11" t="s">
        <v>769</v>
      </c>
    </row>
    <row r="271" spans="2:3" ht="12">
      <c r="B271" s="2">
        <v>5</v>
      </c>
      <c r="C271" s="2" t="s">
        <v>876</v>
      </c>
    </row>
    <row r="272" spans="2:3" ht="12">
      <c r="B272" s="2">
        <v>6</v>
      </c>
      <c r="C272" s="2" t="s">
        <v>877</v>
      </c>
    </row>
    <row r="273" spans="2:3" ht="12">
      <c r="B273" s="2">
        <v>7</v>
      </c>
      <c r="C273" s="2" t="s">
        <v>770</v>
      </c>
    </row>
    <row r="274" spans="2:3" ht="12">
      <c r="B274" s="2">
        <v>8</v>
      </c>
      <c r="C274" s="2" t="s">
        <v>623</v>
      </c>
    </row>
    <row r="275" spans="2:3" ht="12">
      <c r="B275" s="2">
        <v>9</v>
      </c>
      <c r="C275" s="2" t="s">
        <v>616</v>
      </c>
    </row>
    <row r="276" spans="2:3" ht="12">
      <c r="B276" s="2">
        <v>10</v>
      </c>
      <c r="C276" s="2" t="s">
        <v>615</v>
      </c>
    </row>
    <row r="277" spans="2:3" ht="12">
      <c r="B277" s="2">
        <v>11</v>
      </c>
      <c r="C277" s="2" t="s">
        <v>593</v>
      </c>
    </row>
    <row r="278" spans="2:3" ht="12">
      <c r="B278" s="2">
        <v>12</v>
      </c>
      <c r="C278" s="2" t="s">
        <v>611</v>
      </c>
    </row>
    <row r="279" spans="2:3" ht="12">
      <c r="B279" s="2">
        <v>13</v>
      </c>
      <c r="C279" s="2" t="s">
        <v>594</v>
      </c>
    </row>
    <row r="280" spans="2:3" ht="12">
      <c r="B280" s="2">
        <v>14</v>
      </c>
      <c r="C280" s="2" t="s">
        <v>612</v>
      </c>
    </row>
    <row r="281" spans="2:3" ht="12">
      <c r="B281" s="2">
        <v>15</v>
      </c>
      <c r="C281" s="2" t="s">
        <v>595</v>
      </c>
    </row>
    <row r="282" spans="2:3" ht="12">
      <c r="B282" s="2">
        <v>16</v>
      </c>
      <c r="C282" s="2" t="s">
        <v>614</v>
      </c>
    </row>
    <row r="283" spans="2:3" ht="12">
      <c r="B283" s="2">
        <v>17</v>
      </c>
      <c r="C283" s="2" t="s">
        <v>613</v>
      </c>
    </row>
    <row r="284" spans="2:3" ht="12">
      <c r="B284" s="2">
        <v>18</v>
      </c>
      <c r="C284" s="2" t="s">
        <v>596</v>
      </c>
    </row>
    <row r="285" spans="2:3" ht="12">
      <c r="B285" s="2">
        <v>19</v>
      </c>
      <c r="C285" s="2" t="s">
        <v>806</v>
      </c>
    </row>
    <row r="286" spans="2:3" ht="12">
      <c r="B286" s="11">
        <v>20</v>
      </c>
      <c r="C286" s="11" t="s">
        <v>597</v>
      </c>
    </row>
    <row r="287" spans="2:3" ht="12">
      <c r="B287" s="2">
        <v>21</v>
      </c>
      <c r="C287" s="2" t="s">
        <v>598</v>
      </c>
    </row>
    <row r="288" spans="2:3" ht="12">
      <c r="B288" s="2">
        <v>22</v>
      </c>
      <c r="C288" s="2" t="s">
        <v>771</v>
      </c>
    </row>
    <row r="289" spans="2:3" ht="12">
      <c r="B289" s="2">
        <v>23</v>
      </c>
      <c r="C289" s="2" t="s">
        <v>878</v>
      </c>
    </row>
    <row r="290" spans="2:3" ht="12">
      <c r="B290" s="2">
        <v>24</v>
      </c>
      <c r="C290" s="2" t="s">
        <v>599</v>
      </c>
    </row>
    <row r="291" spans="2:3" ht="12">
      <c r="B291" s="2">
        <v>25</v>
      </c>
      <c r="C291" s="2" t="s">
        <v>873</v>
      </c>
    </row>
    <row r="292" spans="2:3" ht="12">
      <c r="B292" s="2">
        <v>26</v>
      </c>
      <c r="C292" s="2" t="s">
        <v>600</v>
      </c>
    </row>
    <row r="293" spans="2:3" ht="12">
      <c r="B293" s="2">
        <v>27</v>
      </c>
      <c r="C293" s="2" t="s">
        <v>601</v>
      </c>
    </row>
    <row r="294" spans="2:3" ht="12">
      <c r="B294" s="2">
        <v>28</v>
      </c>
      <c r="C294" s="2" t="s">
        <v>772</v>
      </c>
    </row>
    <row r="295" spans="2:3" ht="12">
      <c r="B295" s="2">
        <v>29</v>
      </c>
      <c r="C295" s="2" t="s">
        <v>874</v>
      </c>
    </row>
    <row r="296" spans="2:3" ht="12">
      <c r="B296" s="2">
        <v>30</v>
      </c>
      <c r="C296" s="2" t="s">
        <v>875</v>
      </c>
    </row>
    <row r="297" spans="2:3" ht="12">
      <c r="B297" s="2">
        <v>31</v>
      </c>
      <c r="C297" s="2" t="s">
        <v>773</v>
      </c>
    </row>
    <row r="299" ht="12">
      <c r="B299" s="2" t="s">
        <v>602</v>
      </c>
    </row>
    <row r="300" spans="2:3" ht="12">
      <c r="B300" s="2">
        <v>1</v>
      </c>
      <c r="C300" s="2" t="s">
        <v>774</v>
      </c>
    </row>
    <row r="301" spans="2:3" ht="12">
      <c r="B301" s="11">
        <v>2</v>
      </c>
      <c r="C301" s="11" t="s">
        <v>775</v>
      </c>
    </row>
    <row r="302" spans="2:3" ht="12">
      <c r="B302" s="11">
        <v>3</v>
      </c>
      <c r="C302" s="11" t="s">
        <v>776</v>
      </c>
    </row>
    <row r="303" spans="2:3" ht="12">
      <c r="B303" s="2">
        <v>4</v>
      </c>
      <c r="C303" s="2" t="s">
        <v>777</v>
      </c>
    </row>
    <row r="304" spans="2:3" ht="12">
      <c r="B304" s="2">
        <v>5</v>
      </c>
      <c r="C304" s="2" t="s">
        <v>879</v>
      </c>
    </row>
    <row r="305" spans="2:3" ht="12">
      <c r="B305" s="2">
        <v>6</v>
      </c>
      <c r="C305" s="2" t="s">
        <v>778</v>
      </c>
    </row>
    <row r="306" spans="2:3" ht="12">
      <c r="B306" s="2">
        <v>7</v>
      </c>
      <c r="C306" s="2" t="s">
        <v>779</v>
      </c>
    </row>
    <row r="307" spans="2:3" ht="12">
      <c r="B307" s="2">
        <v>8</v>
      </c>
      <c r="C307" s="2" t="s">
        <v>603</v>
      </c>
    </row>
    <row r="308" spans="2:3" ht="12">
      <c r="B308" s="2">
        <v>9</v>
      </c>
      <c r="C308" s="2" t="s">
        <v>604</v>
      </c>
    </row>
    <row r="309" spans="2:3" ht="12">
      <c r="B309" s="2">
        <v>10</v>
      </c>
      <c r="C309" s="6" t="s">
        <v>605</v>
      </c>
    </row>
    <row r="310" spans="2:3" ht="12">
      <c r="B310" s="2">
        <v>11</v>
      </c>
      <c r="C310" s="2" t="s">
        <v>780</v>
      </c>
    </row>
    <row r="311" spans="2:3" ht="12">
      <c r="B311" s="2">
        <v>12</v>
      </c>
      <c r="C311" s="2" t="s">
        <v>712</v>
      </c>
    </row>
    <row r="312" spans="2:3" ht="12">
      <c r="B312" s="2">
        <v>13</v>
      </c>
      <c r="C312" s="2" t="s">
        <v>781</v>
      </c>
    </row>
    <row r="313" spans="2:3" ht="12">
      <c r="B313" s="2">
        <v>14</v>
      </c>
      <c r="C313" s="2" t="s">
        <v>782</v>
      </c>
    </row>
    <row r="314" spans="2:3" ht="12">
      <c r="B314" s="2">
        <v>15</v>
      </c>
      <c r="C314" s="2" t="s">
        <v>606</v>
      </c>
    </row>
    <row r="315" spans="2:3" ht="12">
      <c r="B315" s="2">
        <v>16</v>
      </c>
      <c r="C315" s="2" t="s">
        <v>881</v>
      </c>
    </row>
    <row r="316" spans="2:3" ht="12">
      <c r="B316" s="2">
        <v>17</v>
      </c>
      <c r="C316" s="2" t="s">
        <v>882</v>
      </c>
    </row>
    <row r="317" spans="2:3" ht="12">
      <c r="B317" s="2">
        <v>18</v>
      </c>
      <c r="C317" s="2" t="s">
        <v>713</v>
      </c>
    </row>
    <row r="318" spans="2:3" ht="12">
      <c r="B318" s="2">
        <v>19</v>
      </c>
      <c r="C318" s="2" t="s">
        <v>880</v>
      </c>
    </row>
    <row r="319" spans="2:3" ht="12">
      <c r="B319" s="2">
        <v>20</v>
      </c>
      <c r="C319" s="2" t="s">
        <v>883</v>
      </c>
    </row>
    <row r="320" spans="2:3" ht="12">
      <c r="B320" s="2">
        <v>21</v>
      </c>
      <c r="C320" s="2" t="s">
        <v>884</v>
      </c>
    </row>
    <row r="321" spans="2:3" ht="12">
      <c r="B321" s="2">
        <v>22</v>
      </c>
      <c r="C321" s="2" t="s">
        <v>783</v>
      </c>
    </row>
    <row r="322" spans="2:3" ht="12">
      <c r="B322" s="2">
        <v>23</v>
      </c>
      <c r="C322" s="2" t="s">
        <v>634</v>
      </c>
    </row>
    <row r="323" spans="2:3" ht="12">
      <c r="B323" s="2">
        <v>24</v>
      </c>
      <c r="C323" s="2" t="s">
        <v>607</v>
      </c>
    </row>
    <row r="324" spans="2:3" ht="12">
      <c r="B324" s="2">
        <v>25</v>
      </c>
      <c r="C324" s="2" t="s">
        <v>885</v>
      </c>
    </row>
    <row r="326" ht="12">
      <c r="B326" s="2" t="s">
        <v>714</v>
      </c>
    </row>
    <row r="327" spans="2:3" ht="12">
      <c r="B327" s="2">
        <v>1</v>
      </c>
      <c r="C327" s="2" t="s">
        <v>715</v>
      </c>
    </row>
    <row r="328" spans="2:3" ht="12">
      <c r="B328" s="2">
        <v>2</v>
      </c>
      <c r="C328" s="2" t="s">
        <v>716</v>
      </c>
    </row>
    <row r="329" spans="2:3" ht="12">
      <c r="B329" s="11">
        <v>3</v>
      </c>
      <c r="C329" s="11" t="s">
        <v>717</v>
      </c>
    </row>
    <row r="330" spans="2:3" ht="12">
      <c r="B330" s="2">
        <v>4</v>
      </c>
      <c r="C330" s="2" t="s">
        <v>718</v>
      </c>
    </row>
  </sheetData>
  <printOptions/>
  <pageMargins left="0.75" right="0.75" top="1" bottom="1" header="0.512" footer="0.512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78"/>
  <sheetViews>
    <sheetView workbookViewId="0" topLeftCell="A1">
      <selection activeCell="A1" sqref="A1"/>
    </sheetView>
  </sheetViews>
  <sheetFormatPr defaultColWidth="9.00390625" defaultRowHeight="13.5"/>
  <cols>
    <col min="1" max="1" width="2.625" style="112" customWidth="1"/>
    <col min="2" max="2" width="3.125" style="112" customWidth="1"/>
    <col min="3" max="3" width="10.25390625" style="112" customWidth="1"/>
    <col min="4" max="5" width="9.875" style="112" customWidth="1"/>
    <col min="6" max="6" width="9.625" style="114" customWidth="1"/>
    <col min="7" max="7" width="9.875" style="112" customWidth="1"/>
    <col min="8" max="9" width="9.125" style="115" customWidth="1"/>
    <col min="10" max="11" width="9.00390625" style="112" customWidth="1"/>
    <col min="12" max="12" width="9.875" style="112" customWidth="1"/>
    <col min="13" max="18" width="9.00390625" style="116" customWidth="1"/>
    <col min="19" max="16384" width="9.00390625" style="112" customWidth="1"/>
  </cols>
  <sheetData>
    <row r="1" ht="14.25">
      <c r="B1" s="113" t="s">
        <v>993</v>
      </c>
    </row>
    <row r="2" ht="12" customHeight="1">
      <c r="B2" s="113"/>
    </row>
    <row r="3" spans="3:18" ht="15" customHeight="1" thickBot="1">
      <c r="C3" s="116"/>
      <c r="D3" s="116"/>
      <c r="E3" s="116"/>
      <c r="G3" s="116"/>
      <c r="H3" s="117"/>
      <c r="K3" s="118"/>
      <c r="L3" s="119" t="s">
        <v>977</v>
      </c>
      <c r="R3" s="120"/>
    </row>
    <row r="4" spans="2:18" ht="12" customHeight="1" thickTop="1">
      <c r="B4" s="1327" t="s">
        <v>962</v>
      </c>
      <c r="C4" s="1328"/>
      <c r="D4" s="1297" t="s">
        <v>978</v>
      </c>
      <c r="E4" s="1321">
        <v>26207</v>
      </c>
      <c r="F4" s="1322"/>
      <c r="G4" s="1321">
        <v>26573</v>
      </c>
      <c r="H4" s="1322"/>
      <c r="I4" s="1321">
        <v>26938</v>
      </c>
      <c r="J4" s="1322"/>
      <c r="K4" s="1321">
        <v>27303</v>
      </c>
      <c r="L4" s="1322"/>
      <c r="M4" s="1317"/>
      <c r="N4" s="1318"/>
      <c r="O4" s="1318"/>
      <c r="P4" s="1318"/>
      <c r="Q4" s="1318"/>
      <c r="R4" s="1318"/>
    </row>
    <row r="5" spans="2:18" ht="12" customHeight="1">
      <c r="B5" s="1329"/>
      <c r="C5" s="1298"/>
      <c r="D5" s="1289"/>
      <c r="E5" s="1323"/>
      <c r="F5" s="1324"/>
      <c r="G5" s="1323"/>
      <c r="H5" s="1324"/>
      <c r="I5" s="1323"/>
      <c r="J5" s="1324"/>
      <c r="K5" s="1323"/>
      <c r="L5" s="1324"/>
      <c r="M5" s="1319"/>
      <c r="N5" s="1320"/>
      <c r="O5" s="1320"/>
      <c r="P5" s="1320"/>
      <c r="Q5" s="1320"/>
      <c r="R5" s="1320"/>
    </row>
    <row r="6" spans="2:18" ht="12" customHeight="1">
      <c r="B6" s="1295"/>
      <c r="C6" s="1296"/>
      <c r="D6" s="123" t="s">
        <v>979</v>
      </c>
      <c r="E6" s="123" t="s">
        <v>979</v>
      </c>
      <c r="F6" s="124" t="s">
        <v>980</v>
      </c>
      <c r="G6" s="123" t="s">
        <v>979</v>
      </c>
      <c r="H6" s="123" t="s">
        <v>980</v>
      </c>
      <c r="I6" s="125" t="s">
        <v>979</v>
      </c>
      <c r="J6" s="123" t="s">
        <v>980</v>
      </c>
      <c r="K6" s="125" t="s">
        <v>979</v>
      </c>
      <c r="L6" s="123" t="s">
        <v>980</v>
      </c>
      <c r="M6" s="121"/>
      <c r="N6" s="122"/>
      <c r="O6" s="122"/>
      <c r="P6" s="122"/>
      <c r="Q6" s="122"/>
      <c r="R6" s="122"/>
    </row>
    <row r="7" spans="2:18" s="126" customFormat="1" ht="15" customHeight="1">
      <c r="B7" s="1290" t="s">
        <v>976</v>
      </c>
      <c r="C7" s="1291"/>
      <c r="D7" s="127">
        <f aca="true" t="shared" si="0" ref="D7:L7">D9+D25</f>
        <v>286387</v>
      </c>
      <c r="E7" s="127">
        <f t="shared" si="0"/>
        <v>289385</v>
      </c>
      <c r="F7" s="127">
        <f t="shared" si="0"/>
        <v>2998</v>
      </c>
      <c r="G7" s="127">
        <f t="shared" si="0"/>
        <v>292764</v>
      </c>
      <c r="H7" s="127">
        <f t="shared" si="0"/>
        <v>3379</v>
      </c>
      <c r="I7" s="127">
        <f t="shared" si="0"/>
        <v>296226</v>
      </c>
      <c r="J7" s="127">
        <f t="shared" si="0"/>
        <v>3462</v>
      </c>
      <c r="K7" s="127">
        <f t="shared" si="0"/>
        <v>299822</v>
      </c>
      <c r="L7" s="127">
        <f t="shared" si="0"/>
        <v>3596</v>
      </c>
      <c r="M7" s="97"/>
      <c r="N7" s="128"/>
      <c r="O7" s="128"/>
      <c r="P7" s="128"/>
      <c r="Q7" s="128"/>
      <c r="R7" s="128"/>
    </row>
    <row r="8" spans="2:18" ht="6" customHeight="1">
      <c r="B8" s="129"/>
      <c r="C8" s="130"/>
      <c r="D8" s="131"/>
      <c r="E8" s="131"/>
      <c r="F8" s="131"/>
      <c r="G8" s="131"/>
      <c r="H8" s="131"/>
      <c r="I8" s="131"/>
      <c r="J8" s="131"/>
      <c r="K8" s="131"/>
      <c r="L8" s="131"/>
      <c r="M8" s="133"/>
      <c r="N8" s="134"/>
      <c r="O8" s="134"/>
      <c r="P8" s="134"/>
      <c r="Q8" s="134"/>
      <c r="R8" s="134"/>
    </row>
    <row r="9" spans="2:18" s="126" customFormat="1" ht="15" customHeight="1">
      <c r="B9" s="1325" t="s">
        <v>981</v>
      </c>
      <c r="C9" s="1292"/>
      <c r="D9" s="136">
        <f aca="true" t="shared" si="1" ref="D9:L9">SUM(D12:D24)</f>
        <v>199357</v>
      </c>
      <c r="E9" s="136">
        <f t="shared" si="1"/>
        <v>202570</v>
      </c>
      <c r="F9" s="136">
        <f t="shared" si="1"/>
        <v>3213</v>
      </c>
      <c r="G9" s="136">
        <f t="shared" si="1"/>
        <v>206029</v>
      </c>
      <c r="H9" s="136">
        <f t="shared" si="1"/>
        <v>3459</v>
      </c>
      <c r="I9" s="136">
        <f t="shared" si="1"/>
        <v>209646</v>
      </c>
      <c r="J9" s="136">
        <f t="shared" si="1"/>
        <v>3617</v>
      </c>
      <c r="K9" s="136">
        <f t="shared" si="1"/>
        <v>213402</v>
      </c>
      <c r="L9" s="136">
        <f t="shared" si="1"/>
        <v>3756</v>
      </c>
      <c r="M9" s="137"/>
      <c r="N9" s="106"/>
      <c r="O9" s="106"/>
      <c r="P9" s="106"/>
      <c r="Q9" s="106"/>
      <c r="R9" s="106"/>
    </row>
    <row r="10" spans="2:18" ht="7.5" customHeight="1">
      <c r="B10" s="138"/>
      <c r="C10" s="139"/>
      <c r="D10" s="131"/>
      <c r="E10" s="131"/>
      <c r="F10" s="131"/>
      <c r="G10" s="131"/>
      <c r="H10" s="131"/>
      <c r="I10" s="131"/>
      <c r="J10" s="131"/>
      <c r="K10" s="131"/>
      <c r="L10" s="131"/>
      <c r="M10" s="133"/>
      <c r="N10" s="134"/>
      <c r="O10" s="134"/>
      <c r="P10" s="134"/>
      <c r="Q10" s="134"/>
      <c r="R10" s="134"/>
    </row>
    <row r="11" spans="2:13" ht="6" customHeight="1">
      <c r="B11" s="140"/>
      <c r="C11" s="141"/>
      <c r="D11" s="49"/>
      <c r="E11" s="49"/>
      <c r="F11" s="142"/>
      <c r="G11" s="49"/>
      <c r="H11" s="142"/>
      <c r="I11" s="49"/>
      <c r="J11" s="142"/>
      <c r="K11" s="49"/>
      <c r="L11" s="142"/>
      <c r="M11" s="140"/>
    </row>
    <row r="12" spans="2:18" ht="13.5" customHeight="1">
      <c r="B12" s="140"/>
      <c r="C12" s="143" t="s">
        <v>892</v>
      </c>
      <c r="D12" s="49">
        <v>52243</v>
      </c>
      <c r="E12" s="49">
        <v>53764</v>
      </c>
      <c r="F12" s="142">
        <f aca="true" t="shared" si="2" ref="F12:F24">+E12-D12</f>
        <v>1521</v>
      </c>
      <c r="G12" s="49">
        <v>55268</v>
      </c>
      <c r="H12" s="142">
        <f aca="true" t="shared" si="3" ref="H12:H24">+G12-E12</f>
        <v>1504</v>
      </c>
      <c r="I12" s="49">
        <v>56961</v>
      </c>
      <c r="J12" s="142">
        <f aca="true" t="shared" si="4" ref="J12:J24">+I12-G12</f>
        <v>1693</v>
      </c>
      <c r="K12" s="49">
        <v>59049</v>
      </c>
      <c r="L12" s="142">
        <f aca="true" t="shared" si="5" ref="L12:L24">K12-I12</f>
        <v>2088</v>
      </c>
      <c r="M12" s="144"/>
      <c r="N12" s="142"/>
      <c r="O12" s="142"/>
      <c r="P12" s="142"/>
      <c r="Q12" s="142"/>
      <c r="R12" s="142"/>
    </row>
    <row r="13" spans="2:18" ht="13.5" customHeight="1">
      <c r="B13" s="140"/>
      <c r="C13" s="143" t="s">
        <v>893</v>
      </c>
      <c r="D13" s="49">
        <v>23294</v>
      </c>
      <c r="E13" s="49">
        <v>23686</v>
      </c>
      <c r="F13" s="142">
        <f t="shared" si="2"/>
        <v>392</v>
      </c>
      <c r="G13" s="49">
        <v>24031</v>
      </c>
      <c r="H13" s="142">
        <f t="shared" si="3"/>
        <v>345</v>
      </c>
      <c r="I13" s="49">
        <v>24289</v>
      </c>
      <c r="J13" s="142">
        <f t="shared" si="4"/>
        <v>258</v>
      </c>
      <c r="K13" s="49">
        <v>24457</v>
      </c>
      <c r="L13" s="142">
        <f t="shared" si="5"/>
        <v>168</v>
      </c>
      <c r="M13" s="144"/>
      <c r="N13" s="142"/>
      <c r="O13" s="142"/>
      <c r="P13" s="142"/>
      <c r="Q13" s="142"/>
      <c r="R13" s="142"/>
    </row>
    <row r="14" spans="2:18" ht="13.5" customHeight="1">
      <c r="B14" s="140"/>
      <c r="C14" s="143" t="s">
        <v>894</v>
      </c>
      <c r="D14" s="49">
        <v>23616</v>
      </c>
      <c r="E14" s="49">
        <v>23964</v>
      </c>
      <c r="F14" s="142">
        <f t="shared" si="2"/>
        <v>348</v>
      </c>
      <c r="G14" s="49">
        <v>24188</v>
      </c>
      <c r="H14" s="142">
        <f t="shared" si="3"/>
        <v>224</v>
      </c>
      <c r="I14" s="49">
        <v>24654</v>
      </c>
      <c r="J14" s="142">
        <f t="shared" si="4"/>
        <v>466</v>
      </c>
      <c r="K14" s="49">
        <v>25134</v>
      </c>
      <c r="L14" s="142">
        <f t="shared" si="5"/>
        <v>480</v>
      </c>
      <c r="M14" s="144"/>
      <c r="N14" s="142"/>
      <c r="O14" s="142"/>
      <c r="P14" s="142"/>
      <c r="Q14" s="142"/>
      <c r="R14" s="142"/>
    </row>
    <row r="15" spans="2:18" ht="13.5" customHeight="1">
      <c r="B15" s="140"/>
      <c r="C15" s="143" t="s">
        <v>895</v>
      </c>
      <c r="D15" s="49">
        <v>24466</v>
      </c>
      <c r="E15" s="49">
        <v>24736</v>
      </c>
      <c r="F15" s="142">
        <f t="shared" si="2"/>
        <v>270</v>
      </c>
      <c r="G15" s="49">
        <v>25085</v>
      </c>
      <c r="H15" s="142">
        <f t="shared" si="3"/>
        <v>349</v>
      </c>
      <c r="I15" s="49">
        <v>25458</v>
      </c>
      <c r="J15" s="142">
        <f t="shared" si="4"/>
        <v>373</v>
      </c>
      <c r="K15" s="49">
        <v>25849</v>
      </c>
      <c r="L15" s="142">
        <f t="shared" si="5"/>
        <v>391</v>
      </c>
      <c r="M15" s="144"/>
      <c r="N15" s="142"/>
      <c r="O15" s="142"/>
      <c r="P15" s="142"/>
      <c r="Q15" s="142"/>
      <c r="R15" s="142"/>
    </row>
    <row r="16" spans="2:18" ht="13.5" customHeight="1">
      <c r="B16" s="140"/>
      <c r="C16" s="143" t="s">
        <v>896</v>
      </c>
      <c r="D16" s="49">
        <v>10237</v>
      </c>
      <c r="E16" s="49">
        <v>10369</v>
      </c>
      <c r="F16" s="142">
        <f t="shared" si="2"/>
        <v>132</v>
      </c>
      <c r="G16" s="49">
        <v>10513</v>
      </c>
      <c r="H16" s="142">
        <f t="shared" si="3"/>
        <v>144</v>
      </c>
      <c r="I16" s="49">
        <v>10619</v>
      </c>
      <c r="J16" s="142">
        <f t="shared" si="4"/>
        <v>106</v>
      </c>
      <c r="K16" s="49">
        <v>10649</v>
      </c>
      <c r="L16" s="142">
        <f t="shared" si="5"/>
        <v>30</v>
      </c>
      <c r="M16" s="144"/>
      <c r="N16" s="142"/>
      <c r="O16" s="142"/>
      <c r="P16" s="142"/>
      <c r="Q16" s="142"/>
      <c r="R16" s="142"/>
    </row>
    <row r="17" spans="2:18" ht="13.5" customHeight="1">
      <c r="B17" s="140"/>
      <c r="C17" s="143" t="s">
        <v>897</v>
      </c>
      <c r="D17" s="49">
        <v>8352</v>
      </c>
      <c r="E17" s="49">
        <v>8499</v>
      </c>
      <c r="F17" s="142">
        <f t="shared" si="2"/>
        <v>147</v>
      </c>
      <c r="G17" s="49">
        <v>8637</v>
      </c>
      <c r="H17" s="142">
        <f t="shared" si="3"/>
        <v>138</v>
      </c>
      <c r="I17" s="49">
        <v>8769</v>
      </c>
      <c r="J17" s="142">
        <f t="shared" si="4"/>
        <v>132</v>
      </c>
      <c r="K17" s="49">
        <v>8918</v>
      </c>
      <c r="L17" s="142">
        <f t="shared" si="5"/>
        <v>149</v>
      </c>
      <c r="M17" s="144"/>
      <c r="N17" s="142"/>
      <c r="O17" s="142"/>
      <c r="P17" s="142"/>
      <c r="Q17" s="142"/>
      <c r="R17" s="142"/>
    </row>
    <row r="18" spans="2:18" ht="13.5" customHeight="1">
      <c r="B18" s="140"/>
      <c r="C18" s="143" t="s">
        <v>898</v>
      </c>
      <c r="D18" s="49">
        <v>8725</v>
      </c>
      <c r="E18" s="49">
        <v>8834</v>
      </c>
      <c r="F18" s="142">
        <f t="shared" si="2"/>
        <v>109</v>
      </c>
      <c r="G18" s="49">
        <v>8940</v>
      </c>
      <c r="H18" s="142">
        <f t="shared" si="3"/>
        <v>106</v>
      </c>
      <c r="I18" s="49">
        <v>9009</v>
      </c>
      <c r="J18" s="142">
        <f t="shared" si="4"/>
        <v>69</v>
      </c>
      <c r="K18" s="49">
        <v>9049</v>
      </c>
      <c r="L18" s="142">
        <f t="shared" si="5"/>
        <v>40</v>
      </c>
      <c r="M18" s="144"/>
      <c r="N18" s="142"/>
      <c r="O18" s="142"/>
      <c r="P18" s="142"/>
      <c r="Q18" s="142"/>
      <c r="R18" s="142"/>
    </row>
    <row r="19" spans="2:18" ht="13.5" customHeight="1">
      <c r="B19" s="140"/>
      <c r="C19" s="143" t="s">
        <v>899</v>
      </c>
      <c r="D19" s="49">
        <v>7439</v>
      </c>
      <c r="E19" s="49">
        <v>7411</v>
      </c>
      <c r="F19" s="142">
        <f t="shared" si="2"/>
        <v>-28</v>
      </c>
      <c r="G19" s="49">
        <v>7411</v>
      </c>
      <c r="H19" s="142">
        <f t="shared" si="3"/>
        <v>0</v>
      </c>
      <c r="I19" s="49">
        <v>7405</v>
      </c>
      <c r="J19" s="142">
        <f t="shared" si="4"/>
        <v>-6</v>
      </c>
      <c r="K19" s="49">
        <v>7417</v>
      </c>
      <c r="L19" s="142">
        <f t="shared" si="5"/>
        <v>12</v>
      </c>
      <c r="M19" s="144"/>
      <c r="N19" s="142"/>
      <c r="O19" s="142"/>
      <c r="P19" s="142"/>
      <c r="Q19" s="142"/>
      <c r="R19" s="142"/>
    </row>
    <row r="20" spans="2:18" ht="13.5" customHeight="1">
      <c r="B20" s="140"/>
      <c r="C20" s="143" t="s">
        <v>900</v>
      </c>
      <c r="D20" s="49">
        <v>7978</v>
      </c>
      <c r="E20" s="49">
        <v>8004</v>
      </c>
      <c r="F20" s="142">
        <f t="shared" si="2"/>
        <v>26</v>
      </c>
      <c r="G20" s="49">
        <v>8264</v>
      </c>
      <c r="H20" s="142">
        <f t="shared" si="3"/>
        <v>260</v>
      </c>
      <c r="I20" s="49">
        <v>8279</v>
      </c>
      <c r="J20" s="142">
        <f t="shared" si="4"/>
        <v>15</v>
      </c>
      <c r="K20" s="49">
        <v>8233</v>
      </c>
      <c r="L20" s="142">
        <f t="shared" si="5"/>
        <v>-46</v>
      </c>
      <c r="M20" s="144"/>
      <c r="N20" s="142"/>
      <c r="O20" s="142"/>
      <c r="P20" s="142"/>
      <c r="Q20" s="142"/>
      <c r="R20" s="142"/>
    </row>
    <row r="21" spans="2:18" ht="13.5" customHeight="1">
      <c r="B21" s="140"/>
      <c r="C21" s="143" t="s">
        <v>901</v>
      </c>
      <c r="D21" s="49">
        <v>10016</v>
      </c>
      <c r="E21" s="49">
        <v>10301</v>
      </c>
      <c r="F21" s="142">
        <f t="shared" si="2"/>
        <v>285</v>
      </c>
      <c r="G21" s="49">
        <v>10593</v>
      </c>
      <c r="H21" s="142">
        <f t="shared" si="3"/>
        <v>292</v>
      </c>
      <c r="I21" s="49">
        <v>10883</v>
      </c>
      <c r="J21" s="142">
        <f t="shared" si="4"/>
        <v>290</v>
      </c>
      <c r="K21" s="49">
        <v>11189</v>
      </c>
      <c r="L21" s="142">
        <f t="shared" si="5"/>
        <v>306</v>
      </c>
      <c r="M21" s="144"/>
      <c r="N21" s="142"/>
      <c r="O21" s="142"/>
      <c r="P21" s="142"/>
      <c r="Q21" s="142"/>
      <c r="R21" s="142"/>
    </row>
    <row r="22" spans="2:18" ht="13.5" customHeight="1">
      <c r="B22" s="140"/>
      <c r="C22" s="143" t="s">
        <v>902</v>
      </c>
      <c r="D22" s="49">
        <v>8648</v>
      </c>
      <c r="E22" s="49">
        <v>8747</v>
      </c>
      <c r="F22" s="142">
        <f t="shared" si="2"/>
        <v>99</v>
      </c>
      <c r="G22" s="49">
        <v>8848</v>
      </c>
      <c r="H22" s="142">
        <f t="shared" si="3"/>
        <v>101</v>
      </c>
      <c r="I22" s="49">
        <v>8957</v>
      </c>
      <c r="J22" s="142">
        <f t="shared" si="4"/>
        <v>109</v>
      </c>
      <c r="K22" s="49">
        <v>9056</v>
      </c>
      <c r="L22" s="142">
        <f t="shared" si="5"/>
        <v>99</v>
      </c>
      <c r="M22" s="144"/>
      <c r="N22" s="142"/>
      <c r="O22" s="142"/>
      <c r="P22" s="142"/>
      <c r="Q22" s="142"/>
      <c r="R22" s="142"/>
    </row>
    <row r="23" spans="2:18" ht="13.5" customHeight="1">
      <c r="B23" s="140"/>
      <c r="C23" s="143" t="s">
        <v>903</v>
      </c>
      <c r="D23" s="49">
        <v>5684</v>
      </c>
      <c r="E23" s="49">
        <v>5655</v>
      </c>
      <c r="F23" s="142">
        <f t="shared" si="2"/>
        <v>-29</v>
      </c>
      <c r="G23" s="49">
        <v>5619</v>
      </c>
      <c r="H23" s="142">
        <f t="shared" si="3"/>
        <v>-36</v>
      </c>
      <c r="I23" s="49">
        <v>5647</v>
      </c>
      <c r="J23" s="142">
        <f t="shared" si="4"/>
        <v>28</v>
      </c>
      <c r="K23" s="49">
        <v>5645</v>
      </c>
      <c r="L23" s="142">
        <f t="shared" si="5"/>
        <v>-2</v>
      </c>
      <c r="M23" s="144"/>
      <c r="N23" s="142"/>
      <c r="O23" s="142"/>
      <c r="P23" s="142"/>
      <c r="Q23" s="142"/>
      <c r="R23" s="142"/>
    </row>
    <row r="24" spans="2:18" ht="13.5" customHeight="1">
      <c r="B24" s="140"/>
      <c r="C24" s="143" t="s">
        <v>904</v>
      </c>
      <c r="D24" s="49">
        <v>8659</v>
      </c>
      <c r="E24" s="49">
        <v>8600</v>
      </c>
      <c r="F24" s="142">
        <f t="shared" si="2"/>
        <v>-59</v>
      </c>
      <c r="G24" s="49">
        <v>8632</v>
      </c>
      <c r="H24" s="142">
        <f t="shared" si="3"/>
        <v>32</v>
      </c>
      <c r="I24" s="49">
        <v>8716</v>
      </c>
      <c r="J24" s="142">
        <f t="shared" si="4"/>
        <v>84</v>
      </c>
      <c r="K24" s="49">
        <v>8757</v>
      </c>
      <c r="L24" s="142">
        <f t="shared" si="5"/>
        <v>41</v>
      </c>
      <c r="M24" s="144"/>
      <c r="N24" s="142"/>
      <c r="O24" s="142"/>
      <c r="P24" s="142"/>
      <c r="Q24" s="142"/>
      <c r="R24" s="142"/>
    </row>
    <row r="25" spans="2:18" s="126" customFormat="1" ht="13.5" customHeight="1">
      <c r="B25" s="1325" t="s">
        <v>945</v>
      </c>
      <c r="C25" s="1326"/>
      <c r="D25" s="136">
        <f aca="true" t="shared" si="6" ref="D25:L25">SUM(D27,D31,D37,D40,D49,D53,D58,D67,D70)</f>
        <v>87030</v>
      </c>
      <c r="E25" s="136">
        <f t="shared" si="6"/>
        <v>86815</v>
      </c>
      <c r="F25" s="136">
        <f t="shared" si="6"/>
        <v>-215</v>
      </c>
      <c r="G25" s="136">
        <f t="shared" si="6"/>
        <v>86735</v>
      </c>
      <c r="H25" s="136">
        <f t="shared" si="6"/>
        <v>-80</v>
      </c>
      <c r="I25" s="136">
        <f t="shared" si="6"/>
        <v>86580</v>
      </c>
      <c r="J25" s="136">
        <f t="shared" si="6"/>
        <v>-155</v>
      </c>
      <c r="K25" s="136">
        <f t="shared" si="6"/>
        <v>86420</v>
      </c>
      <c r="L25" s="136">
        <f t="shared" si="6"/>
        <v>-160</v>
      </c>
      <c r="M25" s="146"/>
      <c r="N25" s="147"/>
      <c r="O25" s="147"/>
      <c r="P25" s="147"/>
      <c r="Q25" s="147"/>
      <c r="R25" s="147"/>
    </row>
    <row r="26" spans="2:18" ht="6" customHeight="1">
      <c r="B26" s="148"/>
      <c r="C26" s="149"/>
      <c r="D26" s="131"/>
      <c r="E26" s="131"/>
      <c r="F26" s="131"/>
      <c r="G26" s="131"/>
      <c r="H26" s="131"/>
      <c r="I26" s="131"/>
      <c r="J26" s="131"/>
      <c r="K26" s="131"/>
      <c r="L26" s="131"/>
      <c r="M26" s="144"/>
      <c r="N26" s="142"/>
      <c r="O26" s="142"/>
      <c r="P26" s="142"/>
      <c r="Q26" s="142"/>
      <c r="R26" s="142"/>
    </row>
    <row r="27" spans="2:18" s="126" customFormat="1" ht="13.5" customHeight="1">
      <c r="B27" s="1325" t="s">
        <v>982</v>
      </c>
      <c r="C27" s="1326"/>
      <c r="D27" s="136">
        <f aca="true" t="shared" si="7" ref="D27:L27">SUM(D28:D29)</f>
        <v>5684</v>
      </c>
      <c r="E27" s="136">
        <f t="shared" si="7"/>
        <v>5755</v>
      </c>
      <c r="F27" s="136">
        <f t="shared" si="7"/>
        <v>71</v>
      </c>
      <c r="G27" s="136">
        <f t="shared" si="7"/>
        <v>5802</v>
      </c>
      <c r="H27" s="136">
        <f t="shared" si="7"/>
        <v>47</v>
      </c>
      <c r="I27" s="136">
        <f t="shared" si="7"/>
        <v>5799</v>
      </c>
      <c r="J27" s="136">
        <f t="shared" si="7"/>
        <v>-3</v>
      </c>
      <c r="K27" s="136">
        <f t="shared" si="7"/>
        <v>5815</v>
      </c>
      <c r="L27" s="136">
        <f t="shared" si="7"/>
        <v>16</v>
      </c>
      <c r="M27" s="146"/>
      <c r="N27" s="147"/>
      <c r="O27" s="147"/>
      <c r="P27" s="147"/>
      <c r="Q27" s="147"/>
      <c r="R27" s="147"/>
    </row>
    <row r="28" spans="2:18" ht="13.5" customHeight="1">
      <c r="B28" s="140"/>
      <c r="C28" s="143" t="s">
        <v>905</v>
      </c>
      <c r="D28" s="49">
        <v>3210</v>
      </c>
      <c r="E28" s="49">
        <v>3270</v>
      </c>
      <c r="F28" s="142">
        <f>+E28-D28</f>
        <v>60</v>
      </c>
      <c r="G28" s="49">
        <v>3291</v>
      </c>
      <c r="H28" s="142">
        <f>+G28-E28</f>
        <v>21</v>
      </c>
      <c r="I28" s="49">
        <v>3294</v>
      </c>
      <c r="J28" s="142">
        <f>+I28-G28</f>
        <v>3</v>
      </c>
      <c r="K28" s="49">
        <v>3295</v>
      </c>
      <c r="L28" s="142">
        <f>K28-I28</f>
        <v>1</v>
      </c>
      <c r="M28" s="144"/>
      <c r="N28" s="142"/>
      <c r="O28" s="142"/>
      <c r="P28" s="142"/>
      <c r="Q28" s="142"/>
      <c r="R28" s="142"/>
    </row>
    <row r="29" spans="2:18" ht="13.5" customHeight="1">
      <c r="B29" s="140"/>
      <c r="C29" s="143" t="s">
        <v>906</v>
      </c>
      <c r="D29" s="49">
        <v>2474</v>
      </c>
      <c r="E29" s="49">
        <v>2485</v>
      </c>
      <c r="F29" s="142">
        <f>+E29-D29</f>
        <v>11</v>
      </c>
      <c r="G29" s="49">
        <v>2511</v>
      </c>
      <c r="H29" s="142">
        <f>+G29-E29</f>
        <v>26</v>
      </c>
      <c r="I29" s="49">
        <v>2505</v>
      </c>
      <c r="J29" s="142">
        <f>+I29-G29</f>
        <v>-6</v>
      </c>
      <c r="K29" s="49">
        <v>2520</v>
      </c>
      <c r="L29" s="142">
        <f>K29-I29</f>
        <v>15</v>
      </c>
      <c r="M29" s="144"/>
      <c r="N29" s="142"/>
      <c r="O29" s="142"/>
      <c r="P29" s="142"/>
      <c r="Q29" s="142"/>
      <c r="R29" s="142"/>
    </row>
    <row r="30" spans="2:18" ht="6" customHeight="1">
      <c r="B30" s="140"/>
      <c r="C30" s="143"/>
      <c r="D30" s="49"/>
      <c r="E30" s="49"/>
      <c r="F30" s="142"/>
      <c r="G30" s="49"/>
      <c r="H30" s="142"/>
      <c r="I30" s="49"/>
      <c r="J30" s="142"/>
      <c r="K30" s="49"/>
      <c r="L30" s="142"/>
      <c r="M30" s="144"/>
      <c r="N30" s="142"/>
      <c r="O30" s="142"/>
      <c r="P30" s="142"/>
      <c r="Q30" s="142"/>
      <c r="R30" s="142"/>
    </row>
    <row r="31" spans="2:18" s="150" customFormat="1" ht="13.5" customHeight="1">
      <c r="B31" s="1325" t="s">
        <v>983</v>
      </c>
      <c r="C31" s="1326"/>
      <c r="D31" s="151">
        <f aca="true" t="shared" si="8" ref="D31:L31">SUM(D32:D35)</f>
        <v>12942</v>
      </c>
      <c r="E31" s="151">
        <f t="shared" si="8"/>
        <v>12870</v>
      </c>
      <c r="F31" s="151">
        <f t="shared" si="8"/>
        <v>-72</v>
      </c>
      <c r="G31" s="151">
        <f t="shared" si="8"/>
        <v>12803</v>
      </c>
      <c r="H31" s="151">
        <f t="shared" si="8"/>
        <v>-67</v>
      </c>
      <c r="I31" s="151">
        <f t="shared" si="8"/>
        <v>12766</v>
      </c>
      <c r="J31" s="151">
        <f t="shared" si="8"/>
        <v>-37</v>
      </c>
      <c r="K31" s="151">
        <f t="shared" si="8"/>
        <v>12736</v>
      </c>
      <c r="L31" s="151">
        <f t="shared" si="8"/>
        <v>-30</v>
      </c>
      <c r="M31" s="152"/>
      <c r="N31" s="153"/>
      <c r="O31" s="153"/>
      <c r="P31" s="153"/>
      <c r="Q31" s="153"/>
      <c r="R31" s="153"/>
    </row>
    <row r="32" spans="2:18" ht="13.5" customHeight="1">
      <c r="B32" s="140"/>
      <c r="C32" s="143" t="s">
        <v>907</v>
      </c>
      <c r="D32" s="49">
        <v>4871</v>
      </c>
      <c r="E32" s="49">
        <v>4858</v>
      </c>
      <c r="F32" s="142">
        <f>+E32-D32</f>
        <v>-13</v>
      </c>
      <c r="G32" s="49">
        <v>4882</v>
      </c>
      <c r="H32" s="142">
        <f>+G32-E32</f>
        <v>24</v>
      </c>
      <c r="I32" s="49">
        <v>4885</v>
      </c>
      <c r="J32" s="142">
        <f>+I32-G32</f>
        <v>3</v>
      </c>
      <c r="K32" s="49">
        <v>4890</v>
      </c>
      <c r="L32" s="142">
        <f>K32-I32</f>
        <v>5</v>
      </c>
      <c r="M32" s="144"/>
      <c r="N32" s="142"/>
      <c r="O32" s="142"/>
      <c r="P32" s="142"/>
      <c r="Q32" s="142"/>
      <c r="R32" s="142"/>
    </row>
    <row r="33" spans="2:18" ht="13.5" customHeight="1">
      <c r="B33" s="140"/>
      <c r="C33" s="143" t="s">
        <v>908</v>
      </c>
      <c r="D33" s="49">
        <v>2423</v>
      </c>
      <c r="E33" s="49">
        <v>2407</v>
      </c>
      <c r="F33" s="142">
        <f>+E33-D33</f>
        <v>-16</v>
      </c>
      <c r="G33" s="49">
        <v>2387</v>
      </c>
      <c r="H33" s="142">
        <f>+G33-E33</f>
        <v>-20</v>
      </c>
      <c r="I33" s="49">
        <v>2390</v>
      </c>
      <c r="J33" s="142">
        <f>+I33-G33</f>
        <v>3</v>
      </c>
      <c r="K33" s="49">
        <v>2375</v>
      </c>
      <c r="L33" s="142">
        <f>K33-I33</f>
        <v>-15</v>
      </c>
      <c r="M33" s="144"/>
      <c r="N33" s="142"/>
      <c r="O33" s="142"/>
      <c r="P33" s="142"/>
      <c r="Q33" s="142"/>
      <c r="R33" s="142"/>
    </row>
    <row r="34" spans="2:18" ht="13.5" customHeight="1">
      <c r="B34" s="140"/>
      <c r="C34" s="143" t="s">
        <v>909</v>
      </c>
      <c r="D34" s="49">
        <v>2732</v>
      </c>
      <c r="E34" s="49">
        <v>2705</v>
      </c>
      <c r="F34" s="142">
        <f>+E34-D34</f>
        <v>-27</v>
      </c>
      <c r="G34" s="49">
        <v>2671</v>
      </c>
      <c r="H34" s="142">
        <f>+G34-E34</f>
        <v>-34</v>
      </c>
      <c r="I34" s="49">
        <v>2641</v>
      </c>
      <c r="J34" s="142">
        <f>+I34-G34</f>
        <v>-30</v>
      </c>
      <c r="K34" s="49">
        <v>2630</v>
      </c>
      <c r="L34" s="142">
        <f>K34-I34</f>
        <v>-11</v>
      </c>
      <c r="M34" s="144"/>
      <c r="N34" s="142"/>
      <c r="O34" s="142"/>
      <c r="P34" s="142"/>
      <c r="Q34" s="142"/>
      <c r="R34" s="142"/>
    </row>
    <row r="35" spans="2:18" ht="13.5" customHeight="1">
      <c r="B35" s="140"/>
      <c r="C35" s="143" t="s">
        <v>910</v>
      </c>
      <c r="D35" s="49">
        <v>2916</v>
      </c>
      <c r="E35" s="49">
        <v>2900</v>
      </c>
      <c r="F35" s="142">
        <f>+E35-D35</f>
        <v>-16</v>
      </c>
      <c r="G35" s="49">
        <v>2863</v>
      </c>
      <c r="H35" s="142">
        <f>+G35-E35</f>
        <v>-37</v>
      </c>
      <c r="I35" s="49">
        <v>2850</v>
      </c>
      <c r="J35" s="142">
        <f>+I35-G35</f>
        <v>-13</v>
      </c>
      <c r="K35" s="49">
        <v>2841</v>
      </c>
      <c r="L35" s="142">
        <f>K35-I35</f>
        <v>-9</v>
      </c>
      <c r="M35" s="144"/>
      <c r="N35" s="142"/>
      <c r="O35" s="142"/>
      <c r="P35" s="142"/>
      <c r="Q35" s="142"/>
      <c r="R35" s="142"/>
    </row>
    <row r="36" spans="2:18" ht="6" customHeight="1">
      <c r="B36" s="140"/>
      <c r="C36" s="143"/>
      <c r="D36" s="49"/>
      <c r="E36" s="49"/>
      <c r="F36" s="142"/>
      <c r="G36" s="49"/>
      <c r="H36" s="142"/>
      <c r="I36" s="49"/>
      <c r="J36" s="142"/>
      <c r="K36" s="49"/>
      <c r="L36" s="142"/>
      <c r="M36" s="144"/>
      <c r="N36" s="142"/>
      <c r="O36" s="142"/>
      <c r="P36" s="142"/>
      <c r="Q36" s="142"/>
      <c r="R36" s="142"/>
    </row>
    <row r="37" spans="2:18" s="150" customFormat="1" ht="13.5" customHeight="1">
      <c r="B37" s="1325" t="s">
        <v>984</v>
      </c>
      <c r="C37" s="1326"/>
      <c r="D37" s="151">
        <f aca="true" t="shared" si="9" ref="D37:L37">SUM(D38)</f>
        <v>2498</v>
      </c>
      <c r="E37" s="151">
        <f t="shared" si="9"/>
        <v>2487</v>
      </c>
      <c r="F37" s="151">
        <f t="shared" si="9"/>
        <v>-11</v>
      </c>
      <c r="G37" s="151">
        <f t="shared" si="9"/>
        <v>2485</v>
      </c>
      <c r="H37" s="151">
        <f t="shared" si="9"/>
        <v>-2</v>
      </c>
      <c r="I37" s="151">
        <f t="shared" si="9"/>
        <v>2485</v>
      </c>
      <c r="J37" s="151">
        <f t="shared" si="9"/>
        <v>0</v>
      </c>
      <c r="K37" s="151">
        <f t="shared" si="9"/>
        <v>2467</v>
      </c>
      <c r="L37" s="151">
        <f t="shared" si="9"/>
        <v>-18</v>
      </c>
      <c r="M37" s="152"/>
      <c r="N37" s="153"/>
      <c r="O37" s="153"/>
      <c r="P37" s="153"/>
      <c r="Q37" s="153"/>
      <c r="R37" s="153"/>
    </row>
    <row r="38" spans="2:18" ht="13.5" customHeight="1">
      <c r="B38" s="140"/>
      <c r="C38" s="143" t="s">
        <v>911</v>
      </c>
      <c r="D38" s="49">
        <v>2498</v>
      </c>
      <c r="E38" s="49">
        <v>2487</v>
      </c>
      <c r="F38" s="142">
        <f>+E38-D38</f>
        <v>-11</v>
      </c>
      <c r="G38" s="49">
        <v>2485</v>
      </c>
      <c r="H38" s="142">
        <f>+G38-E38</f>
        <v>-2</v>
      </c>
      <c r="I38" s="49">
        <v>2485</v>
      </c>
      <c r="J38" s="154">
        <f>+I38-G38</f>
        <v>0</v>
      </c>
      <c r="K38" s="49">
        <v>2467</v>
      </c>
      <c r="L38" s="142">
        <f>K38-I38</f>
        <v>-18</v>
      </c>
      <c r="M38" s="144"/>
      <c r="N38" s="142"/>
      <c r="O38" s="142"/>
      <c r="P38" s="142"/>
      <c r="Q38" s="142"/>
      <c r="R38" s="142"/>
    </row>
    <row r="39" spans="2:18" ht="7.5" customHeight="1">
      <c r="B39" s="140"/>
      <c r="C39" s="143"/>
      <c r="D39" s="49"/>
      <c r="E39" s="49"/>
      <c r="F39" s="142"/>
      <c r="G39" s="49"/>
      <c r="H39" s="142"/>
      <c r="I39" s="49"/>
      <c r="J39" s="154"/>
      <c r="K39" s="49"/>
      <c r="L39" s="142"/>
      <c r="M39" s="144"/>
      <c r="N39" s="142"/>
      <c r="O39" s="142"/>
      <c r="P39" s="142"/>
      <c r="Q39" s="142"/>
      <c r="R39" s="142"/>
    </row>
    <row r="40" spans="2:18" s="150" customFormat="1" ht="13.5" customHeight="1">
      <c r="B40" s="1325" t="s">
        <v>985</v>
      </c>
      <c r="C40" s="1326"/>
      <c r="D40" s="151">
        <f aca="true" t="shared" si="10" ref="D40:L40">SUM(D41:D47)</f>
        <v>13888</v>
      </c>
      <c r="E40" s="151">
        <f t="shared" si="10"/>
        <v>13855</v>
      </c>
      <c r="F40" s="151">
        <f t="shared" si="10"/>
        <v>-33</v>
      </c>
      <c r="G40" s="151">
        <f t="shared" si="10"/>
        <v>13831</v>
      </c>
      <c r="H40" s="151">
        <f t="shared" si="10"/>
        <v>-24</v>
      </c>
      <c r="I40" s="151">
        <f t="shared" si="10"/>
        <v>13827</v>
      </c>
      <c r="J40" s="151">
        <f t="shared" si="10"/>
        <v>-4</v>
      </c>
      <c r="K40" s="151">
        <f t="shared" si="10"/>
        <v>13784</v>
      </c>
      <c r="L40" s="151">
        <f t="shared" si="10"/>
        <v>-43</v>
      </c>
      <c r="M40" s="152"/>
      <c r="N40" s="153"/>
      <c r="O40" s="153"/>
      <c r="P40" s="153"/>
      <c r="Q40" s="153"/>
      <c r="R40" s="153"/>
    </row>
    <row r="41" spans="2:18" ht="13.5" customHeight="1">
      <c r="B41" s="140"/>
      <c r="C41" s="143" t="s">
        <v>912</v>
      </c>
      <c r="D41" s="49">
        <v>1728</v>
      </c>
      <c r="E41" s="49">
        <v>1722</v>
      </c>
      <c r="F41" s="142">
        <f aca="true" t="shared" si="11" ref="F41:F47">+E41-D41</f>
        <v>-6</v>
      </c>
      <c r="G41" s="49">
        <v>1729</v>
      </c>
      <c r="H41" s="142">
        <f aca="true" t="shared" si="12" ref="H41:H47">+G41-E41</f>
        <v>7</v>
      </c>
      <c r="I41" s="49">
        <v>1716</v>
      </c>
      <c r="J41" s="142">
        <f aca="true" t="shared" si="13" ref="J41:J47">+I41-G41</f>
        <v>-13</v>
      </c>
      <c r="K41" s="49">
        <v>1716</v>
      </c>
      <c r="L41" s="142">
        <f aca="true" t="shared" si="14" ref="L41:L47">K41-I41</f>
        <v>0</v>
      </c>
      <c r="M41" s="144"/>
      <c r="N41" s="142"/>
      <c r="O41" s="142"/>
      <c r="P41" s="142"/>
      <c r="Q41" s="142"/>
      <c r="R41" s="142"/>
    </row>
    <row r="42" spans="2:18" ht="13.5" customHeight="1">
      <c r="B42" s="140"/>
      <c r="C42" s="143" t="s">
        <v>913</v>
      </c>
      <c r="D42" s="49">
        <v>2949</v>
      </c>
      <c r="E42" s="49">
        <v>2968</v>
      </c>
      <c r="F42" s="142">
        <f t="shared" si="11"/>
        <v>19</v>
      </c>
      <c r="G42" s="49">
        <v>2985</v>
      </c>
      <c r="H42" s="142">
        <f t="shared" si="12"/>
        <v>17</v>
      </c>
      <c r="I42" s="49">
        <v>3004</v>
      </c>
      <c r="J42" s="142">
        <f t="shared" si="13"/>
        <v>19</v>
      </c>
      <c r="K42" s="49">
        <v>3001</v>
      </c>
      <c r="L42" s="142">
        <f t="shared" si="14"/>
        <v>-3</v>
      </c>
      <c r="M42" s="144"/>
      <c r="N42" s="142"/>
      <c r="O42" s="142"/>
      <c r="P42" s="142"/>
      <c r="Q42" s="142"/>
      <c r="R42" s="142"/>
    </row>
    <row r="43" spans="2:18" ht="13.5" customHeight="1">
      <c r="B43" s="140"/>
      <c r="C43" s="143" t="s">
        <v>914</v>
      </c>
      <c r="D43" s="49">
        <v>1762</v>
      </c>
      <c r="E43" s="49">
        <v>1752</v>
      </c>
      <c r="F43" s="142">
        <f t="shared" si="11"/>
        <v>-10</v>
      </c>
      <c r="G43" s="49">
        <v>1739</v>
      </c>
      <c r="H43" s="142">
        <f t="shared" si="12"/>
        <v>-13</v>
      </c>
      <c r="I43" s="49">
        <v>1725</v>
      </c>
      <c r="J43" s="142">
        <f t="shared" si="13"/>
        <v>-14</v>
      </c>
      <c r="K43" s="49">
        <v>1712</v>
      </c>
      <c r="L43" s="142">
        <f t="shared" si="14"/>
        <v>-13</v>
      </c>
      <c r="M43" s="144"/>
      <c r="N43" s="142"/>
      <c r="O43" s="142"/>
      <c r="P43" s="142"/>
      <c r="Q43" s="142"/>
      <c r="R43" s="142"/>
    </row>
    <row r="44" spans="2:18" ht="13.5" customHeight="1">
      <c r="B44" s="140"/>
      <c r="C44" s="143" t="s">
        <v>915</v>
      </c>
      <c r="D44" s="49">
        <v>3084</v>
      </c>
      <c r="E44" s="49">
        <v>3065</v>
      </c>
      <c r="F44" s="142">
        <f t="shared" si="11"/>
        <v>-19</v>
      </c>
      <c r="G44" s="49">
        <v>3054</v>
      </c>
      <c r="H44" s="142">
        <f t="shared" si="12"/>
        <v>-11</v>
      </c>
      <c r="I44" s="49">
        <v>3070</v>
      </c>
      <c r="J44" s="142">
        <f t="shared" si="13"/>
        <v>16</v>
      </c>
      <c r="K44" s="49">
        <v>3065</v>
      </c>
      <c r="L44" s="142">
        <f t="shared" si="14"/>
        <v>-5</v>
      </c>
      <c r="M44" s="144"/>
      <c r="N44" s="142"/>
      <c r="O44" s="142"/>
      <c r="P44" s="142"/>
      <c r="Q44" s="142"/>
      <c r="R44" s="142"/>
    </row>
    <row r="45" spans="2:18" ht="13.5" customHeight="1">
      <c r="B45" s="140"/>
      <c r="C45" s="143" t="s">
        <v>916</v>
      </c>
      <c r="D45" s="49">
        <v>1211</v>
      </c>
      <c r="E45" s="49">
        <v>1206</v>
      </c>
      <c r="F45" s="142">
        <f t="shared" si="11"/>
        <v>-5</v>
      </c>
      <c r="G45" s="49">
        <v>1186</v>
      </c>
      <c r="H45" s="142">
        <f t="shared" si="12"/>
        <v>-20</v>
      </c>
      <c r="I45" s="49">
        <v>1182</v>
      </c>
      <c r="J45" s="142">
        <f t="shared" si="13"/>
        <v>-4</v>
      </c>
      <c r="K45" s="49">
        <v>1173</v>
      </c>
      <c r="L45" s="142">
        <f t="shared" si="14"/>
        <v>-9</v>
      </c>
      <c r="M45" s="144"/>
      <c r="N45" s="142"/>
      <c r="O45" s="142"/>
      <c r="P45" s="142"/>
      <c r="Q45" s="142"/>
      <c r="R45" s="142"/>
    </row>
    <row r="46" spans="2:18" ht="13.5" customHeight="1">
      <c r="B46" s="140"/>
      <c r="C46" s="143" t="s">
        <v>917</v>
      </c>
      <c r="D46" s="49">
        <v>1427</v>
      </c>
      <c r="E46" s="49">
        <v>1418</v>
      </c>
      <c r="F46" s="142">
        <f t="shared" si="11"/>
        <v>-9</v>
      </c>
      <c r="G46" s="49">
        <v>1422</v>
      </c>
      <c r="H46" s="142">
        <f t="shared" si="12"/>
        <v>4</v>
      </c>
      <c r="I46" s="49">
        <v>1424</v>
      </c>
      <c r="J46" s="142">
        <f t="shared" si="13"/>
        <v>2</v>
      </c>
      <c r="K46" s="49">
        <v>1419</v>
      </c>
      <c r="L46" s="142">
        <f t="shared" si="14"/>
        <v>-5</v>
      </c>
      <c r="M46" s="144"/>
      <c r="N46" s="142"/>
      <c r="O46" s="142"/>
      <c r="P46" s="142"/>
      <c r="Q46" s="142"/>
      <c r="R46" s="142"/>
    </row>
    <row r="47" spans="2:18" ht="13.5" customHeight="1">
      <c r="B47" s="140"/>
      <c r="C47" s="143" t="s">
        <v>918</v>
      </c>
      <c r="D47" s="49">
        <v>1727</v>
      </c>
      <c r="E47" s="49">
        <v>1724</v>
      </c>
      <c r="F47" s="142">
        <f t="shared" si="11"/>
        <v>-3</v>
      </c>
      <c r="G47" s="49">
        <v>1716</v>
      </c>
      <c r="H47" s="142">
        <f t="shared" si="12"/>
        <v>-8</v>
      </c>
      <c r="I47" s="49">
        <v>1706</v>
      </c>
      <c r="J47" s="142">
        <f t="shared" si="13"/>
        <v>-10</v>
      </c>
      <c r="K47" s="49">
        <v>1698</v>
      </c>
      <c r="L47" s="142">
        <f t="shared" si="14"/>
        <v>-8</v>
      </c>
      <c r="M47" s="144"/>
      <c r="N47" s="142"/>
      <c r="O47" s="142"/>
      <c r="P47" s="142"/>
      <c r="Q47" s="142"/>
      <c r="R47" s="142"/>
    </row>
    <row r="48" spans="2:18" ht="6" customHeight="1">
      <c r="B48" s="140"/>
      <c r="C48" s="143"/>
      <c r="D48" s="49"/>
      <c r="E48" s="49"/>
      <c r="F48" s="142"/>
      <c r="G48" s="49"/>
      <c r="H48" s="142"/>
      <c r="I48" s="49"/>
      <c r="J48" s="142"/>
      <c r="K48" s="49"/>
      <c r="L48" s="142"/>
      <c r="M48" s="144"/>
      <c r="N48" s="142"/>
      <c r="O48" s="142"/>
      <c r="P48" s="142"/>
      <c r="Q48" s="142"/>
      <c r="R48" s="142"/>
    </row>
    <row r="49" spans="2:18" s="150" customFormat="1" ht="13.5" customHeight="1">
      <c r="B49" s="1325" t="s">
        <v>986</v>
      </c>
      <c r="C49" s="1326"/>
      <c r="D49" s="151">
        <f aca="true" t="shared" si="15" ref="D49:L49">SUM(D50:D51)</f>
        <v>11031</v>
      </c>
      <c r="E49" s="151">
        <f t="shared" si="15"/>
        <v>11001</v>
      </c>
      <c r="F49" s="151">
        <f t="shared" si="15"/>
        <v>-30</v>
      </c>
      <c r="G49" s="151">
        <f t="shared" si="15"/>
        <v>11113</v>
      </c>
      <c r="H49" s="151">
        <f t="shared" si="15"/>
        <v>112</v>
      </c>
      <c r="I49" s="151">
        <f t="shared" si="15"/>
        <v>11109</v>
      </c>
      <c r="J49" s="151">
        <f t="shared" si="15"/>
        <v>-4</v>
      </c>
      <c r="K49" s="151">
        <f t="shared" si="15"/>
        <v>11075</v>
      </c>
      <c r="L49" s="151">
        <f t="shared" si="15"/>
        <v>-34</v>
      </c>
      <c r="M49" s="152"/>
      <c r="N49" s="153"/>
      <c r="O49" s="153"/>
      <c r="P49" s="153"/>
      <c r="Q49" s="153"/>
      <c r="R49" s="153"/>
    </row>
    <row r="50" spans="2:18" ht="13.5" customHeight="1">
      <c r="B50" s="140"/>
      <c r="C50" s="143" t="s">
        <v>919</v>
      </c>
      <c r="D50" s="49">
        <v>6007</v>
      </c>
      <c r="E50" s="49">
        <v>6012</v>
      </c>
      <c r="F50" s="142">
        <f>+E50-D50</f>
        <v>5</v>
      </c>
      <c r="G50" s="49">
        <v>6186</v>
      </c>
      <c r="H50" s="142">
        <f>+G50-E50</f>
        <v>174</v>
      </c>
      <c r="I50" s="49">
        <v>6207</v>
      </c>
      <c r="J50" s="142">
        <f>+I50-G50</f>
        <v>21</v>
      </c>
      <c r="K50" s="49">
        <v>6212</v>
      </c>
      <c r="L50" s="142">
        <f>K50-I50</f>
        <v>5</v>
      </c>
      <c r="M50" s="144"/>
      <c r="N50" s="142"/>
      <c r="O50" s="142"/>
      <c r="P50" s="142"/>
      <c r="Q50" s="142"/>
      <c r="R50" s="142"/>
    </row>
    <row r="51" spans="2:18" ht="13.5" customHeight="1">
      <c r="B51" s="140"/>
      <c r="C51" s="143" t="s">
        <v>920</v>
      </c>
      <c r="D51" s="49">
        <v>5024</v>
      </c>
      <c r="E51" s="49">
        <v>4989</v>
      </c>
      <c r="F51" s="142">
        <f>+E51-D51</f>
        <v>-35</v>
      </c>
      <c r="G51" s="49">
        <v>4927</v>
      </c>
      <c r="H51" s="142">
        <f>+G51-E51</f>
        <v>-62</v>
      </c>
      <c r="I51" s="49">
        <v>4902</v>
      </c>
      <c r="J51" s="142">
        <f>+I51-G51</f>
        <v>-25</v>
      </c>
      <c r="K51" s="49">
        <v>4863</v>
      </c>
      <c r="L51" s="142">
        <f>K51-I51</f>
        <v>-39</v>
      </c>
      <c r="M51" s="144"/>
      <c r="N51" s="142"/>
      <c r="O51" s="142"/>
      <c r="P51" s="142"/>
      <c r="Q51" s="142"/>
      <c r="R51" s="142"/>
    </row>
    <row r="52" spans="2:18" ht="6" customHeight="1">
      <c r="B52" s="140"/>
      <c r="C52" s="143"/>
      <c r="D52" s="49"/>
      <c r="E52" s="49"/>
      <c r="F52" s="142"/>
      <c r="G52" s="49"/>
      <c r="H52" s="142"/>
      <c r="I52" s="49"/>
      <c r="J52" s="142"/>
      <c r="K52" s="49"/>
      <c r="L52" s="142"/>
      <c r="M52" s="144"/>
      <c r="N52" s="142"/>
      <c r="O52" s="142"/>
      <c r="P52" s="142"/>
      <c r="Q52" s="142"/>
      <c r="R52" s="142"/>
    </row>
    <row r="53" spans="2:18" s="150" customFormat="1" ht="13.5" customHeight="1">
      <c r="B53" s="1325" t="s">
        <v>987</v>
      </c>
      <c r="C53" s="1326"/>
      <c r="D53" s="151">
        <f aca="true" t="shared" si="16" ref="D53:L53">SUM(D54:D56)</f>
        <v>10674</v>
      </c>
      <c r="E53" s="151">
        <f t="shared" si="16"/>
        <v>10570</v>
      </c>
      <c r="F53" s="151">
        <f t="shared" si="16"/>
        <v>-104</v>
      </c>
      <c r="G53" s="151">
        <f t="shared" si="16"/>
        <v>10513</v>
      </c>
      <c r="H53" s="151">
        <f t="shared" si="16"/>
        <v>-57</v>
      </c>
      <c r="I53" s="151">
        <f t="shared" si="16"/>
        <v>10437</v>
      </c>
      <c r="J53" s="151">
        <f t="shared" si="16"/>
        <v>-76</v>
      </c>
      <c r="K53" s="151">
        <f t="shared" si="16"/>
        <v>10418</v>
      </c>
      <c r="L53" s="151">
        <f t="shared" si="16"/>
        <v>-19</v>
      </c>
      <c r="M53" s="152"/>
      <c r="N53" s="153"/>
      <c r="O53" s="153"/>
      <c r="P53" s="153"/>
      <c r="Q53" s="153"/>
      <c r="R53" s="153"/>
    </row>
    <row r="54" spans="2:18" ht="13.5" customHeight="1">
      <c r="B54" s="140"/>
      <c r="C54" s="143" t="s">
        <v>921</v>
      </c>
      <c r="D54" s="49">
        <v>3447</v>
      </c>
      <c r="E54" s="49">
        <v>3413</v>
      </c>
      <c r="F54" s="142">
        <f>+E54-D54</f>
        <v>-34</v>
      </c>
      <c r="G54" s="49">
        <v>3410</v>
      </c>
      <c r="H54" s="142">
        <f>+G54-E54</f>
        <v>-3</v>
      </c>
      <c r="I54" s="49">
        <v>3370</v>
      </c>
      <c r="J54" s="142">
        <f>+I54-G54</f>
        <v>-40</v>
      </c>
      <c r="K54" s="49">
        <v>3352</v>
      </c>
      <c r="L54" s="142">
        <f>K54-I54</f>
        <v>-18</v>
      </c>
      <c r="M54" s="144"/>
      <c r="N54" s="142"/>
      <c r="O54" s="142"/>
      <c r="P54" s="142"/>
      <c r="Q54" s="142"/>
      <c r="R54" s="142"/>
    </row>
    <row r="55" spans="2:18" ht="13.5" customHeight="1">
      <c r="B55" s="140"/>
      <c r="C55" s="143" t="s">
        <v>922</v>
      </c>
      <c r="D55" s="49">
        <v>4529</v>
      </c>
      <c r="E55" s="49">
        <v>4528</v>
      </c>
      <c r="F55" s="142">
        <f>+E55-D55</f>
        <v>-1</v>
      </c>
      <c r="G55" s="49">
        <v>4520</v>
      </c>
      <c r="H55" s="142">
        <f>+G55-E55</f>
        <v>-8</v>
      </c>
      <c r="I55" s="49">
        <v>4520</v>
      </c>
      <c r="J55" s="142">
        <f>+I55-G55</f>
        <v>0</v>
      </c>
      <c r="K55" s="49">
        <v>4524</v>
      </c>
      <c r="L55" s="142">
        <f>K55-I55</f>
        <v>4</v>
      </c>
      <c r="M55" s="144"/>
      <c r="N55" s="142"/>
      <c r="O55" s="142"/>
      <c r="P55" s="142"/>
      <c r="Q55" s="142"/>
      <c r="R55" s="142"/>
    </row>
    <row r="56" spans="2:18" ht="13.5" customHeight="1">
      <c r="B56" s="140"/>
      <c r="C56" s="143" t="s">
        <v>923</v>
      </c>
      <c r="D56" s="49">
        <v>2698</v>
      </c>
      <c r="E56" s="49">
        <v>2629</v>
      </c>
      <c r="F56" s="142">
        <f>+E56-D56</f>
        <v>-69</v>
      </c>
      <c r="G56" s="49">
        <v>2583</v>
      </c>
      <c r="H56" s="142">
        <f>+G56-E56</f>
        <v>-46</v>
      </c>
      <c r="I56" s="49">
        <v>2547</v>
      </c>
      <c r="J56" s="142">
        <f>+I56-G56</f>
        <v>-36</v>
      </c>
      <c r="K56" s="49">
        <v>2542</v>
      </c>
      <c r="L56" s="142">
        <f>K56-I56</f>
        <v>-5</v>
      </c>
      <c r="M56" s="144"/>
      <c r="N56" s="142"/>
      <c r="O56" s="142"/>
      <c r="P56" s="142"/>
      <c r="Q56" s="142"/>
      <c r="R56" s="142"/>
    </row>
    <row r="57" spans="2:18" ht="6" customHeight="1">
      <c r="B57" s="140"/>
      <c r="C57" s="143"/>
      <c r="D57" s="49"/>
      <c r="E57" s="49"/>
      <c r="F57" s="142"/>
      <c r="G57" s="49"/>
      <c r="H57" s="142"/>
      <c r="I57" s="49"/>
      <c r="J57" s="142"/>
      <c r="K57" s="49"/>
      <c r="L57" s="142"/>
      <c r="M57" s="144"/>
      <c r="N57" s="142"/>
      <c r="O57" s="142"/>
      <c r="P57" s="142"/>
      <c r="Q57" s="142"/>
      <c r="R57" s="142"/>
    </row>
    <row r="58" spans="2:18" s="150" customFormat="1" ht="13.5" customHeight="1">
      <c r="B58" s="1325" t="s">
        <v>988</v>
      </c>
      <c r="C58" s="1326"/>
      <c r="D58" s="151">
        <f aca="true" t="shared" si="17" ref="D58:L58">SUM(D59:D65)</f>
        <v>16558</v>
      </c>
      <c r="E58" s="151">
        <f t="shared" si="17"/>
        <v>16589</v>
      </c>
      <c r="F58" s="151">
        <f t="shared" si="17"/>
        <v>31</v>
      </c>
      <c r="G58" s="151">
        <f t="shared" si="17"/>
        <v>16519</v>
      </c>
      <c r="H58" s="151">
        <f t="shared" si="17"/>
        <v>-70</v>
      </c>
      <c r="I58" s="151">
        <f t="shared" si="17"/>
        <v>16511</v>
      </c>
      <c r="J58" s="151">
        <f t="shared" si="17"/>
        <v>-8</v>
      </c>
      <c r="K58" s="151">
        <f t="shared" si="17"/>
        <v>16518</v>
      </c>
      <c r="L58" s="151">
        <f t="shared" si="17"/>
        <v>7</v>
      </c>
      <c r="M58" s="152"/>
      <c r="N58" s="153"/>
      <c r="O58" s="153"/>
      <c r="P58" s="153"/>
      <c r="Q58" s="153"/>
      <c r="R58" s="153"/>
    </row>
    <row r="59" spans="2:18" ht="13.5" customHeight="1">
      <c r="B59" s="140"/>
      <c r="C59" s="143" t="s">
        <v>924</v>
      </c>
      <c r="D59" s="49">
        <v>1974</v>
      </c>
      <c r="E59" s="49">
        <v>1982</v>
      </c>
      <c r="F59" s="142">
        <f aca="true" t="shared" si="18" ref="F59:F65">+E59-D59</f>
        <v>8</v>
      </c>
      <c r="G59" s="49">
        <v>1968</v>
      </c>
      <c r="H59" s="142">
        <f aca="true" t="shared" si="19" ref="H59:H65">+G59-E59</f>
        <v>-14</v>
      </c>
      <c r="I59" s="49">
        <v>1967</v>
      </c>
      <c r="J59" s="142">
        <f aca="true" t="shared" si="20" ref="J59:J65">+I59-G59</f>
        <v>-1</v>
      </c>
      <c r="K59" s="49">
        <v>1952</v>
      </c>
      <c r="L59" s="142">
        <f aca="true" t="shared" si="21" ref="L59:L65">K59-I59</f>
        <v>-15</v>
      </c>
      <c r="M59" s="144"/>
      <c r="N59" s="142"/>
      <c r="O59" s="142"/>
      <c r="P59" s="142"/>
      <c r="Q59" s="142"/>
      <c r="R59" s="142"/>
    </row>
    <row r="60" spans="2:18" ht="13.5" customHeight="1">
      <c r="B60" s="140"/>
      <c r="C60" s="143" t="s">
        <v>925</v>
      </c>
      <c r="D60" s="49">
        <v>4186</v>
      </c>
      <c r="E60" s="49">
        <v>4215</v>
      </c>
      <c r="F60" s="142">
        <f t="shared" si="18"/>
        <v>29</v>
      </c>
      <c r="G60" s="49">
        <v>4238</v>
      </c>
      <c r="H60" s="142">
        <f t="shared" si="19"/>
        <v>23</v>
      </c>
      <c r="I60" s="49">
        <v>4269</v>
      </c>
      <c r="J60" s="142">
        <f t="shared" si="20"/>
        <v>31</v>
      </c>
      <c r="K60" s="49">
        <v>4335</v>
      </c>
      <c r="L60" s="142">
        <f t="shared" si="21"/>
        <v>66</v>
      </c>
      <c r="M60" s="144"/>
      <c r="N60" s="142"/>
      <c r="O60" s="142"/>
      <c r="P60" s="142"/>
      <c r="Q60" s="142"/>
      <c r="R60" s="142"/>
    </row>
    <row r="61" spans="2:18" ht="13.5" customHeight="1">
      <c r="B61" s="140"/>
      <c r="C61" s="143" t="s">
        <v>926</v>
      </c>
      <c r="D61" s="49">
        <v>2819</v>
      </c>
      <c r="E61" s="49">
        <v>2829</v>
      </c>
      <c r="F61" s="142">
        <f t="shared" si="18"/>
        <v>10</v>
      </c>
      <c r="G61" s="49">
        <v>2819</v>
      </c>
      <c r="H61" s="142">
        <f t="shared" si="19"/>
        <v>-10</v>
      </c>
      <c r="I61" s="49">
        <v>2816</v>
      </c>
      <c r="J61" s="142">
        <f t="shared" si="20"/>
        <v>-3</v>
      </c>
      <c r="K61" s="49">
        <v>2810</v>
      </c>
      <c r="L61" s="142">
        <f t="shared" si="21"/>
        <v>-6</v>
      </c>
      <c r="M61" s="144"/>
      <c r="N61" s="142"/>
      <c r="O61" s="142"/>
      <c r="P61" s="142"/>
      <c r="Q61" s="142"/>
      <c r="R61" s="142"/>
    </row>
    <row r="62" spans="2:18" ht="13.5" customHeight="1">
      <c r="B62" s="140"/>
      <c r="C62" s="143" t="s">
        <v>927</v>
      </c>
      <c r="D62" s="49">
        <v>2272</v>
      </c>
      <c r="E62" s="49">
        <v>2249</v>
      </c>
      <c r="F62" s="142">
        <f t="shared" si="18"/>
        <v>-23</v>
      </c>
      <c r="G62" s="49">
        <v>2228</v>
      </c>
      <c r="H62" s="142">
        <f t="shared" si="19"/>
        <v>-21</v>
      </c>
      <c r="I62" s="49">
        <v>2211</v>
      </c>
      <c r="J62" s="142">
        <f t="shared" si="20"/>
        <v>-17</v>
      </c>
      <c r="K62" s="49">
        <v>2206</v>
      </c>
      <c r="L62" s="142">
        <f t="shared" si="21"/>
        <v>-5</v>
      </c>
      <c r="M62" s="144"/>
      <c r="N62" s="142"/>
      <c r="O62" s="142"/>
      <c r="P62" s="142"/>
      <c r="Q62" s="142"/>
      <c r="R62" s="142"/>
    </row>
    <row r="63" spans="2:18" ht="13.5" customHeight="1">
      <c r="B63" s="140"/>
      <c r="C63" s="143" t="s">
        <v>928</v>
      </c>
      <c r="D63" s="49">
        <v>1787</v>
      </c>
      <c r="E63" s="49">
        <v>1789</v>
      </c>
      <c r="F63" s="142">
        <f t="shared" si="18"/>
        <v>2</v>
      </c>
      <c r="G63" s="49">
        <v>1776</v>
      </c>
      <c r="H63" s="142">
        <f t="shared" si="19"/>
        <v>-13</v>
      </c>
      <c r="I63" s="49">
        <v>1774</v>
      </c>
      <c r="J63" s="142">
        <f t="shared" si="20"/>
        <v>-2</v>
      </c>
      <c r="K63" s="49">
        <v>1762</v>
      </c>
      <c r="L63" s="142">
        <f t="shared" si="21"/>
        <v>-12</v>
      </c>
      <c r="M63" s="144"/>
      <c r="N63" s="142"/>
      <c r="O63" s="142"/>
      <c r="P63" s="142"/>
      <c r="Q63" s="142"/>
      <c r="R63" s="142"/>
    </row>
    <row r="64" spans="2:18" ht="13.5" customHeight="1">
      <c r="B64" s="140"/>
      <c r="C64" s="143" t="s">
        <v>929</v>
      </c>
      <c r="D64" s="49">
        <v>1765</v>
      </c>
      <c r="E64" s="49">
        <v>1772</v>
      </c>
      <c r="F64" s="142">
        <f t="shared" si="18"/>
        <v>7</v>
      </c>
      <c r="G64" s="49">
        <v>1781</v>
      </c>
      <c r="H64" s="142">
        <f t="shared" si="19"/>
        <v>9</v>
      </c>
      <c r="I64" s="49">
        <v>1791</v>
      </c>
      <c r="J64" s="142">
        <f t="shared" si="20"/>
        <v>10</v>
      </c>
      <c r="K64" s="49">
        <v>1782</v>
      </c>
      <c r="L64" s="142">
        <f t="shared" si="21"/>
        <v>-9</v>
      </c>
      <c r="M64" s="144"/>
      <c r="N64" s="142"/>
      <c r="O64" s="142"/>
      <c r="P64" s="142"/>
      <c r="Q64" s="142"/>
      <c r="R64" s="142"/>
    </row>
    <row r="65" spans="2:18" ht="13.5" customHeight="1">
      <c r="B65" s="140"/>
      <c r="C65" s="143" t="s">
        <v>930</v>
      </c>
      <c r="D65" s="49">
        <v>1755</v>
      </c>
      <c r="E65" s="49">
        <v>1753</v>
      </c>
      <c r="F65" s="142">
        <f t="shared" si="18"/>
        <v>-2</v>
      </c>
      <c r="G65" s="49">
        <v>1709</v>
      </c>
      <c r="H65" s="142">
        <f t="shared" si="19"/>
        <v>-44</v>
      </c>
      <c r="I65" s="49">
        <v>1683</v>
      </c>
      <c r="J65" s="142">
        <f t="shared" si="20"/>
        <v>-26</v>
      </c>
      <c r="K65" s="49">
        <v>1671</v>
      </c>
      <c r="L65" s="142">
        <f t="shared" si="21"/>
        <v>-12</v>
      </c>
      <c r="M65" s="144"/>
      <c r="N65" s="142"/>
      <c r="O65" s="142"/>
      <c r="P65" s="142"/>
      <c r="Q65" s="142"/>
      <c r="R65" s="142"/>
    </row>
    <row r="66" spans="2:18" ht="6" customHeight="1">
      <c r="B66" s="140"/>
      <c r="C66" s="143"/>
      <c r="D66" s="49"/>
      <c r="E66" s="49"/>
      <c r="F66" s="142"/>
      <c r="G66" s="49"/>
      <c r="H66" s="142"/>
      <c r="I66" s="49"/>
      <c r="J66" s="142"/>
      <c r="K66" s="49"/>
      <c r="L66" s="142"/>
      <c r="M66" s="144"/>
      <c r="N66" s="142"/>
      <c r="O66" s="142"/>
      <c r="P66" s="142"/>
      <c r="Q66" s="142"/>
      <c r="R66" s="142"/>
    </row>
    <row r="67" spans="2:18" s="150" customFormat="1" ht="13.5" customHeight="1">
      <c r="B67" s="1325" t="s">
        <v>989</v>
      </c>
      <c r="C67" s="1326"/>
      <c r="D67" s="151">
        <f aca="true" t="shared" si="22" ref="D67:L67">SUM(D68)</f>
        <v>3802</v>
      </c>
      <c r="E67" s="151">
        <f t="shared" si="22"/>
        <v>3778</v>
      </c>
      <c r="F67" s="151">
        <f t="shared" si="22"/>
        <v>-24</v>
      </c>
      <c r="G67" s="151">
        <f t="shared" si="22"/>
        <v>3741</v>
      </c>
      <c r="H67" s="151">
        <f t="shared" si="22"/>
        <v>-37</v>
      </c>
      <c r="I67" s="151">
        <f t="shared" si="22"/>
        <v>3719</v>
      </c>
      <c r="J67" s="151">
        <f t="shared" si="22"/>
        <v>-22</v>
      </c>
      <c r="K67" s="151">
        <f t="shared" si="22"/>
        <v>3679</v>
      </c>
      <c r="L67" s="151">
        <f t="shared" si="22"/>
        <v>-40</v>
      </c>
      <c r="M67" s="152"/>
      <c r="N67" s="153"/>
      <c r="O67" s="153"/>
      <c r="P67" s="153"/>
      <c r="Q67" s="153"/>
      <c r="R67" s="153"/>
    </row>
    <row r="68" spans="2:18" ht="13.5" customHeight="1">
      <c r="B68" s="140"/>
      <c r="C68" s="143" t="s">
        <v>931</v>
      </c>
      <c r="D68" s="49">
        <v>3802</v>
      </c>
      <c r="E68" s="49">
        <v>3778</v>
      </c>
      <c r="F68" s="142">
        <f>+E68-D68</f>
        <v>-24</v>
      </c>
      <c r="G68" s="49">
        <v>3741</v>
      </c>
      <c r="H68" s="142">
        <f>+G68-E68</f>
        <v>-37</v>
      </c>
      <c r="I68" s="49">
        <v>3719</v>
      </c>
      <c r="J68" s="142">
        <f>+I68-G68</f>
        <v>-22</v>
      </c>
      <c r="K68" s="49">
        <v>3679</v>
      </c>
      <c r="L68" s="142">
        <f>K68-I68</f>
        <v>-40</v>
      </c>
      <c r="M68" s="144"/>
      <c r="N68" s="142"/>
      <c r="O68" s="142"/>
      <c r="P68" s="142"/>
      <c r="Q68" s="142"/>
      <c r="R68" s="142"/>
    </row>
    <row r="69" spans="2:18" ht="6" customHeight="1">
      <c r="B69" s="140"/>
      <c r="C69" s="143"/>
      <c r="D69" s="49"/>
      <c r="E69" s="49"/>
      <c r="F69" s="142"/>
      <c r="G69" s="49"/>
      <c r="H69" s="142"/>
      <c r="I69" s="49"/>
      <c r="J69" s="142"/>
      <c r="K69" s="49"/>
      <c r="L69" s="142"/>
      <c r="M69" s="144"/>
      <c r="N69" s="142"/>
      <c r="O69" s="142"/>
      <c r="P69" s="142"/>
      <c r="Q69" s="142"/>
      <c r="R69" s="142"/>
    </row>
    <row r="70" spans="2:18" s="126" customFormat="1" ht="13.5" customHeight="1">
      <c r="B70" s="1325" t="s">
        <v>990</v>
      </c>
      <c r="C70" s="1326"/>
      <c r="D70" s="151">
        <f aca="true" t="shared" si="23" ref="D70:L70">SUM(D71:D74)</f>
        <v>9953</v>
      </c>
      <c r="E70" s="151">
        <f t="shared" si="23"/>
        <v>9910</v>
      </c>
      <c r="F70" s="151">
        <f t="shared" si="23"/>
        <v>-43</v>
      </c>
      <c r="G70" s="151">
        <f t="shared" si="23"/>
        <v>9928</v>
      </c>
      <c r="H70" s="151">
        <f t="shared" si="23"/>
        <v>18</v>
      </c>
      <c r="I70" s="151">
        <f t="shared" si="23"/>
        <v>9927</v>
      </c>
      <c r="J70" s="151">
        <f t="shared" si="23"/>
        <v>-1</v>
      </c>
      <c r="K70" s="151">
        <f t="shared" si="23"/>
        <v>9928</v>
      </c>
      <c r="L70" s="151">
        <f t="shared" si="23"/>
        <v>1</v>
      </c>
      <c r="M70" s="146"/>
      <c r="N70" s="147"/>
      <c r="O70" s="147"/>
      <c r="P70" s="147"/>
      <c r="Q70" s="147"/>
      <c r="R70" s="147"/>
    </row>
    <row r="71" spans="2:18" ht="13.5" customHeight="1">
      <c r="B71" s="140"/>
      <c r="C71" s="143" t="s">
        <v>932</v>
      </c>
      <c r="D71" s="49">
        <v>4698</v>
      </c>
      <c r="E71" s="49">
        <v>4672</v>
      </c>
      <c r="F71" s="142">
        <f>+E71-D71</f>
        <v>-26</v>
      </c>
      <c r="G71" s="49">
        <v>4696</v>
      </c>
      <c r="H71" s="142">
        <f>+G71-E71</f>
        <v>24</v>
      </c>
      <c r="I71" s="49">
        <v>4705</v>
      </c>
      <c r="J71" s="142">
        <f>+I71-G71</f>
        <v>9</v>
      </c>
      <c r="K71" s="49">
        <v>4716</v>
      </c>
      <c r="L71" s="142">
        <f>K71-I71</f>
        <v>11</v>
      </c>
      <c r="M71" s="144"/>
      <c r="N71" s="142"/>
      <c r="O71" s="142"/>
      <c r="P71" s="142"/>
      <c r="Q71" s="142"/>
      <c r="R71" s="142"/>
    </row>
    <row r="72" spans="2:18" ht="13.5" customHeight="1">
      <c r="B72" s="140"/>
      <c r="C72" s="143" t="s">
        <v>933</v>
      </c>
      <c r="D72" s="49">
        <v>1928</v>
      </c>
      <c r="E72" s="49">
        <v>1910</v>
      </c>
      <c r="F72" s="142">
        <f>+E72-D72</f>
        <v>-18</v>
      </c>
      <c r="G72" s="49">
        <v>1908</v>
      </c>
      <c r="H72" s="142">
        <f>+G72-E72</f>
        <v>-2</v>
      </c>
      <c r="I72" s="49">
        <v>1902</v>
      </c>
      <c r="J72" s="142">
        <f>+I72-G72</f>
        <v>-6</v>
      </c>
      <c r="K72" s="49">
        <v>1896</v>
      </c>
      <c r="L72" s="142">
        <f>K72-I72</f>
        <v>-6</v>
      </c>
      <c r="M72" s="144"/>
      <c r="N72" s="142"/>
      <c r="O72" s="142"/>
      <c r="P72" s="142"/>
      <c r="Q72" s="142"/>
      <c r="R72" s="142"/>
    </row>
    <row r="73" spans="2:18" ht="13.5" customHeight="1">
      <c r="B73" s="140"/>
      <c r="C73" s="143" t="s">
        <v>934</v>
      </c>
      <c r="D73" s="49">
        <v>1527</v>
      </c>
      <c r="E73" s="49">
        <v>1534</v>
      </c>
      <c r="F73" s="142">
        <f>+E73-D73</f>
        <v>7</v>
      </c>
      <c r="G73" s="49">
        <v>1531</v>
      </c>
      <c r="H73" s="142">
        <f>+G73-E73</f>
        <v>-3</v>
      </c>
      <c r="I73" s="49">
        <v>1530</v>
      </c>
      <c r="J73" s="142">
        <f>+I73-G73</f>
        <v>-1</v>
      </c>
      <c r="K73" s="49">
        <v>1518</v>
      </c>
      <c r="L73" s="142">
        <f>K73-I73</f>
        <v>-12</v>
      </c>
      <c r="M73" s="144"/>
      <c r="N73" s="142"/>
      <c r="O73" s="142"/>
      <c r="P73" s="142"/>
      <c r="Q73" s="142"/>
      <c r="R73" s="142"/>
    </row>
    <row r="74" spans="2:18" ht="13.5" customHeight="1">
      <c r="B74" s="155"/>
      <c r="C74" s="156" t="s">
        <v>935</v>
      </c>
      <c r="D74" s="60">
        <v>1800</v>
      </c>
      <c r="E74" s="49">
        <v>1794</v>
      </c>
      <c r="F74" s="157">
        <f>+E74-D74</f>
        <v>-6</v>
      </c>
      <c r="G74" s="60">
        <v>1793</v>
      </c>
      <c r="H74" s="157">
        <f>+G74-E74</f>
        <v>-1</v>
      </c>
      <c r="I74" s="60">
        <v>1790</v>
      </c>
      <c r="J74" s="157">
        <f>+I74-G74</f>
        <v>-3</v>
      </c>
      <c r="K74" s="60">
        <v>1798</v>
      </c>
      <c r="L74" s="157">
        <f>K74-I74</f>
        <v>8</v>
      </c>
      <c r="M74" s="144"/>
      <c r="N74" s="142"/>
      <c r="O74" s="142"/>
      <c r="P74" s="142"/>
      <c r="Q74" s="142"/>
      <c r="R74" s="142"/>
    </row>
    <row r="75" spans="2:12" ht="12">
      <c r="B75" s="112" t="s">
        <v>991</v>
      </c>
      <c r="E75" s="158"/>
      <c r="F75" s="159"/>
      <c r="I75" s="112" t="s">
        <v>992</v>
      </c>
      <c r="J75" s="116"/>
      <c r="K75" s="116"/>
      <c r="L75" s="116"/>
    </row>
    <row r="76" spans="10:12" ht="13.5">
      <c r="J76" s="116"/>
      <c r="K76" s="116"/>
      <c r="L76" s="116"/>
    </row>
    <row r="77" spans="10:12" ht="13.5">
      <c r="J77" s="116"/>
      <c r="K77" s="116"/>
      <c r="L77" s="116"/>
    </row>
    <row r="78" spans="10:12" ht="13.5">
      <c r="J78" s="116"/>
      <c r="K78" s="116"/>
      <c r="L78" s="116"/>
    </row>
  </sheetData>
  <mergeCells count="22">
    <mergeCell ref="B70:C70"/>
    <mergeCell ref="B37:C37"/>
    <mergeCell ref="B40:C40"/>
    <mergeCell ref="B31:C31"/>
    <mergeCell ref="B49:C49"/>
    <mergeCell ref="B53:C53"/>
    <mergeCell ref="B67:C67"/>
    <mergeCell ref="B58:C58"/>
    <mergeCell ref="B25:C25"/>
    <mergeCell ref="B27:C27"/>
    <mergeCell ref="B4:C6"/>
    <mergeCell ref="D4:D5"/>
    <mergeCell ref="B7:C7"/>
    <mergeCell ref="B9:C9"/>
    <mergeCell ref="E4:F5"/>
    <mergeCell ref="G4:H5"/>
    <mergeCell ref="I4:J5"/>
    <mergeCell ref="K4:L5"/>
    <mergeCell ref="M4:R4"/>
    <mergeCell ref="M5:N5"/>
    <mergeCell ref="O5:P5"/>
    <mergeCell ref="Q5:R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63"/>
  <sheetViews>
    <sheetView workbookViewId="0" topLeftCell="A1">
      <selection activeCell="A1" sqref="A1"/>
    </sheetView>
  </sheetViews>
  <sheetFormatPr defaultColWidth="9.00390625" defaultRowHeight="13.5"/>
  <cols>
    <col min="1" max="2" width="2.625" style="160" customWidth="1"/>
    <col min="3" max="3" width="12.625" style="160" customWidth="1"/>
    <col min="4" max="4" width="12.125" style="160" customWidth="1"/>
    <col min="5" max="5" width="7.625" style="160" customWidth="1"/>
    <col min="6" max="6" width="8.625" style="160" customWidth="1"/>
    <col min="7" max="7" width="8.25390625" style="160" customWidth="1"/>
    <col min="8" max="8" width="12.125" style="160" customWidth="1"/>
    <col min="9" max="9" width="9.50390625" style="160" customWidth="1"/>
    <col min="10" max="10" width="8.25390625" style="160" customWidth="1"/>
    <col min="11" max="11" width="9.25390625" style="162" customWidth="1"/>
    <col min="12" max="16384" width="9.00390625" style="160" customWidth="1"/>
  </cols>
  <sheetData>
    <row r="1" ht="14.25" customHeight="1">
      <c r="B1" s="161" t="s">
        <v>1019</v>
      </c>
    </row>
    <row r="2" spans="3:11" ht="14.25" customHeight="1">
      <c r="C2" s="161"/>
      <c r="J2" s="1293" t="s">
        <v>996</v>
      </c>
      <c r="K2" s="162" t="s">
        <v>997</v>
      </c>
    </row>
    <row r="3" spans="6:11" ht="12.75" thickBot="1">
      <c r="F3" s="163"/>
      <c r="J3" s="1294"/>
      <c r="K3" s="162" t="s">
        <v>998</v>
      </c>
    </row>
    <row r="4" spans="2:11" ht="14.25" customHeight="1" thickTop="1">
      <c r="B4" s="1271" t="s">
        <v>962</v>
      </c>
      <c r="C4" s="1267"/>
      <c r="D4" s="1264" t="s">
        <v>999</v>
      </c>
      <c r="E4" s="1265"/>
      <c r="F4" s="1265"/>
      <c r="G4" s="1266"/>
      <c r="H4" s="1285" t="s">
        <v>1000</v>
      </c>
      <c r="I4" s="1286"/>
      <c r="J4" s="1286"/>
      <c r="K4" s="1287"/>
    </row>
    <row r="5" spans="2:11" ht="12" customHeight="1">
      <c r="B5" s="1268"/>
      <c r="C5" s="1269"/>
      <c r="D5" s="1288" t="s">
        <v>1001</v>
      </c>
      <c r="E5" s="1281" t="s">
        <v>1002</v>
      </c>
      <c r="F5" s="1282"/>
      <c r="G5" s="1272"/>
      <c r="H5" s="1288" t="s">
        <v>1001</v>
      </c>
      <c r="I5" s="1281" t="s">
        <v>1002</v>
      </c>
      <c r="J5" s="1282"/>
      <c r="K5" s="1272"/>
    </row>
    <row r="6" spans="2:11" ht="12" customHeight="1">
      <c r="B6" s="1268"/>
      <c r="C6" s="1269"/>
      <c r="D6" s="1279"/>
      <c r="E6" s="1277" t="s">
        <v>1003</v>
      </c>
      <c r="F6" s="1277" t="s">
        <v>1004</v>
      </c>
      <c r="G6" s="1283" t="s">
        <v>1005</v>
      </c>
      <c r="H6" s="1279"/>
      <c r="I6" s="1273" t="s">
        <v>1003</v>
      </c>
      <c r="J6" s="1273" t="s">
        <v>1004</v>
      </c>
      <c r="K6" s="1275" t="s">
        <v>1006</v>
      </c>
    </row>
    <row r="7" spans="2:11" ht="12" customHeight="1">
      <c r="B7" s="1270"/>
      <c r="C7" s="1263"/>
      <c r="D7" s="1280"/>
      <c r="E7" s="1278"/>
      <c r="F7" s="1278"/>
      <c r="G7" s="1284"/>
      <c r="H7" s="1280"/>
      <c r="I7" s="1274"/>
      <c r="J7" s="1274"/>
      <c r="K7" s="1276"/>
    </row>
    <row r="8" spans="2:11" s="166" customFormat="1" ht="16.5" customHeight="1">
      <c r="B8" s="1258" t="s">
        <v>948</v>
      </c>
      <c r="C8" s="1259"/>
      <c r="D8" s="106">
        <f>SUM(D10:D62)</f>
        <v>62357</v>
      </c>
      <c r="E8" s="106">
        <f>SUM(E10:E62)</f>
        <v>63064</v>
      </c>
      <c r="F8" s="167">
        <f>E8/$E$8*100</f>
        <v>100</v>
      </c>
      <c r="G8" s="168">
        <v>1.1</v>
      </c>
      <c r="H8" s="106">
        <f>SUM(H10:H62)</f>
        <v>386049</v>
      </c>
      <c r="I8" s="106">
        <f>SUM(I10:I62)</f>
        <v>413886</v>
      </c>
      <c r="J8" s="167">
        <f>I8/$I$8*100</f>
        <v>100</v>
      </c>
      <c r="K8" s="169">
        <v>7.2</v>
      </c>
    </row>
    <row r="9" spans="2:11" s="170" customFormat="1" ht="16.5" customHeight="1">
      <c r="B9" s="133"/>
      <c r="C9" s="149"/>
      <c r="D9" s="137"/>
      <c r="F9" s="167"/>
      <c r="G9" s="171"/>
      <c r="H9" s="106"/>
      <c r="J9" s="167"/>
      <c r="K9" s="169"/>
    </row>
    <row r="10" spans="2:11" ht="15" customHeight="1">
      <c r="B10" s="172"/>
      <c r="C10" s="99" t="s">
        <v>892</v>
      </c>
      <c r="D10" s="172">
        <v>10300</v>
      </c>
      <c r="E10" s="160">
        <v>11365</v>
      </c>
      <c r="F10" s="173">
        <f aca="true" t="shared" si="0" ref="F10:F22">E10/$E$8*100</f>
        <v>18.02137511099835</v>
      </c>
      <c r="G10" s="174">
        <v>10.3</v>
      </c>
      <c r="H10" s="103">
        <v>90439</v>
      </c>
      <c r="I10" s="160">
        <v>92050</v>
      </c>
      <c r="J10" s="175">
        <f aca="true" t="shared" si="1" ref="J10:J22">I10/$I$8*100</f>
        <v>22.240423691547914</v>
      </c>
      <c r="K10" s="176">
        <v>1.8</v>
      </c>
    </row>
    <row r="11" spans="2:11" ht="15" customHeight="1">
      <c r="B11" s="172"/>
      <c r="C11" s="99" t="s">
        <v>893</v>
      </c>
      <c r="D11" s="172">
        <v>4893</v>
      </c>
      <c r="E11" s="160">
        <v>5102</v>
      </c>
      <c r="F11" s="173">
        <f t="shared" si="0"/>
        <v>8.09019408854497</v>
      </c>
      <c r="G11" s="174">
        <v>4.3</v>
      </c>
      <c r="H11" s="103">
        <v>37667</v>
      </c>
      <c r="I11" s="160">
        <v>39283</v>
      </c>
      <c r="J11" s="175">
        <f t="shared" si="1"/>
        <v>9.491260878599421</v>
      </c>
      <c r="K11" s="176">
        <v>4.3</v>
      </c>
    </row>
    <row r="12" spans="2:11" ht="15" customHeight="1">
      <c r="B12" s="172"/>
      <c r="C12" s="99" t="s">
        <v>894</v>
      </c>
      <c r="D12" s="172">
        <v>5683</v>
      </c>
      <c r="E12" s="160">
        <v>5611</v>
      </c>
      <c r="F12" s="173">
        <f t="shared" si="0"/>
        <v>8.89731066852721</v>
      </c>
      <c r="G12" s="174">
        <v>-1.2</v>
      </c>
      <c r="H12" s="103">
        <v>35118</v>
      </c>
      <c r="I12" s="160">
        <v>37183</v>
      </c>
      <c r="J12" s="175">
        <f t="shared" si="1"/>
        <v>8.983874786777035</v>
      </c>
      <c r="K12" s="176">
        <v>5.9</v>
      </c>
    </row>
    <row r="13" spans="2:11" ht="15" customHeight="1">
      <c r="B13" s="172"/>
      <c r="C13" s="99" t="s">
        <v>895</v>
      </c>
      <c r="D13" s="172">
        <v>5460</v>
      </c>
      <c r="E13" s="160">
        <v>5844</v>
      </c>
      <c r="F13" s="173">
        <f t="shared" si="0"/>
        <v>9.266776607890396</v>
      </c>
      <c r="G13" s="174">
        <v>7</v>
      </c>
      <c r="H13" s="103">
        <v>40096</v>
      </c>
      <c r="I13" s="160">
        <v>44265</v>
      </c>
      <c r="J13" s="175">
        <f t="shared" si="1"/>
        <v>10.694973978341862</v>
      </c>
      <c r="K13" s="176">
        <v>10.4</v>
      </c>
    </row>
    <row r="14" spans="2:11" ht="15" customHeight="1">
      <c r="B14" s="172"/>
      <c r="C14" s="99" t="s">
        <v>896</v>
      </c>
      <c r="D14" s="172">
        <v>2402</v>
      </c>
      <c r="E14" s="160">
        <v>2412</v>
      </c>
      <c r="F14" s="173">
        <f t="shared" si="0"/>
        <v>3.8246860332360777</v>
      </c>
      <c r="G14" s="174">
        <v>0.4</v>
      </c>
      <c r="H14" s="103">
        <v>16067</v>
      </c>
      <c r="I14" s="160">
        <v>17699</v>
      </c>
      <c r="J14" s="175">
        <f t="shared" si="1"/>
        <v>4.276298304364003</v>
      </c>
      <c r="K14" s="176">
        <v>10.7</v>
      </c>
    </row>
    <row r="15" spans="2:11" ht="15" customHeight="1">
      <c r="B15" s="172"/>
      <c r="C15" s="99" t="s">
        <v>897</v>
      </c>
      <c r="D15" s="172">
        <v>1982</v>
      </c>
      <c r="E15" s="160">
        <v>1949</v>
      </c>
      <c r="F15" s="173">
        <f t="shared" si="0"/>
        <v>3.0905112266903463</v>
      </c>
      <c r="G15" s="174">
        <v>-1.7</v>
      </c>
      <c r="H15" s="103">
        <v>12725</v>
      </c>
      <c r="I15" s="160">
        <v>15100</v>
      </c>
      <c r="J15" s="175">
        <f t="shared" si="1"/>
        <v>3.6483476126276315</v>
      </c>
      <c r="K15" s="176">
        <v>18.7</v>
      </c>
    </row>
    <row r="16" spans="2:11" ht="15" customHeight="1">
      <c r="B16" s="172"/>
      <c r="C16" s="99" t="s">
        <v>994</v>
      </c>
      <c r="D16" s="172">
        <v>1718</v>
      </c>
      <c r="E16" s="160">
        <v>1690</v>
      </c>
      <c r="F16" s="173">
        <f t="shared" si="0"/>
        <v>2.679817328428263</v>
      </c>
      <c r="G16" s="174">
        <v>-1.6</v>
      </c>
      <c r="H16" s="103">
        <v>11849</v>
      </c>
      <c r="I16" s="160">
        <v>11051</v>
      </c>
      <c r="J16" s="175">
        <f t="shared" si="1"/>
        <v>2.6700589051091366</v>
      </c>
      <c r="K16" s="176">
        <v>-6.7</v>
      </c>
    </row>
    <row r="17" spans="2:11" ht="15" customHeight="1">
      <c r="B17" s="172"/>
      <c r="C17" s="99" t="s">
        <v>899</v>
      </c>
      <c r="D17" s="172">
        <v>1765</v>
      </c>
      <c r="E17" s="160">
        <v>1728</v>
      </c>
      <c r="F17" s="173">
        <f t="shared" si="0"/>
        <v>2.7400735760497272</v>
      </c>
      <c r="G17" s="174">
        <v>-2.1</v>
      </c>
      <c r="H17" s="103">
        <v>8149</v>
      </c>
      <c r="I17" s="160">
        <v>9146</v>
      </c>
      <c r="J17" s="175">
        <f t="shared" si="1"/>
        <v>2.2097872360988293</v>
      </c>
      <c r="K17" s="176">
        <v>12.2</v>
      </c>
    </row>
    <row r="18" spans="2:11" ht="15" customHeight="1">
      <c r="B18" s="172"/>
      <c r="C18" s="99" t="s">
        <v>900</v>
      </c>
      <c r="D18" s="172">
        <v>1885</v>
      </c>
      <c r="E18" s="160">
        <v>1906</v>
      </c>
      <c r="F18" s="173">
        <f t="shared" si="0"/>
        <v>3.022326525434479</v>
      </c>
      <c r="G18" s="174">
        <v>1.1</v>
      </c>
      <c r="H18" s="103">
        <v>12343</v>
      </c>
      <c r="I18" s="160">
        <v>13971</v>
      </c>
      <c r="J18" s="175">
        <f t="shared" si="1"/>
        <v>3.37556718516693</v>
      </c>
      <c r="K18" s="176">
        <v>13.2</v>
      </c>
    </row>
    <row r="19" spans="2:11" ht="15" customHeight="1">
      <c r="B19" s="172"/>
      <c r="C19" s="99" t="s">
        <v>901</v>
      </c>
      <c r="D19" s="172">
        <v>2255</v>
      </c>
      <c r="E19" s="160">
        <v>2288</v>
      </c>
      <c r="F19" s="173">
        <f t="shared" si="0"/>
        <v>3.6280603831028797</v>
      </c>
      <c r="G19" s="174">
        <v>1.5</v>
      </c>
      <c r="H19" s="103">
        <v>13470</v>
      </c>
      <c r="I19" s="160">
        <v>16115</v>
      </c>
      <c r="J19" s="175">
        <f t="shared" si="1"/>
        <v>3.893584223675118</v>
      </c>
      <c r="K19" s="176">
        <v>19.6</v>
      </c>
    </row>
    <row r="20" spans="2:11" ht="15" customHeight="1">
      <c r="B20" s="172"/>
      <c r="C20" s="99" t="s">
        <v>902</v>
      </c>
      <c r="D20" s="172">
        <v>1716</v>
      </c>
      <c r="E20" s="160">
        <v>1648</v>
      </c>
      <c r="F20" s="173">
        <f t="shared" si="0"/>
        <v>2.613218317899277</v>
      </c>
      <c r="G20" s="174">
        <v>-4</v>
      </c>
      <c r="H20" s="103">
        <v>7728</v>
      </c>
      <c r="I20" s="160">
        <v>9471</v>
      </c>
      <c r="J20" s="175">
        <f t="shared" si="1"/>
        <v>2.28831127411896</v>
      </c>
      <c r="K20" s="176">
        <v>22.6</v>
      </c>
    </row>
    <row r="21" spans="2:11" ht="15" customHeight="1">
      <c r="B21" s="172"/>
      <c r="C21" s="99" t="s">
        <v>903</v>
      </c>
      <c r="D21" s="172">
        <v>1114</v>
      </c>
      <c r="E21" s="160">
        <v>1146</v>
      </c>
      <c r="F21" s="173">
        <f t="shared" si="0"/>
        <v>1.8172015730052011</v>
      </c>
      <c r="G21" s="174">
        <v>2.9</v>
      </c>
      <c r="H21" s="103">
        <v>4418</v>
      </c>
      <c r="I21" s="160">
        <v>4818</v>
      </c>
      <c r="J21" s="175">
        <f t="shared" si="1"/>
        <v>1.1640886620953594</v>
      </c>
      <c r="K21" s="176">
        <v>9.1</v>
      </c>
    </row>
    <row r="22" spans="2:11" ht="15" customHeight="1">
      <c r="B22" s="172"/>
      <c r="C22" s="99" t="s">
        <v>1007</v>
      </c>
      <c r="D22" s="172">
        <v>2258</v>
      </c>
      <c r="E22" s="160">
        <v>2162</v>
      </c>
      <c r="F22" s="173">
        <f t="shared" si="0"/>
        <v>3.4282633515159207</v>
      </c>
      <c r="G22" s="174">
        <v>-4.3</v>
      </c>
      <c r="H22" s="103">
        <v>11598</v>
      </c>
      <c r="I22" s="160">
        <v>12099</v>
      </c>
      <c r="J22" s="175">
        <f t="shared" si="1"/>
        <v>2.9232687261709747</v>
      </c>
      <c r="K22" s="176">
        <v>4.3</v>
      </c>
    </row>
    <row r="23" spans="2:11" s="166" customFormat="1" ht="15" customHeight="1">
      <c r="B23" s="1325" t="s">
        <v>1008</v>
      </c>
      <c r="C23" s="1260"/>
      <c r="D23" s="137"/>
      <c r="E23" s="106"/>
      <c r="F23" s="167"/>
      <c r="G23" s="171"/>
      <c r="H23" s="106"/>
      <c r="I23" s="106"/>
      <c r="J23" s="167"/>
      <c r="K23" s="169"/>
    </row>
    <row r="24" spans="2:11" ht="15" customHeight="1">
      <c r="B24" s="172"/>
      <c r="C24" s="99" t="s">
        <v>1009</v>
      </c>
      <c r="D24" s="172">
        <v>738</v>
      </c>
      <c r="E24" s="103">
        <v>722</v>
      </c>
      <c r="F24" s="173">
        <f>E24/$E$8*100</f>
        <v>1.1448687048078143</v>
      </c>
      <c r="G24" s="174">
        <v>-2.2</v>
      </c>
      <c r="H24" s="103">
        <v>4585</v>
      </c>
      <c r="I24" s="160">
        <v>4752</v>
      </c>
      <c r="J24" s="175">
        <f>I24/$I$8*100</f>
        <v>1.148142242066656</v>
      </c>
      <c r="K24" s="176">
        <v>3.6</v>
      </c>
    </row>
    <row r="25" spans="2:11" ht="15" customHeight="1">
      <c r="B25" s="172"/>
      <c r="C25" s="99" t="s">
        <v>1010</v>
      </c>
      <c r="D25" s="172">
        <v>572</v>
      </c>
      <c r="E25" s="103">
        <v>547</v>
      </c>
      <c r="F25" s="173">
        <f>E25/$E$8*100</f>
        <v>0.8673728276037043</v>
      </c>
      <c r="G25" s="174">
        <v>-4.4</v>
      </c>
      <c r="H25" s="103">
        <v>2490</v>
      </c>
      <c r="I25" s="160">
        <v>2338</v>
      </c>
      <c r="J25" s="175">
        <f>I25/$I$8*100</f>
        <v>0.5648898488955896</v>
      </c>
      <c r="K25" s="176">
        <v>-6.1</v>
      </c>
    </row>
    <row r="26" spans="2:11" s="166" customFormat="1" ht="15" customHeight="1">
      <c r="B26" s="1325" t="s">
        <v>1011</v>
      </c>
      <c r="C26" s="1260"/>
      <c r="D26" s="137"/>
      <c r="E26" s="106"/>
      <c r="F26" s="167"/>
      <c r="G26" s="171"/>
      <c r="H26" s="106"/>
      <c r="I26" s="106"/>
      <c r="J26" s="167"/>
      <c r="K26" s="169"/>
    </row>
    <row r="27" spans="2:11" ht="15" customHeight="1">
      <c r="B27" s="172"/>
      <c r="C27" s="99" t="s">
        <v>907</v>
      </c>
      <c r="D27" s="172">
        <v>1375</v>
      </c>
      <c r="E27" s="103">
        <v>1317</v>
      </c>
      <c r="F27" s="173">
        <f>E27/$E$8*100</f>
        <v>2.0883546873017886</v>
      </c>
      <c r="G27" s="174">
        <v>-4.2</v>
      </c>
      <c r="H27" s="103">
        <v>6309</v>
      </c>
      <c r="I27" s="160">
        <v>7414</v>
      </c>
      <c r="J27" s="175">
        <f>I27/$I$8*100</f>
        <v>1.7913145165576996</v>
      </c>
      <c r="K27" s="176">
        <v>17.5</v>
      </c>
    </row>
    <row r="28" spans="2:11" ht="15" customHeight="1">
      <c r="B28" s="172"/>
      <c r="C28" s="99" t="s">
        <v>908</v>
      </c>
      <c r="D28" s="172">
        <v>477</v>
      </c>
      <c r="E28" s="103">
        <v>471</v>
      </c>
      <c r="F28" s="173">
        <f>E28/$E$8*100</f>
        <v>0.7468603323607764</v>
      </c>
      <c r="G28" s="174">
        <v>-1.3</v>
      </c>
      <c r="H28" s="103">
        <v>2497</v>
      </c>
      <c r="I28" s="160">
        <v>2664</v>
      </c>
      <c r="J28" s="175">
        <f>I28/$I$8*100</f>
        <v>0.6436554993403981</v>
      </c>
      <c r="K28" s="176">
        <v>6.7</v>
      </c>
    </row>
    <row r="29" spans="2:11" ht="15" customHeight="1">
      <c r="B29" s="172"/>
      <c r="C29" s="99" t="s">
        <v>995</v>
      </c>
      <c r="D29" s="172">
        <v>564</v>
      </c>
      <c r="E29" s="103">
        <v>552</v>
      </c>
      <c r="F29" s="173">
        <f>E29/$E$8*100</f>
        <v>0.8753012812381074</v>
      </c>
      <c r="G29" s="174">
        <v>-2.1</v>
      </c>
      <c r="H29" s="103">
        <v>2706</v>
      </c>
      <c r="I29" s="160">
        <v>2559</v>
      </c>
      <c r="J29" s="175">
        <f>I29/$I$8*100</f>
        <v>0.6182861947492788</v>
      </c>
      <c r="K29" s="176">
        <v>-5.4</v>
      </c>
    </row>
    <row r="30" spans="2:11" ht="15" customHeight="1">
      <c r="B30" s="172"/>
      <c r="C30" s="99" t="s">
        <v>910</v>
      </c>
      <c r="D30" s="172">
        <v>720</v>
      </c>
      <c r="E30" s="103">
        <v>711</v>
      </c>
      <c r="F30" s="173">
        <f>E30/$E$8*100</f>
        <v>1.1274261068121274</v>
      </c>
      <c r="G30" s="174">
        <v>-9.9</v>
      </c>
      <c r="H30" s="103">
        <v>3647</v>
      </c>
      <c r="I30" s="160">
        <v>3669</v>
      </c>
      <c r="J30" s="175">
        <f>I30/$I$8*100</f>
        <v>0.8864759861411112</v>
      </c>
      <c r="K30" s="176">
        <v>0.6</v>
      </c>
    </row>
    <row r="31" spans="2:11" s="166" customFormat="1" ht="15" customHeight="1">
      <c r="B31" s="1325" t="s">
        <v>1012</v>
      </c>
      <c r="C31" s="1260"/>
      <c r="D31" s="137"/>
      <c r="E31" s="106"/>
      <c r="F31" s="167"/>
      <c r="G31" s="171"/>
      <c r="H31" s="106"/>
      <c r="I31" s="106"/>
      <c r="J31" s="167"/>
      <c r="K31" s="169"/>
    </row>
    <row r="32" spans="2:11" ht="15" customHeight="1">
      <c r="B32" s="172"/>
      <c r="C32" s="99" t="s">
        <v>911</v>
      </c>
      <c r="D32" s="172">
        <v>507</v>
      </c>
      <c r="E32" s="103">
        <v>494</v>
      </c>
      <c r="F32" s="173">
        <f>E32/$E$8*100</f>
        <v>0.7833312190790307</v>
      </c>
      <c r="G32" s="174">
        <v>-2.4</v>
      </c>
      <c r="H32" s="103">
        <v>1854</v>
      </c>
      <c r="I32" s="160">
        <v>2037</v>
      </c>
      <c r="J32" s="175">
        <f>I32/$I$8*100</f>
        <v>0.49216450906771436</v>
      </c>
      <c r="K32" s="176">
        <v>9.9</v>
      </c>
    </row>
    <row r="33" spans="2:11" s="166" customFormat="1" ht="15" customHeight="1">
      <c r="B33" s="1325" t="s">
        <v>985</v>
      </c>
      <c r="C33" s="1260"/>
      <c r="D33" s="137"/>
      <c r="E33" s="106"/>
      <c r="F33" s="167"/>
      <c r="G33" s="171"/>
      <c r="H33" s="106"/>
      <c r="I33" s="106"/>
      <c r="J33" s="167"/>
      <c r="K33" s="169"/>
    </row>
    <row r="34" spans="2:11" ht="15" customHeight="1">
      <c r="B34" s="172"/>
      <c r="C34" s="99" t="s">
        <v>912</v>
      </c>
      <c r="D34" s="172">
        <v>326</v>
      </c>
      <c r="E34" s="103">
        <v>321</v>
      </c>
      <c r="F34" s="173">
        <f aca="true" t="shared" si="2" ref="F34:F40">E34/$E$8*100</f>
        <v>0.509006723328682</v>
      </c>
      <c r="G34" s="174">
        <v>-1.5</v>
      </c>
      <c r="H34" s="103">
        <v>1261</v>
      </c>
      <c r="I34" s="160">
        <v>1635</v>
      </c>
      <c r="J34" s="175">
        <f aca="true" t="shared" si="3" ref="J34:J40">I34/$I$8*100</f>
        <v>0.395036314347429</v>
      </c>
      <c r="K34" s="176">
        <v>29.7</v>
      </c>
    </row>
    <row r="35" spans="2:11" ht="15" customHeight="1">
      <c r="B35" s="172"/>
      <c r="C35" s="99" t="s">
        <v>913</v>
      </c>
      <c r="D35" s="172">
        <v>779</v>
      </c>
      <c r="E35" s="103">
        <v>703</v>
      </c>
      <c r="F35" s="173">
        <f t="shared" si="2"/>
        <v>1.1147405809970823</v>
      </c>
      <c r="G35" s="174">
        <v>-9.8</v>
      </c>
      <c r="H35" s="103">
        <v>3008</v>
      </c>
      <c r="I35" s="160">
        <v>2917</v>
      </c>
      <c r="J35" s="175">
        <f t="shared" si="3"/>
        <v>0.7047834427837617</v>
      </c>
      <c r="K35" s="176">
        <v>-3</v>
      </c>
    </row>
    <row r="36" spans="2:11" ht="15" customHeight="1">
      <c r="B36" s="172"/>
      <c r="C36" s="99" t="s">
        <v>914</v>
      </c>
      <c r="D36" s="172">
        <v>368</v>
      </c>
      <c r="E36" s="103">
        <v>326</v>
      </c>
      <c r="F36" s="173">
        <f t="shared" si="2"/>
        <v>0.5169351769630851</v>
      </c>
      <c r="G36" s="174">
        <v>-11.4</v>
      </c>
      <c r="H36" s="103">
        <v>1540</v>
      </c>
      <c r="I36" s="160">
        <v>1578</v>
      </c>
      <c r="J36" s="175">
        <f t="shared" si="3"/>
        <v>0.3812644061408214</v>
      </c>
      <c r="K36" s="176">
        <v>2.5</v>
      </c>
    </row>
    <row r="37" spans="2:11" ht="15" customHeight="1">
      <c r="B37" s="172"/>
      <c r="C37" s="99" t="s">
        <v>915</v>
      </c>
      <c r="D37" s="172">
        <v>522</v>
      </c>
      <c r="E37" s="103">
        <v>555</v>
      </c>
      <c r="F37" s="173">
        <f t="shared" si="2"/>
        <v>0.8800583534187492</v>
      </c>
      <c r="G37" s="174">
        <v>6.3</v>
      </c>
      <c r="H37" s="103">
        <v>2309</v>
      </c>
      <c r="I37" s="160">
        <v>2409</v>
      </c>
      <c r="J37" s="175">
        <f t="shared" si="3"/>
        <v>0.5820443310476797</v>
      </c>
      <c r="K37" s="176">
        <v>4.3</v>
      </c>
    </row>
    <row r="38" spans="2:11" ht="15" customHeight="1">
      <c r="B38" s="172"/>
      <c r="C38" s="99" t="s">
        <v>916</v>
      </c>
      <c r="D38" s="172">
        <v>258</v>
      </c>
      <c r="E38" s="103">
        <v>232</v>
      </c>
      <c r="F38" s="173">
        <f t="shared" si="2"/>
        <v>0.367880248636306</v>
      </c>
      <c r="G38" s="174">
        <v>-10.1</v>
      </c>
      <c r="H38" s="103">
        <v>937</v>
      </c>
      <c r="I38" s="160">
        <v>924</v>
      </c>
      <c r="J38" s="175">
        <f t="shared" si="3"/>
        <v>0.2232498804018498</v>
      </c>
      <c r="K38" s="176">
        <v>-1.4</v>
      </c>
    </row>
    <row r="39" spans="2:11" ht="15" customHeight="1">
      <c r="B39" s="172"/>
      <c r="C39" s="99" t="s">
        <v>917</v>
      </c>
      <c r="D39" s="172">
        <v>222</v>
      </c>
      <c r="E39" s="103">
        <v>206</v>
      </c>
      <c r="F39" s="173">
        <f t="shared" si="2"/>
        <v>0.3266522897374096</v>
      </c>
      <c r="G39" s="174">
        <v>-7.2</v>
      </c>
      <c r="H39" s="103">
        <v>845</v>
      </c>
      <c r="I39" s="160">
        <v>865</v>
      </c>
      <c r="J39" s="175">
        <f t="shared" si="3"/>
        <v>0.2089947473458875</v>
      </c>
      <c r="K39" s="176">
        <v>2.4</v>
      </c>
    </row>
    <row r="40" spans="2:11" ht="15" customHeight="1">
      <c r="B40" s="172"/>
      <c r="C40" s="99" t="s">
        <v>918</v>
      </c>
      <c r="D40" s="172">
        <v>380</v>
      </c>
      <c r="E40" s="103">
        <v>368</v>
      </c>
      <c r="F40" s="173">
        <f t="shared" si="2"/>
        <v>0.5835341874920715</v>
      </c>
      <c r="G40" s="174">
        <v>-3.2</v>
      </c>
      <c r="H40" s="103">
        <v>1048</v>
      </c>
      <c r="I40" s="160">
        <v>1137</v>
      </c>
      <c r="J40" s="175">
        <f t="shared" si="3"/>
        <v>0.27471332685812033</v>
      </c>
      <c r="K40" s="176">
        <v>8.5</v>
      </c>
    </row>
    <row r="41" spans="2:11" s="166" customFormat="1" ht="15" customHeight="1">
      <c r="B41" s="1325" t="s">
        <v>1013</v>
      </c>
      <c r="C41" s="1260"/>
      <c r="D41" s="137"/>
      <c r="E41" s="106"/>
      <c r="F41" s="167"/>
      <c r="G41" s="171"/>
      <c r="H41" s="106"/>
      <c r="I41" s="106"/>
      <c r="J41" s="167"/>
      <c r="K41" s="169"/>
    </row>
    <row r="42" spans="2:11" ht="15" customHeight="1">
      <c r="B42" s="172"/>
      <c r="C42" s="99" t="s">
        <v>919</v>
      </c>
      <c r="D42" s="172">
        <v>1370</v>
      </c>
      <c r="E42" s="103">
        <v>1300</v>
      </c>
      <c r="F42" s="173">
        <f>E42/$E$8*100</f>
        <v>2.0613979449448183</v>
      </c>
      <c r="G42" s="174">
        <v>-5.1</v>
      </c>
      <c r="H42" s="103">
        <v>7063</v>
      </c>
      <c r="I42" s="160">
        <v>7750</v>
      </c>
      <c r="J42" s="175">
        <f>I42/$I$8*100</f>
        <v>1.872496291249281</v>
      </c>
      <c r="K42" s="176">
        <v>9.7</v>
      </c>
    </row>
    <row r="43" spans="2:11" ht="15" customHeight="1">
      <c r="B43" s="172"/>
      <c r="C43" s="99" t="s">
        <v>920</v>
      </c>
      <c r="D43" s="172">
        <v>1001</v>
      </c>
      <c r="E43" s="103">
        <v>972</v>
      </c>
      <c r="F43" s="173">
        <f>E43/$E$8*100</f>
        <v>1.5412913865279716</v>
      </c>
      <c r="G43" s="174">
        <v>-2.9</v>
      </c>
      <c r="H43" s="103">
        <v>4087</v>
      </c>
      <c r="I43" s="160">
        <v>4519</v>
      </c>
      <c r="J43" s="175">
        <f>I43/$I$8*100</f>
        <v>1.091846547116839</v>
      </c>
      <c r="K43" s="176">
        <v>10.6</v>
      </c>
    </row>
    <row r="44" spans="2:11" s="166" customFormat="1" ht="15" customHeight="1">
      <c r="B44" s="1325" t="s">
        <v>1014</v>
      </c>
      <c r="C44" s="1260"/>
      <c r="D44" s="137"/>
      <c r="E44" s="106"/>
      <c r="F44" s="167"/>
      <c r="G44" s="171"/>
      <c r="H44" s="106"/>
      <c r="I44" s="106"/>
      <c r="J44" s="167"/>
      <c r="K44" s="169"/>
    </row>
    <row r="45" spans="2:11" ht="15" customHeight="1">
      <c r="B45" s="172"/>
      <c r="C45" s="99" t="s">
        <v>921</v>
      </c>
      <c r="D45" s="172">
        <v>582</v>
      </c>
      <c r="E45" s="103">
        <v>595</v>
      </c>
      <c r="F45" s="173">
        <f>E45/$E$8*100</f>
        <v>0.9434859824939743</v>
      </c>
      <c r="G45" s="174">
        <v>2.2</v>
      </c>
      <c r="H45" s="103">
        <v>4495</v>
      </c>
      <c r="I45" s="160">
        <v>4565</v>
      </c>
      <c r="J45" s="175">
        <f>I45/$I$8*100</f>
        <v>1.1029607186519959</v>
      </c>
      <c r="K45" s="176">
        <v>1.6</v>
      </c>
    </row>
    <row r="46" spans="2:11" ht="15" customHeight="1">
      <c r="B46" s="172"/>
      <c r="C46" s="99" t="s">
        <v>922</v>
      </c>
      <c r="D46" s="172">
        <v>891</v>
      </c>
      <c r="E46" s="103">
        <v>892</v>
      </c>
      <c r="F46" s="173">
        <f>E46/$E$8*100</f>
        <v>1.4144361283775213</v>
      </c>
      <c r="G46" s="174">
        <v>0.1</v>
      </c>
      <c r="H46" s="103">
        <v>4053</v>
      </c>
      <c r="I46" s="160">
        <v>4676</v>
      </c>
      <c r="J46" s="175">
        <f>I46/$I$8*100</f>
        <v>1.1297796977911791</v>
      </c>
      <c r="K46" s="176">
        <v>15.4</v>
      </c>
    </row>
    <row r="47" spans="2:11" ht="15" customHeight="1">
      <c r="B47" s="172"/>
      <c r="C47" s="99" t="s">
        <v>923</v>
      </c>
      <c r="D47" s="172">
        <v>443</v>
      </c>
      <c r="E47" s="103">
        <v>418</v>
      </c>
      <c r="F47" s="173">
        <f>E47/$E$8*100</f>
        <v>0.6628187238361031</v>
      </c>
      <c r="G47" s="174">
        <v>-5.6</v>
      </c>
      <c r="H47" s="103">
        <v>1486</v>
      </c>
      <c r="I47" s="160">
        <v>2067</v>
      </c>
      <c r="J47" s="175">
        <f>I47/$I$8*100</f>
        <v>0.4994128818080341</v>
      </c>
      <c r="K47" s="176">
        <v>39.1</v>
      </c>
    </row>
    <row r="48" spans="2:11" s="166" customFormat="1" ht="15" customHeight="1">
      <c r="B48" s="1325" t="s">
        <v>1015</v>
      </c>
      <c r="C48" s="1260"/>
      <c r="D48" s="137"/>
      <c r="E48" s="106"/>
      <c r="F48" s="167"/>
      <c r="G48" s="171"/>
      <c r="H48" s="106"/>
      <c r="I48" s="106"/>
      <c r="J48" s="167"/>
      <c r="K48" s="169"/>
    </row>
    <row r="49" spans="2:11" ht="15" customHeight="1">
      <c r="B49" s="172"/>
      <c r="C49" s="99" t="s">
        <v>924</v>
      </c>
      <c r="D49" s="172">
        <v>441</v>
      </c>
      <c r="E49" s="103">
        <v>479</v>
      </c>
      <c r="F49" s="173">
        <f aca="true" t="shared" si="4" ref="F49:F55">E49/$E$8*100</f>
        <v>0.7595458581758214</v>
      </c>
      <c r="G49" s="174">
        <v>8.6</v>
      </c>
      <c r="H49" s="103">
        <v>2007</v>
      </c>
      <c r="I49" s="160">
        <v>2491</v>
      </c>
      <c r="J49" s="175">
        <f aca="true" t="shared" si="5" ref="J49:J55">I49/$I$8*100</f>
        <v>0.6018565498712206</v>
      </c>
      <c r="K49" s="176">
        <v>24.1</v>
      </c>
    </row>
    <row r="50" spans="2:11" ht="15" customHeight="1">
      <c r="B50" s="172"/>
      <c r="C50" s="99" t="s">
        <v>925</v>
      </c>
      <c r="D50" s="172">
        <v>993</v>
      </c>
      <c r="E50" s="103">
        <v>953</v>
      </c>
      <c r="F50" s="173">
        <f t="shared" si="4"/>
        <v>1.5111632627172396</v>
      </c>
      <c r="G50" s="174">
        <v>-4</v>
      </c>
      <c r="H50" s="103">
        <v>4713</v>
      </c>
      <c r="I50" s="160">
        <v>5295</v>
      </c>
      <c r="J50" s="175">
        <f t="shared" si="5"/>
        <v>1.2793377886664443</v>
      </c>
      <c r="K50" s="176">
        <v>12.3</v>
      </c>
    </row>
    <row r="51" spans="2:11" ht="15" customHeight="1">
      <c r="B51" s="172"/>
      <c r="C51" s="99" t="s">
        <v>926</v>
      </c>
      <c r="D51" s="172">
        <v>566</v>
      </c>
      <c r="E51" s="103">
        <v>556</v>
      </c>
      <c r="F51" s="173">
        <f t="shared" si="4"/>
        <v>0.8816440441456299</v>
      </c>
      <c r="G51" s="174">
        <v>-1.8</v>
      </c>
      <c r="H51" s="103">
        <v>2031</v>
      </c>
      <c r="I51" s="160">
        <v>2388</v>
      </c>
      <c r="J51" s="175">
        <f t="shared" si="5"/>
        <v>0.5769704701294559</v>
      </c>
      <c r="K51" s="176">
        <v>17.6</v>
      </c>
    </row>
    <row r="52" spans="2:11" ht="15" customHeight="1">
      <c r="B52" s="172"/>
      <c r="C52" s="99" t="s">
        <v>927</v>
      </c>
      <c r="D52" s="172">
        <v>415</v>
      </c>
      <c r="E52" s="103">
        <v>409</v>
      </c>
      <c r="F52" s="173">
        <f t="shared" si="4"/>
        <v>0.6485475072941773</v>
      </c>
      <c r="G52" s="174">
        <v>-1.4</v>
      </c>
      <c r="H52" s="103">
        <v>1834</v>
      </c>
      <c r="I52" s="160">
        <v>1764</v>
      </c>
      <c r="J52" s="175">
        <f t="shared" si="5"/>
        <v>0.42620431713080414</v>
      </c>
      <c r="K52" s="176">
        <v>-3.8</v>
      </c>
    </row>
    <row r="53" spans="2:11" ht="15" customHeight="1">
      <c r="B53" s="172"/>
      <c r="C53" s="99" t="s">
        <v>928</v>
      </c>
      <c r="D53" s="172">
        <v>454</v>
      </c>
      <c r="E53" s="103">
        <v>473</v>
      </c>
      <c r="F53" s="173">
        <f t="shared" si="4"/>
        <v>0.7500317138145376</v>
      </c>
      <c r="G53" s="174">
        <v>4.2</v>
      </c>
      <c r="H53" s="103">
        <v>1457</v>
      </c>
      <c r="I53" s="160">
        <v>1735</v>
      </c>
      <c r="J53" s="175">
        <f t="shared" si="5"/>
        <v>0.4191975568151617</v>
      </c>
      <c r="K53" s="176">
        <v>19.1</v>
      </c>
    </row>
    <row r="54" spans="2:11" ht="15" customHeight="1">
      <c r="B54" s="172"/>
      <c r="C54" s="99" t="s">
        <v>929</v>
      </c>
      <c r="D54" s="172">
        <v>369</v>
      </c>
      <c r="E54" s="103">
        <v>376</v>
      </c>
      <c r="F54" s="173">
        <f t="shared" si="4"/>
        <v>0.5962197133071165</v>
      </c>
      <c r="G54" s="174">
        <v>1.9</v>
      </c>
      <c r="H54" s="103">
        <v>1299</v>
      </c>
      <c r="I54" s="160">
        <v>1594</v>
      </c>
      <c r="J54" s="175">
        <f t="shared" si="5"/>
        <v>0.38513020493565864</v>
      </c>
      <c r="K54" s="176">
        <v>22.7</v>
      </c>
    </row>
    <row r="55" spans="2:11" ht="15" customHeight="1">
      <c r="B55" s="172"/>
      <c r="C55" s="99" t="s">
        <v>930</v>
      </c>
      <c r="D55" s="172">
        <v>372</v>
      </c>
      <c r="E55" s="103">
        <v>338</v>
      </c>
      <c r="F55" s="173">
        <f t="shared" si="4"/>
        <v>0.5359634656856527</v>
      </c>
      <c r="G55" s="174">
        <v>-9.1</v>
      </c>
      <c r="H55" s="103">
        <v>1843</v>
      </c>
      <c r="I55" s="160">
        <v>1601</v>
      </c>
      <c r="J55" s="175">
        <f t="shared" si="5"/>
        <v>0.38682149190839993</v>
      </c>
      <c r="K55" s="176">
        <v>-13.1</v>
      </c>
    </row>
    <row r="56" spans="2:11" s="166" customFormat="1" ht="15" customHeight="1">
      <c r="B56" s="1325" t="s">
        <v>1016</v>
      </c>
      <c r="C56" s="1260"/>
      <c r="D56" s="137"/>
      <c r="E56" s="106"/>
      <c r="F56" s="167"/>
      <c r="G56" s="171"/>
      <c r="H56" s="106"/>
      <c r="I56" s="106"/>
      <c r="J56" s="167"/>
      <c r="K56" s="169"/>
    </row>
    <row r="57" spans="2:11" ht="15" customHeight="1">
      <c r="B57" s="172"/>
      <c r="C57" s="99" t="s">
        <v>931</v>
      </c>
      <c r="D57" s="172">
        <v>1026</v>
      </c>
      <c r="E57" s="103">
        <v>818</v>
      </c>
      <c r="F57" s="173">
        <f>E57/$E$8*100</f>
        <v>1.2970950145883546</v>
      </c>
      <c r="G57" s="174">
        <v>-20.3</v>
      </c>
      <c r="H57" s="103">
        <v>4172</v>
      </c>
      <c r="I57" s="160">
        <v>4327</v>
      </c>
      <c r="J57" s="175">
        <f>I57/$I$8*100</f>
        <v>1.0454569615787923</v>
      </c>
      <c r="K57" s="176">
        <v>3.7</v>
      </c>
    </row>
    <row r="58" spans="2:11" s="166" customFormat="1" ht="15" customHeight="1">
      <c r="B58" s="1325" t="s">
        <v>1017</v>
      </c>
      <c r="C58" s="1260"/>
      <c r="D58" s="137"/>
      <c r="E58" s="106"/>
      <c r="F58" s="167"/>
      <c r="G58" s="171"/>
      <c r="H58" s="106"/>
      <c r="I58" s="106"/>
      <c r="J58" s="167"/>
      <c r="K58" s="169"/>
    </row>
    <row r="59" spans="2:11" ht="15" customHeight="1">
      <c r="B59" s="172"/>
      <c r="C59" s="99" t="s">
        <v>932</v>
      </c>
      <c r="D59" s="172">
        <v>1001</v>
      </c>
      <c r="E59" s="103">
        <v>942</v>
      </c>
      <c r="F59" s="173">
        <f>E59/$E$8*100</f>
        <v>1.4937206647215528</v>
      </c>
      <c r="G59" s="174">
        <v>-5.9</v>
      </c>
      <c r="H59" s="103">
        <v>4072</v>
      </c>
      <c r="I59" s="160">
        <v>4398</v>
      </c>
      <c r="J59" s="175">
        <f>I59/$I$8*100</f>
        <v>1.0626114437308825</v>
      </c>
      <c r="K59" s="176">
        <v>8</v>
      </c>
    </row>
    <row r="60" spans="2:11" ht="15" customHeight="1">
      <c r="B60" s="172"/>
      <c r="C60" s="99" t="s">
        <v>933</v>
      </c>
      <c r="D60" s="172">
        <v>457</v>
      </c>
      <c r="E60" s="160">
        <v>469</v>
      </c>
      <c r="F60" s="173">
        <f>E60/$E$8*100</f>
        <v>0.7436889509070151</v>
      </c>
      <c r="G60" s="174">
        <v>2.6</v>
      </c>
      <c r="H60" s="103">
        <v>1911</v>
      </c>
      <c r="I60" s="160">
        <v>2320</v>
      </c>
      <c r="J60" s="175">
        <f>I60/$I$8*100</f>
        <v>0.5605408252513978</v>
      </c>
      <c r="K60" s="176">
        <v>21.4</v>
      </c>
    </row>
    <row r="61" spans="2:11" ht="15" customHeight="1">
      <c r="B61" s="172"/>
      <c r="C61" s="99" t="s">
        <v>934</v>
      </c>
      <c r="D61" s="172">
        <v>455</v>
      </c>
      <c r="E61" s="160">
        <v>417</v>
      </c>
      <c r="F61" s="173">
        <f>E61/$E$8*100</f>
        <v>0.6612330331092223</v>
      </c>
      <c r="G61" s="174">
        <v>-8.4</v>
      </c>
      <c r="H61" s="103">
        <v>1607</v>
      </c>
      <c r="I61" s="160">
        <v>1873</v>
      </c>
      <c r="J61" s="175">
        <f>I61/$I$8*100</f>
        <v>0.45254007142063274</v>
      </c>
      <c r="K61" s="176">
        <v>16.6</v>
      </c>
    </row>
    <row r="62" spans="2:11" ht="15" customHeight="1">
      <c r="B62" s="177"/>
      <c r="C62" s="108" t="s">
        <v>935</v>
      </c>
      <c r="D62" s="177">
        <v>282</v>
      </c>
      <c r="E62" s="178">
        <v>281</v>
      </c>
      <c r="F62" s="179">
        <f>E62/$E$8*100</f>
        <v>0.4455790942534568</v>
      </c>
      <c r="G62" s="180">
        <v>0.4</v>
      </c>
      <c r="H62" s="178">
        <v>1216</v>
      </c>
      <c r="I62" s="178">
        <v>1374</v>
      </c>
      <c r="J62" s="181">
        <f>I62/$I$8*100</f>
        <v>0.33197547150664675</v>
      </c>
      <c r="K62" s="182">
        <v>13</v>
      </c>
    </row>
    <row r="63" ht="12">
      <c r="C63" s="160" t="s">
        <v>1018</v>
      </c>
    </row>
  </sheetData>
  <mergeCells count="24">
    <mergeCell ref="B56:C56"/>
    <mergeCell ref="B58:C58"/>
    <mergeCell ref="B31:C31"/>
    <mergeCell ref="B33:C33"/>
    <mergeCell ref="B41:C41"/>
    <mergeCell ref="B44:C44"/>
    <mergeCell ref="B8:C8"/>
    <mergeCell ref="B23:C23"/>
    <mergeCell ref="B26:C26"/>
    <mergeCell ref="B48:C48"/>
    <mergeCell ref="B4:C7"/>
    <mergeCell ref="D5:D7"/>
    <mergeCell ref="D4:G4"/>
    <mergeCell ref="E6:E7"/>
    <mergeCell ref="J2:J3"/>
    <mergeCell ref="G6:G7"/>
    <mergeCell ref="H4:K4"/>
    <mergeCell ref="H5:H7"/>
    <mergeCell ref="I5:K5"/>
    <mergeCell ref="E5:G5"/>
    <mergeCell ref="I6:I7"/>
    <mergeCell ref="J6:J7"/>
    <mergeCell ref="K6:K7"/>
    <mergeCell ref="F6:F7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0"/>
  <sheetViews>
    <sheetView workbookViewId="0" topLeftCell="A1">
      <selection activeCell="A1" sqref="A1"/>
    </sheetView>
  </sheetViews>
  <sheetFormatPr defaultColWidth="9.00390625" defaultRowHeight="13.5"/>
  <cols>
    <col min="1" max="1" width="10.00390625" style="184" customWidth="1"/>
    <col min="2" max="2" width="10.125" style="184" bestFit="1" customWidth="1"/>
    <col min="3" max="5" width="8.125" style="184" bestFit="1" customWidth="1"/>
    <col min="6" max="6" width="5.75390625" style="184" customWidth="1"/>
    <col min="7" max="12" width="8.125" style="184" customWidth="1"/>
    <col min="13" max="14" width="7.25390625" style="184" customWidth="1"/>
    <col min="15" max="15" width="7.125" style="184" customWidth="1"/>
    <col min="16" max="16384" width="9.00390625" style="184" customWidth="1"/>
  </cols>
  <sheetData>
    <row r="1" ht="14.25">
      <c r="A1" s="183" t="s">
        <v>1050</v>
      </c>
    </row>
    <row r="2" ht="12.75" thickBot="1">
      <c r="O2" s="185" t="s">
        <v>1025</v>
      </c>
    </row>
    <row r="3" spans="1:15" ht="14.25" customHeight="1" thickTop="1">
      <c r="A3" s="1255" t="s">
        <v>1020</v>
      </c>
      <c r="B3" s="1257" t="s">
        <v>1026</v>
      </c>
      <c r="C3" s="1248" t="s">
        <v>1027</v>
      </c>
      <c r="D3" s="1261" t="s">
        <v>1028</v>
      </c>
      <c r="E3" s="1247"/>
      <c r="F3" s="1261" t="s">
        <v>1029</v>
      </c>
      <c r="G3" s="1262"/>
      <c r="H3" s="1262"/>
      <c r="I3" s="1262"/>
      <c r="J3" s="1262"/>
      <c r="K3" s="1262"/>
      <c r="L3" s="1262"/>
      <c r="M3" s="1262"/>
      <c r="N3" s="1262"/>
      <c r="O3" s="1254"/>
    </row>
    <row r="4" spans="1:15" ht="48">
      <c r="A4" s="1256"/>
      <c r="B4" s="1253"/>
      <c r="C4" s="1249"/>
      <c r="D4" s="186" t="s">
        <v>1030</v>
      </c>
      <c r="E4" s="186" t="s">
        <v>1031</v>
      </c>
      <c r="F4" s="187" t="s">
        <v>1032</v>
      </c>
      <c r="G4" s="188" t="s">
        <v>1033</v>
      </c>
      <c r="H4" s="187" t="s">
        <v>1034</v>
      </c>
      <c r="I4" s="187" t="s">
        <v>1035</v>
      </c>
      <c r="J4" s="187" t="s">
        <v>1036</v>
      </c>
      <c r="K4" s="187" t="s">
        <v>1037</v>
      </c>
      <c r="L4" s="187" t="s">
        <v>1038</v>
      </c>
      <c r="M4" s="187" t="s">
        <v>1039</v>
      </c>
      <c r="N4" s="187" t="s">
        <v>1040</v>
      </c>
      <c r="O4" s="189" t="s">
        <v>1041</v>
      </c>
    </row>
    <row r="5" spans="1:15" ht="6.75" customHeight="1">
      <c r="A5" s="190"/>
      <c r="B5" s="191"/>
      <c r="C5" s="192"/>
      <c r="D5" s="193"/>
      <c r="E5" s="193"/>
      <c r="F5" s="193"/>
      <c r="G5" s="194"/>
      <c r="H5" s="193"/>
      <c r="I5" s="193"/>
      <c r="J5" s="193"/>
      <c r="K5" s="193"/>
      <c r="L5" s="193"/>
      <c r="M5" s="193"/>
      <c r="N5" s="195"/>
      <c r="O5" s="195"/>
    </row>
    <row r="6" spans="1:15" ht="12">
      <c r="A6" s="190" t="s">
        <v>1042</v>
      </c>
      <c r="B6" s="196">
        <v>113143</v>
      </c>
      <c r="C6" s="197">
        <v>14917</v>
      </c>
      <c r="D6" s="198">
        <v>59686</v>
      </c>
      <c r="E6" s="198">
        <v>38540</v>
      </c>
      <c r="F6" s="198">
        <v>160</v>
      </c>
      <c r="G6" s="199">
        <v>13264</v>
      </c>
      <c r="H6" s="198">
        <v>13985</v>
      </c>
      <c r="I6" s="198">
        <v>12669</v>
      </c>
      <c r="J6" s="198">
        <v>17604</v>
      </c>
      <c r="K6" s="198">
        <v>23943</v>
      </c>
      <c r="L6" s="198">
        <v>14562</v>
      </c>
      <c r="M6" s="198">
        <v>7361</v>
      </c>
      <c r="N6" s="200">
        <v>4137</v>
      </c>
      <c r="O6" s="200">
        <v>5458</v>
      </c>
    </row>
    <row r="7" spans="1:15" ht="12">
      <c r="A7" s="201" t="s">
        <v>1043</v>
      </c>
      <c r="B7" s="196">
        <f>SUM(C7:E7)</f>
        <v>112347</v>
      </c>
      <c r="C7" s="197">
        <v>11705</v>
      </c>
      <c r="D7" s="198">
        <v>58303</v>
      </c>
      <c r="E7" s="198">
        <v>42339</v>
      </c>
      <c r="F7" s="198">
        <v>212</v>
      </c>
      <c r="G7" s="199">
        <v>13236</v>
      </c>
      <c r="H7" s="198">
        <v>13639</v>
      </c>
      <c r="I7" s="198">
        <v>12237</v>
      </c>
      <c r="J7" s="198">
        <v>16911</v>
      </c>
      <c r="K7" s="198">
        <v>23384</v>
      </c>
      <c r="L7" s="198">
        <v>14646</v>
      </c>
      <c r="M7" s="198">
        <v>7684</v>
      </c>
      <c r="N7" s="200">
        <v>4464</v>
      </c>
      <c r="O7" s="200">
        <v>5934</v>
      </c>
    </row>
    <row r="8" spans="1:15" ht="12">
      <c r="A8" s="201" t="s">
        <v>1044</v>
      </c>
      <c r="B8" s="196">
        <v>111338</v>
      </c>
      <c r="C8" s="197">
        <v>10161</v>
      </c>
      <c r="D8" s="198">
        <v>56977</v>
      </c>
      <c r="E8" s="198">
        <v>44200</v>
      </c>
      <c r="F8" s="198">
        <v>245</v>
      </c>
      <c r="G8" s="199">
        <v>13191</v>
      </c>
      <c r="H8" s="198">
        <v>13511</v>
      </c>
      <c r="I8" s="198">
        <v>12121</v>
      </c>
      <c r="J8" s="198">
        <v>16576</v>
      </c>
      <c r="K8" s="198">
        <v>22927</v>
      </c>
      <c r="L8" s="198">
        <v>14431</v>
      </c>
      <c r="M8" s="198">
        <v>7761</v>
      </c>
      <c r="N8" s="200">
        <v>4547</v>
      </c>
      <c r="O8" s="200">
        <v>6028</v>
      </c>
    </row>
    <row r="9" spans="1:15" ht="12">
      <c r="A9" s="201" t="s">
        <v>1045</v>
      </c>
      <c r="B9" s="196">
        <v>110191</v>
      </c>
      <c r="C9" s="197">
        <v>9196</v>
      </c>
      <c r="D9" s="198">
        <v>53920</v>
      </c>
      <c r="E9" s="198">
        <v>47075</v>
      </c>
      <c r="F9" s="198">
        <v>197</v>
      </c>
      <c r="G9" s="199">
        <v>13187</v>
      </c>
      <c r="H9" s="198">
        <v>13403</v>
      </c>
      <c r="I9" s="198">
        <v>12046</v>
      </c>
      <c r="J9" s="198">
        <v>16204</v>
      </c>
      <c r="K9" s="198">
        <v>22380</v>
      </c>
      <c r="L9" s="198">
        <v>14184</v>
      </c>
      <c r="M9" s="198">
        <v>7711</v>
      </c>
      <c r="N9" s="200">
        <v>4627</v>
      </c>
      <c r="O9" s="200">
        <v>6252</v>
      </c>
    </row>
    <row r="10" spans="1:15" ht="12">
      <c r="A10" s="201" t="s">
        <v>1046</v>
      </c>
      <c r="B10" s="196">
        <v>109044</v>
      </c>
      <c r="C10" s="197">
        <v>7231</v>
      </c>
      <c r="D10" s="198">
        <v>51703</v>
      </c>
      <c r="E10" s="198">
        <v>50110</v>
      </c>
      <c r="F10" s="198">
        <v>223</v>
      </c>
      <c r="G10" s="199">
        <v>13222</v>
      </c>
      <c r="H10" s="198">
        <v>13345</v>
      </c>
      <c r="I10" s="198">
        <v>12132</v>
      </c>
      <c r="J10" s="198">
        <v>15623</v>
      </c>
      <c r="K10" s="198">
        <v>21662</v>
      </c>
      <c r="L10" s="198">
        <v>13980</v>
      </c>
      <c r="M10" s="198">
        <v>7730</v>
      </c>
      <c r="N10" s="200">
        <v>4687</v>
      </c>
      <c r="O10" s="200">
        <v>6440</v>
      </c>
    </row>
    <row r="11" spans="1:15" ht="6.75" customHeight="1">
      <c r="A11" s="201"/>
      <c r="B11" s="196"/>
      <c r="C11" s="197"/>
      <c r="D11" s="197"/>
      <c r="E11" s="198"/>
      <c r="F11" s="198"/>
      <c r="G11" s="202"/>
      <c r="H11" s="198"/>
      <c r="I11" s="197"/>
      <c r="J11" s="198"/>
      <c r="K11" s="198"/>
      <c r="L11" s="198"/>
      <c r="M11" s="198"/>
      <c r="N11" s="198"/>
      <c r="O11" s="196"/>
    </row>
    <row r="12" spans="1:15" s="205" customFormat="1" ht="15" customHeight="1">
      <c r="A12" s="203" t="s">
        <v>1047</v>
      </c>
      <c r="B12" s="204">
        <f aca="true" t="shared" si="0" ref="B12:O12">SUM(B14:B17)</f>
        <v>107746</v>
      </c>
      <c r="C12" s="204">
        <f t="shared" si="0"/>
        <v>6889</v>
      </c>
      <c r="D12" s="204">
        <f t="shared" si="0"/>
        <v>48451</v>
      </c>
      <c r="E12" s="204">
        <f t="shared" si="0"/>
        <v>52406</v>
      </c>
      <c r="F12" s="204">
        <f t="shared" si="0"/>
        <v>218</v>
      </c>
      <c r="G12" s="204">
        <f t="shared" si="0"/>
        <v>13252</v>
      </c>
      <c r="H12" s="204">
        <f t="shared" si="0"/>
        <v>13270</v>
      </c>
      <c r="I12" s="204">
        <f t="shared" si="0"/>
        <v>11915</v>
      </c>
      <c r="J12" s="204">
        <f t="shared" si="0"/>
        <v>15416</v>
      </c>
      <c r="K12" s="204">
        <f t="shared" si="0"/>
        <v>21056</v>
      </c>
      <c r="L12" s="204">
        <f t="shared" si="0"/>
        <v>13638</v>
      </c>
      <c r="M12" s="204">
        <f t="shared" si="0"/>
        <v>7697</v>
      </c>
      <c r="N12" s="204">
        <f t="shared" si="0"/>
        <v>4637</v>
      </c>
      <c r="O12" s="204">
        <f t="shared" si="0"/>
        <v>6647</v>
      </c>
    </row>
    <row r="13" spans="1:15" s="205" customFormat="1" ht="6.75" customHeight="1">
      <c r="A13" s="206"/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</row>
    <row r="14" spans="1:15" s="211" customFormat="1" ht="15" customHeight="1">
      <c r="A14" s="207" t="s">
        <v>1021</v>
      </c>
      <c r="B14" s="208">
        <f>+B19+B25+B26+B27+B29+B31+B32+B35+B36+B37+B38+B39+B41+B42</f>
        <v>45113</v>
      </c>
      <c r="C14" s="209">
        <f aca="true" t="shared" si="1" ref="C14:O14">C19+C25+C26+C27+C29+C31+C32+C35+C36+C37+C38+C39+C41+C42</f>
        <v>3319</v>
      </c>
      <c r="D14" s="209">
        <f t="shared" si="1"/>
        <v>19743</v>
      </c>
      <c r="E14" s="209">
        <f t="shared" si="1"/>
        <v>22051</v>
      </c>
      <c r="F14" s="209">
        <f t="shared" si="1"/>
        <v>83</v>
      </c>
      <c r="G14" s="210">
        <f t="shared" si="1"/>
        <v>5648</v>
      </c>
      <c r="H14" s="209">
        <f t="shared" si="1"/>
        <v>6135</v>
      </c>
      <c r="I14" s="209">
        <f t="shared" si="1"/>
        <v>5974</v>
      </c>
      <c r="J14" s="209">
        <f t="shared" si="1"/>
        <v>8059</v>
      </c>
      <c r="K14" s="209">
        <f t="shared" si="1"/>
        <v>10882</v>
      </c>
      <c r="L14" s="209">
        <f t="shared" si="1"/>
        <v>5724</v>
      </c>
      <c r="M14" s="209">
        <f t="shared" si="1"/>
        <v>1814</v>
      </c>
      <c r="N14" s="209">
        <f t="shared" si="1"/>
        <v>547</v>
      </c>
      <c r="O14" s="209">
        <f t="shared" si="1"/>
        <v>247</v>
      </c>
    </row>
    <row r="15" spans="1:15" s="211" customFormat="1" ht="15" customHeight="1">
      <c r="A15" s="207" t="s">
        <v>1022</v>
      </c>
      <c r="B15" s="208">
        <f>+B23+B43+B44+B45+B47+B48+B49+B50</f>
        <v>11480</v>
      </c>
      <c r="C15" s="209">
        <f aca="true" t="shared" si="2" ref="C15:O15">C23+C43+C44+C45+C47+C48+C49+C50</f>
        <v>340</v>
      </c>
      <c r="D15" s="209">
        <f t="shared" si="2"/>
        <v>5940</v>
      </c>
      <c r="E15" s="209">
        <f t="shared" si="2"/>
        <v>5200</v>
      </c>
      <c r="F15" s="209">
        <f t="shared" si="2"/>
        <v>4</v>
      </c>
      <c r="G15" s="210">
        <f t="shared" si="2"/>
        <v>1194</v>
      </c>
      <c r="H15" s="209">
        <f t="shared" si="2"/>
        <v>1132</v>
      </c>
      <c r="I15" s="209">
        <f t="shared" si="2"/>
        <v>1054</v>
      </c>
      <c r="J15" s="209">
        <f t="shared" si="2"/>
        <v>1434</v>
      </c>
      <c r="K15" s="209">
        <f t="shared" si="2"/>
        <v>2122</v>
      </c>
      <c r="L15" s="209">
        <f t="shared" si="2"/>
        <v>1791</v>
      </c>
      <c r="M15" s="209">
        <f t="shared" si="2"/>
        <v>1225</v>
      </c>
      <c r="N15" s="209">
        <f t="shared" si="2"/>
        <v>703</v>
      </c>
      <c r="O15" s="209">
        <f t="shared" si="2"/>
        <v>821</v>
      </c>
    </row>
    <row r="16" spans="1:15" s="211" customFormat="1" ht="15" customHeight="1">
      <c r="A16" s="207" t="s">
        <v>1023</v>
      </c>
      <c r="B16" s="208">
        <f>+B20+B28+B33+B51+B53+B54+B55+B56</f>
        <v>24097</v>
      </c>
      <c r="C16" s="209">
        <f aca="true" t="shared" si="3" ref="C16:O16">C20+C28+C33+C51+C53+C54+C55+C56</f>
        <v>1757</v>
      </c>
      <c r="D16" s="209">
        <f t="shared" si="3"/>
        <v>10981</v>
      </c>
      <c r="E16" s="209">
        <f t="shared" si="3"/>
        <v>11359</v>
      </c>
      <c r="F16" s="209">
        <f t="shared" si="3"/>
        <v>32</v>
      </c>
      <c r="G16" s="210">
        <f t="shared" si="3"/>
        <v>3101</v>
      </c>
      <c r="H16" s="209">
        <f t="shared" si="3"/>
        <v>3019</v>
      </c>
      <c r="I16" s="209">
        <f t="shared" si="3"/>
        <v>2599</v>
      </c>
      <c r="J16" s="209">
        <f t="shared" si="3"/>
        <v>3390</v>
      </c>
      <c r="K16" s="209">
        <f t="shared" si="3"/>
        <v>4752</v>
      </c>
      <c r="L16" s="209">
        <f t="shared" si="3"/>
        <v>3238</v>
      </c>
      <c r="M16" s="209">
        <f t="shared" si="3"/>
        <v>2032</v>
      </c>
      <c r="N16" s="209">
        <f t="shared" si="3"/>
        <v>1075</v>
      </c>
      <c r="O16" s="209">
        <f t="shared" si="3"/>
        <v>859</v>
      </c>
    </row>
    <row r="17" spans="1:15" s="211" customFormat="1" ht="15" customHeight="1">
      <c r="A17" s="207" t="s">
        <v>1024</v>
      </c>
      <c r="B17" s="209">
        <f aca="true" t="shared" si="4" ref="B17:O17">+B21+B22+B57+B59+B60+B61+B62+B63+B65+B66+B67+B68+B69+B70</f>
        <v>27056</v>
      </c>
      <c r="C17" s="209">
        <f t="shared" si="4"/>
        <v>1473</v>
      </c>
      <c r="D17" s="209">
        <f t="shared" si="4"/>
        <v>11787</v>
      </c>
      <c r="E17" s="209">
        <f t="shared" si="4"/>
        <v>13796</v>
      </c>
      <c r="F17" s="209">
        <f t="shared" si="4"/>
        <v>99</v>
      </c>
      <c r="G17" s="209">
        <f t="shared" si="4"/>
        <v>3309</v>
      </c>
      <c r="H17" s="209">
        <f t="shared" si="4"/>
        <v>2984</v>
      </c>
      <c r="I17" s="209">
        <f t="shared" si="4"/>
        <v>2288</v>
      </c>
      <c r="J17" s="209">
        <f t="shared" si="4"/>
        <v>2533</v>
      </c>
      <c r="K17" s="209">
        <f t="shared" si="4"/>
        <v>3300</v>
      </c>
      <c r="L17" s="209">
        <f t="shared" si="4"/>
        <v>2885</v>
      </c>
      <c r="M17" s="209">
        <f t="shared" si="4"/>
        <v>2626</v>
      </c>
      <c r="N17" s="209">
        <f t="shared" si="4"/>
        <v>2312</v>
      </c>
      <c r="O17" s="209">
        <f t="shared" si="4"/>
        <v>4720</v>
      </c>
    </row>
    <row r="18" spans="1:15" ht="8.25" customHeight="1">
      <c r="A18" s="190"/>
      <c r="B18" s="212"/>
      <c r="C18" s="212"/>
      <c r="D18" s="212"/>
      <c r="E18" s="212"/>
      <c r="F18" s="212"/>
      <c r="G18" s="213"/>
      <c r="H18" s="212"/>
      <c r="I18" s="212"/>
      <c r="J18" s="212"/>
      <c r="K18" s="212"/>
      <c r="L18" s="212"/>
      <c r="M18" s="212"/>
      <c r="N18" s="212"/>
      <c r="O18" s="212"/>
    </row>
    <row r="19" spans="1:15" ht="12">
      <c r="A19" s="190" t="s">
        <v>892</v>
      </c>
      <c r="B19" s="212">
        <v>9013</v>
      </c>
      <c r="C19" s="214">
        <v>966</v>
      </c>
      <c r="D19" s="212">
        <v>3301</v>
      </c>
      <c r="E19" s="212">
        <v>4746</v>
      </c>
      <c r="F19" s="212">
        <v>22</v>
      </c>
      <c r="G19" s="213">
        <v>1244</v>
      </c>
      <c r="H19" s="215">
        <v>1435</v>
      </c>
      <c r="I19" s="212">
        <v>1325</v>
      </c>
      <c r="J19" s="212">
        <v>1637</v>
      </c>
      <c r="K19" s="212">
        <v>2120</v>
      </c>
      <c r="L19" s="212">
        <v>908</v>
      </c>
      <c r="M19" s="212">
        <v>250</v>
      </c>
      <c r="N19" s="212">
        <v>55</v>
      </c>
      <c r="O19" s="212">
        <v>17</v>
      </c>
    </row>
    <row r="20" spans="1:15" ht="12">
      <c r="A20" s="190" t="s">
        <v>893</v>
      </c>
      <c r="B20" s="212">
        <v>4485</v>
      </c>
      <c r="C20" s="214">
        <v>297</v>
      </c>
      <c r="D20" s="212">
        <v>1765</v>
      </c>
      <c r="E20" s="212">
        <v>2423</v>
      </c>
      <c r="F20" s="212">
        <v>4</v>
      </c>
      <c r="G20" s="213">
        <v>632</v>
      </c>
      <c r="H20" s="212">
        <v>584</v>
      </c>
      <c r="I20" s="212">
        <v>490</v>
      </c>
      <c r="J20" s="212">
        <v>594</v>
      </c>
      <c r="K20" s="212">
        <v>812</v>
      </c>
      <c r="L20" s="212">
        <v>576</v>
      </c>
      <c r="M20" s="212">
        <v>371</v>
      </c>
      <c r="N20" s="212">
        <v>221</v>
      </c>
      <c r="O20" s="212">
        <v>201</v>
      </c>
    </row>
    <row r="21" spans="1:15" ht="12">
      <c r="A21" s="190" t="s">
        <v>894</v>
      </c>
      <c r="B21" s="212">
        <v>4043</v>
      </c>
      <c r="C21" s="214">
        <v>188</v>
      </c>
      <c r="D21" s="212">
        <v>2053</v>
      </c>
      <c r="E21" s="212">
        <v>1802</v>
      </c>
      <c r="F21" s="212">
        <v>30</v>
      </c>
      <c r="G21" s="213">
        <v>489</v>
      </c>
      <c r="H21" s="212">
        <v>397</v>
      </c>
      <c r="I21" s="212">
        <v>322</v>
      </c>
      <c r="J21" s="212">
        <v>316</v>
      </c>
      <c r="K21" s="212">
        <v>435</v>
      </c>
      <c r="L21" s="212">
        <v>414</v>
      </c>
      <c r="M21" s="212">
        <v>397</v>
      </c>
      <c r="N21" s="212">
        <v>373</v>
      </c>
      <c r="O21" s="212">
        <v>870</v>
      </c>
    </row>
    <row r="22" spans="1:15" ht="12">
      <c r="A22" s="190" t="s">
        <v>895</v>
      </c>
      <c r="B22" s="212">
        <v>5387</v>
      </c>
      <c r="C22" s="214">
        <v>575</v>
      </c>
      <c r="D22" s="212">
        <v>2347</v>
      </c>
      <c r="E22" s="212">
        <v>2465</v>
      </c>
      <c r="F22" s="212">
        <v>15</v>
      </c>
      <c r="G22" s="213">
        <v>667</v>
      </c>
      <c r="H22" s="212">
        <v>599</v>
      </c>
      <c r="I22" s="212">
        <v>429</v>
      </c>
      <c r="J22" s="212">
        <v>478</v>
      </c>
      <c r="K22" s="212">
        <v>556</v>
      </c>
      <c r="L22" s="212">
        <v>521</v>
      </c>
      <c r="M22" s="212">
        <v>513</v>
      </c>
      <c r="N22" s="212">
        <v>492</v>
      </c>
      <c r="O22" s="212">
        <v>1117</v>
      </c>
    </row>
    <row r="23" spans="1:15" ht="12">
      <c r="A23" s="190" t="s">
        <v>896</v>
      </c>
      <c r="B23" s="212">
        <v>2770</v>
      </c>
      <c r="C23" s="214">
        <v>157</v>
      </c>
      <c r="D23" s="212">
        <v>1630</v>
      </c>
      <c r="E23" s="212">
        <v>983</v>
      </c>
      <c r="F23" s="212">
        <v>1</v>
      </c>
      <c r="G23" s="213">
        <v>201</v>
      </c>
      <c r="H23" s="212">
        <v>243</v>
      </c>
      <c r="I23" s="212">
        <v>212</v>
      </c>
      <c r="J23" s="212">
        <v>249</v>
      </c>
      <c r="K23" s="212">
        <v>426</v>
      </c>
      <c r="L23" s="212">
        <v>445</v>
      </c>
      <c r="M23" s="212">
        <v>377</v>
      </c>
      <c r="N23" s="212">
        <v>223</v>
      </c>
      <c r="O23" s="212">
        <v>393</v>
      </c>
    </row>
    <row r="24" spans="1:15" ht="9" customHeight="1">
      <c r="A24" s="190"/>
      <c r="B24" s="212"/>
      <c r="C24" s="214"/>
      <c r="D24" s="212"/>
      <c r="E24" s="212"/>
      <c r="F24" s="212"/>
      <c r="G24" s="213"/>
      <c r="H24" s="212"/>
      <c r="I24" s="212"/>
      <c r="J24" s="212"/>
      <c r="K24" s="212"/>
      <c r="L24" s="212"/>
      <c r="M24" s="212"/>
      <c r="N24" s="212"/>
      <c r="O24" s="212"/>
    </row>
    <row r="25" spans="1:15" ht="12">
      <c r="A25" s="190" t="s">
        <v>897</v>
      </c>
      <c r="B25" s="212">
        <v>4138</v>
      </c>
      <c r="C25" s="214">
        <v>225</v>
      </c>
      <c r="D25" s="212">
        <v>1805</v>
      </c>
      <c r="E25" s="212">
        <v>2108</v>
      </c>
      <c r="F25" s="212">
        <v>9</v>
      </c>
      <c r="G25" s="213">
        <v>581</v>
      </c>
      <c r="H25" s="212">
        <v>531</v>
      </c>
      <c r="I25" s="212">
        <v>567</v>
      </c>
      <c r="J25" s="212">
        <v>799</v>
      </c>
      <c r="K25" s="212">
        <v>1044</v>
      </c>
      <c r="L25" s="212">
        <v>469</v>
      </c>
      <c r="M25" s="212">
        <v>109</v>
      </c>
      <c r="N25" s="212">
        <v>21</v>
      </c>
      <c r="O25" s="212">
        <v>8</v>
      </c>
    </row>
    <row r="26" spans="1:15" ht="12">
      <c r="A26" s="190" t="s">
        <v>898</v>
      </c>
      <c r="B26" s="212">
        <v>3184</v>
      </c>
      <c r="C26" s="214">
        <v>357</v>
      </c>
      <c r="D26" s="212">
        <v>1343</v>
      </c>
      <c r="E26" s="212">
        <v>1484</v>
      </c>
      <c r="F26" s="212">
        <v>4</v>
      </c>
      <c r="G26" s="213">
        <v>361</v>
      </c>
      <c r="H26" s="212">
        <v>421</v>
      </c>
      <c r="I26" s="212">
        <v>456</v>
      </c>
      <c r="J26" s="212">
        <v>638</v>
      </c>
      <c r="K26" s="212">
        <v>793</v>
      </c>
      <c r="L26" s="212">
        <v>379</v>
      </c>
      <c r="M26" s="212">
        <v>98</v>
      </c>
      <c r="N26" s="212">
        <v>27</v>
      </c>
      <c r="O26" s="212">
        <v>7</v>
      </c>
    </row>
    <row r="27" spans="1:15" ht="12">
      <c r="A27" s="190" t="s">
        <v>899</v>
      </c>
      <c r="B27" s="212">
        <v>4611</v>
      </c>
      <c r="C27" s="214">
        <v>206</v>
      </c>
      <c r="D27" s="212">
        <v>2269</v>
      </c>
      <c r="E27" s="212">
        <v>2136</v>
      </c>
      <c r="F27" s="212">
        <v>2</v>
      </c>
      <c r="G27" s="213">
        <v>561</v>
      </c>
      <c r="H27" s="212">
        <v>556</v>
      </c>
      <c r="I27" s="212">
        <v>568</v>
      </c>
      <c r="J27" s="212">
        <v>794</v>
      </c>
      <c r="K27" s="212">
        <v>1146</v>
      </c>
      <c r="L27" s="212">
        <v>626</v>
      </c>
      <c r="M27" s="212">
        <v>251</v>
      </c>
      <c r="N27" s="212">
        <v>82</v>
      </c>
      <c r="O27" s="212">
        <v>25</v>
      </c>
    </row>
    <row r="28" spans="1:15" ht="12">
      <c r="A28" s="190" t="s">
        <v>900</v>
      </c>
      <c r="B28" s="212">
        <v>3292</v>
      </c>
      <c r="C28" s="214">
        <v>141</v>
      </c>
      <c r="D28" s="212">
        <v>1527</v>
      </c>
      <c r="E28" s="212">
        <v>1624</v>
      </c>
      <c r="F28" s="212">
        <v>3</v>
      </c>
      <c r="G28" s="213">
        <v>484</v>
      </c>
      <c r="H28" s="212">
        <v>453</v>
      </c>
      <c r="I28" s="212">
        <v>359</v>
      </c>
      <c r="J28" s="212">
        <v>463</v>
      </c>
      <c r="K28" s="212">
        <v>640</v>
      </c>
      <c r="L28" s="212">
        <v>430</v>
      </c>
      <c r="M28" s="212">
        <v>261</v>
      </c>
      <c r="N28" s="212">
        <v>125</v>
      </c>
      <c r="O28" s="212">
        <v>74</v>
      </c>
    </row>
    <row r="29" spans="1:15" ht="12">
      <c r="A29" s="190" t="s">
        <v>901</v>
      </c>
      <c r="B29" s="212">
        <v>4340</v>
      </c>
      <c r="C29" s="214">
        <v>340</v>
      </c>
      <c r="D29" s="212">
        <v>1919</v>
      </c>
      <c r="E29" s="212">
        <v>2081</v>
      </c>
      <c r="F29" s="212">
        <v>13</v>
      </c>
      <c r="G29" s="213">
        <v>545</v>
      </c>
      <c r="H29" s="212">
        <v>561</v>
      </c>
      <c r="I29" s="212">
        <v>521</v>
      </c>
      <c r="J29" s="212">
        <v>680</v>
      </c>
      <c r="K29" s="212">
        <v>1065</v>
      </c>
      <c r="L29" s="212">
        <v>674</v>
      </c>
      <c r="M29" s="212">
        <v>216</v>
      </c>
      <c r="N29" s="212">
        <v>52</v>
      </c>
      <c r="O29" s="212">
        <v>13</v>
      </c>
    </row>
    <row r="30" spans="1:15" ht="9" customHeight="1">
      <c r="A30" s="190"/>
      <c r="B30" s="212"/>
      <c r="C30" s="214"/>
      <c r="D30" s="212"/>
      <c r="E30" s="212"/>
      <c r="F30" s="212"/>
      <c r="G30" s="213"/>
      <c r="H30" s="212"/>
      <c r="I30" s="212"/>
      <c r="J30" s="212"/>
      <c r="K30" s="212"/>
      <c r="L30" s="212"/>
      <c r="M30" s="212"/>
      <c r="N30" s="212"/>
      <c r="O30" s="212"/>
    </row>
    <row r="31" spans="1:15" ht="12">
      <c r="A31" s="190" t="s">
        <v>902</v>
      </c>
      <c r="B31" s="212">
        <v>3939</v>
      </c>
      <c r="C31" s="214">
        <v>511</v>
      </c>
      <c r="D31" s="212">
        <v>1752</v>
      </c>
      <c r="E31" s="212">
        <v>1676</v>
      </c>
      <c r="F31" s="212">
        <v>10</v>
      </c>
      <c r="G31" s="213">
        <v>543</v>
      </c>
      <c r="H31" s="212">
        <v>499</v>
      </c>
      <c r="I31" s="212">
        <v>454</v>
      </c>
      <c r="J31" s="212">
        <v>632</v>
      </c>
      <c r="K31" s="212">
        <v>1016</v>
      </c>
      <c r="L31" s="212">
        <v>580</v>
      </c>
      <c r="M31" s="212">
        <v>164</v>
      </c>
      <c r="N31" s="212">
        <v>29</v>
      </c>
      <c r="O31" s="212">
        <v>12</v>
      </c>
    </row>
    <row r="32" spans="1:15" ht="12">
      <c r="A32" s="190" t="s">
        <v>903</v>
      </c>
      <c r="B32" s="212">
        <v>3791</v>
      </c>
      <c r="C32" s="214">
        <v>112</v>
      </c>
      <c r="D32" s="212">
        <v>2319</v>
      </c>
      <c r="E32" s="212">
        <v>1360</v>
      </c>
      <c r="F32" s="212">
        <v>3</v>
      </c>
      <c r="G32" s="213">
        <v>245</v>
      </c>
      <c r="H32" s="212">
        <v>299</v>
      </c>
      <c r="I32" s="212">
        <v>305</v>
      </c>
      <c r="J32" s="212">
        <v>471</v>
      </c>
      <c r="K32" s="212">
        <v>894</v>
      </c>
      <c r="L32" s="212">
        <v>884</v>
      </c>
      <c r="M32" s="212">
        <v>394</v>
      </c>
      <c r="N32" s="212">
        <v>182</v>
      </c>
      <c r="O32" s="212">
        <v>114</v>
      </c>
    </row>
    <row r="33" spans="1:15" ht="12">
      <c r="A33" s="190" t="s">
        <v>904</v>
      </c>
      <c r="B33" s="212">
        <v>3404</v>
      </c>
      <c r="C33" s="214">
        <v>381</v>
      </c>
      <c r="D33" s="212">
        <v>1645</v>
      </c>
      <c r="E33" s="212">
        <v>1378</v>
      </c>
      <c r="F33" s="212">
        <v>10</v>
      </c>
      <c r="G33" s="213">
        <v>484</v>
      </c>
      <c r="H33" s="212">
        <v>461</v>
      </c>
      <c r="I33" s="212">
        <v>355</v>
      </c>
      <c r="J33" s="212">
        <v>483</v>
      </c>
      <c r="K33" s="212">
        <v>732</v>
      </c>
      <c r="L33" s="212">
        <v>472</v>
      </c>
      <c r="M33" s="212">
        <v>259</v>
      </c>
      <c r="N33" s="212">
        <v>102</v>
      </c>
      <c r="O33" s="212">
        <v>46</v>
      </c>
    </row>
    <row r="34" spans="1:15" ht="9" customHeight="1">
      <c r="A34" s="190"/>
      <c r="B34" s="212"/>
      <c r="C34" s="214"/>
      <c r="D34" s="212"/>
      <c r="E34" s="212"/>
      <c r="F34" s="212"/>
      <c r="G34" s="213"/>
      <c r="H34" s="212"/>
      <c r="I34" s="212"/>
      <c r="J34" s="212"/>
      <c r="K34" s="212"/>
      <c r="L34" s="212"/>
      <c r="M34" s="212"/>
      <c r="N34" s="212"/>
      <c r="O34" s="212"/>
    </row>
    <row r="35" spans="1:15" ht="12">
      <c r="A35" s="190" t="s">
        <v>905</v>
      </c>
      <c r="B35" s="212">
        <v>1513</v>
      </c>
      <c r="C35" s="214">
        <v>116</v>
      </c>
      <c r="D35" s="212">
        <v>643</v>
      </c>
      <c r="E35" s="212">
        <v>754</v>
      </c>
      <c r="F35" s="212">
        <v>3</v>
      </c>
      <c r="G35" s="213">
        <v>192</v>
      </c>
      <c r="H35" s="212">
        <v>249</v>
      </c>
      <c r="I35" s="212">
        <v>242</v>
      </c>
      <c r="J35" s="212">
        <v>361</v>
      </c>
      <c r="K35" s="212">
        <v>345</v>
      </c>
      <c r="L35" s="212">
        <v>95</v>
      </c>
      <c r="M35" s="212">
        <v>19</v>
      </c>
      <c r="N35" s="212">
        <v>5</v>
      </c>
      <c r="O35" s="212">
        <v>2</v>
      </c>
    </row>
    <row r="36" spans="1:15" ht="12">
      <c r="A36" s="190" t="s">
        <v>906</v>
      </c>
      <c r="B36" s="212">
        <v>1368</v>
      </c>
      <c r="C36" s="214">
        <v>76</v>
      </c>
      <c r="D36" s="212">
        <v>529</v>
      </c>
      <c r="E36" s="212">
        <v>763</v>
      </c>
      <c r="F36" s="212">
        <v>3</v>
      </c>
      <c r="G36" s="213">
        <v>182</v>
      </c>
      <c r="H36" s="212">
        <v>224</v>
      </c>
      <c r="I36" s="212">
        <v>222</v>
      </c>
      <c r="J36" s="212">
        <v>261</v>
      </c>
      <c r="K36" s="212">
        <v>324</v>
      </c>
      <c r="L36" s="212">
        <v>120</v>
      </c>
      <c r="M36" s="212">
        <v>26</v>
      </c>
      <c r="N36" s="212">
        <v>5</v>
      </c>
      <c r="O36" s="212">
        <v>1</v>
      </c>
    </row>
    <row r="37" spans="1:15" ht="12">
      <c r="A37" s="190" t="s">
        <v>907</v>
      </c>
      <c r="B37" s="212">
        <v>2635</v>
      </c>
      <c r="C37" s="214">
        <v>100</v>
      </c>
      <c r="D37" s="212">
        <v>1074</v>
      </c>
      <c r="E37" s="212">
        <v>1461</v>
      </c>
      <c r="F37" s="212">
        <v>6</v>
      </c>
      <c r="G37" s="213">
        <v>366</v>
      </c>
      <c r="H37" s="212">
        <v>415</v>
      </c>
      <c r="I37" s="212">
        <v>345</v>
      </c>
      <c r="J37" s="212">
        <v>460</v>
      </c>
      <c r="K37" s="212">
        <v>633</v>
      </c>
      <c r="L37" s="212">
        <v>337</v>
      </c>
      <c r="M37" s="212">
        <v>58</v>
      </c>
      <c r="N37" s="212">
        <v>13</v>
      </c>
      <c r="O37" s="212">
        <v>2</v>
      </c>
    </row>
    <row r="38" spans="1:15" ht="12">
      <c r="A38" s="190" t="s">
        <v>908</v>
      </c>
      <c r="B38" s="212">
        <v>1491</v>
      </c>
      <c r="C38" s="214">
        <v>37</v>
      </c>
      <c r="D38" s="212">
        <v>295</v>
      </c>
      <c r="E38" s="212">
        <v>1159</v>
      </c>
      <c r="F38" s="212">
        <v>0</v>
      </c>
      <c r="G38" s="213">
        <v>288</v>
      </c>
      <c r="H38" s="212">
        <v>326</v>
      </c>
      <c r="I38" s="212">
        <v>320</v>
      </c>
      <c r="J38" s="212">
        <v>326</v>
      </c>
      <c r="K38" s="212">
        <v>208</v>
      </c>
      <c r="L38" s="212">
        <v>19</v>
      </c>
      <c r="M38" s="212">
        <v>3</v>
      </c>
      <c r="N38" s="212">
        <v>1</v>
      </c>
      <c r="O38" s="212">
        <v>0</v>
      </c>
    </row>
    <row r="39" spans="1:15" ht="12">
      <c r="A39" s="190" t="s">
        <v>909</v>
      </c>
      <c r="B39" s="212">
        <v>1970</v>
      </c>
      <c r="C39" s="214">
        <v>151</v>
      </c>
      <c r="D39" s="212">
        <v>918</v>
      </c>
      <c r="E39" s="212">
        <v>901</v>
      </c>
      <c r="F39" s="212">
        <v>4</v>
      </c>
      <c r="G39" s="213">
        <v>200</v>
      </c>
      <c r="H39" s="212">
        <v>234</v>
      </c>
      <c r="I39" s="212">
        <v>259</v>
      </c>
      <c r="J39" s="212">
        <v>453</v>
      </c>
      <c r="K39" s="212">
        <v>566</v>
      </c>
      <c r="L39" s="212">
        <v>182</v>
      </c>
      <c r="M39" s="212">
        <v>49</v>
      </c>
      <c r="N39" s="212">
        <v>13</v>
      </c>
      <c r="O39" s="212">
        <v>10</v>
      </c>
    </row>
    <row r="40" spans="1:15" ht="9" customHeight="1">
      <c r="A40" s="190"/>
      <c r="B40" s="212"/>
      <c r="C40" s="214"/>
      <c r="D40" s="212"/>
      <c r="E40" s="212"/>
      <c r="F40" s="212"/>
      <c r="G40" s="213"/>
      <c r="H40" s="212"/>
      <c r="I40" s="212"/>
      <c r="J40" s="212"/>
      <c r="K40" s="212"/>
      <c r="L40" s="212"/>
      <c r="M40" s="212"/>
      <c r="N40" s="212"/>
      <c r="O40" s="212"/>
    </row>
    <row r="41" spans="1:15" ht="12">
      <c r="A41" s="190" t="s">
        <v>910</v>
      </c>
      <c r="B41" s="212">
        <v>1526</v>
      </c>
      <c r="C41" s="214">
        <v>78</v>
      </c>
      <c r="D41" s="212">
        <v>675</v>
      </c>
      <c r="E41" s="212">
        <v>773</v>
      </c>
      <c r="F41" s="212">
        <v>4</v>
      </c>
      <c r="G41" s="213">
        <v>197</v>
      </c>
      <c r="H41" s="212">
        <v>206</v>
      </c>
      <c r="I41" s="212">
        <v>236</v>
      </c>
      <c r="J41" s="212">
        <v>329</v>
      </c>
      <c r="K41" s="212">
        <v>378</v>
      </c>
      <c r="L41" s="212">
        <v>129</v>
      </c>
      <c r="M41" s="212">
        <v>32</v>
      </c>
      <c r="N41" s="212">
        <v>14</v>
      </c>
      <c r="O41" s="212">
        <v>1</v>
      </c>
    </row>
    <row r="42" spans="1:15" ht="12">
      <c r="A42" s="190" t="s">
        <v>911</v>
      </c>
      <c r="B42" s="212">
        <v>1594</v>
      </c>
      <c r="C42" s="214">
        <v>44</v>
      </c>
      <c r="D42" s="212">
        <v>901</v>
      </c>
      <c r="E42" s="212">
        <v>649</v>
      </c>
      <c r="F42" s="212">
        <v>0</v>
      </c>
      <c r="G42" s="213">
        <v>143</v>
      </c>
      <c r="H42" s="212">
        <v>179</v>
      </c>
      <c r="I42" s="212">
        <v>154</v>
      </c>
      <c r="J42" s="212">
        <v>218</v>
      </c>
      <c r="K42" s="212">
        <v>350</v>
      </c>
      <c r="L42" s="212">
        <v>322</v>
      </c>
      <c r="M42" s="212">
        <v>145</v>
      </c>
      <c r="N42" s="212">
        <v>48</v>
      </c>
      <c r="O42" s="212">
        <v>35</v>
      </c>
    </row>
    <row r="43" spans="1:15" ht="12">
      <c r="A43" s="190" t="s">
        <v>912</v>
      </c>
      <c r="B43" s="212">
        <v>1078</v>
      </c>
      <c r="C43" s="214">
        <v>24</v>
      </c>
      <c r="D43" s="212">
        <v>634</v>
      </c>
      <c r="E43" s="212">
        <v>420</v>
      </c>
      <c r="F43" s="212">
        <v>1</v>
      </c>
      <c r="G43" s="213">
        <v>65</v>
      </c>
      <c r="H43" s="212">
        <v>95</v>
      </c>
      <c r="I43" s="212">
        <v>90</v>
      </c>
      <c r="J43" s="212">
        <v>135</v>
      </c>
      <c r="K43" s="212">
        <v>214</v>
      </c>
      <c r="L43" s="212">
        <v>176</v>
      </c>
      <c r="M43" s="212">
        <v>139</v>
      </c>
      <c r="N43" s="212">
        <v>89</v>
      </c>
      <c r="O43" s="212">
        <v>74</v>
      </c>
    </row>
    <row r="44" spans="1:15" ht="12">
      <c r="A44" s="190" t="s">
        <v>913</v>
      </c>
      <c r="B44" s="212">
        <v>1630</v>
      </c>
      <c r="C44" s="214">
        <v>27</v>
      </c>
      <c r="D44" s="212">
        <v>840</v>
      </c>
      <c r="E44" s="212">
        <v>763</v>
      </c>
      <c r="F44" s="212">
        <v>0</v>
      </c>
      <c r="G44" s="213">
        <v>154</v>
      </c>
      <c r="H44" s="212">
        <v>167</v>
      </c>
      <c r="I44" s="212">
        <v>148</v>
      </c>
      <c r="J44" s="212">
        <v>228</v>
      </c>
      <c r="K44" s="212">
        <v>300</v>
      </c>
      <c r="L44" s="212">
        <v>298</v>
      </c>
      <c r="M44" s="212">
        <v>181</v>
      </c>
      <c r="N44" s="212">
        <v>86</v>
      </c>
      <c r="O44" s="212">
        <v>68</v>
      </c>
    </row>
    <row r="45" spans="1:15" ht="12">
      <c r="A45" s="190" t="s">
        <v>914</v>
      </c>
      <c r="B45" s="212">
        <v>1180</v>
      </c>
      <c r="C45" s="214">
        <v>19</v>
      </c>
      <c r="D45" s="212">
        <v>573</v>
      </c>
      <c r="E45" s="212">
        <v>588</v>
      </c>
      <c r="F45" s="212">
        <v>0</v>
      </c>
      <c r="G45" s="213">
        <v>112</v>
      </c>
      <c r="H45" s="212">
        <v>139</v>
      </c>
      <c r="I45" s="212">
        <v>122</v>
      </c>
      <c r="J45" s="212">
        <v>158</v>
      </c>
      <c r="K45" s="212">
        <v>218</v>
      </c>
      <c r="L45" s="212">
        <v>172</v>
      </c>
      <c r="M45" s="212">
        <v>117</v>
      </c>
      <c r="N45" s="212">
        <v>85</v>
      </c>
      <c r="O45" s="212">
        <v>57</v>
      </c>
    </row>
    <row r="46" spans="1:15" ht="9" customHeight="1">
      <c r="A46" s="190"/>
      <c r="B46" s="212"/>
      <c r="C46" s="214"/>
      <c r="D46" s="212"/>
      <c r="E46" s="212"/>
      <c r="F46" s="212"/>
      <c r="G46" s="213"/>
      <c r="H46" s="212"/>
      <c r="I46" s="212"/>
      <c r="J46" s="212"/>
      <c r="K46" s="212"/>
      <c r="L46" s="212"/>
      <c r="M46" s="212"/>
      <c r="N46" s="212"/>
      <c r="O46" s="212"/>
    </row>
    <row r="47" spans="1:15" ht="12">
      <c r="A47" s="190" t="s">
        <v>915</v>
      </c>
      <c r="B47" s="212">
        <v>1697</v>
      </c>
      <c r="C47" s="214">
        <v>25</v>
      </c>
      <c r="D47" s="212">
        <v>756</v>
      </c>
      <c r="E47" s="212">
        <v>916</v>
      </c>
      <c r="F47" s="212">
        <v>2</v>
      </c>
      <c r="G47" s="213">
        <v>347</v>
      </c>
      <c r="H47" s="212">
        <v>184</v>
      </c>
      <c r="I47" s="212">
        <v>162</v>
      </c>
      <c r="J47" s="212">
        <v>203</v>
      </c>
      <c r="K47" s="212">
        <v>293</v>
      </c>
      <c r="L47" s="212">
        <v>206</v>
      </c>
      <c r="M47" s="212">
        <v>119</v>
      </c>
      <c r="N47" s="212">
        <v>62</v>
      </c>
      <c r="O47" s="212">
        <v>119</v>
      </c>
    </row>
    <row r="48" spans="1:15" ht="12">
      <c r="A48" s="190" t="s">
        <v>916</v>
      </c>
      <c r="B48" s="212">
        <v>797</v>
      </c>
      <c r="C48" s="214">
        <v>5</v>
      </c>
      <c r="D48" s="212">
        <v>364</v>
      </c>
      <c r="E48" s="212">
        <v>428</v>
      </c>
      <c r="F48" s="212">
        <v>0</v>
      </c>
      <c r="G48" s="213">
        <v>71</v>
      </c>
      <c r="H48" s="212">
        <v>89</v>
      </c>
      <c r="I48" s="212">
        <v>92</v>
      </c>
      <c r="J48" s="212">
        <v>112</v>
      </c>
      <c r="K48" s="212">
        <v>194</v>
      </c>
      <c r="L48" s="212">
        <v>136</v>
      </c>
      <c r="M48" s="212">
        <v>55</v>
      </c>
      <c r="N48" s="212">
        <v>28</v>
      </c>
      <c r="O48" s="212">
        <v>20</v>
      </c>
    </row>
    <row r="49" spans="1:15" ht="12">
      <c r="A49" s="190" t="s">
        <v>917</v>
      </c>
      <c r="B49" s="212">
        <v>1110</v>
      </c>
      <c r="C49" s="214">
        <v>57</v>
      </c>
      <c r="D49" s="212">
        <v>612</v>
      </c>
      <c r="E49" s="212">
        <v>441</v>
      </c>
      <c r="F49" s="212">
        <v>0</v>
      </c>
      <c r="G49" s="213">
        <v>84</v>
      </c>
      <c r="H49" s="212">
        <v>96</v>
      </c>
      <c r="I49" s="212">
        <v>84</v>
      </c>
      <c r="J49" s="212">
        <v>127</v>
      </c>
      <c r="K49" s="212">
        <v>215</v>
      </c>
      <c r="L49" s="212">
        <v>196</v>
      </c>
      <c r="M49" s="212">
        <v>146</v>
      </c>
      <c r="N49" s="212">
        <v>92</v>
      </c>
      <c r="O49" s="212">
        <v>70</v>
      </c>
    </row>
    <row r="50" spans="1:15" ht="12">
      <c r="A50" s="190" t="s">
        <v>918</v>
      </c>
      <c r="B50" s="212">
        <v>1218</v>
      </c>
      <c r="C50" s="214">
        <v>26</v>
      </c>
      <c r="D50" s="212">
        <v>531</v>
      </c>
      <c r="E50" s="212">
        <v>661</v>
      </c>
      <c r="F50" s="212">
        <v>0</v>
      </c>
      <c r="G50" s="213">
        <v>160</v>
      </c>
      <c r="H50" s="212">
        <v>119</v>
      </c>
      <c r="I50" s="212">
        <v>144</v>
      </c>
      <c r="J50" s="212">
        <v>222</v>
      </c>
      <c r="K50" s="212">
        <v>262</v>
      </c>
      <c r="L50" s="212">
        <v>162</v>
      </c>
      <c r="M50" s="212">
        <v>91</v>
      </c>
      <c r="N50" s="212">
        <v>38</v>
      </c>
      <c r="O50" s="212">
        <v>20</v>
      </c>
    </row>
    <row r="51" spans="1:15" ht="12">
      <c r="A51" s="190" t="s">
        <v>919</v>
      </c>
      <c r="B51" s="212">
        <v>3480</v>
      </c>
      <c r="C51" s="214">
        <v>429</v>
      </c>
      <c r="D51" s="212">
        <v>1779</v>
      </c>
      <c r="E51" s="212">
        <v>1272</v>
      </c>
      <c r="F51" s="212">
        <v>7</v>
      </c>
      <c r="G51" s="213">
        <v>371</v>
      </c>
      <c r="H51" s="212">
        <v>374</v>
      </c>
      <c r="I51" s="212">
        <v>351</v>
      </c>
      <c r="J51" s="212">
        <v>430</v>
      </c>
      <c r="K51" s="212">
        <v>767</v>
      </c>
      <c r="L51" s="212">
        <v>561</v>
      </c>
      <c r="M51" s="212">
        <v>354</v>
      </c>
      <c r="N51" s="212">
        <v>170</v>
      </c>
      <c r="O51" s="212">
        <v>95</v>
      </c>
    </row>
    <row r="52" spans="1:15" ht="9" customHeight="1">
      <c r="A52" s="190"/>
      <c r="B52" s="212"/>
      <c r="C52" s="214"/>
      <c r="D52" s="212"/>
      <c r="E52" s="212"/>
      <c r="F52" s="212"/>
      <c r="G52" s="213"/>
      <c r="H52" s="212"/>
      <c r="I52" s="212"/>
      <c r="J52" s="212"/>
      <c r="K52" s="212"/>
      <c r="L52" s="212"/>
      <c r="M52" s="212"/>
      <c r="N52" s="212"/>
      <c r="O52" s="212"/>
    </row>
    <row r="53" spans="1:15" ht="12">
      <c r="A53" s="190" t="s">
        <v>1048</v>
      </c>
      <c r="B53" s="212">
        <v>3287</v>
      </c>
      <c r="C53" s="214">
        <v>222</v>
      </c>
      <c r="D53" s="212">
        <v>1859</v>
      </c>
      <c r="E53" s="212">
        <v>1206</v>
      </c>
      <c r="F53" s="212">
        <v>1</v>
      </c>
      <c r="G53" s="213">
        <v>297</v>
      </c>
      <c r="H53" s="212">
        <v>306</v>
      </c>
      <c r="I53" s="212">
        <v>274</v>
      </c>
      <c r="J53" s="212">
        <v>368</v>
      </c>
      <c r="K53" s="212">
        <v>520</v>
      </c>
      <c r="L53" s="212">
        <v>478</v>
      </c>
      <c r="M53" s="212">
        <v>424</v>
      </c>
      <c r="N53" s="212">
        <v>291</v>
      </c>
      <c r="O53" s="212">
        <v>328</v>
      </c>
    </row>
    <row r="54" spans="1:15" ht="12">
      <c r="A54" s="190" t="s">
        <v>921</v>
      </c>
      <c r="B54" s="212">
        <v>1311</v>
      </c>
      <c r="C54" s="214">
        <v>40</v>
      </c>
      <c r="D54" s="212">
        <v>268</v>
      </c>
      <c r="E54" s="212">
        <v>1003</v>
      </c>
      <c r="F54" s="212">
        <v>0</v>
      </c>
      <c r="G54" s="213">
        <v>115</v>
      </c>
      <c r="H54" s="212">
        <v>176</v>
      </c>
      <c r="I54" s="212">
        <v>165</v>
      </c>
      <c r="J54" s="212">
        <v>245</v>
      </c>
      <c r="K54" s="212">
        <v>336</v>
      </c>
      <c r="L54" s="212">
        <v>153</v>
      </c>
      <c r="M54" s="212">
        <v>76</v>
      </c>
      <c r="N54" s="212">
        <v>26</v>
      </c>
      <c r="O54" s="212">
        <v>19</v>
      </c>
    </row>
    <row r="55" spans="1:15" ht="12">
      <c r="A55" s="190" t="s">
        <v>922</v>
      </c>
      <c r="B55" s="212">
        <v>3077</v>
      </c>
      <c r="C55" s="214">
        <v>166</v>
      </c>
      <c r="D55" s="212">
        <v>1269</v>
      </c>
      <c r="E55" s="212">
        <v>1642</v>
      </c>
      <c r="F55" s="212">
        <v>7</v>
      </c>
      <c r="G55" s="213">
        <v>525</v>
      </c>
      <c r="H55" s="212">
        <v>443</v>
      </c>
      <c r="I55" s="212">
        <v>446</v>
      </c>
      <c r="J55" s="212">
        <v>578</v>
      </c>
      <c r="K55" s="212">
        <v>619</v>
      </c>
      <c r="L55" s="212">
        <v>312</v>
      </c>
      <c r="M55" s="212">
        <v>94</v>
      </c>
      <c r="N55" s="212">
        <v>41</v>
      </c>
      <c r="O55" s="212">
        <v>12</v>
      </c>
    </row>
    <row r="56" spans="1:15" ht="12">
      <c r="A56" s="190" t="s">
        <v>923</v>
      </c>
      <c r="B56" s="212">
        <v>1761</v>
      </c>
      <c r="C56" s="214">
        <v>81</v>
      </c>
      <c r="D56" s="212">
        <v>869</v>
      </c>
      <c r="E56" s="212">
        <v>811</v>
      </c>
      <c r="F56" s="212">
        <v>0</v>
      </c>
      <c r="G56" s="213">
        <v>193</v>
      </c>
      <c r="H56" s="212">
        <v>222</v>
      </c>
      <c r="I56" s="212">
        <v>159</v>
      </c>
      <c r="J56" s="212">
        <v>229</v>
      </c>
      <c r="K56" s="212">
        <v>326</v>
      </c>
      <c r="L56" s="212">
        <v>256</v>
      </c>
      <c r="M56" s="212">
        <v>193</v>
      </c>
      <c r="N56" s="212">
        <v>99</v>
      </c>
      <c r="O56" s="212">
        <v>84</v>
      </c>
    </row>
    <row r="57" spans="1:15" ht="12">
      <c r="A57" s="190" t="s">
        <v>924</v>
      </c>
      <c r="B57" s="212">
        <v>1138</v>
      </c>
      <c r="C57" s="214">
        <v>19</v>
      </c>
      <c r="D57" s="212">
        <v>344</v>
      </c>
      <c r="E57" s="212">
        <v>775</v>
      </c>
      <c r="F57" s="212">
        <v>3</v>
      </c>
      <c r="G57" s="213">
        <v>142</v>
      </c>
      <c r="H57" s="212">
        <v>140</v>
      </c>
      <c r="I57" s="212">
        <v>114</v>
      </c>
      <c r="J57" s="212">
        <v>121</v>
      </c>
      <c r="K57" s="216">
        <v>158</v>
      </c>
      <c r="L57" s="212">
        <v>122</v>
      </c>
      <c r="M57" s="212">
        <v>99</v>
      </c>
      <c r="N57" s="212">
        <v>100</v>
      </c>
      <c r="O57" s="212">
        <v>139</v>
      </c>
    </row>
    <row r="58" spans="1:15" ht="9" customHeight="1">
      <c r="A58" s="190"/>
      <c r="B58" s="212"/>
      <c r="C58" s="214"/>
      <c r="D58" s="212"/>
      <c r="E58" s="212"/>
      <c r="F58" s="212"/>
      <c r="G58" s="213"/>
      <c r="H58" s="212"/>
      <c r="I58" s="212"/>
      <c r="J58" s="212"/>
      <c r="K58" s="216"/>
      <c r="L58" s="212"/>
      <c r="M58" s="212"/>
      <c r="N58" s="212"/>
      <c r="O58" s="212"/>
    </row>
    <row r="59" spans="1:15" ht="12">
      <c r="A59" s="190" t="s">
        <v>925</v>
      </c>
      <c r="B59" s="212">
        <v>2402</v>
      </c>
      <c r="C59" s="214">
        <v>113</v>
      </c>
      <c r="D59" s="212">
        <v>1233</v>
      </c>
      <c r="E59" s="212">
        <v>1056</v>
      </c>
      <c r="F59" s="212">
        <v>9</v>
      </c>
      <c r="G59" s="213">
        <v>278</v>
      </c>
      <c r="H59" s="212">
        <v>256</v>
      </c>
      <c r="I59" s="212">
        <v>188</v>
      </c>
      <c r="J59" s="212">
        <v>189</v>
      </c>
      <c r="K59" s="212">
        <v>234</v>
      </c>
      <c r="L59" s="212">
        <v>234</v>
      </c>
      <c r="M59" s="212">
        <v>264</v>
      </c>
      <c r="N59" s="212">
        <v>280</v>
      </c>
      <c r="O59" s="212">
        <v>470</v>
      </c>
    </row>
    <row r="60" spans="1:15" ht="12">
      <c r="A60" s="190" t="s">
        <v>926</v>
      </c>
      <c r="B60" s="212">
        <v>1788</v>
      </c>
      <c r="C60" s="214">
        <v>99</v>
      </c>
      <c r="D60" s="212">
        <v>919</v>
      </c>
      <c r="E60" s="212">
        <v>770</v>
      </c>
      <c r="F60" s="212">
        <v>3</v>
      </c>
      <c r="G60" s="213">
        <v>109</v>
      </c>
      <c r="H60" s="212">
        <v>154</v>
      </c>
      <c r="I60" s="212">
        <v>108</v>
      </c>
      <c r="J60" s="212">
        <v>125</v>
      </c>
      <c r="K60" s="212">
        <v>152</v>
      </c>
      <c r="L60" s="212">
        <v>180</v>
      </c>
      <c r="M60" s="212">
        <v>189</v>
      </c>
      <c r="N60" s="212">
        <v>193</v>
      </c>
      <c r="O60" s="212">
        <v>575</v>
      </c>
    </row>
    <row r="61" spans="1:15" ht="12">
      <c r="A61" s="190" t="s">
        <v>927</v>
      </c>
      <c r="B61" s="212">
        <v>1665</v>
      </c>
      <c r="C61" s="214">
        <v>84</v>
      </c>
      <c r="D61" s="212">
        <v>851</v>
      </c>
      <c r="E61" s="212">
        <v>730</v>
      </c>
      <c r="F61" s="212">
        <v>3</v>
      </c>
      <c r="G61" s="213">
        <v>154</v>
      </c>
      <c r="H61" s="212">
        <v>134</v>
      </c>
      <c r="I61" s="212">
        <v>102</v>
      </c>
      <c r="J61" s="212">
        <v>125</v>
      </c>
      <c r="K61" s="212">
        <v>193</v>
      </c>
      <c r="L61" s="212">
        <v>183</v>
      </c>
      <c r="M61" s="212">
        <v>205</v>
      </c>
      <c r="N61" s="212">
        <v>175</v>
      </c>
      <c r="O61" s="212">
        <v>391</v>
      </c>
    </row>
    <row r="62" spans="1:15" ht="12">
      <c r="A62" s="190" t="s">
        <v>928</v>
      </c>
      <c r="B62" s="212">
        <v>1292</v>
      </c>
      <c r="C62" s="214">
        <v>28</v>
      </c>
      <c r="D62" s="212">
        <v>691</v>
      </c>
      <c r="E62" s="212">
        <v>573</v>
      </c>
      <c r="F62" s="212">
        <v>2</v>
      </c>
      <c r="G62" s="213">
        <v>84</v>
      </c>
      <c r="H62" s="212">
        <v>98</v>
      </c>
      <c r="I62" s="212">
        <v>74</v>
      </c>
      <c r="J62" s="212">
        <v>121</v>
      </c>
      <c r="K62" s="212">
        <v>212</v>
      </c>
      <c r="L62" s="212">
        <v>223</v>
      </c>
      <c r="M62" s="212">
        <v>188</v>
      </c>
      <c r="N62" s="212">
        <v>154</v>
      </c>
      <c r="O62" s="212">
        <v>136</v>
      </c>
    </row>
    <row r="63" spans="1:15" ht="12">
      <c r="A63" s="190" t="s">
        <v>929</v>
      </c>
      <c r="B63" s="212">
        <v>1104</v>
      </c>
      <c r="C63" s="214">
        <v>23</v>
      </c>
      <c r="D63" s="212">
        <v>699</v>
      </c>
      <c r="E63" s="212">
        <v>382</v>
      </c>
      <c r="F63" s="212">
        <v>2</v>
      </c>
      <c r="G63" s="213">
        <v>114</v>
      </c>
      <c r="H63" s="212">
        <v>80</v>
      </c>
      <c r="I63" s="212">
        <v>66</v>
      </c>
      <c r="J63" s="212">
        <v>54</v>
      </c>
      <c r="K63" s="212">
        <v>87</v>
      </c>
      <c r="L63" s="212">
        <v>79</v>
      </c>
      <c r="M63" s="212">
        <v>86</v>
      </c>
      <c r="N63" s="212">
        <v>130</v>
      </c>
      <c r="O63" s="212">
        <v>406</v>
      </c>
    </row>
    <row r="64" spans="1:15" ht="9" customHeight="1">
      <c r="A64" s="190"/>
      <c r="B64" s="212"/>
      <c r="C64" s="214"/>
      <c r="D64" s="212"/>
      <c r="E64" s="212"/>
      <c r="F64" s="212"/>
      <c r="G64" s="213"/>
      <c r="H64" s="212"/>
      <c r="I64" s="212"/>
      <c r="J64" s="212"/>
      <c r="K64" s="212"/>
      <c r="L64" s="212"/>
      <c r="M64" s="212"/>
      <c r="N64" s="212"/>
      <c r="O64" s="212"/>
    </row>
    <row r="65" spans="1:15" ht="12">
      <c r="A65" s="190" t="s">
        <v>930</v>
      </c>
      <c r="B65" s="212">
        <v>1048</v>
      </c>
      <c r="C65" s="214">
        <v>9</v>
      </c>
      <c r="D65" s="212">
        <v>349</v>
      </c>
      <c r="E65" s="212">
        <v>690</v>
      </c>
      <c r="F65" s="212">
        <v>4</v>
      </c>
      <c r="G65" s="213">
        <v>128</v>
      </c>
      <c r="H65" s="212">
        <v>129</v>
      </c>
      <c r="I65" s="212">
        <v>87</v>
      </c>
      <c r="J65" s="212">
        <v>151</v>
      </c>
      <c r="K65" s="212">
        <v>237</v>
      </c>
      <c r="L65" s="212">
        <v>172</v>
      </c>
      <c r="M65" s="212">
        <v>88</v>
      </c>
      <c r="N65" s="212">
        <v>26</v>
      </c>
      <c r="O65" s="212">
        <v>26</v>
      </c>
    </row>
    <row r="66" spans="1:15" ht="12">
      <c r="A66" s="190" t="s">
        <v>931</v>
      </c>
      <c r="B66" s="212">
        <v>1336</v>
      </c>
      <c r="C66" s="214">
        <v>18</v>
      </c>
      <c r="D66" s="212">
        <v>150</v>
      </c>
      <c r="E66" s="212">
        <v>1168</v>
      </c>
      <c r="F66" s="212">
        <v>2</v>
      </c>
      <c r="G66" s="213">
        <v>298</v>
      </c>
      <c r="H66" s="212">
        <v>286</v>
      </c>
      <c r="I66" s="212">
        <v>229</v>
      </c>
      <c r="J66" s="212">
        <v>215</v>
      </c>
      <c r="K66" s="212">
        <v>203</v>
      </c>
      <c r="L66" s="212">
        <v>71</v>
      </c>
      <c r="M66" s="212">
        <v>24</v>
      </c>
      <c r="N66" s="212">
        <v>7</v>
      </c>
      <c r="O66" s="212">
        <v>1</v>
      </c>
    </row>
    <row r="67" spans="1:15" ht="12">
      <c r="A67" s="190" t="s">
        <v>932</v>
      </c>
      <c r="B67" s="212">
        <v>2740</v>
      </c>
      <c r="C67" s="214">
        <v>160</v>
      </c>
      <c r="D67" s="212">
        <v>989</v>
      </c>
      <c r="E67" s="212">
        <v>1591</v>
      </c>
      <c r="F67" s="212">
        <v>19</v>
      </c>
      <c r="G67" s="213">
        <v>422</v>
      </c>
      <c r="H67" s="212">
        <v>307</v>
      </c>
      <c r="I67" s="212">
        <v>265</v>
      </c>
      <c r="J67" s="212">
        <v>293</v>
      </c>
      <c r="K67" s="212">
        <v>382</v>
      </c>
      <c r="L67" s="212">
        <v>303</v>
      </c>
      <c r="M67" s="212">
        <v>256</v>
      </c>
      <c r="N67" s="212">
        <v>175</v>
      </c>
      <c r="O67" s="212">
        <v>318</v>
      </c>
    </row>
    <row r="68" spans="1:15" ht="12">
      <c r="A68" s="190" t="s">
        <v>933</v>
      </c>
      <c r="B68" s="212">
        <v>1069</v>
      </c>
      <c r="C68" s="214">
        <v>27</v>
      </c>
      <c r="D68" s="212">
        <v>384</v>
      </c>
      <c r="E68" s="212">
        <v>658</v>
      </c>
      <c r="F68" s="212">
        <v>0</v>
      </c>
      <c r="G68" s="213">
        <v>149</v>
      </c>
      <c r="H68" s="212">
        <v>125</v>
      </c>
      <c r="I68" s="212">
        <v>111</v>
      </c>
      <c r="J68" s="212">
        <v>124</v>
      </c>
      <c r="K68" s="212">
        <v>157</v>
      </c>
      <c r="L68" s="212">
        <v>124</v>
      </c>
      <c r="M68" s="212">
        <v>111</v>
      </c>
      <c r="N68" s="212">
        <v>70</v>
      </c>
      <c r="O68" s="212">
        <v>98</v>
      </c>
    </row>
    <row r="69" spans="1:15" ht="12">
      <c r="A69" s="190" t="s">
        <v>934</v>
      </c>
      <c r="B69" s="212">
        <v>869</v>
      </c>
      <c r="C69" s="214">
        <v>59</v>
      </c>
      <c r="D69" s="212">
        <v>362</v>
      </c>
      <c r="E69" s="212">
        <v>448</v>
      </c>
      <c r="F69" s="212">
        <v>3</v>
      </c>
      <c r="G69" s="213">
        <v>113</v>
      </c>
      <c r="H69" s="212">
        <v>124</v>
      </c>
      <c r="I69" s="212">
        <v>79</v>
      </c>
      <c r="J69" s="212">
        <v>77</v>
      </c>
      <c r="K69" s="212">
        <v>122</v>
      </c>
      <c r="L69" s="212">
        <v>110</v>
      </c>
      <c r="M69" s="212">
        <v>92</v>
      </c>
      <c r="N69" s="212">
        <v>66</v>
      </c>
      <c r="O69" s="212">
        <v>83</v>
      </c>
    </row>
    <row r="70" spans="1:15" ht="12">
      <c r="A70" s="217" t="s">
        <v>935</v>
      </c>
      <c r="B70" s="218">
        <v>1175</v>
      </c>
      <c r="C70" s="219">
        <v>71</v>
      </c>
      <c r="D70" s="218">
        <v>416</v>
      </c>
      <c r="E70" s="218">
        <v>688</v>
      </c>
      <c r="F70" s="218">
        <v>4</v>
      </c>
      <c r="G70" s="220">
        <v>162</v>
      </c>
      <c r="H70" s="218">
        <v>155</v>
      </c>
      <c r="I70" s="218">
        <v>114</v>
      </c>
      <c r="J70" s="218">
        <v>144</v>
      </c>
      <c r="K70" s="218">
        <v>172</v>
      </c>
      <c r="L70" s="218">
        <v>149</v>
      </c>
      <c r="M70" s="218">
        <v>114</v>
      </c>
      <c r="N70" s="218">
        <v>71</v>
      </c>
      <c r="O70" s="218">
        <v>90</v>
      </c>
    </row>
    <row r="71" spans="1:15" ht="12">
      <c r="A71" s="221" t="s">
        <v>1049</v>
      </c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</row>
    <row r="72" spans="1:15" ht="12">
      <c r="A72" s="221"/>
      <c r="B72" s="221"/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O72" s="221"/>
    </row>
    <row r="73" spans="1:15" ht="12">
      <c r="A73" s="221"/>
      <c r="B73" s="221"/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</row>
    <row r="74" spans="1:15" ht="12">
      <c r="A74" s="221"/>
      <c r="B74" s="221"/>
      <c r="C74" s="221"/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N74" s="221"/>
      <c r="O74" s="221"/>
    </row>
    <row r="75" spans="1:15" ht="12">
      <c r="A75" s="221"/>
      <c r="B75" s="221"/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</row>
    <row r="76" spans="1:15" ht="12">
      <c r="A76" s="221"/>
      <c r="B76" s="221"/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</row>
    <row r="77" spans="1:15" ht="12">
      <c r="A77" s="221"/>
      <c r="B77" s="221"/>
      <c r="C77" s="221"/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</row>
    <row r="78" spans="1:15" ht="12">
      <c r="A78" s="221"/>
      <c r="B78" s="221"/>
      <c r="C78" s="221"/>
      <c r="D78" s="221"/>
      <c r="E78" s="221"/>
      <c r="F78" s="221"/>
      <c r="G78" s="221"/>
      <c r="H78" s="221"/>
      <c r="I78" s="221"/>
      <c r="J78" s="221"/>
      <c r="K78" s="221"/>
      <c r="L78" s="221"/>
      <c r="M78" s="221"/>
      <c r="N78" s="221"/>
      <c r="O78" s="221"/>
    </row>
    <row r="79" spans="1:15" ht="12">
      <c r="A79" s="221"/>
      <c r="B79" s="221"/>
      <c r="C79" s="221"/>
      <c r="D79" s="221"/>
      <c r="E79" s="221"/>
      <c r="F79" s="221"/>
      <c r="G79" s="221"/>
      <c r="H79" s="221"/>
      <c r="I79" s="221"/>
      <c r="J79" s="221"/>
      <c r="K79" s="221"/>
      <c r="L79" s="221"/>
      <c r="M79" s="221"/>
      <c r="N79" s="221"/>
      <c r="O79" s="221"/>
    </row>
    <row r="80" spans="1:15" ht="12">
      <c r="A80" s="221"/>
      <c r="B80" s="221"/>
      <c r="C80" s="221"/>
      <c r="D80" s="221"/>
      <c r="E80" s="221"/>
      <c r="F80" s="221"/>
      <c r="G80" s="221"/>
      <c r="H80" s="221"/>
      <c r="I80" s="221"/>
      <c r="J80" s="221"/>
      <c r="K80" s="221"/>
      <c r="L80" s="221"/>
      <c r="M80" s="221"/>
      <c r="N80" s="221"/>
      <c r="O80" s="221"/>
    </row>
    <row r="81" spans="1:15" ht="12">
      <c r="A81" s="221"/>
      <c r="B81" s="221"/>
      <c r="C81" s="221"/>
      <c r="D81" s="221"/>
      <c r="E81" s="221"/>
      <c r="F81" s="221"/>
      <c r="G81" s="221"/>
      <c r="H81" s="221"/>
      <c r="I81" s="221"/>
      <c r="J81" s="221"/>
      <c r="K81" s="221"/>
      <c r="L81" s="221"/>
      <c r="M81" s="221"/>
      <c r="N81" s="221"/>
      <c r="O81" s="221"/>
    </row>
    <row r="82" spans="1:15" ht="12">
      <c r="A82" s="221"/>
      <c r="B82" s="221"/>
      <c r="C82" s="221"/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N82" s="221"/>
      <c r="O82" s="221"/>
    </row>
    <row r="83" spans="1:15" ht="12">
      <c r="A83" s="221"/>
      <c r="B83" s="221"/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1"/>
      <c r="O83" s="221"/>
    </row>
    <row r="84" spans="1:15" ht="12">
      <c r="A84" s="221"/>
      <c r="B84" s="221"/>
      <c r="C84" s="221"/>
      <c r="D84" s="221"/>
      <c r="E84" s="221"/>
      <c r="F84" s="221"/>
      <c r="G84" s="221"/>
      <c r="H84" s="221"/>
      <c r="I84" s="221"/>
      <c r="J84" s="221"/>
      <c r="K84" s="221"/>
      <c r="L84" s="221"/>
      <c r="M84" s="221"/>
      <c r="N84" s="221"/>
      <c r="O84" s="221"/>
    </row>
    <row r="85" spans="1:15" ht="12">
      <c r="A85" s="221"/>
      <c r="B85" s="221"/>
      <c r="C85" s="221"/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221"/>
      <c r="O85" s="221"/>
    </row>
    <row r="86" spans="1:15" ht="12">
      <c r="A86" s="221"/>
      <c r="B86" s="221"/>
      <c r="C86" s="221"/>
      <c r="D86" s="221"/>
      <c r="E86" s="221"/>
      <c r="F86" s="221"/>
      <c r="G86" s="221"/>
      <c r="H86" s="221"/>
      <c r="I86" s="221"/>
      <c r="J86" s="221"/>
      <c r="K86" s="221"/>
      <c r="L86" s="221"/>
      <c r="M86" s="221"/>
      <c r="N86" s="221"/>
      <c r="O86" s="221"/>
    </row>
    <row r="87" spans="1:15" ht="12">
      <c r="A87" s="221"/>
      <c r="B87" s="221"/>
      <c r="C87" s="221"/>
      <c r="D87" s="221"/>
      <c r="E87" s="221"/>
      <c r="F87" s="221"/>
      <c r="G87" s="221"/>
      <c r="H87" s="221"/>
      <c r="I87" s="221"/>
      <c r="J87" s="221"/>
      <c r="K87" s="221"/>
      <c r="L87" s="221"/>
      <c r="M87" s="221"/>
      <c r="N87" s="221"/>
      <c r="O87" s="221"/>
    </row>
    <row r="88" spans="1:15" ht="12">
      <c r="A88" s="221"/>
      <c r="B88" s="221"/>
      <c r="C88" s="221"/>
      <c r="D88" s="221"/>
      <c r="E88" s="221"/>
      <c r="F88" s="221"/>
      <c r="G88" s="221"/>
      <c r="H88" s="221"/>
      <c r="I88" s="221"/>
      <c r="J88" s="221"/>
      <c r="K88" s="221"/>
      <c r="L88" s="221"/>
      <c r="M88" s="221"/>
      <c r="N88" s="221"/>
      <c r="O88" s="221"/>
    </row>
    <row r="89" spans="1:15" ht="12">
      <c r="A89" s="221"/>
      <c r="B89" s="221"/>
      <c r="C89" s="221"/>
      <c r="D89" s="221"/>
      <c r="E89" s="221"/>
      <c r="F89" s="221"/>
      <c r="G89" s="221"/>
      <c r="H89" s="221"/>
      <c r="I89" s="221"/>
      <c r="J89" s="221"/>
      <c r="K89" s="221"/>
      <c r="L89" s="221"/>
      <c r="M89" s="221"/>
      <c r="N89" s="221"/>
      <c r="O89" s="221"/>
    </row>
    <row r="90" spans="1:15" ht="12">
      <c r="A90" s="221"/>
      <c r="B90" s="221"/>
      <c r="C90" s="221"/>
      <c r="D90" s="221"/>
      <c r="E90" s="221"/>
      <c r="F90" s="221"/>
      <c r="G90" s="221"/>
      <c r="H90" s="221"/>
      <c r="I90" s="221"/>
      <c r="J90" s="221"/>
      <c r="K90" s="221"/>
      <c r="L90" s="221"/>
      <c r="M90" s="221"/>
      <c r="N90" s="221"/>
      <c r="O90" s="221"/>
    </row>
    <row r="91" spans="1:15" ht="12">
      <c r="A91" s="221"/>
      <c r="B91" s="221"/>
      <c r="C91" s="221"/>
      <c r="D91" s="221"/>
      <c r="E91" s="221"/>
      <c r="F91" s="221"/>
      <c r="G91" s="221"/>
      <c r="H91" s="221"/>
      <c r="I91" s="221"/>
      <c r="J91" s="221"/>
      <c r="K91" s="221"/>
      <c r="L91" s="221"/>
      <c r="M91" s="221"/>
      <c r="N91" s="221"/>
      <c r="O91" s="221"/>
    </row>
    <row r="92" spans="1:15" ht="12">
      <c r="A92" s="221"/>
      <c r="B92" s="221"/>
      <c r="C92" s="221"/>
      <c r="D92" s="221"/>
      <c r="E92" s="221"/>
      <c r="F92" s="221"/>
      <c r="G92" s="221"/>
      <c r="H92" s="221"/>
      <c r="I92" s="221"/>
      <c r="J92" s="221"/>
      <c r="K92" s="221"/>
      <c r="L92" s="221"/>
      <c r="M92" s="221"/>
      <c r="N92" s="221"/>
      <c r="O92" s="221"/>
    </row>
    <row r="93" spans="1:15" ht="12">
      <c r="A93" s="221"/>
      <c r="B93" s="221"/>
      <c r="C93" s="221"/>
      <c r="D93" s="221"/>
      <c r="E93" s="221"/>
      <c r="F93" s="221"/>
      <c r="G93" s="221"/>
      <c r="H93" s="221"/>
      <c r="I93" s="221"/>
      <c r="J93" s="221"/>
      <c r="K93" s="221"/>
      <c r="L93" s="221"/>
      <c r="M93" s="221"/>
      <c r="N93" s="221"/>
      <c r="O93" s="221"/>
    </row>
    <row r="94" spans="1:15" ht="12">
      <c r="A94" s="221"/>
      <c r="B94" s="221"/>
      <c r="C94" s="221"/>
      <c r="D94" s="221"/>
      <c r="E94" s="221"/>
      <c r="F94" s="221"/>
      <c r="G94" s="221"/>
      <c r="H94" s="221"/>
      <c r="I94" s="221"/>
      <c r="J94" s="221"/>
      <c r="K94" s="221"/>
      <c r="L94" s="221"/>
      <c r="M94" s="221"/>
      <c r="N94" s="221"/>
      <c r="O94" s="221"/>
    </row>
    <row r="95" spans="1:15" ht="12">
      <c r="A95" s="221"/>
      <c r="B95" s="221"/>
      <c r="C95" s="221"/>
      <c r="D95" s="221"/>
      <c r="E95" s="221"/>
      <c r="F95" s="221"/>
      <c r="G95" s="221"/>
      <c r="H95" s="221"/>
      <c r="I95" s="221"/>
      <c r="J95" s="221"/>
      <c r="K95" s="221"/>
      <c r="L95" s="221"/>
      <c r="M95" s="221"/>
      <c r="N95" s="221"/>
      <c r="O95" s="221"/>
    </row>
    <row r="96" spans="1:15" ht="12">
      <c r="A96" s="221"/>
      <c r="B96" s="221"/>
      <c r="C96" s="221"/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221"/>
      <c r="O96" s="221"/>
    </row>
    <row r="97" spans="1:15" ht="12">
      <c r="A97" s="221"/>
      <c r="B97" s="221"/>
      <c r="C97" s="221"/>
      <c r="D97" s="221"/>
      <c r="E97" s="221"/>
      <c r="F97" s="221"/>
      <c r="G97" s="221"/>
      <c r="H97" s="221"/>
      <c r="I97" s="221"/>
      <c r="J97" s="221"/>
      <c r="K97" s="221"/>
      <c r="L97" s="221"/>
      <c r="M97" s="221"/>
      <c r="N97" s="221"/>
      <c r="O97" s="221"/>
    </row>
    <row r="98" spans="1:15" ht="12">
      <c r="A98" s="221"/>
      <c r="B98" s="221"/>
      <c r="C98" s="221"/>
      <c r="D98" s="221"/>
      <c r="E98" s="221"/>
      <c r="F98" s="221"/>
      <c r="G98" s="221"/>
      <c r="H98" s="221"/>
      <c r="I98" s="221"/>
      <c r="J98" s="221"/>
      <c r="K98" s="221"/>
      <c r="L98" s="221"/>
      <c r="M98" s="221"/>
      <c r="N98" s="221"/>
      <c r="O98" s="221"/>
    </row>
    <row r="99" spans="1:15" ht="12">
      <c r="A99" s="221"/>
      <c r="B99" s="221"/>
      <c r="C99" s="221"/>
      <c r="D99" s="221"/>
      <c r="E99" s="221"/>
      <c r="F99" s="221"/>
      <c r="G99" s="221"/>
      <c r="H99" s="221"/>
      <c r="I99" s="221"/>
      <c r="J99" s="221"/>
      <c r="K99" s="221"/>
      <c r="L99" s="221"/>
      <c r="M99" s="221"/>
      <c r="N99" s="221"/>
      <c r="O99" s="221"/>
    </row>
    <row r="100" spans="1:15" ht="12">
      <c r="A100" s="221"/>
      <c r="B100" s="221"/>
      <c r="C100" s="221"/>
      <c r="D100" s="221"/>
      <c r="E100" s="221"/>
      <c r="F100" s="221"/>
      <c r="G100" s="221"/>
      <c r="H100" s="221"/>
      <c r="I100" s="221"/>
      <c r="J100" s="221"/>
      <c r="K100" s="221"/>
      <c r="L100" s="221"/>
      <c r="M100" s="221"/>
      <c r="N100" s="221"/>
      <c r="O100" s="221"/>
    </row>
    <row r="101" spans="1:15" ht="12">
      <c r="A101" s="221"/>
      <c r="B101" s="221"/>
      <c r="C101" s="221"/>
      <c r="D101" s="221"/>
      <c r="E101" s="221"/>
      <c r="F101" s="221"/>
      <c r="G101" s="221"/>
      <c r="H101" s="221"/>
      <c r="I101" s="221"/>
      <c r="J101" s="221"/>
      <c r="K101" s="221"/>
      <c r="L101" s="221"/>
      <c r="M101" s="221"/>
      <c r="N101" s="221"/>
      <c r="O101" s="221"/>
    </row>
    <row r="102" spans="1:15" ht="12">
      <c r="A102" s="221"/>
      <c r="B102" s="221"/>
      <c r="C102" s="221"/>
      <c r="D102" s="221"/>
      <c r="E102" s="221"/>
      <c r="F102" s="221"/>
      <c r="G102" s="221"/>
      <c r="H102" s="221"/>
      <c r="I102" s="221"/>
      <c r="J102" s="221"/>
      <c r="K102" s="221"/>
      <c r="L102" s="221"/>
      <c r="M102" s="221"/>
      <c r="N102" s="221"/>
      <c r="O102" s="221"/>
    </row>
    <row r="103" spans="1:15" ht="12">
      <c r="A103" s="221"/>
      <c r="B103" s="221"/>
      <c r="C103" s="221"/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  <c r="N103" s="221"/>
      <c r="O103" s="221"/>
    </row>
    <row r="104" spans="1:15" ht="12">
      <c r="A104" s="221"/>
      <c r="B104" s="221"/>
      <c r="C104" s="221"/>
      <c r="D104" s="221"/>
      <c r="E104" s="221"/>
      <c r="F104" s="221"/>
      <c r="G104" s="221"/>
      <c r="H104" s="221"/>
      <c r="I104" s="221"/>
      <c r="J104" s="221"/>
      <c r="K104" s="221"/>
      <c r="L104" s="221"/>
      <c r="M104" s="221"/>
      <c r="N104" s="221"/>
      <c r="O104" s="221"/>
    </row>
    <row r="105" spans="1:15" ht="12">
      <c r="A105" s="221"/>
      <c r="B105" s="221"/>
      <c r="C105" s="221"/>
      <c r="D105" s="221"/>
      <c r="E105" s="221"/>
      <c r="F105" s="221"/>
      <c r="G105" s="221"/>
      <c r="H105" s="221"/>
      <c r="I105" s="221"/>
      <c r="J105" s="221"/>
      <c r="K105" s="221"/>
      <c r="L105" s="221"/>
      <c r="M105" s="221"/>
      <c r="N105" s="221"/>
      <c r="O105" s="221"/>
    </row>
    <row r="106" spans="1:15" ht="12">
      <c r="A106" s="221"/>
      <c r="B106" s="221"/>
      <c r="C106" s="221"/>
      <c r="D106" s="221"/>
      <c r="E106" s="221"/>
      <c r="F106" s="221"/>
      <c r="G106" s="221"/>
      <c r="H106" s="221"/>
      <c r="I106" s="221"/>
      <c r="J106" s="221"/>
      <c r="K106" s="221"/>
      <c r="L106" s="221"/>
      <c r="M106" s="221"/>
      <c r="N106" s="221"/>
      <c r="O106" s="221"/>
    </row>
    <row r="107" spans="1:15" ht="12">
      <c r="A107" s="221"/>
      <c r="B107" s="221"/>
      <c r="C107" s="221"/>
      <c r="D107" s="221"/>
      <c r="E107" s="221"/>
      <c r="F107" s="221"/>
      <c r="G107" s="221"/>
      <c r="H107" s="221"/>
      <c r="I107" s="221"/>
      <c r="J107" s="221"/>
      <c r="K107" s="221"/>
      <c r="L107" s="221"/>
      <c r="M107" s="221"/>
      <c r="N107" s="221"/>
      <c r="O107" s="221"/>
    </row>
    <row r="108" spans="1:15" ht="12">
      <c r="A108" s="221"/>
      <c r="B108" s="221"/>
      <c r="C108" s="221"/>
      <c r="D108" s="221"/>
      <c r="E108" s="221"/>
      <c r="F108" s="221"/>
      <c r="G108" s="221"/>
      <c r="H108" s="221"/>
      <c r="I108" s="221"/>
      <c r="J108" s="221"/>
      <c r="K108" s="221"/>
      <c r="L108" s="221"/>
      <c r="M108" s="221"/>
      <c r="N108" s="221"/>
      <c r="O108" s="221"/>
    </row>
    <row r="109" spans="1:15" ht="12">
      <c r="A109" s="221"/>
      <c r="B109" s="221"/>
      <c r="C109" s="221"/>
      <c r="D109" s="221"/>
      <c r="E109" s="221"/>
      <c r="F109" s="221"/>
      <c r="G109" s="221"/>
      <c r="H109" s="221"/>
      <c r="I109" s="221"/>
      <c r="J109" s="221"/>
      <c r="K109" s="221"/>
      <c r="L109" s="221"/>
      <c r="M109" s="221"/>
      <c r="N109" s="221"/>
      <c r="O109" s="221"/>
    </row>
    <row r="110" spans="1:15" ht="12">
      <c r="A110" s="221"/>
      <c r="B110" s="221"/>
      <c r="C110" s="221"/>
      <c r="D110" s="221"/>
      <c r="E110" s="221"/>
      <c r="F110" s="221"/>
      <c r="G110" s="221"/>
      <c r="H110" s="221"/>
      <c r="I110" s="221"/>
      <c r="J110" s="221"/>
      <c r="K110" s="221"/>
      <c r="L110" s="221"/>
      <c r="M110" s="221"/>
      <c r="N110" s="221"/>
      <c r="O110" s="221"/>
    </row>
    <row r="111" spans="1:15" ht="12">
      <c r="A111" s="221"/>
      <c r="B111" s="221"/>
      <c r="C111" s="221"/>
      <c r="D111" s="221"/>
      <c r="E111" s="221"/>
      <c r="F111" s="221"/>
      <c r="G111" s="221"/>
      <c r="H111" s="221"/>
      <c r="I111" s="221"/>
      <c r="J111" s="221"/>
      <c r="K111" s="221"/>
      <c r="L111" s="221"/>
      <c r="M111" s="221"/>
      <c r="N111" s="221"/>
      <c r="O111" s="221"/>
    </row>
    <row r="112" spans="1:15" ht="12">
      <c r="A112" s="221"/>
      <c r="B112" s="221"/>
      <c r="C112" s="221"/>
      <c r="D112" s="221"/>
      <c r="E112" s="221"/>
      <c r="F112" s="221"/>
      <c r="G112" s="221"/>
      <c r="H112" s="221"/>
      <c r="I112" s="221"/>
      <c r="J112" s="221"/>
      <c r="K112" s="221"/>
      <c r="L112" s="221"/>
      <c r="M112" s="221"/>
      <c r="N112" s="221"/>
      <c r="O112" s="221"/>
    </row>
    <row r="113" spans="1:15" ht="12">
      <c r="A113" s="221"/>
      <c r="B113" s="221"/>
      <c r="C113" s="221"/>
      <c r="D113" s="221"/>
      <c r="E113" s="221"/>
      <c r="F113" s="221"/>
      <c r="G113" s="221"/>
      <c r="H113" s="221"/>
      <c r="I113" s="221"/>
      <c r="J113" s="221"/>
      <c r="K113" s="221"/>
      <c r="L113" s="221"/>
      <c r="M113" s="221"/>
      <c r="N113" s="221"/>
      <c r="O113" s="221"/>
    </row>
    <row r="114" spans="1:15" ht="12">
      <c r="A114" s="221"/>
      <c r="B114" s="221"/>
      <c r="C114" s="221"/>
      <c r="D114" s="221"/>
      <c r="E114" s="221"/>
      <c r="F114" s="221"/>
      <c r="G114" s="221"/>
      <c r="H114" s="221"/>
      <c r="I114" s="221"/>
      <c r="J114" s="221"/>
      <c r="K114" s="221"/>
      <c r="L114" s="221"/>
      <c r="M114" s="221"/>
      <c r="N114" s="221"/>
      <c r="O114" s="221"/>
    </row>
    <row r="115" spans="1:15" ht="12">
      <c r="A115" s="221"/>
      <c r="B115" s="221"/>
      <c r="C115" s="221"/>
      <c r="D115" s="221"/>
      <c r="E115" s="221"/>
      <c r="F115" s="221"/>
      <c r="G115" s="221"/>
      <c r="H115" s="221"/>
      <c r="I115" s="221"/>
      <c r="J115" s="221"/>
      <c r="K115" s="221"/>
      <c r="L115" s="221"/>
      <c r="M115" s="221"/>
      <c r="N115" s="221"/>
      <c r="O115" s="221"/>
    </row>
    <row r="116" spans="1:15" ht="12">
      <c r="A116" s="221"/>
      <c r="B116" s="221"/>
      <c r="C116" s="221"/>
      <c r="D116" s="221"/>
      <c r="E116" s="221"/>
      <c r="F116" s="221"/>
      <c r="G116" s="221"/>
      <c r="H116" s="221"/>
      <c r="I116" s="221"/>
      <c r="J116" s="221"/>
      <c r="K116" s="221"/>
      <c r="L116" s="221"/>
      <c r="M116" s="221"/>
      <c r="N116" s="221"/>
      <c r="O116" s="221"/>
    </row>
    <row r="117" spans="1:15" ht="12">
      <c r="A117" s="221"/>
      <c r="B117" s="221"/>
      <c r="C117" s="221"/>
      <c r="D117" s="221"/>
      <c r="E117" s="221"/>
      <c r="F117" s="221"/>
      <c r="G117" s="221"/>
      <c r="H117" s="221"/>
      <c r="I117" s="221"/>
      <c r="J117" s="221"/>
      <c r="K117" s="221"/>
      <c r="L117" s="221"/>
      <c r="M117" s="221"/>
      <c r="N117" s="221"/>
      <c r="O117" s="221"/>
    </row>
    <row r="118" spans="1:15" ht="12">
      <c r="A118" s="221"/>
      <c r="B118" s="221"/>
      <c r="C118" s="221"/>
      <c r="D118" s="221"/>
      <c r="E118" s="221"/>
      <c r="F118" s="221"/>
      <c r="G118" s="221"/>
      <c r="H118" s="221"/>
      <c r="I118" s="221"/>
      <c r="J118" s="221"/>
      <c r="K118" s="221"/>
      <c r="L118" s="221"/>
      <c r="M118" s="221"/>
      <c r="N118" s="221"/>
      <c r="O118" s="221"/>
    </row>
    <row r="119" spans="1:15" ht="12">
      <c r="A119" s="221"/>
      <c r="B119" s="221"/>
      <c r="C119" s="221"/>
      <c r="D119" s="221"/>
      <c r="E119" s="221"/>
      <c r="F119" s="221"/>
      <c r="G119" s="221"/>
      <c r="H119" s="221"/>
      <c r="I119" s="221"/>
      <c r="J119" s="221"/>
      <c r="K119" s="221"/>
      <c r="L119" s="221"/>
      <c r="M119" s="221"/>
      <c r="N119" s="221"/>
      <c r="O119" s="221"/>
    </row>
    <row r="120" spans="1:15" ht="12">
      <c r="A120" s="221"/>
      <c r="B120" s="221"/>
      <c r="C120" s="221"/>
      <c r="D120" s="221"/>
      <c r="E120" s="221"/>
      <c r="F120" s="221"/>
      <c r="G120" s="221"/>
      <c r="H120" s="221"/>
      <c r="I120" s="221"/>
      <c r="J120" s="221"/>
      <c r="K120" s="221"/>
      <c r="L120" s="221"/>
      <c r="M120" s="221"/>
      <c r="N120" s="221"/>
      <c r="O120" s="221"/>
    </row>
  </sheetData>
  <mergeCells count="5">
    <mergeCell ref="F3:O3"/>
    <mergeCell ref="A3:A4"/>
    <mergeCell ref="B3:B4"/>
    <mergeCell ref="D3:E3"/>
    <mergeCell ref="C3:C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BR74"/>
  <sheetViews>
    <sheetView workbookViewId="0" topLeftCell="A1">
      <selection activeCell="A1" sqref="A1"/>
    </sheetView>
  </sheetViews>
  <sheetFormatPr defaultColWidth="9.00390625" defaultRowHeight="13.5"/>
  <cols>
    <col min="1" max="1" width="2.625" style="222" customWidth="1"/>
    <col min="2" max="2" width="10.625" style="222" customWidth="1"/>
    <col min="3" max="3" width="9.125" style="224" bestFit="1" customWidth="1"/>
    <col min="4" max="4" width="11.75390625" style="225" bestFit="1" customWidth="1"/>
    <col min="5" max="5" width="9.125" style="222" bestFit="1" customWidth="1"/>
    <col min="6" max="6" width="12.625" style="222" bestFit="1" customWidth="1"/>
    <col min="7" max="7" width="8.25390625" style="222" bestFit="1" customWidth="1"/>
    <col min="8" max="8" width="10.75390625" style="225" bestFit="1" customWidth="1"/>
    <col min="9" max="9" width="8.125" style="222" bestFit="1" customWidth="1"/>
    <col min="10" max="10" width="9.00390625" style="222" bestFit="1" customWidth="1"/>
    <col min="11" max="11" width="8.125" style="222" bestFit="1" customWidth="1"/>
    <col min="12" max="12" width="9.00390625" style="222" bestFit="1" customWidth="1"/>
    <col min="13" max="13" width="7.25390625" style="222" bestFit="1" customWidth="1"/>
    <col min="14" max="14" width="8.125" style="222" bestFit="1" customWidth="1"/>
    <col min="15" max="15" width="9.00390625" style="222" bestFit="1" customWidth="1"/>
    <col min="16" max="16" width="10.75390625" style="225" bestFit="1" customWidth="1"/>
    <col min="17" max="17" width="9.00390625" style="222" bestFit="1" customWidth="1"/>
    <col min="18" max="18" width="10.75390625" style="222" bestFit="1" customWidth="1"/>
    <col min="19" max="24" width="9.625" style="222" customWidth="1"/>
    <col min="25" max="25" width="8.375" style="222" customWidth="1"/>
    <col min="26" max="26" width="10.75390625" style="222" customWidth="1"/>
    <col min="27" max="16384" width="9.00390625" style="222" customWidth="1"/>
  </cols>
  <sheetData>
    <row r="1" spans="2:26" ht="14.25">
      <c r="B1" s="223" t="s">
        <v>1078</v>
      </c>
      <c r="Y1" s="1250" t="s">
        <v>1053</v>
      </c>
      <c r="Z1" s="226" t="s">
        <v>1054</v>
      </c>
    </row>
    <row r="2" spans="23:26" ht="12.75" thickBot="1">
      <c r="W2" s="224"/>
      <c r="Y2" s="1251"/>
      <c r="Z2" s="227" t="s">
        <v>1055</v>
      </c>
    </row>
    <row r="3" spans="2:26" ht="14.25" customHeight="1" thickTop="1">
      <c r="B3" s="1237" t="s">
        <v>962</v>
      </c>
      <c r="C3" s="1079" t="s">
        <v>970</v>
      </c>
      <c r="D3" s="1330"/>
      <c r="E3" s="1334" t="s">
        <v>1056</v>
      </c>
      <c r="F3" s="1335"/>
      <c r="G3" s="1242" t="s">
        <v>1057</v>
      </c>
      <c r="H3" s="1240"/>
      <c r="I3" s="1240"/>
      <c r="J3" s="1240"/>
      <c r="K3" s="1240"/>
      <c r="L3" s="1240"/>
      <c r="M3" s="1240"/>
      <c r="N3" s="1234"/>
      <c r="O3" s="1338" t="s">
        <v>1058</v>
      </c>
      <c r="P3" s="1339"/>
      <c r="Q3" s="1339"/>
      <c r="R3" s="1339"/>
      <c r="S3" s="1339"/>
      <c r="T3" s="1339"/>
      <c r="U3" s="1339"/>
      <c r="V3" s="1339"/>
      <c r="W3" s="1342" t="s">
        <v>1059</v>
      </c>
      <c r="X3" s="1343"/>
      <c r="Y3" s="1343"/>
      <c r="Z3" s="1344"/>
    </row>
    <row r="4" spans="2:26" ht="13.5">
      <c r="B4" s="1238"/>
      <c r="C4" s="1195" t="s">
        <v>1060</v>
      </c>
      <c r="D4" s="1331" t="s">
        <v>1061</v>
      </c>
      <c r="E4" s="1195" t="s">
        <v>1060</v>
      </c>
      <c r="F4" s="1336" t="s">
        <v>1062</v>
      </c>
      <c r="G4" s="1340" t="s">
        <v>1063</v>
      </c>
      <c r="H4" s="1341"/>
      <c r="I4" s="1252" t="s">
        <v>1064</v>
      </c>
      <c r="J4" s="1243"/>
      <c r="K4" s="1252" t="s">
        <v>1065</v>
      </c>
      <c r="L4" s="1243"/>
      <c r="M4" s="1252" t="s">
        <v>1066</v>
      </c>
      <c r="N4" s="1243"/>
      <c r="O4" s="1351" t="s">
        <v>1067</v>
      </c>
      <c r="P4" s="1352"/>
      <c r="Q4" s="1252" t="s">
        <v>1068</v>
      </c>
      <c r="R4" s="1354"/>
      <c r="S4" s="1355"/>
      <c r="T4" s="1356"/>
      <c r="U4" s="1244" t="s">
        <v>1069</v>
      </c>
      <c r="V4" s="1245"/>
      <c r="W4" s="1345"/>
      <c r="X4" s="1346"/>
      <c r="Y4" s="1346"/>
      <c r="Z4" s="1347"/>
    </row>
    <row r="5" spans="2:26" ht="21" customHeight="1">
      <c r="B5" s="1238"/>
      <c r="C5" s="1196"/>
      <c r="D5" s="1332"/>
      <c r="E5" s="1196"/>
      <c r="F5" s="1337"/>
      <c r="G5" s="1235" t="s">
        <v>1051</v>
      </c>
      <c r="H5" s="1331" t="s">
        <v>1070</v>
      </c>
      <c r="I5" s="1235" t="s">
        <v>1051</v>
      </c>
      <c r="J5" s="1235" t="s">
        <v>1070</v>
      </c>
      <c r="K5" s="1235" t="s">
        <v>1051</v>
      </c>
      <c r="L5" s="1235" t="s">
        <v>1070</v>
      </c>
      <c r="M5" s="1235" t="s">
        <v>1051</v>
      </c>
      <c r="N5" s="1235" t="s">
        <v>1070</v>
      </c>
      <c r="O5" s="1235" t="s">
        <v>1051</v>
      </c>
      <c r="P5" s="1331" t="s">
        <v>1070</v>
      </c>
      <c r="Q5" s="1353" t="s">
        <v>1051</v>
      </c>
      <c r="R5" s="1353" t="s">
        <v>1070</v>
      </c>
      <c r="S5" s="1350" t="s">
        <v>1071</v>
      </c>
      <c r="T5" s="1357"/>
      <c r="U5" s="1246"/>
      <c r="V5" s="1241"/>
      <c r="W5" s="1348" t="s">
        <v>1072</v>
      </c>
      <c r="X5" s="1349"/>
      <c r="Y5" s="1350" t="s">
        <v>1058</v>
      </c>
      <c r="Z5" s="1349"/>
    </row>
    <row r="6" spans="2:26" ht="14.25" customHeight="1">
      <c r="B6" s="1239"/>
      <c r="C6" s="1107"/>
      <c r="D6" s="1333"/>
      <c r="E6" s="1107"/>
      <c r="F6" s="1337"/>
      <c r="G6" s="1236"/>
      <c r="H6" s="1333"/>
      <c r="I6" s="1236"/>
      <c r="J6" s="1236"/>
      <c r="K6" s="1236"/>
      <c r="L6" s="1236"/>
      <c r="M6" s="1236"/>
      <c r="N6" s="1236"/>
      <c r="O6" s="1236"/>
      <c r="P6" s="1333"/>
      <c r="Q6" s="1236"/>
      <c r="R6" s="1236"/>
      <c r="S6" s="228" t="s">
        <v>1051</v>
      </c>
      <c r="T6" s="228" t="s">
        <v>1073</v>
      </c>
      <c r="U6" s="229" t="s">
        <v>1051</v>
      </c>
      <c r="V6" s="132" t="s">
        <v>1052</v>
      </c>
      <c r="W6" s="228" t="s">
        <v>1060</v>
      </c>
      <c r="X6" s="228" t="s">
        <v>1074</v>
      </c>
      <c r="Y6" s="228" t="s">
        <v>1060</v>
      </c>
      <c r="Z6" s="228" t="s">
        <v>1074</v>
      </c>
    </row>
    <row r="7" spans="2:30" s="230" customFormat="1" ht="14.25" customHeight="1">
      <c r="B7" s="231" t="s">
        <v>1075</v>
      </c>
      <c r="C7" s="232">
        <v>113599</v>
      </c>
      <c r="D7" s="233">
        <v>13175431</v>
      </c>
      <c r="E7" s="232">
        <v>105433</v>
      </c>
      <c r="F7" s="232">
        <v>9867744</v>
      </c>
      <c r="G7" s="232">
        <v>44854</v>
      </c>
      <c r="H7" s="233">
        <v>1239516</v>
      </c>
      <c r="I7" s="232">
        <v>28005</v>
      </c>
      <c r="J7" s="232">
        <v>722916</v>
      </c>
      <c r="K7" s="232">
        <v>21267</v>
      </c>
      <c r="L7" s="232">
        <v>500032</v>
      </c>
      <c r="M7" s="232">
        <v>1120</v>
      </c>
      <c r="N7" s="232">
        <v>16568</v>
      </c>
      <c r="O7" s="232">
        <v>104157</v>
      </c>
      <c r="P7" s="233">
        <v>2068171</v>
      </c>
      <c r="Q7" s="234" t="s">
        <v>1076</v>
      </c>
      <c r="R7" s="232">
        <v>1996217</v>
      </c>
      <c r="S7" s="234">
        <v>2939</v>
      </c>
      <c r="T7" s="234">
        <v>71289</v>
      </c>
      <c r="U7" s="234" t="s">
        <v>1076</v>
      </c>
      <c r="V7" s="234" t="s">
        <v>1076</v>
      </c>
      <c r="W7" s="232">
        <v>1691</v>
      </c>
      <c r="X7" s="232">
        <v>20239</v>
      </c>
      <c r="Y7" s="235">
        <v>5526</v>
      </c>
      <c r="Z7" s="235">
        <v>73183</v>
      </c>
      <c r="AA7" s="236"/>
      <c r="AB7" s="236"/>
      <c r="AC7" s="236"/>
      <c r="AD7" s="236"/>
    </row>
    <row r="8" spans="2:30" ht="14.25" customHeight="1">
      <c r="B8" s="237">
        <v>44</v>
      </c>
      <c r="C8" s="238">
        <v>113073</v>
      </c>
      <c r="D8" s="239">
        <v>13199078</v>
      </c>
      <c r="E8" s="238">
        <v>105385</v>
      </c>
      <c r="F8" s="238">
        <v>10010510</v>
      </c>
      <c r="G8" s="238">
        <v>43891</v>
      </c>
      <c r="H8" s="239">
        <v>1225146</v>
      </c>
      <c r="I8" s="238">
        <v>27642</v>
      </c>
      <c r="J8" s="238">
        <v>720363</v>
      </c>
      <c r="K8" s="238">
        <v>20395</v>
      </c>
      <c r="L8" s="238">
        <v>490270</v>
      </c>
      <c r="M8" s="238">
        <v>949</v>
      </c>
      <c r="N8" s="238">
        <v>14513</v>
      </c>
      <c r="O8" s="238">
        <v>102840</v>
      </c>
      <c r="P8" s="239">
        <v>1963422</v>
      </c>
      <c r="Q8" s="240" t="s">
        <v>1076</v>
      </c>
      <c r="R8" s="238">
        <v>1892651</v>
      </c>
      <c r="S8" s="240">
        <v>2994</v>
      </c>
      <c r="T8" s="240">
        <v>75103</v>
      </c>
      <c r="U8" s="240" t="s">
        <v>1076</v>
      </c>
      <c r="V8" s="240" t="s">
        <v>1076</v>
      </c>
      <c r="W8" s="238">
        <v>1683</v>
      </c>
      <c r="X8" s="238">
        <v>23989</v>
      </c>
      <c r="Y8" s="235">
        <v>6183</v>
      </c>
      <c r="Z8" s="235">
        <v>90704</v>
      </c>
      <c r="AA8" s="241"/>
      <c r="AB8" s="241"/>
      <c r="AC8" s="241"/>
      <c r="AD8" s="241"/>
    </row>
    <row r="9" spans="2:30" ht="14.25" customHeight="1">
      <c r="B9" s="237">
        <v>45</v>
      </c>
      <c r="C9" s="238">
        <v>112347</v>
      </c>
      <c r="D9" s="239">
        <v>13396401</v>
      </c>
      <c r="E9" s="238">
        <v>104851</v>
      </c>
      <c r="F9" s="238">
        <v>10294511</v>
      </c>
      <c r="G9" s="238">
        <v>45208</v>
      </c>
      <c r="H9" s="239">
        <v>1316971</v>
      </c>
      <c r="I9" s="238">
        <v>29191</v>
      </c>
      <c r="J9" s="238">
        <v>770774</v>
      </c>
      <c r="K9" s="238">
        <v>19079</v>
      </c>
      <c r="L9" s="238">
        <v>484181</v>
      </c>
      <c r="M9" s="238">
        <v>3162</v>
      </c>
      <c r="N9" s="238">
        <v>62016</v>
      </c>
      <c r="O9" s="238">
        <v>101992</v>
      </c>
      <c r="P9" s="239">
        <v>1784919</v>
      </c>
      <c r="Q9" s="238">
        <v>101375</v>
      </c>
      <c r="R9" s="238">
        <v>1558951</v>
      </c>
      <c r="S9" s="240">
        <v>3053</v>
      </c>
      <c r="T9" s="240">
        <v>48793</v>
      </c>
      <c r="U9" s="238">
        <v>2178</v>
      </c>
      <c r="V9" s="238">
        <v>72111</v>
      </c>
      <c r="W9" s="238">
        <v>1250</v>
      </c>
      <c r="X9" s="238">
        <v>20072</v>
      </c>
      <c r="Y9" s="235">
        <v>10451</v>
      </c>
      <c r="Z9" s="235">
        <v>153859</v>
      </c>
      <c r="AA9" s="241"/>
      <c r="AB9" s="241"/>
      <c r="AC9" s="241"/>
      <c r="AD9" s="241"/>
    </row>
    <row r="10" spans="2:30" ht="14.25" customHeight="1">
      <c r="B10" s="237">
        <v>46</v>
      </c>
      <c r="C10" s="238">
        <v>111338</v>
      </c>
      <c r="D10" s="239">
        <v>13342739</v>
      </c>
      <c r="E10" s="238">
        <v>104187</v>
      </c>
      <c r="F10" s="238">
        <v>10341500</v>
      </c>
      <c r="G10" s="238">
        <v>44315</v>
      </c>
      <c r="H10" s="239">
        <v>1311832</v>
      </c>
      <c r="I10" s="238">
        <v>29083</v>
      </c>
      <c r="J10" s="238">
        <v>776855</v>
      </c>
      <c r="K10" s="238">
        <v>18183</v>
      </c>
      <c r="L10" s="238">
        <v>475336</v>
      </c>
      <c r="M10" s="238">
        <v>2953</v>
      </c>
      <c r="N10" s="238">
        <v>59641</v>
      </c>
      <c r="O10" s="238">
        <v>100158</v>
      </c>
      <c r="P10" s="239">
        <v>1689407</v>
      </c>
      <c r="Q10" s="238">
        <v>99080</v>
      </c>
      <c r="R10" s="238">
        <v>1424013</v>
      </c>
      <c r="S10" s="240">
        <v>3789</v>
      </c>
      <c r="T10" s="240">
        <v>65361</v>
      </c>
      <c r="U10" s="238">
        <v>2932</v>
      </c>
      <c r="V10" s="238">
        <v>89627</v>
      </c>
      <c r="W10" s="238">
        <v>57402</v>
      </c>
      <c r="X10" s="238">
        <v>703819</v>
      </c>
      <c r="Y10" s="235">
        <v>12911</v>
      </c>
      <c r="Z10" s="235">
        <v>175767</v>
      </c>
      <c r="AA10" s="241"/>
      <c r="AB10" s="241"/>
      <c r="AC10" s="241"/>
      <c r="AD10" s="241"/>
    </row>
    <row r="11" spans="2:30" ht="14.25" customHeight="1">
      <c r="B11" s="242">
        <v>47</v>
      </c>
      <c r="C11" s="238">
        <v>110116</v>
      </c>
      <c r="D11" s="239">
        <v>13301408</v>
      </c>
      <c r="E11" s="238">
        <v>103235</v>
      </c>
      <c r="F11" s="238">
        <v>10307941</v>
      </c>
      <c r="G11" s="238">
        <v>44585</v>
      </c>
      <c r="H11" s="239">
        <v>1356618</v>
      </c>
      <c r="I11" s="238">
        <v>29963</v>
      </c>
      <c r="J11" s="238">
        <v>827876</v>
      </c>
      <c r="K11" s="238">
        <v>17314</v>
      </c>
      <c r="L11" s="238">
        <v>466389</v>
      </c>
      <c r="M11" s="238">
        <v>2891</v>
      </c>
      <c r="N11" s="238">
        <v>62353</v>
      </c>
      <c r="O11" s="238">
        <v>99026</v>
      </c>
      <c r="P11" s="239">
        <v>1636849</v>
      </c>
      <c r="Q11" s="238">
        <v>97771</v>
      </c>
      <c r="R11" s="238">
        <v>1356106</v>
      </c>
      <c r="S11" s="240">
        <v>2683</v>
      </c>
      <c r="T11" s="240">
        <v>49410</v>
      </c>
      <c r="U11" s="238">
        <v>3043</v>
      </c>
      <c r="V11" s="238">
        <v>101309</v>
      </c>
      <c r="W11" s="238">
        <v>48952</v>
      </c>
      <c r="X11" s="238">
        <v>791079</v>
      </c>
      <c r="Y11" s="235">
        <v>13314</v>
      </c>
      <c r="Z11" s="235">
        <v>179434</v>
      </c>
      <c r="AA11" s="241"/>
      <c r="AB11" s="241"/>
      <c r="AC11" s="241"/>
      <c r="AD11" s="241"/>
    </row>
    <row r="12" spans="2:26" ht="12.75" customHeight="1">
      <c r="B12" s="242">
        <v>48</v>
      </c>
      <c r="C12" s="238">
        <v>108972</v>
      </c>
      <c r="D12" s="239">
        <v>13243324</v>
      </c>
      <c r="E12" s="238">
        <v>102164</v>
      </c>
      <c r="F12" s="238">
        <v>10261057</v>
      </c>
      <c r="G12" s="238">
        <v>44259</v>
      </c>
      <c r="H12" s="239">
        <v>1403354</v>
      </c>
      <c r="I12" s="238">
        <v>30306</v>
      </c>
      <c r="J12" s="238">
        <v>873309</v>
      </c>
      <c r="K12" s="238">
        <v>16589</v>
      </c>
      <c r="L12" s="238">
        <v>467242</v>
      </c>
      <c r="M12" s="238">
        <v>2726</v>
      </c>
      <c r="N12" s="238">
        <v>62803</v>
      </c>
      <c r="O12" s="238">
        <v>96830</v>
      </c>
      <c r="P12" s="239">
        <v>1578913</v>
      </c>
      <c r="Q12" s="238">
        <v>95208</v>
      </c>
      <c r="R12" s="238">
        <v>1281419</v>
      </c>
      <c r="S12" s="240">
        <v>1802</v>
      </c>
      <c r="T12" s="240">
        <v>29629</v>
      </c>
      <c r="U12" s="238">
        <v>1006</v>
      </c>
      <c r="V12" s="238">
        <v>218428</v>
      </c>
      <c r="W12" s="238">
        <v>35729</v>
      </c>
      <c r="X12" s="238">
        <v>691783</v>
      </c>
      <c r="Y12" s="235">
        <v>14462</v>
      </c>
      <c r="Z12" s="235">
        <v>195142</v>
      </c>
    </row>
    <row r="13" spans="2:26" s="243" customFormat="1" ht="8.25" customHeight="1">
      <c r="B13" s="244"/>
      <c r="C13" s="245"/>
      <c r="D13" s="246"/>
      <c r="E13" s="247"/>
      <c r="F13" s="247"/>
      <c r="G13" s="247"/>
      <c r="H13" s="246"/>
      <c r="I13" s="247"/>
      <c r="J13" s="247"/>
      <c r="K13" s="247"/>
      <c r="L13" s="247"/>
      <c r="M13" s="247"/>
      <c r="N13" s="247"/>
      <c r="O13" s="247"/>
      <c r="P13" s="246"/>
      <c r="Q13" s="247"/>
      <c r="R13" s="247"/>
      <c r="S13" s="247"/>
      <c r="T13" s="247"/>
      <c r="U13" s="247"/>
      <c r="V13" s="247"/>
      <c r="W13" s="247"/>
      <c r="X13" s="247"/>
      <c r="Y13" s="248"/>
      <c r="Z13" s="248"/>
    </row>
    <row r="14" spans="2:70" s="249" customFormat="1" ht="15" customHeight="1">
      <c r="B14" s="250">
        <v>49</v>
      </c>
      <c r="C14" s="251">
        <f aca="true" t="shared" si="0" ref="C14:Z14">SUM(C16:C19)</f>
        <v>107664</v>
      </c>
      <c r="D14" s="251">
        <f t="shared" si="0"/>
        <v>13128513</v>
      </c>
      <c r="E14" s="251">
        <f t="shared" si="0"/>
        <v>100806</v>
      </c>
      <c r="F14" s="251">
        <f t="shared" si="0"/>
        <v>10178152</v>
      </c>
      <c r="G14" s="251">
        <f t="shared" si="0"/>
        <v>43692</v>
      </c>
      <c r="H14" s="251">
        <f t="shared" si="0"/>
        <v>1421753</v>
      </c>
      <c r="I14" s="251">
        <f t="shared" si="0"/>
        <v>30500</v>
      </c>
      <c r="J14" s="251">
        <f t="shared" si="0"/>
        <v>900468</v>
      </c>
      <c r="K14" s="251">
        <f t="shared" si="0"/>
        <v>15660</v>
      </c>
      <c r="L14" s="251">
        <f t="shared" si="0"/>
        <v>463295</v>
      </c>
      <c r="M14" s="251">
        <f t="shared" si="0"/>
        <v>2394</v>
      </c>
      <c r="N14" s="251">
        <f t="shared" si="0"/>
        <v>57990</v>
      </c>
      <c r="O14" s="251">
        <f t="shared" si="0"/>
        <v>95105</v>
      </c>
      <c r="P14" s="251">
        <f t="shared" si="0"/>
        <v>1528608</v>
      </c>
      <c r="Q14" s="251">
        <f t="shared" si="0"/>
        <v>93295</v>
      </c>
      <c r="R14" s="251">
        <f t="shared" si="0"/>
        <v>1230240</v>
      </c>
      <c r="S14" s="251">
        <f t="shared" si="0"/>
        <v>1820</v>
      </c>
      <c r="T14" s="251">
        <f t="shared" si="0"/>
        <v>37182</v>
      </c>
      <c r="U14" s="251">
        <f t="shared" si="0"/>
        <v>2595</v>
      </c>
      <c r="V14" s="251">
        <f t="shared" si="0"/>
        <v>100796</v>
      </c>
      <c r="W14" s="251">
        <f t="shared" si="0"/>
        <v>26671</v>
      </c>
      <c r="X14" s="251">
        <f t="shared" si="0"/>
        <v>677273</v>
      </c>
      <c r="Y14" s="251">
        <f t="shared" si="0"/>
        <v>14134</v>
      </c>
      <c r="Z14" s="251">
        <f t="shared" si="0"/>
        <v>197572</v>
      </c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52"/>
      <c r="BD14" s="252"/>
      <c r="BE14" s="252"/>
      <c r="BF14" s="252"/>
      <c r="BG14" s="252"/>
      <c r="BH14" s="252"/>
      <c r="BI14" s="252"/>
      <c r="BJ14" s="252"/>
      <c r="BK14" s="252"/>
      <c r="BL14" s="252"/>
      <c r="BM14" s="252"/>
      <c r="BN14" s="252"/>
      <c r="BO14" s="252"/>
      <c r="BP14" s="252"/>
      <c r="BQ14" s="252"/>
      <c r="BR14" s="252"/>
    </row>
    <row r="15" spans="2:70" ht="8.25" customHeight="1">
      <c r="B15" s="253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  <c r="BF15" s="255"/>
      <c r="BG15" s="255"/>
      <c r="BH15" s="255"/>
      <c r="BI15" s="255"/>
      <c r="BJ15" s="255"/>
      <c r="BK15" s="255"/>
      <c r="BL15" s="255"/>
      <c r="BM15" s="255"/>
      <c r="BN15" s="255"/>
      <c r="BO15" s="255"/>
      <c r="BP15" s="255"/>
      <c r="BQ15" s="255"/>
      <c r="BR15" s="255"/>
    </row>
    <row r="16" spans="2:70" s="256" customFormat="1" ht="15" customHeight="1">
      <c r="B16" s="257" t="s">
        <v>1021</v>
      </c>
      <c r="C16" s="251">
        <f aca="true" t="shared" si="1" ref="C16:Z16">+C21+C27+C28+C29+C31+C33+C34+C37+C38+C39+C40+C41+C43+C44</f>
        <v>45076</v>
      </c>
      <c r="D16" s="251">
        <f t="shared" si="1"/>
        <v>4313547</v>
      </c>
      <c r="E16" s="251">
        <f t="shared" si="1"/>
        <v>41818</v>
      </c>
      <c r="F16" s="251">
        <f t="shared" si="1"/>
        <v>2675253</v>
      </c>
      <c r="G16" s="251">
        <f t="shared" si="1"/>
        <v>28913</v>
      </c>
      <c r="H16" s="251">
        <f t="shared" si="1"/>
        <v>1014270</v>
      </c>
      <c r="I16" s="251">
        <f t="shared" si="1"/>
        <v>20322</v>
      </c>
      <c r="J16" s="251">
        <f t="shared" si="1"/>
        <v>651525</v>
      </c>
      <c r="K16" s="251">
        <f t="shared" si="1"/>
        <v>10962</v>
      </c>
      <c r="L16" s="251">
        <f t="shared" si="1"/>
        <v>325365</v>
      </c>
      <c r="M16" s="251">
        <f t="shared" si="1"/>
        <v>1553</v>
      </c>
      <c r="N16" s="251">
        <f t="shared" si="1"/>
        <v>37380</v>
      </c>
      <c r="O16" s="251">
        <f t="shared" si="1"/>
        <v>37906</v>
      </c>
      <c r="P16" s="251">
        <f t="shared" si="1"/>
        <v>624024</v>
      </c>
      <c r="Q16" s="251">
        <f t="shared" si="1"/>
        <v>37019</v>
      </c>
      <c r="R16" s="251">
        <f t="shared" si="1"/>
        <v>520375</v>
      </c>
      <c r="S16" s="251">
        <f t="shared" si="1"/>
        <v>716</v>
      </c>
      <c r="T16" s="251">
        <f t="shared" si="1"/>
        <v>15901</v>
      </c>
      <c r="U16" s="251">
        <f t="shared" si="1"/>
        <v>734</v>
      </c>
      <c r="V16" s="251">
        <f t="shared" si="1"/>
        <v>26691</v>
      </c>
      <c r="W16" s="251">
        <f t="shared" si="1"/>
        <v>10189</v>
      </c>
      <c r="X16" s="251">
        <f t="shared" si="1"/>
        <v>163801</v>
      </c>
      <c r="Y16" s="251">
        <f t="shared" si="1"/>
        <v>5565</v>
      </c>
      <c r="Z16" s="251">
        <f t="shared" si="1"/>
        <v>76958</v>
      </c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8"/>
      <c r="AZ16" s="258"/>
      <c r="BA16" s="258"/>
      <c r="BB16" s="258"/>
      <c r="BC16" s="258"/>
      <c r="BD16" s="258"/>
      <c r="BE16" s="258"/>
      <c r="BF16" s="258"/>
      <c r="BG16" s="258"/>
      <c r="BH16" s="258"/>
      <c r="BI16" s="258"/>
      <c r="BJ16" s="258"/>
      <c r="BK16" s="258"/>
      <c r="BL16" s="258"/>
      <c r="BM16" s="258"/>
      <c r="BN16" s="258"/>
      <c r="BO16" s="258"/>
      <c r="BP16" s="258"/>
      <c r="BQ16" s="258"/>
      <c r="BR16" s="258"/>
    </row>
    <row r="17" spans="2:70" s="256" customFormat="1" ht="15" customHeight="1">
      <c r="B17" s="257" t="s">
        <v>1022</v>
      </c>
      <c r="C17" s="251">
        <f aca="true" t="shared" si="2" ref="C17:Z17">+C25+C45+C46+C47+C49+C50+C51+C52</f>
        <v>11480</v>
      </c>
      <c r="D17" s="251">
        <f t="shared" si="2"/>
        <v>1600349</v>
      </c>
      <c r="E17" s="251">
        <f t="shared" si="2"/>
        <v>10956</v>
      </c>
      <c r="F17" s="251">
        <f t="shared" si="2"/>
        <v>1409116</v>
      </c>
      <c r="G17" s="251">
        <f t="shared" si="2"/>
        <v>799</v>
      </c>
      <c r="H17" s="251">
        <f t="shared" si="2"/>
        <v>26309</v>
      </c>
      <c r="I17" s="251">
        <f t="shared" si="2"/>
        <v>215</v>
      </c>
      <c r="J17" s="251">
        <f t="shared" si="2"/>
        <v>5183</v>
      </c>
      <c r="K17" s="251">
        <f t="shared" si="2"/>
        <v>544</v>
      </c>
      <c r="L17" s="251">
        <f t="shared" si="2"/>
        <v>19736</v>
      </c>
      <c r="M17" s="251">
        <f t="shared" si="2"/>
        <v>57</v>
      </c>
      <c r="N17" s="251">
        <f t="shared" si="2"/>
        <v>1390</v>
      </c>
      <c r="O17" s="251">
        <f t="shared" si="2"/>
        <v>10751</v>
      </c>
      <c r="P17" s="251">
        <f t="shared" si="2"/>
        <v>164924</v>
      </c>
      <c r="Q17" s="251">
        <f t="shared" si="2"/>
        <v>10655</v>
      </c>
      <c r="R17" s="251">
        <f t="shared" si="2"/>
        <v>134736</v>
      </c>
      <c r="S17" s="251">
        <f t="shared" si="2"/>
        <v>240</v>
      </c>
      <c r="T17" s="251">
        <f t="shared" si="2"/>
        <v>6006</v>
      </c>
      <c r="U17" s="251">
        <f t="shared" si="2"/>
        <v>453</v>
      </c>
      <c r="V17" s="251">
        <f t="shared" si="2"/>
        <v>13939</v>
      </c>
      <c r="W17" s="251">
        <f t="shared" si="2"/>
        <v>4488</v>
      </c>
      <c r="X17" s="251">
        <f t="shared" si="2"/>
        <v>86885</v>
      </c>
      <c r="Y17" s="251">
        <f t="shared" si="2"/>
        <v>1146</v>
      </c>
      <c r="Z17" s="251">
        <f t="shared" si="2"/>
        <v>16249</v>
      </c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8"/>
      <c r="AZ17" s="258"/>
      <c r="BA17" s="258"/>
      <c r="BB17" s="258"/>
      <c r="BC17" s="258"/>
      <c r="BD17" s="258"/>
      <c r="BE17" s="258"/>
      <c r="BF17" s="258"/>
      <c r="BG17" s="258"/>
      <c r="BH17" s="258"/>
      <c r="BI17" s="258"/>
      <c r="BJ17" s="258"/>
      <c r="BK17" s="258"/>
      <c r="BL17" s="258"/>
      <c r="BM17" s="258"/>
      <c r="BN17" s="258"/>
      <c r="BO17" s="258"/>
      <c r="BP17" s="258"/>
      <c r="BQ17" s="258"/>
      <c r="BR17" s="258"/>
    </row>
    <row r="18" spans="2:70" s="256" customFormat="1" ht="15" customHeight="1">
      <c r="B18" s="257" t="s">
        <v>1023</v>
      </c>
      <c r="C18" s="251">
        <f aca="true" t="shared" si="3" ref="C18:Z18">+C22+C30+C35+C53+C55+C56+C57+C58</f>
        <v>24085</v>
      </c>
      <c r="D18" s="251">
        <f t="shared" si="3"/>
        <v>2802001</v>
      </c>
      <c r="E18" s="251">
        <f t="shared" si="3"/>
        <v>22644</v>
      </c>
      <c r="F18" s="251">
        <f t="shared" si="3"/>
        <v>2184226</v>
      </c>
      <c r="G18" s="251">
        <f t="shared" si="3"/>
        <v>8714</v>
      </c>
      <c r="H18" s="251">
        <f t="shared" si="3"/>
        <v>269664</v>
      </c>
      <c r="I18" s="251">
        <f t="shared" si="3"/>
        <v>5125</v>
      </c>
      <c r="J18" s="251">
        <f t="shared" si="3"/>
        <v>148440</v>
      </c>
      <c r="K18" s="251">
        <f t="shared" si="3"/>
        <v>3649</v>
      </c>
      <c r="L18" s="251">
        <f t="shared" si="3"/>
        <v>102849</v>
      </c>
      <c r="M18" s="251">
        <f t="shared" si="3"/>
        <v>677</v>
      </c>
      <c r="N18" s="251">
        <f t="shared" si="3"/>
        <v>18375</v>
      </c>
      <c r="O18" s="251">
        <f t="shared" si="3"/>
        <v>22207</v>
      </c>
      <c r="P18" s="251">
        <f t="shared" si="3"/>
        <v>348111</v>
      </c>
      <c r="Q18" s="251">
        <f t="shared" si="3"/>
        <v>21952</v>
      </c>
      <c r="R18" s="251">
        <f t="shared" si="3"/>
        <v>277222</v>
      </c>
      <c r="S18" s="251">
        <f t="shared" si="3"/>
        <v>607</v>
      </c>
      <c r="T18" s="251">
        <f t="shared" si="3"/>
        <v>10197</v>
      </c>
      <c r="U18" s="251">
        <f t="shared" si="3"/>
        <v>887</v>
      </c>
      <c r="V18" s="251">
        <f t="shared" si="3"/>
        <v>30897</v>
      </c>
      <c r="W18" s="251">
        <f t="shared" si="3"/>
        <v>4124</v>
      </c>
      <c r="X18" s="251">
        <f t="shared" si="3"/>
        <v>96471</v>
      </c>
      <c r="Y18" s="251">
        <f t="shared" si="3"/>
        <v>3022</v>
      </c>
      <c r="Z18" s="251">
        <f t="shared" si="3"/>
        <v>39992</v>
      </c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  <c r="AK18" s="258"/>
      <c r="AL18" s="258"/>
      <c r="AM18" s="258"/>
      <c r="AN18" s="258"/>
      <c r="AO18" s="258"/>
      <c r="AP18" s="258"/>
      <c r="AQ18" s="258"/>
      <c r="AR18" s="258"/>
      <c r="AS18" s="258"/>
      <c r="AT18" s="258"/>
      <c r="AU18" s="258"/>
      <c r="AV18" s="258"/>
      <c r="AW18" s="258"/>
      <c r="AX18" s="258"/>
      <c r="AY18" s="258"/>
      <c r="AZ18" s="258"/>
      <c r="BA18" s="258"/>
      <c r="BB18" s="258"/>
      <c r="BC18" s="258"/>
      <c r="BD18" s="258"/>
      <c r="BE18" s="258"/>
      <c r="BF18" s="258"/>
      <c r="BG18" s="258"/>
      <c r="BH18" s="258"/>
      <c r="BI18" s="258"/>
      <c r="BJ18" s="258"/>
      <c r="BK18" s="258"/>
      <c r="BL18" s="258"/>
      <c r="BM18" s="258"/>
      <c r="BN18" s="258"/>
      <c r="BO18" s="258"/>
      <c r="BP18" s="258"/>
      <c r="BQ18" s="258"/>
      <c r="BR18" s="258"/>
    </row>
    <row r="19" spans="2:70" s="256" customFormat="1" ht="15" customHeight="1">
      <c r="B19" s="257" t="s">
        <v>1024</v>
      </c>
      <c r="C19" s="251">
        <f aca="true" t="shared" si="4" ref="C19:Z19">+C23+C24+C59+C61+C62+C63+C64+C65+C67+C68+C69+C70+C71+C72</f>
        <v>27023</v>
      </c>
      <c r="D19" s="251">
        <f t="shared" si="4"/>
        <v>4412616</v>
      </c>
      <c r="E19" s="251">
        <f t="shared" si="4"/>
        <v>25388</v>
      </c>
      <c r="F19" s="251">
        <f t="shared" si="4"/>
        <v>3909557</v>
      </c>
      <c r="G19" s="251">
        <f t="shared" si="4"/>
        <v>5266</v>
      </c>
      <c r="H19" s="251">
        <f t="shared" si="4"/>
        <v>111510</v>
      </c>
      <c r="I19" s="251">
        <f t="shared" si="4"/>
        <v>4838</v>
      </c>
      <c r="J19" s="251">
        <f t="shared" si="4"/>
        <v>95320</v>
      </c>
      <c r="K19" s="251">
        <f t="shared" si="4"/>
        <v>505</v>
      </c>
      <c r="L19" s="251">
        <f t="shared" si="4"/>
        <v>15345</v>
      </c>
      <c r="M19" s="251">
        <f t="shared" si="4"/>
        <v>107</v>
      </c>
      <c r="N19" s="251">
        <f t="shared" si="4"/>
        <v>845</v>
      </c>
      <c r="O19" s="251">
        <f t="shared" si="4"/>
        <v>24241</v>
      </c>
      <c r="P19" s="251">
        <f t="shared" si="4"/>
        <v>391549</v>
      </c>
      <c r="Q19" s="251">
        <f t="shared" si="4"/>
        <v>23669</v>
      </c>
      <c r="R19" s="251">
        <f t="shared" si="4"/>
        <v>297907</v>
      </c>
      <c r="S19" s="251">
        <f t="shared" si="4"/>
        <v>257</v>
      </c>
      <c r="T19" s="251">
        <f t="shared" si="4"/>
        <v>5078</v>
      </c>
      <c r="U19" s="251">
        <f t="shared" si="4"/>
        <v>521</v>
      </c>
      <c r="V19" s="251">
        <f t="shared" si="4"/>
        <v>29269</v>
      </c>
      <c r="W19" s="251">
        <f t="shared" si="4"/>
        <v>7870</v>
      </c>
      <c r="X19" s="251">
        <f t="shared" si="4"/>
        <v>330116</v>
      </c>
      <c r="Y19" s="251">
        <f t="shared" si="4"/>
        <v>4401</v>
      </c>
      <c r="Z19" s="251">
        <f t="shared" si="4"/>
        <v>64373</v>
      </c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W19" s="258"/>
      <c r="AX19" s="258"/>
      <c r="AY19" s="258"/>
      <c r="AZ19" s="258"/>
      <c r="BA19" s="258"/>
      <c r="BB19" s="258"/>
      <c r="BC19" s="258"/>
      <c r="BD19" s="258"/>
      <c r="BE19" s="258"/>
      <c r="BF19" s="258"/>
      <c r="BG19" s="258"/>
      <c r="BH19" s="258"/>
      <c r="BI19" s="258"/>
      <c r="BJ19" s="258"/>
      <c r="BK19" s="258"/>
      <c r="BL19" s="258"/>
      <c r="BM19" s="258"/>
      <c r="BN19" s="258"/>
      <c r="BO19" s="258"/>
      <c r="BP19" s="258"/>
      <c r="BQ19" s="258"/>
      <c r="BR19" s="258"/>
    </row>
    <row r="20" spans="2:70" ht="8.25" customHeight="1">
      <c r="B20" s="244"/>
      <c r="C20" s="235"/>
      <c r="D20" s="239"/>
      <c r="E20" s="259"/>
      <c r="F20" s="259"/>
      <c r="G20" s="259"/>
      <c r="H20" s="260"/>
      <c r="I20" s="259"/>
      <c r="J20" s="259"/>
      <c r="K20" s="260"/>
      <c r="L20" s="260"/>
      <c r="M20" s="260"/>
      <c r="N20" s="259"/>
      <c r="O20" s="259"/>
      <c r="P20" s="260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5"/>
      <c r="BA20" s="255"/>
      <c r="BB20" s="255"/>
      <c r="BC20" s="255"/>
      <c r="BD20" s="255"/>
      <c r="BE20" s="255"/>
      <c r="BF20" s="255"/>
      <c r="BG20" s="255"/>
      <c r="BH20" s="255"/>
      <c r="BI20" s="255"/>
      <c r="BJ20" s="255"/>
      <c r="BK20" s="255"/>
      <c r="BL20" s="255"/>
      <c r="BM20" s="255"/>
      <c r="BN20" s="255"/>
      <c r="BO20" s="255"/>
      <c r="BP20" s="255"/>
      <c r="BQ20" s="255"/>
      <c r="BR20" s="255"/>
    </row>
    <row r="21" spans="2:70" ht="12">
      <c r="B21" s="244" t="s">
        <v>892</v>
      </c>
      <c r="C21" s="259">
        <v>9000</v>
      </c>
      <c r="D21" s="239">
        <v>782572</v>
      </c>
      <c r="E21" s="261">
        <v>8370</v>
      </c>
      <c r="F21" s="261">
        <v>530060</v>
      </c>
      <c r="G21" s="261">
        <v>4725</v>
      </c>
      <c r="H21" s="239">
        <v>127085</v>
      </c>
      <c r="I21" s="261">
        <v>3560</v>
      </c>
      <c r="J21" s="262">
        <v>89577</v>
      </c>
      <c r="K21" s="262">
        <v>1406</v>
      </c>
      <c r="L21" s="262">
        <v>31460</v>
      </c>
      <c r="M21" s="262">
        <v>312</v>
      </c>
      <c r="N21" s="261">
        <v>6048</v>
      </c>
      <c r="O21" s="261">
        <v>8144</v>
      </c>
      <c r="P21" s="239">
        <v>125427</v>
      </c>
      <c r="Q21" s="261">
        <v>7944</v>
      </c>
      <c r="R21" s="261">
        <v>106441</v>
      </c>
      <c r="S21" s="263">
        <v>111</v>
      </c>
      <c r="T21" s="263">
        <v>3413</v>
      </c>
      <c r="U21" s="261">
        <v>89</v>
      </c>
      <c r="V21" s="261">
        <v>3768</v>
      </c>
      <c r="W21" s="261">
        <v>1326</v>
      </c>
      <c r="X21" s="261">
        <v>28109</v>
      </c>
      <c r="Y21" s="259">
        <v>1208</v>
      </c>
      <c r="Z21" s="259">
        <v>15218</v>
      </c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  <c r="BC21" s="255"/>
      <c r="BD21" s="255"/>
      <c r="BE21" s="255"/>
      <c r="BF21" s="255"/>
      <c r="BG21" s="255"/>
      <c r="BH21" s="255"/>
      <c r="BI21" s="255"/>
      <c r="BJ21" s="255"/>
      <c r="BK21" s="255"/>
      <c r="BL21" s="255"/>
      <c r="BM21" s="255"/>
      <c r="BN21" s="255"/>
      <c r="BO21" s="255"/>
      <c r="BP21" s="255"/>
      <c r="BQ21" s="255"/>
      <c r="BR21" s="255"/>
    </row>
    <row r="22" spans="2:26" ht="12">
      <c r="B22" s="244" t="s">
        <v>893</v>
      </c>
      <c r="C22" s="259">
        <v>4483</v>
      </c>
      <c r="D22" s="239">
        <v>525767</v>
      </c>
      <c r="E22" s="261">
        <v>3965</v>
      </c>
      <c r="F22" s="261">
        <v>422239</v>
      </c>
      <c r="G22" s="261">
        <v>703</v>
      </c>
      <c r="H22" s="239">
        <v>16676</v>
      </c>
      <c r="I22" s="261">
        <v>457</v>
      </c>
      <c r="J22" s="261">
        <v>10324</v>
      </c>
      <c r="K22" s="262">
        <v>205</v>
      </c>
      <c r="L22" s="262">
        <v>4310</v>
      </c>
      <c r="M22" s="262">
        <v>68</v>
      </c>
      <c r="N22" s="261">
        <v>2042</v>
      </c>
      <c r="O22" s="261">
        <v>4264</v>
      </c>
      <c r="P22" s="239">
        <v>86852</v>
      </c>
      <c r="Q22" s="261">
        <v>4241</v>
      </c>
      <c r="R22" s="261">
        <v>74269</v>
      </c>
      <c r="S22" s="263">
        <v>51</v>
      </c>
      <c r="T22" s="263">
        <v>729</v>
      </c>
      <c r="U22" s="261">
        <v>57</v>
      </c>
      <c r="V22" s="261">
        <v>2037</v>
      </c>
      <c r="W22" s="261">
        <v>688</v>
      </c>
      <c r="X22" s="261">
        <v>14884</v>
      </c>
      <c r="Y22" s="259">
        <v>700</v>
      </c>
      <c r="Z22" s="259">
        <v>10546</v>
      </c>
    </row>
    <row r="23" spans="2:26" ht="12">
      <c r="B23" s="244" t="s">
        <v>894</v>
      </c>
      <c r="C23" s="259">
        <v>4036</v>
      </c>
      <c r="D23" s="239">
        <v>723944</v>
      </c>
      <c r="E23" s="261">
        <v>3766</v>
      </c>
      <c r="F23" s="261">
        <v>658574</v>
      </c>
      <c r="G23" s="261">
        <v>780</v>
      </c>
      <c r="H23" s="239">
        <v>9688</v>
      </c>
      <c r="I23" s="261">
        <v>744</v>
      </c>
      <c r="J23" s="261">
        <v>8901</v>
      </c>
      <c r="K23" s="264">
        <v>15</v>
      </c>
      <c r="L23" s="264">
        <v>351</v>
      </c>
      <c r="M23" s="262">
        <v>78</v>
      </c>
      <c r="N23" s="261">
        <v>436</v>
      </c>
      <c r="O23" s="261">
        <v>3846</v>
      </c>
      <c r="P23" s="239">
        <v>55682</v>
      </c>
      <c r="Q23" s="261">
        <v>3739</v>
      </c>
      <c r="R23" s="261">
        <v>46721</v>
      </c>
      <c r="S23" s="263">
        <v>6</v>
      </c>
      <c r="T23" s="263">
        <v>56</v>
      </c>
      <c r="U23" s="261">
        <v>11</v>
      </c>
      <c r="V23" s="264">
        <v>111</v>
      </c>
      <c r="W23" s="261">
        <v>1004</v>
      </c>
      <c r="X23" s="261">
        <v>37352</v>
      </c>
      <c r="Y23" s="259">
        <v>751</v>
      </c>
      <c r="Z23" s="259">
        <v>8850</v>
      </c>
    </row>
    <row r="24" spans="2:26" ht="12">
      <c r="B24" s="244" t="s">
        <v>895</v>
      </c>
      <c r="C24" s="259">
        <v>5379</v>
      </c>
      <c r="D24" s="239">
        <v>920287</v>
      </c>
      <c r="E24" s="261">
        <v>4924</v>
      </c>
      <c r="F24" s="261">
        <v>784581</v>
      </c>
      <c r="G24" s="261">
        <v>881</v>
      </c>
      <c r="H24" s="239">
        <v>23739</v>
      </c>
      <c r="I24" s="261">
        <v>844</v>
      </c>
      <c r="J24" s="261">
        <v>23083</v>
      </c>
      <c r="K24" s="264">
        <v>39</v>
      </c>
      <c r="L24" s="264">
        <v>656</v>
      </c>
      <c r="M24" s="262">
        <v>0</v>
      </c>
      <c r="N24" s="261">
        <v>0</v>
      </c>
      <c r="O24" s="261">
        <v>4684</v>
      </c>
      <c r="P24" s="239">
        <v>111967</v>
      </c>
      <c r="Q24" s="261">
        <v>4601</v>
      </c>
      <c r="R24" s="261">
        <v>94776</v>
      </c>
      <c r="S24" s="263">
        <v>32</v>
      </c>
      <c r="T24" s="263">
        <v>706</v>
      </c>
      <c r="U24" s="261">
        <v>34</v>
      </c>
      <c r="V24" s="261">
        <v>1253</v>
      </c>
      <c r="W24" s="261">
        <v>936</v>
      </c>
      <c r="X24" s="261">
        <v>31941</v>
      </c>
      <c r="Y24" s="259">
        <v>650</v>
      </c>
      <c r="Z24" s="259">
        <v>15938</v>
      </c>
    </row>
    <row r="25" spans="2:26" ht="12">
      <c r="B25" s="244" t="s">
        <v>896</v>
      </c>
      <c r="C25" s="259">
        <v>2770</v>
      </c>
      <c r="D25" s="239">
        <v>488187</v>
      </c>
      <c r="E25" s="261">
        <v>2715</v>
      </c>
      <c r="F25" s="261">
        <v>440894</v>
      </c>
      <c r="G25" s="261">
        <v>81</v>
      </c>
      <c r="H25" s="239">
        <v>3197</v>
      </c>
      <c r="I25" s="261">
        <v>27</v>
      </c>
      <c r="J25" s="261">
        <v>1150</v>
      </c>
      <c r="K25" s="264">
        <v>52</v>
      </c>
      <c r="L25" s="262">
        <v>1917</v>
      </c>
      <c r="M25" s="262">
        <v>7</v>
      </c>
      <c r="N25" s="265">
        <v>130</v>
      </c>
      <c r="O25" s="261">
        <v>2501</v>
      </c>
      <c r="P25" s="239">
        <v>44096</v>
      </c>
      <c r="Q25" s="261">
        <v>2481</v>
      </c>
      <c r="R25" s="261">
        <v>37702</v>
      </c>
      <c r="S25" s="263">
        <v>106</v>
      </c>
      <c r="T25" s="263">
        <v>3725</v>
      </c>
      <c r="U25" s="261">
        <v>73</v>
      </c>
      <c r="V25" s="261">
        <v>3236</v>
      </c>
      <c r="W25" s="261">
        <v>1000</v>
      </c>
      <c r="X25" s="261">
        <v>27433</v>
      </c>
      <c r="Y25" s="259">
        <v>240</v>
      </c>
      <c r="Z25" s="259">
        <v>3158</v>
      </c>
    </row>
    <row r="26" spans="2:26" ht="8.25" customHeight="1">
      <c r="B26" s="244"/>
      <c r="C26" s="259"/>
      <c r="D26" s="239"/>
      <c r="E26" s="261"/>
      <c r="F26" s="261"/>
      <c r="G26" s="261"/>
      <c r="H26" s="239"/>
      <c r="I26" s="261"/>
      <c r="J26" s="261"/>
      <c r="K26" s="264"/>
      <c r="L26" s="262"/>
      <c r="M26" s="262"/>
      <c r="N26" s="265"/>
      <c r="O26" s="261"/>
      <c r="P26" s="239"/>
      <c r="Q26" s="261"/>
      <c r="R26" s="261"/>
      <c r="S26" s="263"/>
      <c r="T26" s="263"/>
      <c r="U26" s="261"/>
      <c r="V26" s="261"/>
      <c r="W26" s="261"/>
      <c r="X26" s="261"/>
      <c r="Y26" s="259"/>
      <c r="Z26" s="259"/>
    </row>
    <row r="27" spans="2:26" ht="12">
      <c r="B27" s="244" t="s">
        <v>897</v>
      </c>
      <c r="C27" s="259">
        <v>4134</v>
      </c>
      <c r="D27" s="239">
        <v>372776</v>
      </c>
      <c r="E27" s="261">
        <v>3943</v>
      </c>
      <c r="F27" s="261">
        <v>247681</v>
      </c>
      <c r="G27" s="261">
        <v>3291</v>
      </c>
      <c r="H27" s="239">
        <v>97582</v>
      </c>
      <c r="I27" s="261">
        <v>3248</v>
      </c>
      <c r="J27" s="261">
        <v>93430</v>
      </c>
      <c r="K27" s="264">
        <v>65</v>
      </c>
      <c r="L27" s="264">
        <v>1078</v>
      </c>
      <c r="M27" s="262">
        <v>134</v>
      </c>
      <c r="N27" s="261">
        <v>3074</v>
      </c>
      <c r="O27" s="261">
        <v>3015</v>
      </c>
      <c r="P27" s="239">
        <v>27513</v>
      </c>
      <c r="Q27" s="261">
        <v>2896</v>
      </c>
      <c r="R27" s="261">
        <v>21285</v>
      </c>
      <c r="S27" s="263">
        <v>88</v>
      </c>
      <c r="T27" s="263">
        <v>1149</v>
      </c>
      <c r="U27" s="261">
        <v>64</v>
      </c>
      <c r="V27" s="261">
        <v>1269</v>
      </c>
      <c r="W27" s="261">
        <v>733</v>
      </c>
      <c r="X27" s="261">
        <v>9447</v>
      </c>
      <c r="Y27" s="259">
        <v>400</v>
      </c>
      <c r="Z27" s="259">
        <v>4959</v>
      </c>
    </row>
    <row r="28" spans="2:26" ht="12">
      <c r="B28" s="244" t="s">
        <v>898</v>
      </c>
      <c r="C28" s="259">
        <v>3182</v>
      </c>
      <c r="D28" s="239">
        <v>297073</v>
      </c>
      <c r="E28" s="261">
        <v>2962</v>
      </c>
      <c r="F28" s="261">
        <v>159875</v>
      </c>
      <c r="G28" s="261">
        <v>2264</v>
      </c>
      <c r="H28" s="239">
        <v>87162</v>
      </c>
      <c r="I28" s="261">
        <v>1337</v>
      </c>
      <c r="J28" s="261">
        <v>45067</v>
      </c>
      <c r="K28" s="264">
        <v>1282</v>
      </c>
      <c r="L28" s="262">
        <v>37052</v>
      </c>
      <c r="M28" s="262">
        <v>212</v>
      </c>
      <c r="N28" s="261">
        <v>5043</v>
      </c>
      <c r="O28" s="261">
        <v>2882</v>
      </c>
      <c r="P28" s="239">
        <v>50036</v>
      </c>
      <c r="Q28" s="261">
        <v>2810</v>
      </c>
      <c r="R28" s="261">
        <v>35150</v>
      </c>
      <c r="S28" s="263">
        <v>131</v>
      </c>
      <c r="T28" s="263">
        <v>3842</v>
      </c>
      <c r="U28" s="261">
        <v>188</v>
      </c>
      <c r="V28" s="261">
        <v>6169</v>
      </c>
      <c r="W28" s="261">
        <v>705</v>
      </c>
      <c r="X28" s="261">
        <v>9162</v>
      </c>
      <c r="Y28" s="259">
        <v>616</v>
      </c>
      <c r="Z28" s="259">
        <v>8717</v>
      </c>
    </row>
    <row r="29" spans="2:26" ht="12">
      <c r="B29" s="244" t="s">
        <v>899</v>
      </c>
      <c r="C29" s="259">
        <v>4610</v>
      </c>
      <c r="D29" s="239">
        <v>465085</v>
      </c>
      <c r="E29" s="261">
        <v>4431</v>
      </c>
      <c r="F29" s="261">
        <v>285724</v>
      </c>
      <c r="G29" s="261">
        <v>3372</v>
      </c>
      <c r="H29" s="239">
        <v>124837</v>
      </c>
      <c r="I29" s="261">
        <v>1206</v>
      </c>
      <c r="J29" s="261">
        <v>26485</v>
      </c>
      <c r="K29" s="264">
        <v>2795</v>
      </c>
      <c r="L29" s="262">
        <v>94709</v>
      </c>
      <c r="M29" s="262">
        <v>120</v>
      </c>
      <c r="N29" s="261">
        <v>3643</v>
      </c>
      <c r="O29" s="261">
        <v>3677</v>
      </c>
      <c r="P29" s="239">
        <v>54524</v>
      </c>
      <c r="Q29" s="261">
        <v>3610</v>
      </c>
      <c r="R29" s="261">
        <v>46422</v>
      </c>
      <c r="S29" s="263">
        <v>97</v>
      </c>
      <c r="T29" s="263">
        <v>1908</v>
      </c>
      <c r="U29" s="261">
        <v>62</v>
      </c>
      <c r="V29" s="261">
        <v>1734</v>
      </c>
      <c r="W29" s="261">
        <v>1318</v>
      </c>
      <c r="X29" s="261">
        <v>29845</v>
      </c>
      <c r="Y29" s="259">
        <v>412</v>
      </c>
      <c r="Z29" s="259">
        <v>6368</v>
      </c>
    </row>
    <row r="30" spans="2:26" ht="12">
      <c r="B30" s="244" t="s">
        <v>900</v>
      </c>
      <c r="C30" s="259">
        <v>3291</v>
      </c>
      <c r="D30" s="239">
        <v>356909</v>
      </c>
      <c r="E30" s="261">
        <v>3152</v>
      </c>
      <c r="F30" s="261">
        <v>299258</v>
      </c>
      <c r="G30" s="261">
        <v>1155</v>
      </c>
      <c r="H30" s="239">
        <v>28564</v>
      </c>
      <c r="I30" s="261">
        <v>281</v>
      </c>
      <c r="J30" s="261">
        <v>6900</v>
      </c>
      <c r="K30" s="264">
        <v>829</v>
      </c>
      <c r="L30" s="262">
        <v>18861</v>
      </c>
      <c r="M30" s="262">
        <v>108</v>
      </c>
      <c r="N30" s="261">
        <v>2803</v>
      </c>
      <c r="O30" s="261">
        <v>3035</v>
      </c>
      <c r="P30" s="239">
        <v>29087</v>
      </c>
      <c r="Q30" s="261">
        <v>3013</v>
      </c>
      <c r="R30" s="261">
        <v>25468</v>
      </c>
      <c r="S30" s="263">
        <v>27</v>
      </c>
      <c r="T30" s="263">
        <v>495</v>
      </c>
      <c r="U30" s="261">
        <v>48</v>
      </c>
      <c r="V30" s="261">
        <v>1170</v>
      </c>
      <c r="W30" s="261">
        <v>395</v>
      </c>
      <c r="X30" s="261">
        <v>13999</v>
      </c>
      <c r="Y30" s="259">
        <v>283</v>
      </c>
      <c r="Z30" s="259">
        <v>2449</v>
      </c>
    </row>
    <row r="31" spans="2:26" ht="12">
      <c r="B31" s="244" t="s">
        <v>901</v>
      </c>
      <c r="C31" s="259">
        <v>4336</v>
      </c>
      <c r="D31" s="239">
        <v>432122</v>
      </c>
      <c r="E31" s="261">
        <v>3686</v>
      </c>
      <c r="F31" s="261">
        <v>224133</v>
      </c>
      <c r="G31" s="261">
        <v>3476</v>
      </c>
      <c r="H31" s="239">
        <v>155083</v>
      </c>
      <c r="I31" s="261">
        <v>3230</v>
      </c>
      <c r="J31" s="261">
        <v>141488</v>
      </c>
      <c r="K31" s="264">
        <v>524</v>
      </c>
      <c r="L31" s="262">
        <v>13135</v>
      </c>
      <c r="M31" s="262">
        <v>24</v>
      </c>
      <c r="N31" s="261">
        <v>460</v>
      </c>
      <c r="O31" s="261">
        <v>3528</v>
      </c>
      <c r="P31" s="239">
        <v>52906</v>
      </c>
      <c r="Q31" s="261">
        <v>3459</v>
      </c>
      <c r="R31" s="261">
        <v>45644</v>
      </c>
      <c r="S31" s="263">
        <v>50</v>
      </c>
      <c r="T31" s="263">
        <v>955</v>
      </c>
      <c r="U31" s="261">
        <v>56</v>
      </c>
      <c r="V31" s="261">
        <v>1332</v>
      </c>
      <c r="W31" s="261">
        <v>413</v>
      </c>
      <c r="X31" s="261">
        <v>5027</v>
      </c>
      <c r="Y31" s="259">
        <v>403</v>
      </c>
      <c r="Z31" s="259">
        <v>5930</v>
      </c>
    </row>
    <row r="32" spans="2:26" ht="8.25" customHeight="1">
      <c r="B32" s="244"/>
      <c r="C32" s="259"/>
      <c r="D32" s="239"/>
      <c r="E32" s="261"/>
      <c r="F32" s="261"/>
      <c r="G32" s="261"/>
      <c r="H32" s="239"/>
      <c r="I32" s="261"/>
      <c r="J32" s="261"/>
      <c r="K32" s="264"/>
      <c r="L32" s="262"/>
      <c r="M32" s="262"/>
      <c r="N32" s="261"/>
      <c r="O32" s="261"/>
      <c r="P32" s="239"/>
      <c r="Q32" s="261"/>
      <c r="R32" s="261"/>
      <c r="S32" s="263"/>
      <c r="T32" s="263"/>
      <c r="U32" s="261"/>
      <c r="V32" s="261"/>
      <c r="W32" s="261"/>
      <c r="X32" s="261"/>
      <c r="Y32" s="259"/>
      <c r="Z32" s="259"/>
    </row>
    <row r="33" spans="2:26" ht="12">
      <c r="B33" s="244" t="s">
        <v>902</v>
      </c>
      <c r="C33" s="259">
        <v>3934</v>
      </c>
      <c r="D33" s="239">
        <v>379029</v>
      </c>
      <c r="E33" s="261">
        <v>3118</v>
      </c>
      <c r="F33" s="261">
        <v>172113</v>
      </c>
      <c r="G33" s="261">
        <v>2730</v>
      </c>
      <c r="H33" s="239">
        <v>124388</v>
      </c>
      <c r="I33" s="261">
        <v>2360</v>
      </c>
      <c r="J33" s="261">
        <v>108510</v>
      </c>
      <c r="K33" s="264">
        <v>506</v>
      </c>
      <c r="L33" s="262">
        <v>12007</v>
      </c>
      <c r="M33" s="262">
        <v>159</v>
      </c>
      <c r="N33" s="261">
        <v>3871</v>
      </c>
      <c r="O33" s="261">
        <v>2961</v>
      </c>
      <c r="P33" s="239">
        <v>82528</v>
      </c>
      <c r="Q33" s="261">
        <v>2862</v>
      </c>
      <c r="R33" s="261">
        <v>74484</v>
      </c>
      <c r="S33" s="263">
        <v>38</v>
      </c>
      <c r="T33" s="263">
        <v>921</v>
      </c>
      <c r="U33" s="261">
        <v>41</v>
      </c>
      <c r="V33" s="261">
        <v>1743</v>
      </c>
      <c r="W33" s="261">
        <v>620</v>
      </c>
      <c r="X33" s="261">
        <v>15098</v>
      </c>
      <c r="Y33" s="259">
        <v>394</v>
      </c>
      <c r="Z33" s="259">
        <v>6301</v>
      </c>
    </row>
    <row r="34" spans="2:26" ht="12">
      <c r="B34" s="244" t="s">
        <v>903</v>
      </c>
      <c r="C34" s="259">
        <v>3791</v>
      </c>
      <c r="D34" s="239">
        <v>513447</v>
      </c>
      <c r="E34" s="261">
        <v>3712</v>
      </c>
      <c r="F34" s="261">
        <v>359139</v>
      </c>
      <c r="G34" s="261">
        <v>1780</v>
      </c>
      <c r="H34" s="239">
        <v>64298</v>
      </c>
      <c r="I34" s="261">
        <v>71</v>
      </c>
      <c r="J34" s="261">
        <v>1501</v>
      </c>
      <c r="K34" s="264">
        <v>1680</v>
      </c>
      <c r="L34" s="262">
        <v>58891</v>
      </c>
      <c r="M34" s="262">
        <v>120</v>
      </c>
      <c r="N34" s="261">
        <v>3906</v>
      </c>
      <c r="O34" s="261">
        <v>3621</v>
      </c>
      <c r="P34" s="239">
        <v>90010</v>
      </c>
      <c r="Q34" s="261">
        <v>3605</v>
      </c>
      <c r="R34" s="261">
        <v>80187</v>
      </c>
      <c r="S34" s="263">
        <v>12</v>
      </c>
      <c r="T34" s="263">
        <v>560</v>
      </c>
      <c r="U34" s="261">
        <v>21</v>
      </c>
      <c r="V34" s="261">
        <v>2835</v>
      </c>
      <c r="W34" s="261">
        <v>1381</v>
      </c>
      <c r="X34" s="261">
        <v>16265</v>
      </c>
      <c r="Y34" s="259">
        <v>332</v>
      </c>
      <c r="Z34" s="259">
        <v>6988</v>
      </c>
    </row>
    <row r="35" spans="2:26" ht="12">
      <c r="B35" s="244" t="s">
        <v>904</v>
      </c>
      <c r="C35" s="259">
        <v>3400</v>
      </c>
      <c r="D35" s="239">
        <v>361936</v>
      </c>
      <c r="E35" s="261">
        <v>3123</v>
      </c>
      <c r="F35" s="261">
        <v>236464</v>
      </c>
      <c r="G35" s="261">
        <v>2178</v>
      </c>
      <c r="H35" s="239">
        <v>71272</v>
      </c>
      <c r="I35" s="261">
        <v>1860</v>
      </c>
      <c r="J35" s="261">
        <v>55036</v>
      </c>
      <c r="K35" s="264">
        <v>394</v>
      </c>
      <c r="L35" s="262">
        <v>13176</v>
      </c>
      <c r="M35" s="262">
        <v>102</v>
      </c>
      <c r="N35" s="261">
        <v>3060</v>
      </c>
      <c r="O35" s="261">
        <v>2935</v>
      </c>
      <c r="P35" s="239">
        <v>54200</v>
      </c>
      <c r="Q35" s="261">
        <v>2870</v>
      </c>
      <c r="R35" s="261">
        <v>39958</v>
      </c>
      <c r="S35" s="263">
        <v>137</v>
      </c>
      <c r="T35" s="263">
        <v>2797</v>
      </c>
      <c r="U35" s="261">
        <v>115</v>
      </c>
      <c r="V35" s="261">
        <v>6164</v>
      </c>
      <c r="W35" s="261">
        <v>596</v>
      </c>
      <c r="X35" s="261">
        <v>8556</v>
      </c>
      <c r="Y35" s="259">
        <v>589</v>
      </c>
      <c r="Z35" s="259">
        <v>8078</v>
      </c>
    </row>
    <row r="36" spans="2:26" ht="8.25" customHeight="1">
      <c r="B36" s="244"/>
      <c r="C36" s="259"/>
      <c r="D36" s="239"/>
      <c r="E36" s="261"/>
      <c r="F36" s="261"/>
      <c r="G36" s="261"/>
      <c r="H36" s="239"/>
      <c r="I36" s="261"/>
      <c r="J36" s="261"/>
      <c r="K36" s="264"/>
      <c r="L36" s="262"/>
      <c r="M36" s="262"/>
      <c r="N36" s="261"/>
      <c r="O36" s="261"/>
      <c r="P36" s="239"/>
      <c r="Q36" s="261"/>
      <c r="R36" s="261"/>
      <c r="S36" s="263"/>
      <c r="T36" s="263"/>
      <c r="U36" s="261"/>
      <c r="V36" s="261"/>
      <c r="W36" s="261"/>
      <c r="X36" s="261"/>
      <c r="Y36" s="259"/>
      <c r="Z36" s="259"/>
    </row>
    <row r="37" spans="2:26" ht="12">
      <c r="B37" s="244" t="s">
        <v>905</v>
      </c>
      <c r="C37" s="259">
        <v>1513</v>
      </c>
      <c r="D37" s="239">
        <v>121660</v>
      </c>
      <c r="E37" s="261">
        <v>1404</v>
      </c>
      <c r="F37" s="261">
        <v>67710</v>
      </c>
      <c r="G37" s="261">
        <v>1234</v>
      </c>
      <c r="H37" s="239">
        <v>39628</v>
      </c>
      <c r="I37" s="261">
        <v>832</v>
      </c>
      <c r="J37" s="261">
        <v>20557</v>
      </c>
      <c r="K37" s="264">
        <v>481</v>
      </c>
      <c r="L37" s="262">
        <v>16893</v>
      </c>
      <c r="M37" s="262">
        <v>94</v>
      </c>
      <c r="N37" s="261">
        <v>2178</v>
      </c>
      <c r="O37" s="261">
        <v>1149</v>
      </c>
      <c r="P37" s="239">
        <v>14322</v>
      </c>
      <c r="Q37" s="261">
        <v>1074</v>
      </c>
      <c r="R37" s="261">
        <v>8932</v>
      </c>
      <c r="S37" s="263">
        <v>29</v>
      </c>
      <c r="T37" s="263">
        <v>499</v>
      </c>
      <c r="U37" s="261">
        <v>37</v>
      </c>
      <c r="V37" s="261">
        <v>1588</v>
      </c>
      <c r="W37" s="261">
        <v>502</v>
      </c>
      <c r="X37" s="261">
        <v>7508</v>
      </c>
      <c r="Y37" s="259">
        <v>270</v>
      </c>
      <c r="Z37" s="259">
        <v>3802</v>
      </c>
    </row>
    <row r="38" spans="2:26" ht="12">
      <c r="B38" s="244" t="s">
        <v>906</v>
      </c>
      <c r="C38" s="259">
        <v>1366</v>
      </c>
      <c r="D38" s="239">
        <v>114052</v>
      </c>
      <c r="E38" s="261">
        <v>1325</v>
      </c>
      <c r="F38" s="261">
        <v>80964</v>
      </c>
      <c r="G38" s="261">
        <v>997</v>
      </c>
      <c r="H38" s="239">
        <v>24849</v>
      </c>
      <c r="I38" s="261">
        <v>932</v>
      </c>
      <c r="J38" s="261">
        <v>21053</v>
      </c>
      <c r="K38" s="264">
        <v>123</v>
      </c>
      <c r="L38" s="264">
        <v>2378</v>
      </c>
      <c r="M38" s="262">
        <v>56</v>
      </c>
      <c r="N38" s="261">
        <v>1418</v>
      </c>
      <c r="O38" s="261">
        <v>974</v>
      </c>
      <c r="P38" s="239">
        <v>8239</v>
      </c>
      <c r="Q38" s="261">
        <v>930</v>
      </c>
      <c r="R38" s="261">
        <v>6314</v>
      </c>
      <c r="S38" s="263">
        <v>16</v>
      </c>
      <c r="T38" s="263">
        <v>286</v>
      </c>
      <c r="U38" s="264">
        <v>10</v>
      </c>
      <c r="V38" s="261">
        <v>465</v>
      </c>
      <c r="W38" s="261">
        <v>171</v>
      </c>
      <c r="X38" s="261">
        <v>1373</v>
      </c>
      <c r="Y38" s="259">
        <v>132</v>
      </c>
      <c r="Z38" s="259">
        <v>1460</v>
      </c>
    </row>
    <row r="39" spans="2:26" ht="12">
      <c r="B39" s="244" t="s">
        <v>907</v>
      </c>
      <c r="C39" s="259">
        <v>2634</v>
      </c>
      <c r="D39" s="239">
        <v>234464</v>
      </c>
      <c r="E39" s="261">
        <v>2573</v>
      </c>
      <c r="F39" s="261">
        <v>186652</v>
      </c>
      <c r="G39" s="261">
        <v>1553</v>
      </c>
      <c r="H39" s="239">
        <v>32381</v>
      </c>
      <c r="I39" s="261">
        <v>1436</v>
      </c>
      <c r="J39" s="261">
        <v>27329</v>
      </c>
      <c r="K39" s="264">
        <v>257</v>
      </c>
      <c r="L39" s="262">
        <v>3452</v>
      </c>
      <c r="M39" s="262">
        <v>59</v>
      </c>
      <c r="N39" s="261">
        <v>1600</v>
      </c>
      <c r="O39" s="261">
        <v>1979</v>
      </c>
      <c r="P39" s="239">
        <v>15431</v>
      </c>
      <c r="Q39" s="261">
        <v>1940</v>
      </c>
      <c r="R39" s="261">
        <v>13338</v>
      </c>
      <c r="S39" s="263">
        <v>6</v>
      </c>
      <c r="T39" s="263">
        <v>41</v>
      </c>
      <c r="U39" s="261">
        <v>20</v>
      </c>
      <c r="V39" s="263">
        <v>450</v>
      </c>
      <c r="W39" s="261">
        <v>375</v>
      </c>
      <c r="X39" s="261">
        <v>2932</v>
      </c>
      <c r="Y39" s="259">
        <v>210</v>
      </c>
      <c r="Z39" s="259">
        <v>1643</v>
      </c>
    </row>
    <row r="40" spans="2:26" ht="12">
      <c r="B40" s="244" t="s">
        <v>908</v>
      </c>
      <c r="C40" s="259">
        <v>1491</v>
      </c>
      <c r="D40" s="239">
        <v>92899</v>
      </c>
      <c r="E40" s="261">
        <v>1442</v>
      </c>
      <c r="F40" s="261">
        <v>66223</v>
      </c>
      <c r="G40" s="261">
        <v>408</v>
      </c>
      <c r="H40" s="239">
        <v>7403</v>
      </c>
      <c r="I40" s="261">
        <v>218</v>
      </c>
      <c r="J40" s="261">
        <v>4068</v>
      </c>
      <c r="K40" s="264">
        <v>219</v>
      </c>
      <c r="L40" s="264">
        <v>2800</v>
      </c>
      <c r="M40" s="262">
        <v>25</v>
      </c>
      <c r="N40" s="261">
        <v>535</v>
      </c>
      <c r="O40" s="261">
        <v>1421</v>
      </c>
      <c r="P40" s="239">
        <v>19273</v>
      </c>
      <c r="Q40" s="261">
        <v>1399</v>
      </c>
      <c r="R40" s="261">
        <v>15881</v>
      </c>
      <c r="S40" s="263">
        <v>33</v>
      </c>
      <c r="T40" s="263">
        <v>262</v>
      </c>
      <c r="U40" s="261">
        <v>45</v>
      </c>
      <c r="V40" s="261">
        <v>548</v>
      </c>
      <c r="W40" s="261">
        <v>754</v>
      </c>
      <c r="X40" s="261">
        <v>11054</v>
      </c>
      <c r="Y40" s="259">
        <v>315</v>
      </c>
      <c r="Z40" s="259">
        <v>2844</v>
      </c>
    </row>
    <row r="41" spans="2:26" ht="12">
      <c r="B41" s="244" t="s">
        <v>909</v>
      </c>
      <c r="C41" s="259">
        <v>1966</v>
      </c>
      <c r="D41" s="239">
        <v>183432</v>
      </c>
      <c r="E41" s="261">
        <v>1854</v>
      </c>
      <c r="F41" s="261">
        <v>78902</v>
      </c>
      <c r="G41" s="261">
        <v>1575</v>
      </c>
      <c r="H41" s="239">
        <v>74976</v>
      </c>
      <c r="I41" s="261">
        <v>1029</v>
      </c>
      <c r="J41" s="261">
        <v>42359</v>
      </c>
      <c r="K41" s="264">
        <v>896</v>
      </c>
      <c r="L41" s="262">
        <v>30306</v>
      </c>
      <c r="M41" s="262">
        <v>86</v>
      </c>
      <c r="N41" s="261">
        <v>2311</v>
      </c>
      <c r="O41" s="261">
        <v>1667</v>
      </c>
      <c r="P41" s="239">
        <v>29554</v>
      </c>
      <c r="Q41" s="261">
        <v>1625</v>
      </c>
      <c r="R41" s="261">
        <v>19288</v>
      </c>
      <c r="S41" s="263">
        <v>14</v>
      </c>
      <c r="T41" s="263">
        <v>330</v>
      </c>
      <c r="U41" s="261">
        <v>54</v>
      </c>
      <c r="V41" s="263">
        <v>2125</v>
      </c>
      <c r="W41" s="261">
        <v>840</v>
      </c>
      <c r="X41" s="261">
        <v>12868</v>
      </c>
      <c r="Y41" s="259">
        <v>505</v>
      </c>
      <c r="Z41" s="259">
        <v>8141</v>
      </c>
    </row>
    <row r="42" spans="2:26" ht="8.25" customHeight="1">
      <c r="B42" s="244"/>
      <c r="C42" s="259"/>
      <c r="D42" s="239"/>
      <c r="E42" s="261"/>
      <c r="F42" s="261"/>
      <c r="G42" s="261"/>
      <c r="H42" s="239"/>
      <c r="I42" s="261"/>
      <c r="J42" s="261"/>
      <c r="K42" s="264"/>
      <c r="L42" s="262"/>
      <c r="M42" s="262"/>
      <c r="N42" s="261"/>
      <c r="O42" s="261"/>
      <c r="P42" s="239"/>
      <c r="Q42" s="261"/>
      <c r="R42" s="261"/>
      <c r="S42" s="263"/>
      <c r="T42" s="263"/>
      <c r="U42" s="261"/>
      <c r="V42" s="263"/>
      <c r="W42" s="261"/>
      <c r="X42" s="261"/>
      <c r="Y42" s="259"/>
      <c r="Z42" s="259"/>
    </row>
    <row r="43" spans="2:26" ht="12">
      <c r="B43" s="244" t="s">
        <v>910</v>
      </c>
      <c r="C43" s="259">
        <v>1525</v>
      </c>
      <c r="D43" s="239">
        <v>131463</v>
      </c>
      <c r="E43" s="261">
        <v>1440</v>
      </c>
      <c r="F43" s="261">
        <v>72999</v>
      </c>
      <c r="G43" s="261">
        <v>1004</v>
      </c>
      <c r="H43" s="239">
        <v>39030</v>
      </c>
      <c r="I43" s="261">
        <v>793</v>
      </c>
      <c r="J43" s="261">
        <v>28368</v>
      </c>
      <c r="K43" s="264">
        <v>289</v>
      </c>
      <c r="L43" s="262">
        <v>8040</v>
      </c>
      <c r="M43" s="262">
        <v>119</v>
      </c>
      <c r="N43" s="262">
        <v>2622</v>
      </c>
      <c r="O43" s="261">
        <v>1359</v>
      </c>
      <c r="P43" s="239">
        <v>19434</v>
      </c>
      <c r="Q43" s="261">
        <v>1342</v>
      </c>
      <c r="R43" s="261">
        <v>15504</v>
      </c>
      <c r="S43" s="263">
        <v>72</v>
      </c>
      <c r="T43" s="263">
        <v>1219</v>
      </c>
      <c r="U43" s="261">
        <v>25</v>
      </c>
      <c r="V43" s="261">
        <v>906</v>
      </c>
      <c r="W43" s="261">
        <v>539</v>
      </c>
      <c r="X43" s="261">
        <v>4625</v>
      </c>
      <c r="Y43" s="259">
        <v>271</v>
      </c>
      <c r="Z43" s="259">
        <v>3024</v>
      </c>
    </row>
    <row r="44" spans="2:26" ht="12">
      <c r="B44" s="244" t="s">
        <v>911</v>
      </c>
      <c r="C44" s="259">
        <v>1594</v>
      </c>
      <c r="D44" s="239">
        <v>193473</v>
      </c>
      <c r="E44" s="261">
        <v>1558</v>
      </c>
      <c r="F44" s="261">
        <v>143078</v>
      </c>
      <c r="G44" s="261">
        <v>504</v>
      </c>
      <c r="H44" s="239">
        <v>15568</v>
      </c>
      <c r="I44" s="261">
        <v>70</v>
      </c>
      <c r="J44" s="261">
        <v>1733</v>
      </c>
      <c r="K44" s="264">
        <v>439</v>
      </c>
      <c r="L44" s="262">
        <v>13164</v>
      </c>
      <c r="M44" s="262">
        <v>33</v>
      </c>
      <c r="N44" s="262">
        <v>671</v>
      </c>
      <c r="O44" s="261">
        <v>1529</v>
      </c>
      <c r="P44" s="239">
        <v>34827</v>
      </c>
      <c r="Q44" s="261">
        <v>1523</v>
      </c>
      <c r="R44" s="261">
        <v>31505</v>
      </c>
      <c r="S44" s="263">
        <v>19</v>
      </c>
      <c r="T44" s="263">
        <v>516</v>
      </c>
      <c r="U44" s="261">
        <v>22</v>
      </c>
      <c r="V44" s="261">
        <v>1759</v>
      </c>
      <c r="W44" s="261">
        <v>512</v>
      </c>
      <c r="X44" s="261">
        <v>10488</v>
      </c>
      <c r="Y44" s="259">
        <v>97</v>
      </c>
      <c r="Z44" s="259">
        <v>1563</v>
      </c>
    </row>
    <row r="45" spans="2:26" ht="12">
      <c r="B45" s="244" t="s">
        <v>912</v>
      </c>
      <c r="C45" s="259">
        <v>1078</v>
      </c>
      <c r="D45" s="239">
        <v>160325</v>
      </c>
      <c r="E45" s="261">
        <v>1036</v>
      </c>
      <c r="F45" s="261">
        <v>140935</v>
      </c>
      <c r="G45" s="261">
        <v>91</v>
      </c>
      <c r="H45" s="239">
        <v>2074</v>
      </c>
      <c r="I45" s="261">
        <v>4</v>
      </c>
      <c r="J45" s="261">
        <v>37</v>
      </c>
      <c r="K45" s="264">
        <v>87</v>
      </c>
      <c r="L45" s="262">
        <v>2007</v>
      </c>
      <c r="M45" s="264">
        <v>1</v>
      </c>
      <c r="N45" s="264">
        <v>30</v>
      </c>
      <c r="O45" s="261">
        <v>1034</v>
      </c>
      <c r="P45" s="239">
        <v>17316</v>
      </c>
      <c r="Q45" s="261">
        <v>1026</v>
      </c>
      <c r="R45" s="261">
        <v>13330</v>
      </c>
      <c r="S45" s="263">
        <v>14</v>
      </c>
      <c r="T45" s="263">
        <v>115</v>
      </c>
      <c r="U45" s="261">
        <v>139</v>
      </c>
      <c r="V45" s="261">
        <v>2485</v>
      </c>
      <c r="W45" s="261">
        <v>637</v>
      </c>
      <c r="X45" s="261">
        <v>10655</v>
      </c>
      <c r="Y45" s="259">
        <v>95</v>
      </c>
      <c r="Z45" s="259">
        <v>1501</v>
      </c>
    </row>
    <row r="46" spans="2:26" ht="12">
      <c r="B46" s="244" t="s">
        <v>913</v>
      </c>
      <c r="C46" s="259">
        <v>1630</v>
      </c>
      <c r="D46" s="239">
        <v>211865</v>
      </c>
      <c r="E46" s="261">
        <v>1607</v>
      </c>
      <c r="F46" s="261">
        <v>193472</v>
      </c>
      <c r="G46" s="261">
        <v>101</v>
      </c>
      <c r="H46" s="239">
        <v>4034</v>
      </c>
      <c r="I46" s="261">
        <v>7</v>
      </c>
      <c r="J46" s="261">
        <v>326</v>
      </c>
      <c r="K46" s="264">
        <v>93</v>
      </c>
      <c r="L46" s="262">
        <v>3679</v>
      </c>
      <c r="M46" s="262">
        <v>2</v>
      </c>
      <c r="N46" s="264">
        <v>29</v>
      </c>
      <c r="O46" s="261">
        <v>1542</v>
      </c>
      <c r="P46" s="239">
        <v>14359</v>
      </c>
      <c r="Q46" s="261">
        <v>1538</v>
      </c>
      <c r="R46" s="261">
        <v>12802</v>
      </c>
      <c r="S46" s="263">
        <v>16</v>
      </c>
      <c r="T46" s="263">
        <v>137</v>
      </c>
      <c r="U46" s="261">
        <v>43</v>
      </c>
      <c r="V46" s="261">
        <v>1094</v>
      </c>
      <c r="W46" s="261">
        <v>657</v>
      </c>
      <c r="X46" s="261">
        <v>8543</v>
      </c>
      <c r="Y46" s="259">
        <v>40</v>
      </c>
      <c r="Z46" s="259">
        <v>463</v>
      </c>
    </row>
    <row r="47" spans="2:26" ht="12">
      <c r="B47" s="244" t="s">
        <v>914</v>
      </c>
      <c r="C47" s="259">
        <v>1180</v>
      </c>
      <c r="D47" s="239">
        <v>153436</v>
      </c>
      <c r="E47" s="261">
        <v>1160</v>
      </c>
      <c r="F47" s="261">
        <v>136614</v>
      </c>
      <c r="G47" s="261">
        <v>151</v>
      </c>
      <c r="H47" s="239">
        <v>5502</v>
      </c>
      <c r="I47" s="261">
        <v>43</v>
      </c>
      <c r="J47" s="261">
        <v>521</v>
      </c>
      <c r="K47" s="264">
        <v>74</v>
      </c>
      <c r="L47" s="264">
        <v>4141</v>
      </c>
      <c r="M47" s="262">
        <v>34</v>
      </c>
      <c r="N47" s="262">
        <v>840</v>
      </c>
      <c r="O47" s="261">
        <v>1066</v>
      </c>
      <c r="P47" s="239">
        <v>11320</v>
      </c>
      <c r="Q47" s="261">
        <v>1053</v>
      </c>
      <c r="R47" s="261">
        <v>10455</v>
      </c>
      <c r="S47" s="263">
        <v>10</v>
      </c>
      <c r="T47" s="263">
        <v>198</v>
      </c>
      <c r="U47" s="261">
        <v>8</v>
      </c>
      <c r="V47" s="261">
        <v>90</v>
      </c>
      <c r="W47" s="261">
        <v>394</v>
      </c>
      <c r="X47" s="261">
        <v>6169</v>
      </c>
      <c r="Y47" s="259">
        <v>86</v>
      </c>
      <c r="Z47" s="259">
        <v>775</v>
      </c>
    </row>
    <row r="48" spans="2:26" ht="8.25" customHeight="1">
      <c r="B48" s="244"/>
      <c r="C48" s="259"/>
      <c r="D48" s="239"/>
      <c r="E48" s="261"/>
      <c r="F48" s="261"/>
      <c r="G48" s="261"/>
      <c r="H48" s="239"/>
      <c r="I48" s="261"/>
      <c r="J48" s="261"/>
      <c r="K48" s="264"/>
      <c r="L48" s="264"/>
      <c r="M48" s="262"/>
      <c r="N48" s="262"/>
      <c r="O48" s="261"/>
      <c r="P48" s="239"/>
      <c r="Q48" s="261"/>
      <c r="R48" s="261"/>
      <c r="S48" s="263"/>
      <c r="T48" s="263"/>
      <c r="U48" s="261"/>
      <c r="V48" s="261"/>
      <c r="W48" s="261"/>
      <c r="X48" s="261"/>
      <c r="Y48" s="259"/>
      <c r="Z48" s="259"/>
    </row>
    <row r="49" spans="2:26" ht="12">
      <c r="B49" s="244" t="s">
        <v>915</v>
      </c>
      <c r="C49" s="259">
        <v>1697</v>
      </c>
      <c r="D49" s="239">
        <v>195782</v>
      </c>
      <c r="E49" s="261">
        <v>1422</v>
      </c>
      <c r="F49" s="261">
        <v>171629</v>
      </c>
      <c r="G49" s="261">
        <v>73</v>
      </c>
      <c r="H49" s="239">
        <v>3047</v>
      </c>
      <c r="I49" s="261">
        <v>38</v>
      </c>
      <c r="J49" s="261">
        <v>1209</v>
      </c>
      <c r="K49" s="264">
        <v>27</v>
      </c>
      <c r="L49" s="262">
        <v>1562</v>
      </c>
      <c r="M49" s="262">
        <v>9</v>
      </c>
      <c r="N49" s="264">
        <v>276</v>
      </c>
      <c r="O49" s="261">
        <v>1592</v>
      </c>
      <c r="P49" s="239">
        <v>21106</v>
      </c>
      <c r="Q49" s="261">
        <v>1577</v>
      </c>
      <c r="R49" s="261">
        <v>16327</v>
      </c>
      <c r="S49" s="263">
        <v>6</v>
      </c>
      <c r="T49" s="263">
        <v>90</v>
      </c>
      <c r="U49" s="261">
        <v>39</v>
      </c>
      <c r="V49" s="261">
        <v>697</v>
      </c>
      <c r="W49" s="261">
        <v>492</v>
      </c>
      <c r="X49" s="261">
        <v>8895</v>
      </c>
      <c r="Y49" s="259">
        <v>274</v>
      </c>
      <c r="Z49" s="259">
        <v>4082</v>
      </c>
    </row>
    <row r="50" spans="2:26" ht="12">
      <c r="B50" s="244" t="s">
        <v>916</v>
      </c>
      <c r="C50" s="259">
        <v>797</v>
      </c>
      <c r="D50" s="239">
        <v>94138</v>
      </c>
      <c r="E50" s="261">
        <v>760</v>
      </c>
      <c r="F50" s="261">
        <v>73015</v>
      </c>
      <c r="G50" s="261">
        <v>28</v>
      </c>
      <c r="H50" s="239">
        <v>1078</v>
      </c>
      <c r="I50" s="261">
        <v>1</v>
      </c>
      <c r="J50" s="261">
        <v>40</v>
      </c>
      <c r="K50" s="264">
        <v>27</v>
      </c>
      <c r="L50" s="262">
        <v>1038</v>
      </c>
      <c r="M50" s="264">
        <v>0</v>
      </c>
      <c r="N50" s="264">
        <v>0</v>
      </c>
      <c r="O50" s="261">
        <v>780</v>
      </c>
      <c r="P50" s="239">
        <v>20045</v>
      </c>
      <c r="Q50" s="261">
        <v>774</v>
      </c>
      <c r="R50" s="261">
        <v>14310</v>
      </c>
      <c r="S50" s="263">
        <v>63</v>
      </c>
      <c r="T50" s="263">
        <v>1210</v>
      </c>
      <c r="U50" s="261">
        <v>123</v>
      </c>
      <c r="V50" s="261">
        <v>4976</v>
      </c>
      <c r="W50" s="261">
        <v>294</v>
      </c>
      <c r="X50" s="261">
        <v>3274</v>
      </c>
      <c r="Y50" s="259">
        <v>45</v>
      </c>
      <c r="Z50" s="259">
        <v>759</v>
      </c>
    </row>
    <row r="51" spans="2:26" ht="12">
      <c r="B51" s="244" t="s">
        <v>917</v>
      </c>
      <c r="C51" s="259">
        <v>1110</v>
      </c>
      <c r="D51" s="239">
        <v>164849</v>
      </c>
      <c r="E51" s="261">
        <v>1092</v>
      </c>
      <c r="F51" s="261">
        <v>143293</v>
      </c>
      <c r="G51" s="261">
        <v>197</v>
      </c>
      <c r="H51" s="239">
        <v>4556</v>
      </c>
      <c r="I51" s="261">
        <v>89</v>
      </c>
      <c r="J51" s="261">
        <v>1840</v>
      </c>
      <c r="K51" s="264">
        <v>112</v>
      </c>
      <c r="L51" s="262">
        <v>2671</v>
      </c>
      <c r="M51" s="264">
        <v>2</v>
      </c>
      <c r="N51" s="264">
        <v>45</v>
      </c>
      <c r="O51" s="261">
        <v>1036</v>
      </c>
      <c r="P51" s="239">
        <v>17000</v>
      </c>
      <c r="Q51" s="261">
        <v>1020</v>
      </c>
      <c r="R51" s="261">
        <v>13389</v>
      </c>
      <c r="S51" s="263">
        <v>12</v>
      </c>
      <c r="T51" s="263">
        <v>326</v>
      </c>
      <c r="U51" s="261">
        <v>2</v>
      </c>
      <c r="V51" s="261">
        <v>285</v>
      </c>
      <c r="W51" s="261">
        <v>526</v>
      </c>
      <c r="X51" s="261">
        <v>12150</v>
      </c>
      <c r="Y51" s="259">
        <v>156</v>
      </c>
      <c r="Z51" s="259">
        <v>3326</v>
      </c>
    </row>
    <row r="52" spans="2:26" ht="12">
      <c r="B52" s="244" t="s">
        <v>918</v>
      </c>
      <c r="C52" s="259">
        <v>1218</v>
      </c>
      <c r="D52" s="239">
        <v>131767</v>
      </c>
      <c r="E52" s="261">
        <v>1164</v>
      </c>
      <c r="F52" s="261">
        <v>109264</v>
      </c>
      <c r="G52" s="261">
        <v>77</v>
      </c>
      <c r="H52" s="239">
        <v>2821</v>
      </c>
      <c r="I52" s="261">
        <v>6</v>
      </c>
      <c r="J52" s="261">
        <v>60</v>
      </c>
      <c r="K52" s="264">
        <v>72</v>
      </c>
      <c r="L52" s="262">
        <v>2721</v>
      </c>
      <c r="M52" s="264">
        <v>2</v>
      </c>
      <c r="N52" s="264">
        <v>40</v>
      </c>
      <c r="O52" s="261">
        <v>1200</v>
      </c>
      <c r="P52" s="239">
        <v>19682</v>
      </c>
      <c r="Q52" s="261">
        <v>1186</v>
      </c>
      <c r="R52" s="261">
        <v>16421</v>
      </c>
      <c r="S52" s="263">
        <v>13</v>
      </c>
      <c r="T52" s="263">
        <v>205</v>
      </c>
      <c r="U52" s="261">
        <v>26</v>
      </c>
      <c r="V52" s="264">
        <v>1076</v>
      </c>
      <c r="W52" s="261">
        <v>488</v>
      </c>
      <c r="X52" s="261">
        <v>9766</v>
      </c>
      <c r="Y52" s="259">
        <v>210</v>
      </c>
      <c r="Z52" s="259">
        <v>2185</v>
      </c>
    </row>
    <row r="53" spans="2:26" ht="12">
      <c r="B53" s="244" t="s">
        <v>919</v>
      </c>
      <c r="C53" s="259">
        <v>3477</v>
      </c>
      <c r="D53" s="239">
        <v>428467</v>
      </c>
      <c r="E53" s="261">
        <v>3296</v>
      </c>
      <c r="F53" s="261">
        <v>309057</v>
      </c>
      <c r="G53" s="261">
        <v>1946</v>
      </c>
      <c r="H53" s="239">
        <v>63037</v>
      </c>
      <c r="I53" s="261">
        <v>1794</v>
      </c>
      <c r="J53" s="261">
        <v>58210</v>
      </c>
      <c r="K53" s="264">
        <v>132</v>
      </c>
      <c r="L53" s="264">
        <v>2461</v>
      </c>
      <c r="M53" s="262">
        <v>102</v>
      </c>
      <c r="N53" s="262">
        <v>2366</v>
      </c>
      <c r="O53" s="261">
        <v>3168</v>
      </c>
      <c r="P53" s="239">
        <v>56373</v>
      </c>
      <c r="Q53" s="261">
        <v>3136</v>
      </c>
      <c r="R53" s="261">
        <v>48781</v>
      </c>
      <c r="S53" s="263">
        <v>64</v>
      </c>
      <c r="T53" s="263">
        <v>1043</v>
      </c>
      <c r="U53" s="261">
        <v>53</v>
      </c>
      <c r="V53" s="261">
        <v>1704</v>
      </c>
      <c r="W53" s="261">
        <v>446</v>
      </c>
      <c r="X53" s="261">
        <v>13377</v>
      </c>
      <c r="Y53" s="259">
        <v>405</v>
      </c>
      <c r="Z53" s="259">
        <v>5888</v>
      </c>
    </row>
    <row r="54" spans="2:26" ht="8.25" customHeight="1">
      <c r="B54" s="244"/>
      <c r="C54" s="259"/>
      <c r="D54" s="239"/>
      <c r="E54" s="261"/>
      <c r="F54" s="261"/>
      <c r="G54" s="261"/>
      <c r="H54" s="239"/>
      <c r="I54" s="261"/>
      <c r="J54" s="261"/>
      <c r="K54" s="264"/>
      <c r="L54" s="264"/>
      <c r="M54" s="262"/>
      <c r="N54" s="262"/>
      <c r="O54" s="261"/>
      <c r="P54" s="239"/>
      <c r="Q54" s="261"/>
      <c r="R54" s="261"/>
      <c r="S54" s="263"/>
      <c r="T54" s="263"/>
      <c r="U54" s="261"/>
      <c r="V54" s="261"/>
      <c r="W54" s="261"/>
      <c r="X54" s="261"/>
      <c r="Y54" s="259"/>
      <c r="Z54" s="259"/>
    </row>
    <row r="55" spans="2:26" ht="12">
      <c r="B55" s="244" t="s">
        <v>1048</v>
      </c>
      <c r="C55" s="259">
        <v>3286</v>
      </c>
      <c r="D55" s="239">
        <v>503528</v>
      </c>
      <c r="E55" s="261">
        <v>3240</v>
      </c>
      <c r="F55" s="261">
        <v>461167</v>
      </c>
      <c r="G55" s="261">
        <v>452</v>
      </c>
      <c r="H55" s="239">
        <v>9650</v>
      </c>
      <c r="I55" s="261">
        <v>208</v>
      </c>
      <c r="J55" s="261">
        <v>4453</v>
      </c>
      <c r="K55" s="264">
        <v>181</v>
      </c>
      <c r="L55" s="262">
        <v>3393</v>
      </c>
      <c r="M55" s="262">
        <v>80</v>
      </c>
      <c r="N55" s="261">
        <v>1804</v>
      </c>
      <c r="O55" s="261">
        <v>3087</v>
      </c>
      <c r="P55" s="239">
        <v>32711</v>
      </c>
      <c r="Q55" s="261">
        <v>3067</v>
      </c>
      <c r="R55" s="261">
        <v>26094</v>
      </c>
      <c r="S55" s="263">
        <v>68</v>
      </c>
      <c r="T55" s="263">
        <v>951</v>
      </c>
      <c r="U55" s="261">
        <v>96</v>
      </c>
      <c r="V55" s="261">
        <v>4960</v>
      </c>
      <c r="W55" s="261">
        <v>266</v>
      </c>
      <c r="X55" s="261">
        <v>5107</v>
      </c>
      <c r="Y55" s="259">
        <v>168</v>
      </c>
      <c r="Z55" s="259">
        <v>1657</v>
      </c>
    </row>
    <row r="56" spans="2:26" ht="12">
      <c r="B56" s="244" t="s">
        <v>921</v>
      </c>
      <c r="C56" s="259">
        <v>1311</v>
      </c>
      <c r="D56" s="239">
        <v>136233</v>
      </c>
      <c r="E56" s="261">
        <v>1266</v>
      </c>
      <c r="F56" s="261">
        <v>112488</v>
      </c>
      <c r="G56" s="261">
        <v>46</v>
      </c>
      <c r="H56" s="239">
        <v>941</v>
      </c>
      <c r="I56" s="261">
        <v>46</v>
      </c>
      <c r="J56" s="261">
        <v>941</v>
      </c>
      <c r="K56" s="264">
        <v>0</v>
      </c>
      <c r="L56" s="264">
        <v>0</v>
      </c>
      <c r="M56" s="264">
        <v>0</v>
      </c>
      <c r="N56" s="264">
        <v>0</v>
      </c>
      <c r="O56" s="261">
        <v>1268</v>
      </c>
      <c r="P56" s="239">
        <v>22804</v>
      </c>
      <c r="Q56" s="261">
        <v>1245</v>
      </c>
      <c r="R56" s="261">
        <v>14789</v>
      </c>
      <c r="S56" s="263">
        <v>92</v>
      </c>
      <c r="T56" s="263">
        <v>790</v>
      </c>
      <c r="U56" s="261">
        <v>242</v>
      </c>
      <c r="V56" s="261">
        <v>5474</v>
      </c>
      <c r="W56" s="261">
        <v>662</v>
      </c>
      <c r="X56" s="261">
        <v>17278</v>
      </c>
      <c r="Y56" s="259">
        <v>198</v>
      </c>
      <c r="Z56" s="259">
        <v>2541</v>
      </c>
    </row>
    <row r="57" spans="2:26" ht="12">
      <c r="B57" s="244" t="s">
        <v>922</v>
      </c>
      <c r="C57" s="259">
        <v>3076</v>
      </c>
      <c r="D57" s="239">
        <v>265308</v>
      </c>
      <c r="E57" s="261">
        <v>2884</v>
      </c>
      <c r="F57" s="261">
        <v>142615</v>
      </c>
      <c r="G57" s="261">
        <v>2197</v>
      </c>
      <c r="H57" s="239">
        <v>78471</v>
      </c>
      <c r="I57" s="261">
        <v>464</v>
      </c>
      <c r="J57" s="261">
        <v>12179</v>
      </c>
      <c r="K57" s="264">
        <v>1895</v>
      </c>
      <c r="L57" s="262">
        <v>60211</v>
      </c>
      <c r="M57" s="262">
        <v>208</v>
      </c>
      <c r="N57" s="261">
        <v>6081</v>
      </c>
      <c r="O57" s="261">
        <v>2797</v>
      </c>
      <c r="P57" s="239">
        <v>44222</v>
      </c>
      <c r="Q57" s="261">
        <v>2745</v>
      </c>
      <c r="R57" s="261">
        <v>32631</v>
      </c>
      <c r="S57" s="263">
        <v>80</v>
      </c>
      <c r="T57" s="263">
        <v>2324</v>
      </c>
      <c r="U57" s="261">
        <v>120</v>
      </c>
      <c r="V57" s="261">
        <v>5418</v>
      </c>
      <c r="W57" s="261">
        <v>790</v>
      </c>
      <c r="X57" s="261">
        <v>10032</v>
      </c>
      <c r="Y57" s="259">
        <v>504</v>
      </c>
      <c r="Z57" s="259">
        <v>6173</v>
      </c>
    </row>
    <row r="58" spans="2:26" ht="12">
      <c r="B58" s="244" t="s">
        <v>923</v>
      </c>
      <c r="C58" s="259">
        <v>1761</v>
      </c>
      <c r="D58" s="239">
        <v>223853</v>
      </c>
      <c r="E58" s="261">
        <v>1718</v>
      </c>
      <c r="F58" s="261">
        <v>200938</v>
      </c>
      <c r="G58" s="261">
        <v>37</v>
      </c>
      <c r="H58" s="239">
        <v>1053</v>
      </c>
      <c r="I58" s="261">
        <v>15</v>
      </c>
      <c r="J58" s="261">
        <v>397</v>
      </c>
      <c r="K58" s="264">
        <v>13</v>
      </c>
      <c r="L58" s="264">
        <v>437</v>
      </c>
      <c r="M58" s="262">
        <v>9</v>
      </c>
      <c r="N58" s="261">
        <v>219</v>
      </c>
      <c r="O58" s="261">
        <v>1653</v>
      </c>
      <c r="P58" s="239">
        <v>21862</v>
      </c>
      <c r="Q58" s="261">
        <v>1635</v>
      </c>
      <c r="R58" s="261">
        <v>15232</v>
      </c>
      <c r="S58" s="263">
        <v>88</v>
      </c>
      <c r="T58" s="263">
        <v>1068</v>
      </c>
      <c r="U58" s="261">
        <v>156</v>
      </c>
      <c r="V58" s="261">
        <v>3970</v>
      </c>
      <c r="W58" s="261">
        <v>281</v>
      </c>
      <c r="X58" s="261">
        <v>13238</v>
      </c>
      <c r="Y58" s="259">
        <v>175</v>
      </c>
      <c r="Z58" s="259">
        <v>2660</v>
      </c>
    </row>
    <row r="59" spans="2:26" ht="12">
      <c r="B59" s="244" t="s">
        <v>924</v>
      </c>
      <c r="C59" s="259">
        <v>1136</v>
      </c>
      <c r="D59" s="239">
        <v>167073</v>
      </c>
      <c r="E59" s="261">
        <v>1130</v>
      </c>
      <c r="F59" s="261">
        <v>156870</v>
      </c>
      <c r="G59" s="261">
        <v>60</v>
      </c>
      <c r="H59" s="239">
        <v>1167</v>
      </c>
      <c r="I59" s="261">
        <v>57</v>
      </c>
      <c r="J59" s="261">
        <v>747</v>
      </c>
      <c r="K59" s="264">
        <v>6</v>
      </c>
      <c r="L59" s="262">
        <v>420</v>
      </c>
      <c r="M59" s="262">
        <v>0</v>
      </c>
      <c r="N59" s="261">
        <v>0</v>
      </c>
      <c r="O59" s="261">
        <v>852</v>
      </c>
      <c r="P59" s="239">
        <v>9036</v>
      </c>
      <c r="Q59" s="261">
        <v>834</v>
      </c>
      <c r="R59" s="261">
        <v>5434</v>
      </c>
      <c r="S59" s="263">
        <v>7</v>
      </c>
      <c r="T59" s="263">
        <v>105</v>
      </c>
      <c r="U59" s="261">
        <v>53</v>
      </c>
      <c r="V59" s="261">
        <v>2124</v>
      </c>
      <c r="W59" s="261">
        <v>580</v>
      </c>
      <c r="X59" s="261">
        <v>50982</v>
      </c>
      <c r="Y59" s="259">
        <v>170</v>
      </c>
      <c r="Z59" s="259">
        <v>1478</v>
      </c>
    </row>
    <row r="60" spans="2:26" ht="8.25" customHeight="1">
      <c r="B60" s="244"/>
      <c r="C60" s="259"/>
      <c r="D60" s="239"/>
      <c r="E60" s="261"/>
      <c r="F60" s="261"/>
      <c r="G60" s="261"/>
      <c r="H60" s="239"/>
      <c r="I60" s="261"/>
      <c r="J60" s="261"/>
      <c r="K60" s="264"/>
      <c r="L60" s="262"/>
      <c r="M60" s="262"/>
      <c r="N60" s="261"/>
      <c r="O60" s="261"/>
      <c r="P60" s="239"/>
      <c r="Q60" s="261"/>
      <c r="R60" s="261"/>
      <c r="S60" s="263"/>
      <c r="T60" s="263"/>
      <c r="U60" s="261"/>
      <c r="V60" s="261"/>
      <c r="W60" s="261"/>
      <c r="X60" s="261"/>
      <c r="Y60" s="259"/>
      <c r="Z60" s="259"/>
    </row>
    <row r="61" spans="2:26" ht="12">
      <c r="B61" s="244" t="s">
        <v>925</v>
      </c>
      <c r="C61" s="259">
        <v>2398</v>
      </c>
      <c r="D61" s="239">
        <v>416668</v>
      </c>
      <c r="E61" s="261">
        <v>2384</v>
      </c>
      <c r="F61" s="261">
        <v>403992</v>
      </c>
      <c r="G61" s="261">
        <v>25</v>
      </c>
      <c r="H61" s="239">
        <v>311</v>
      </c>
      <c r="I61" s="261">
        <v>25</v>
      </c>
      <c r="J61" s="261">
        <v>311</v>
      </c>
      <c r="K61" s="264">
        <v>0</v>
      </c>
      <c r="L61" s="264">
        <v>0</v>
      </c>
      <c r="M61" s="264">
        <v>0</v>
      </c>
      <c r="N61" s="264">
        <v>0</v>
      </c>
      <c r="O61" s="261">
        <v>1882</v>
      </c>
      <c r="P61" s="239">
        <v>12365</v>
      </c>
      <c r="Q61" s="261">
        <v>1845</v>
      </c>
      <c r="R61" s="261">
        <v>11432</v>
      </c>
      <c r="S61" s="263">
        <v>26</v>
      </c>
      <c r="T61" s="263">
        <v>224</v>
      </c>
      <c r="U61" s="261">
        <v>11</v>
      </c>
      <c r="V61" s="264">
        <v>83</v>
      </c>
      <c r="W61" s="261">
        <v>501</v>
      </c>
      <c r="X61" s="261">
        <v>11163</v>
      </c>
      <c r="Y61" s="259">
        <v>154</v>
      </c>
      <c r="Z61" s="259">
        <v>850</v>
      </c>
    </row>
    <row r="62" spans="2:26" ht="12">
      <c r="B62" s="244" t="s">
        <v>926</v>
      </c>
      <c r="C62" s="259">
        <v>1787</v>
      </c>
      <c r="D62" s="239">
        <v>389420</v>
      </c>
      <c r="E62" s="261">
        <v>1760</v>
      </c>
      <c r="F62" s="261">
        <v>367278</v>
      </c>
      <c r="G62" s="261">
        <v>150</v>
      </c>
      <c r="H62" s="239">
        <v>1724</v>
      </c>
      <c r="I62" s="261">
        <v>147</v>
      </c>
      <c r="J62" s="261">
        <v>1590</v>
      </c>
      <c r="K62" s="264">
        <v>5</v>
      </c>
      <c r="L62" s="262">
        <v>125</v>
      </c>
      <c r="M62" s="262">
        <v>1</v>
      </c>
      <c r="N62" s="264">
        <v>9</v>
      </c>
      <c r="O62" s="261">
        <v>1669</v>
      </c>
      <c r="P62" s="239">
        <v>20418</v>
      </c>
      <c r="Q62" s="261">
        <v>1635</v>
      </c>
      <c r="R62" s="261">
        <v>15680</v>
      </c>
      <c r="S62" s="263">
        <v>16</v>
      </c>
      <c r="T62" s="263">
        <v>175</v>
      </c>
      <c r="U62" s="261">
        <v>24</v>
      </c>
      <c r="V62" s="261">
        <v>1724</v>
      </c>
      <c r="W62" s="261">
        <v>398</v>
      </c>
      <c r="X62" s="261">
        <v>22777</v>
      </c>
      <c r="Y62" s="259">
        <v>242</v>
      </c>
      <c r="Z62" s="259">
        <v>3014</v>
      </c>
    </row>
    <row r="63" spans="2:26" ht="12">
      <c r="B63" s="244" t="s">
        <v>927</v>
      </c>
      <c r="C63" s="259">
        <v>1662</v>
      </c>
      <c r="D63" s="239">
        <v>318782</v>
      </c>
      <c r="E63" s="261">
        <v>1532</v>
      </c>
      <c r="F63" s="261">
        <v>277558</v>
      </c>
      <c r="G63" s="261">
        <v>624</v>
      </c>
      <c r="H63" s="239">
        <v>12587</v>
      </c>
      <c r="I63" s="261">
        <v>614</v>
      </c>
      <c r="J63" s="261">
        <v>10762</v>
      </c>
      <c r="K63" s="264">
        <v>22</v>
      </c>
      <c r="L63" s="262">
        <v>1725</v>
      </c>
      <c r="M63" s="262">
        <v>3</v>
      </c>
      <c r="N63" s="264">
        <v>100</v>
      </c>
      <c r="O63" s="261">
        <v>1581</v>
      </c>
      <c r="P63" s="239">
        <v>28637</v>
      </c>
      <c r="Q63" s="261">
        <v>1512</v>
      </c>
      <c r="R63" s="261">
        <v>19825</v>
      </c>
      <c r="S63" s="263">
        <v>7</v>
      </c>
      <c r="T63" s="263">
        <v>142</v>
      </c>
      <c r="U63" s="261">
        <v>27</v>
      </c>
      <c r="V63" s="261">
        <v>917</v>
      </c>
      <c r="W63" s="261">
        <v>622</v>
      </c>
      <c r="X63" s="261">
        <v>49890</v>
      </c>
      <c r="Y63" s="259">
        <v>487</v>
      </c>
      <c r="Z63" s="259">
        <v>7895</v>
      </c>
    </row>
    <row r="64" spans="2:26" ht="12">
      <c r="B64" s="244" t="s">
        <v>928</v>
      </c>
      <c r="C64" s="259">
        <v>1291</v>
      </c>
      <c r="D64" s="239">
        <v>218531</v>
      </c>
      <c r="E64" s="261">
        <v>1256</v>
      </c>
      <c r="F64" s="261">
        <v>182989</v>
      </c>
      <c r="G64" s="261">
        <v>750</v>
      </c>
      <c r="H64" s="239">
        <v>15820</v>
      </c>
      <c r="I64" s="261">
        <v>750</v>
      </c>
      <c r="J64" s="261">
        <v>15818</v>
      </c>
      <c r="K64" s="264">
        <v>0</v>
      </c>
      <c r="L64" s="264">
        <v>0</v>
      </c>
      <c r="M64" s="262">
        <v>1</v>
      </c>
      <c r="N64" s="264">
        <v>2</v>
      </c>
      <c r="O64" s="261">
        <v>1062</v>
      </c>
      <c r="P64" s="239">
        <v>19722</v>
      </c>
      <c r="Q64" s="261">
        <v>1045</v>
      </c>
      <c r="R64" s="261">
        <v>13616</v>
      </c>
      <c r="S64" s="263">
        <v>4</v>
      </c>
      <c r="T64" s="263">
        <v>299</v>
      </c>
      <c r="U64" s="261">
        <v>14</v>
      </c>
      <c r="V64" s="261">
        <v>2480</v>
      </c>
      <c r="W64" s="261">
        <v>282</v>
      </c>
      <c r="X64" s="261">
        <v>13472</v>
      </c>
      <c r="Y64" s="259">
        <v>188</v>
      </c>
      <c r="Z64" s="259">
        <v>3626</v>
      </c>
    </row>
    <row r="65" spans="2:26" ht="12">
      <c r="B65" s="244" t="s">
        <v>929</v>
      </c>
      <c r="C65" s="259">
        <v>1103</v>
      </c>
      <c r="D65" s="239">
        <v>248271</v>
      </c>
      <c r="E65" s="261">
        <v>1091</v>
      </c>
      <c r="F65" s="261">
        <v>237272</v>
      </c>
      <c r="G65" s="261">
        <v>157</v>
      </c>
      <c r="H65" s="239">
        <v>1886</v>
      </c>
      <c r="I65" s="261">
        <v>118</v>
      </c>
      <c r="J65" s="261">
        <v>1400</v>
      </c>
      <c r="K65" s="264">
        <v>42</v>
      </c>
      <c r="L65" s="264">
        <v>486</v>
      </c>
      <c r="M65" s="264">
        <v>0</v>
      </c>
      <c r="N65" s="264">
        <v>0</v>
      </c>
      <c r="O65" s="261">
        <v>1034</v>
      </c>
      <c r="P65" s="239">
        <v>9113</v>
      </c>
      <c r="Q65" s="261">
        <v>1012</v>
      </c>
      <c r="R65" s="261">
        <v>7490</v>
      </c>
      <c r="S65" s="263">
        <v>14</v>
      </c>
      <c r="T65" s="263">
        <v>164</v>
      </c>
      <c r="U65" s="263">
        <v>12</v>
      </c>
      <c r="V65" s="264">
        <v>149</v>
      </c>
      <c r="W65" s="261">
        <v>299</v>
      </c>
      <c r="X65" s="261">
        <v>21058</v>
      </c>
      <c r="Y65" s="259">
        <v>150</v>
      </c>
      <c r="Z65" s="259">
        <v>1474</v>
      </c>
    </row>
    <row r="66" spans="2:26" ht="8.25" customHeight="1">
      <c r="B66" s="244"/>
      <c r="C66" s="259"/>
      <c r="D66" s="239"/>
      <c r="E66" s="261"/>
      <c r="F66" s="261"/>
      <c r="G66" s="261"/>
      <c r="H66" s="239"/>
      <c r="I66" s="261"/>
      <c r="J66" s="261"/>
      <c r="K66" s="264"/>
      <c r="L66" s="264"/>
      <c r="M66" s="264"/>
      <c r="N66" s="264"/>
      <c r="O66" s="261"/>
      <c r="P66" s="239"/>
      <c r="Q66" s="261"/>
      <c r="R66" s="261"/>
      <c r="S66" s="263"/>
      <c r="T66" s="263"/>
      <c r="U66" s="263"/>
      <c r="V66" s="264"/>
      <c r="W66" s="261"/>
      <c r="X66" s="261"/>
      <c r="Y66" s="259"/>
      <c r="Z66" s="259"/>
    </row>
    <row r="67" spans="2:26" ht="12">
      <c r="B67" s="244" t="s">
        <v>930</v>
      </c>
      <c r="C67" s="259">
        <v>1046</v>
      </c>
      <c r="D67" s="239">
        <v>120086</v>
      </c>
      <c r="E67" s="261">
        <v>996</v>
      </c>
      <c r="F67" s="261">
        <v>98421</v>
      </c>
      <c r="G67" s="261">
        <v>423</v>
      </c>
      <c r="H67" s="239">
        <v>10959</v>
      </c>
      <c r="I67" s="261">
        <v>330</v>
      </c>
      <c r="J67" s="261">
        <v>7259</v>
      </c>
      <c r="K67" s="264">
        <v>125</v>
      </c>
      <c r="L67" s="264">
        <v>3490</v>
      </c>
      <c r="M67" s="262">
        <v>17</v>
      </c>
      <c r="N67" s="264">
        <v>210</v>
      </c>
      <c r="O67" s="261">
        <v>952</v>
      </c>
      <c r="P67" s="239">
        <v>10706</v>
      </c>
      <c r="Q67" s="261">
        <v>940</v>
      </c>
      <c r="R67" s="261">
        <v>6452</v>
      </c>
      <c r="S67" s="263">
        <v>11</v>
      </c>
      <c r="T67" s="263">
        <v>252</v>
      </c>
      <c r="U67" s="261">
        <v>36</v>
      </c>
      <c r="V67" s="261">
        <v>2253</v>
      </c>
      <c r="W67" s="261">
        <v>255</v>
      </c>
      <c r="X67" s="261">
        <v>8619</v>
      </c>
      <c r="Y67" s="259">
        <v>118</v>
      </c>
      <c r="Z67" s="259">
        <v>2001</v>
      </c>
    </row>
    <row r="68" spans="2:26" ht="12">
      <c r="B68" s="244" t="s">
        <v>931</v>
      </c>
      <c r="C68" s="259">
        <v>1335</v>
      </c>
      <c r="D68" s="239">
        <v>91910</v>
      </c>
      <c r="E68" s="261">
        <v>1244</v>
      </c>
      <c r="F68" s="261">
        <v>76518</v>
      </c>
      <c r="G68" s="261">
        <v>260</v>
      </c>
      <c r="H68" s="239">
        <v>4197</v>
      </c>
      <c r="I68" s="261">
        <v>149</v>
      </c>
      <c r="J68" s="261">
        <v>1984</v>
      </c>
      <c r="K68" s="264">
        <v>127</v>
      </c>
      <c r="L68" s="262">
        <v>2210</v>
      </c>
      <c r="M68" s="262">
        <v>1</v>
      </c>
      <c r="N68" s="262">
        <v>3</v>
      </c>
      <c r="O68" s="261">
        <v>1309</v>
      </c>
      <c r="P68" s="239">
        <v>11195</v>
      </c>
      <c r="Q68" s="261">
        <v>1296</v>
      </c>
      <c r="R68" s="261">
        <v>8235</v>
      </c>
      <c r="S68" s="263">
        <v>8</v>
      </c>
      <c r="T68" s="263">
        <v>58</v>
      </c>
      <c r="U68" s="261">
        <v>20</v>
      </c>
      <c r="V68" s="261">
        <v>463</v>
      </c>
      <c r="W68" s="261">
        <v>690</v>
      </c>
      <c r="X68" s="261">
        <v>12357</v>
      </c>
      <c r="Y68" s="259">
        <v>309</v>
      </c>
      <c r="Z68" s="259">
        <v>2497</v>
      </c>
    </row>
    <row r="69" spans="2:26" ht="12">
      <c r="B69" s="244" t="s">
        <v>932</v>
      </c>
      <c r="C69" s="259">
        <v>2739</v>
      </c>
      <c r="D69" s="239">
        <v>380755</v>
      </c>
      <c r="E69" s="261">
        <v>2327</v>
      </c>
      <c r="F69" s="261">
        <v>298875</v>
      </c>
      <c r="G69" s="261">
        <v>641</v>
      </c>
      <c r="H69" s="239">
        <v>20551</v>
      </c>
      <c r="I69" s="261">
        <v>581</v>
      </c>
      <c r="J69" s="261">
        <v>16030</v>
      </c>
      <c r="K69" s="264">
        <v>78</v>
      </c>
      <c r="L69" s="262">
        <v>4436</v>
      </c>
      <c r="M69" s="262">
        <v>6</v>
      </c>
      <c r="N69" s="262">
        <v>85</v>
      </c>
      <c r="O69" s="261">
        <v>2575</v>
      </c>
      <c r="P69" s="239">
        <v>61329</v>
      </c>
      <c r="Q69" s="261">
        <v>2497</v>
      </c>
      <c r="R69" s="261">
        <v>43908</v>
      </c>
      <c r="S69" s="263">
        <v>36</v>
      </c>
      <c r="T69" s="263">
        <v>1115</v>
      </c>
      <c r="U69" s="261">
        <v>85</v>
      </c>
      <c r="V69" s="261">
        <v>6640</v>
      </c>
      <c r="W69" s="261">
        <v>1025</v>
      </c>
      <c r="X69" s="261">
        <v>35381</v>
      </c>
      <c r="Y69" s="259">
        <v>654</v>
      </c>
      <c r="Z69" s="259">
        <v>10781</v>
      </c>
    </row>
    <row r="70" spans="2:26" ht="12">
      <c r="B70" s="244" t="s">
        <v>933</v>
      </c>
      <c r="C70" s="259">
        <v>1069</v>
      </c>
      <c r="D70" s="239">
        <v>144986</v>
      </c>
      <c r="E70" s="261">
        <v>1040</v>
      </c>
      <c r="F70" s="261">
        <v>127442</v>
      </c>
      <c r="G70" s="261">
        <v>149</v>
      </c>
      <c r="H70" s="239">
        <v>2607</v>
      </c>
      <c r="I70" s="261">
        <v>135</v>
      </c>
      <c r="J70" s="261">
        <v>2057</v>
      </c>
      <c r="K70" s="264">
        <v>14</v>
      </c>
      <c r="L70" s="264">
        <v>550</v>
      </c>
      <c r="M70" s="264">
        <v>0</v>
      </c>
      <c r="N70" s="264">
        <v>0</v>
      </c>
      <c r="O70" s="261">
        <v>964</v>
      </c>
      <c r="P70" s="239">
        <v>14937</v>
      </c>
      <c r="Q70" s="261">
        <v>927</v>
      </c>
      <c r="R70" s="261">
        <v>6947</v>
      </c>
      <c r="S70" s="263">
        <v>9</v>
      </c>
      <c r="T70" s="263">
        <v>230</v>
      </c>
      <c r="U70" s="261">
        <v>31</v>
      </c>
      <c r="V70" s="261">
        <v>6065</v>
      </c>
      <c r="W70" s="261">
        <v>487</v>
      </c>
      <c r="X70" s="261">
        <v>18224</v>
      </c>
      <c r="Y70" s="259">
        <v>184</v>
      </c>
      <c r="Z70" s="259">
        <v>1925</v>
      </c>
    </row>
    <row r="71" spans="2:26" ht="12">
      <c r="B71" s="244" t="s">
        <v>934</v>
      </c>
      <c r="C71" s="259">
        <v>869</v>
      </c>
      <c r="D71" s="239">
        <v>120931</v>
      </c>
      <c r="E71" s="261">
        <v>819</v>
      </c>
      <c r="F71" s="261">
        <v>106512</v>
      </c>
      <c r="G71" s="261">
        <v>235</v>
      </c>
      <c r="H71" s="239">
        <v>4015</v>
      </c>
      <c r="I71" s="261">
        <v>232</v>
      </c>
      <c r="J71" s="261">
        <v>3747</v>
      </c>
      <c r="K71" s="264">
        <v>7</v>
      </c>
      <c r="L71" s="264">
        <v>268</v>
      </c>
      <c r="M71" s="264">
        <v>0</v>
      </c>
      <c r="N71" s="264">
        <v>0</v>
      </c>
      <c r="O71" s="261">
        <v>778</v>
      </c>
      <c r="P71" s="239">
        <v>10404</v>
      </c>
      <c r="Q71" s="261">
        <v>761</v>
      </c>
      <c r="R71" s="261">
        <v>6224</v>
      </c>
      <c r="S71" s="263">
        <v>48</v>
      </c>
      <c r="T71" s="263">
        <v>1207</v>
      </c>
      <c r="U71" s="261">
        <v>111</v>
      </c>
      <c r="V71" s="261">
        <v>3306</v>
      </c>
      <c r="W71" s="261">
        <v>266</v>
      </c>
      <c r="X71" s="261">
        <v>4042</v>
      </c>
      <c r="Y71" s="259">
        <v>110</v>
      </c>
      <c r="Z71" s="259">
        <v>874</v>
      </c>
    </row>
    <row r="72" spans="2:26" ht="12">
      <c r="B72" s="266" t="s">
        <v>935</v>
      </c>
      <c r="C72" s="267">
        <v>1173</v>
      </c>
      <c r="D72" s="268">
        <v>150972</v>
      </c>
      <c r="E72" s="269">
        <v>1119</v>
      </c>
      <c r="F72" s="269">
        <v>132675</v>
      </c>
      <c r="G72" s="269">
        <v>131</v>
      </c>
      <c r="H72" s="268">
        <v>2259</v>
      </c>
      <c r="I72" s="269">
        <v>112</v>
      </c>
      <c r="J72" s="269">
        <v>1631</v>
      </c>
      <c r="K72" s="270">
        <v>25</v>
      </c>
      <c r="L72" s="270">
        <v>628</v>
      </c>
      <c r="M72" s="270">
        <v>0</v>
      </c>
      <c r="N72" s="270">
        <v>0</v>
      </c>
      <c r="O72" s="269">
        <v>1053</v>
      </c>
      <c r="P72" s="268">
        <v>16038</v>
      </c>
      <c r="Q72" s="269">
        <v>1025</v>
      </c>
      <c r="R72" s="269">
        <v>11167</v>
      </c>
      <c r="S72" s="271">
        <v>33</v>
      </c>
      <c r="T72" s="271">
        <v>345</v>
      </c>
      <c r="U72" s="269">
        <v>52</v>
      </c>
      <c r="V72" s="269">
        <v>1701</v>
      </c>
      <c r="W72" s="269">
        <v>525</v>
      </c>
      <c r="X72" s="269">
        <v>12858</v>
      </c>
      <c r="Y72" s="267">
        <v>234</v>
      </c>
      <c r="Z72" s="267">
        <v>3170</v>
      </c>
    </row>
    <row r="73" spans="2:3" ht="12">
      <c r="B73" s="222" t="s">
        <v>1077</v>
      </c>
      <c r="C73" s="222"/>
    </row>
    <row r="74" ht="12">
      <c r="C74" s="222"/>
    </row>
  </sheetData>
  <mergeCells count="33">
    <mergeCell ref="W3:Z4"/>
    <mergeCell ref="W5:X5"/>
    <mergeCell ref="Y5:Z5"/>
    <mergeCell ref="O4:P4"/>
    <mergeCell ref="R5:R6"/>
    <mergeCell ref="Q4:T4"/>
    <mergeCell ref="S5:T5"/>
    <mergeCell ref="P5:P6"/>
    <mergeCell ref="Q5:Q6"/>
    <mergeCell ref="G5:G6"/>
    <mergeCell ref="H5:H6"/>
    <mergeCell ref="I5:I6"/>
    <mergeCell ref="O3:V3"/>
    <mergeCell ref="O5:O6"/>
    <mergeCell ref="G4:H4"/>
    <mergeCell ref="N5:N6"/>
    <mergeCell ref="B3:B6"/>
    <mergeCell ref="E4:E6"/>
    <mergeCell ref="C3:D3"/>
    <mergeCell ref="D4:D6"/>
    <mergeCell ref="E3:F3"/>
    <mergeCell ref="F4:F6"/>
    <mergeCell ref="C4:C6"/>
    <mergeCell ref="Y1:Y2"/>
    <mergeCell ref="I4:J4"/>
    <mergeCell ref="K4:L4"/>
    <mergeCell ref="M4:N4"/>
    <mergeCell ref="U4:V5"/>
    <mergeCell ref="G3:N3"/>
    <mergeCell ref="J5:J6"/>
    <mergeCell ref="K5:K6"/>
    <mergeCell ref="L5:L6"/>
    <mergeCell ref="M5:M6"/>
  </mergeCells>
  <printOptions/>
  <pageMargins left="0.75" right="0.75" top="1" bottom="1" header="0.512" footer="0.512"/>
  <pageSetup orientation="portrait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/>
  <dimension ref="B1:P118"/>
  <sheetViews>
    <sheetView workbookViewId="0" topLeftCell="A1">
      <selection activeCell="A1" sqref="A1"/>
    </sheetView>
  </sheetViews>
  <sheetFormatPr defaultColWidth="9.00390625" defaultRowHeight="13.5"/>
  <cols>
    <col min="1" max="1" width="2.625" style="272" customWidth="1"/>
    <col min="2" max="2" width="11.125" style="272" customWidth="1"/>
    <col min="3" max="3" width="7.625" style="272" customWidth="1"/>
    <col min="4" max="4" width="6.75390625" style="272" customWidth="1"/>
    <col min="5" max="5" width="7.875" style="272" customWidth="1"/>
    <col min="6" max="6" width="9.375" style="272" customWidth="1"/>
    <col min="7" max="7" width="9.00390625" style="272" customWidth="1"/>
    <col min="8" max="8" width="9.125" style="272" customWidth="1"/>
    <col min="9" max="9" width="11.625" style="272" bestFit="1" customWidth="1"/>
    <col min="10" max="11" width="8.625" style="272" customWidth="1"/>
    <col min="12" max="14" width="12.125" style="272" customWidth="1"/>
    <col min="15" max="16384" width="9.00390625" style="272" customWidth="1"/>
  </cols>
  <sheetData>
    <row r="1" spans="2:6" ht="14.25">
      <c r="B1" s="273" t="s">
        <v>1102</v>
      </c>
      <c r="C1" s="273"/>
      <c r="D1" s="273"/>
      <c r="E1" s="273"/>
      <c r="F1" s="273"/>
    </row>
    <row r="2" spans="2:14" ht="12.75" customHeight="1">
      <c r="B2" s="273"/>
      <c r="C2" s="273"/>
      <c r="D2" s="273"/>
      <c r="E2" s="273"/>
      <c r="F2" s="273"/>
      <c r="M2" s="1379" t="s">
        <v>1053</v>
      </c>
      <c r="N2" s="272" t="s">
        <v>1081</v>
      </c>
    </row>
    <row r="3" spans="12:14" ht="12.75" thickBot="1">
      <c r="L3" s="274" t="s">
        <v>1079</v>
      </c>
      <c r="M3" s="1380"/>
      <c r="N3" s="275" t="s">
        <v>1082</v>
      </c>
    </row>
    <row r="4" spans="2:14" ht="13.5" customHeight="1" thickTop="1">
      <c r="B4" s="1358" t="s">
        <v>962</v>
      </c>
      <c r="C4" s="1381" t="s">
        <v>1083</v>
      </c>
      <c r="D4" s="1381" t="s">
        <v>1084</v>
      </c>
      <c r="E4" s="1381" t="s">
        <v>1085</v>
      </c>
      <c r="F4" s="1361" t="s">
        <v>1086</v>
      </c>
      <c r="G4" s="1384"/>
      <c r="H4" s="1385"/>
      <c r="I4" s="1361" t="s">
        <v>1087</v>
      </c>
      <c r="J4" s="1362"/>
      <c r="K4" s="1363"/>
      <c r="L4" s="1363"/>
      <c r="M4" s="1363"/>
      <c r="N4" s="1364"/>
    </row>
    <row r="5" spans="2:14" ht="13.5" customHeight="1">
      <c r="B5" s="1359"/>
      <c r="C5" s="1382"/>
      <c r="D5" s="1382"/>
      <c r="E5" s="1382"/>
      <c r="F5" s="1365" t="s">
        <v>1088</v>
      </c>
      <c r="G5" s="1368" t="s">
        <v>1089</v>
      </c>
      <c r="H5" s="1368" t="s">
        <v>1090</v>
      </c>
      <c r="I5" s="1371" t="s">
        <v>1091</v>
      </c>
      <c r="J5" s="1371" t="s">
        <v>1092</v>
      </c>
      <c r="K5" s="1371" t="s">
        <v>1093</v>
      </c>
      <c r="L5" s="1374" t="s">
        <v>1094</v>
      </c>
      <c r="M5" s="1377" t="s">
        <v>1095</v>
      </c>
      <c r="N5" s="1378"/>
    </row>
    <row r="6" spans="2:14" ht="12">
      <c r="B6" s="1359"/>
      <c r="C6" s="1382"/>
      <c r="D6" s="1382"/>
      <c r="E6" s="1382"/>
      <c r="F6" s="1366"/>
      <c r="G6" s="1369"/>
      <c r="H6" s="1369"/>
      <c r="I6" s="1372"/>
      <c r="J6" s="1372"/>
      <c r="K6" s="1372"/>
      <c r="L6" s="1375"/>
      <c r="M6" s="1372" t="s">
        <v>1080</v>
      </c>
      <c r="N6" s="1372" t="s">
        <v>1096</v>
      </c>
    </row>
    <row r="7" spans="2:14" ht="12">
      <c r="B7" s="1360"/>
      <c r="C7" s="1383"/>
      <c r="D7" s="1383"/>
      <c r="E7" s="1383"/>
      <c r="F7" s="1367"/>
      <c r="G7" s="1370"/>
      <c r="H7" s="1370"/>
      <c r="I7" s="1373"/>
      <c r="J7" s="1373"/>
      <c r="K7" s="1373"/>
      <c r="L7" s="1376"/>
      <c r="M7" s="1360"/>
      <c r="N7" s="1360"/>
    </row>
    <row r="8" spans="2:16" s="278" customFormat="1" ht="11.25">
      <c r="B8" s="279" t="s">
        <v>970</v>
      </c>
      <c r="C8" s="280">
        <f aca="true" t="shared" si="0" ref="C8:N8">SUM(C10:C13)</f>
        <v>48737</v>
      </c>
      <c r="D8" s="280">
        <f t="shared" si="0"/>
        <v>116</v>
      </c>
      <c r="E8" s="280">
        <f t="shared" si="0"/>
        <v>2467</v>
      </c>
      <c r="F8" s="280">
        <f t="shared" si="0"/>
        <v>49904</v>
      </c>
      <c r="G8" s="280">
        <f t="shared" si="0"/>
        <v>36382</v>
      </c>
      <c r="H8" s="280">
        <f t="shared" si="0"/>
        <v>36739</v>
      </c>
      <c r="I8" s="280">
        <f t="shared" si="0"/>
        <v>11095124</v>
      </c>
      <c r="J8" s="280">
        <f t="shared" si="0"/>
        <v>57357</v>
      </c>
      <c r="K8" s="280">
        <f t="shared" si="0"/>
        <v>415813</v>
      </c>
      <c r="L8" s="280">
        <f t="shared" si="0"/>
        <v>11453580</v>
      </c>
      <c r="M8" s="280">
        <f t="shared" si="0"/>
        <v>4630163</v>
      </c>
      <c r="N8" s="281">
        <f t="shared" si="0"/>
        <v>6703114</v>
      </c>
      <c r="O8" s="282"/>
      <c r="P8" s="283"/>
    </row>
    <row r="9" spans="2:14" s="278" customFormat="1" ht="11.25">
      <c r="B9" s="279"/>
      <c r="C9" s="282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4"/>
    </row>
    <row r="10" spans="2:14" s="278" customFormat="1" ht="11.25">
      <c r="B10" s="279" t="s">
        <v>1097</v>
      </c>
      <c r="C10" s="282">
        <f aca="true" t="shared" si="1" ref="C10:N10">C15+C21+C22+C23+C25+C27+C28+C31+C32+C33+C34+C35+C37+C38</f>
        <v>18587</v>
      </c>
      <c r="D10" s="283">
        <f t="shared" si="1"/>
        <v>28</v>
      </c>
      <c r="E10" s="283">
        <f t="shared" si="1"/>
        <v>551</v>
      </c>
      <c r="F10" s="283">
        <f t="shared" si="1"/>
        <v>18764</v>
      </c>
      <c r="G10" s="283">
        <f t="shared" si="1"/>
        <v>12675</v>
      </c>
      <c r="H10" s="283">
        <f t="shared" si="1"/>
        <v>15706</v>
      </c>
      <c r="I10" s="283">
        <f t="shared" si="1"/>
        <v>3432566</v>
      </c>
      <c r="J10" s="283">
        <f t="shared" si="1"/>
        <v>19519</v>
      </c>
      <c r="K10" s="283">
        <f t="shared" si="1"/>
        <v>75697</v>
      </c>
      <c r="L10" s="283">
        <f t="shared" si="1"/>
        <v>3488744</v>
      </c>
      <c r="M10" s="283">
        <f t="shared" si="1"/>
        <v>1129133</v>
      </c>
      <c r="N10" s="284">
        <f t="shared" si="1"/>
        <v>2324998</v>
      </c>
    </row>
    <row r="11" spans="2:14" s="278" customFormat="1" ht="11.25">
      <c r="B11" s="279" t="s">
        <v>1098</v>
      </c>
      <c r="C11" s="282">
        <f aca="true" t="shared" si="2" ref="C11:N11">C19+C39+C40+C41+C43+C44+C45+C46</f>
        <v>6838</v>
      </c>
      <c r="D11" s="283">
        <f t="shared" si="2"/>
        <v>11</v>
      </c>
      <c r="E11" s="283">
        <f t="shared" si="2"/>
        <v>63</v>
      </c>
      <c r="F11" s="283">
        <f t="shared" si="2"/>
        <v>6841</v>
      </c>
      <c r="G11" s="283">
        <f t="shared" si="2"/>
        <v>5263</v>
      </c>
      <c r="H11" s="283">
        <f t="shared" si="2"/>
        <v>4542</v>
      </c>
      <c r="I11" s="283">
        <f t="shared" si="2"/>
        <v>1340008</v>
      </c>
      <c r="J11" s="283">
        <f t="shared" si="2"/>
        <v>671</v>
      </c>
      <c r="K11" s="283">
        <f t="shared" si="2"/>
        <v>3995</v>
      </c>
      <c r="L11" s="283">
        <f t="shared" si="2"/>
        <v>1343332</v>
      </c>
      <c r="M11" s="283">
        <f t="shared" si="2"/>
        <v>757248</v>
      </c>
      <c r="N11" s="284">
        <f t="shared" si="2"/>
        <v>570402</v>
      </c>
    </row>
    <row r="12" spans="2:14" s="278" customFormat="1" ht="11.25">
      <c r="B12" s="279" t="s">
        <v>1099</v>
      </c>
      <c r="C12" s="282">
        <f aca="true" t="shared" si="3" ref="C12:N12">C16+C24+C29+C47+C49+C50+C51+C52</f>
        <v>9365</v>
      </c>
      <c r="D12" s="283">
        <f t="shared" si="3"/>
        <v>60</v>
      </c>
      <c r="E12" s="283">
        <f t="shared" si="3"/>
        <v>1675</v>
      </c>
      <c r="F12" s="283">
        <f t="shared" si="3"/>
        <v>10307</v>
      </c>
      <c r="G12" s="283">
        <f t="shared" si="3"/>
        <v>7094</v>
      </c>
      <c r="H12" s="283">
        <f t="shared" si="3"/>
        <v>8223</v>
      </c>
      <c r="I12" s="283">
        <f t="shared" si="3"/>
        <v>3537924</v>
      </c>
      <c r="J12" s="283">
        <f t="shared" si="3"/>
        <v>29059</v>
      </c>
      <c r="K12" s="283">
        <f t="shared" si="3"/>
        <v>326188</v>
      </c>
      <c r="L12" s="283">
        <f t="shared" si="3"/>
        <v>3835053</v>
      </c>
      <c r="M12" s="283">
        <f t="shared" si="3"/>
        <v>1163588</v>
      </c>
      <c r="N12" s="284">
        <f t="shared" si="3"/>
        <v>2649125</v>
      </c>
    </row>
    <row r="13" spans="2:14" s="278" customFormat="1" ht="11.25">
      <c r="B13" s="279" t="s">
        <v>1100</v>
      </c>
      <c r="C13" s="282">
        <f aca="true" t="shared" si="4" ref="C13:N13">C17+C18+C53+C55+C56+C57+C58+C59+C61+C62+C63+C64+C65+C66</f>
        <v>13947</v>
      </c>
      <c r="D13" s="283">
        <f t="shared" si="4"/>
        <v>17</v>
      </c>
      <c r="E13" s="283">
        <f t="shared" si="4"/>
        <v>178</v>
      </c>
      <c r="F13" s="283">
        <f t="shared" si="4"/>
        <v>13992</v>
      </c>
      <c r="G13" s="283">
        <f t="shared" si="4"/>
        <v>11350</v>
      </c>
      <c r="H13" s="283">
        <f t="shared" si="4"/>
        <v>8268</v>
      </c>
      <c r="I13" s="283">
        <f t="shared" si="4"/>
        <v>2784626</v>
      </c>
      <c r="J13" s="283">
        <f t="shared" si="4"/>
        <v>8108</v>
      </c>
      <c r="K13" s="283">
        <f t="shared" si="4"/>
        <v>9933</v>
      </c>
      <c r="L13" s="283">
        <f t="shared" si="4"/>
        <v>2786451</v>
      </c>
      <c r="M13" s="283">
        <f t="shared" si="4"/>
        <v>1580194</v>
      </c>
      <c r="N13" s="284">
        <f t="shared" si="4"/>
        <v>1158589</v>
      </c>
    </row>
    <row r="14" spans="2:14" ht="12.75" customHeight="1">
      <c r="B14" s="285"/>
      <c r="C14" s="286"/>
      <c r="D14" s="287"/>
      <c r="E14" s="287"/>
      <c r="F14" s="287"/>
      <c r="G14" s="288"/>
      <c r="H14" s="288"/>
      <c r="I14" s="288"/>
      <c r="J14" s="288"/>
      <c r="K14" s="288"/>
      <c r="L14" s="288"/>
      <c r="M14" s="288"/>
      <c r="N14" s="289"/>
    </row>
    <row r="15" spans="2:14" ht="12">
      <c r="B15" s="276" t="s">
        <v>892</v>
      </c>
      <c r="C15" s="290">
        <v>3382</v>
      </c>
      <c r="D15" s="291">
        <v>3</v>
      </c>
      <c r="E15" s="291">
        <v>28</v>
      </c>
      <c r="F15" s="291">
        <v>3389</v>
      </c>
      <c r="G15" s="291">
        <v>2028</v>
      </c>
      <c r="H15" s="291">
        <v>2850</v>
      </c>
      <c r="I15" s="291">
        <v>490406</v>
      </c>
      <c r="J15" s="291">
        <v>87</v>
      </c>
      <c r="K15" s="291">
        <v>883</v>
      </c>
      <c r="L15" s="291">
        <v>491202</v>
      </c>
      <c r="M15" s="291">
        <v>133984</v>
      </c>
      <c r="N15" s="292">
        <v>346347</v>
      </c>
    </row>
    <row r="16" spans="2:14" ht="12">
      <c r="B16" s="276" t="s">
        <v>893</v>
      </c>
      <c r="C16" s="290">
        <v>1961</v>
      </c>
      <c r="D16" s="291">
        <v>16</v>
      </c>
      <c r="E16" s="291">
        <v>15</v>
      </c>
      <c r="F16" s="291">
        <v>1969</v>
      </c>
      <c r="G16" s="291">
        <v>1417</v>
      </c>
      <c r="H16" s="291">
        <v>1663</v>
      </c>
      <c r="I16" s="291">
        <v>990463</v>
      </c>
      <c r="J16" s="291">
        <v>4564</v>
      </c>
      <c r="K16" s="291">
        <v>2625</v>
      </c>
      <c r="L16" s="291">
        <v>988524</v>
      </c>
      <c r="M16" s="291">
        <v>254635</v>
      </c>
      <c r="N16" s="292">
        <v>725843</v>
      </c>
    </row>
    <row r="17" spans="2:14" ht="12">
      <c r="B17" s="276" t="s">
        <v>894</v>
      </c>
      <c r="C17" s="290">
        <v>2345</v>
      </c>
      <c r="D17" s="291">
        <v>4</v>
      </c>
      <c r="E17" s="291">
        <v>53</v>
      </c>
      <c r="F17" s="291">
        <v>2373</v>
      </c>
      <c r="G17" s="291">
        <v>1668</v>
      </c>
      <c r="H17" s="291">
        <v>1735</v>
      </c>
      <c r="I17" s="291">
        <v>465822</v>
      </c>
      <c r="J17" s="291">
        <v>2229</v>
      </c>
      <c r="K17" s="291">
        <v>5290</v>
      </c>
      <c r="L17" s="291">
        <v>468883</v>
      </c>
      <c r="M17" s="291">
        <v>261976</v>
      </c>
      <c r="N17" s="292">
        <v>198799</v>
      </c>
    </row>
    <row r="18" spans="2:14" ht="12">
      <c r="B18" s="276" t="s">
        <v>895</v>
      </c>
      <c r="C18" s="290">
        <v>1596</v>
      </c>
      <c r="D18" s="291">
        <v>1</v>
      </c>
      <c r="E18" s="291">
        <v>5</v>
      </c>
      <c r="F18" s="291">
        <v>1596</v>
      </c>
      <c r="G18" s="291">
        <v>1488</v>
      </c>
      <c r="H18" s="291">
        <v>287</v>
      </c>
      <c r="I18" s="291">
        <v>160837</v>
      </c>
      <c r="J18" s="291">
        <v>150</v>
      </c>
      <c r="K18" s="291">
        <v>460</v>
      </c>
      <c r="L18" s="291">
        <v>161147</v>
      </c>
      <c r="M18" s="291">
        <v>129541</v>
      </c>
      <c r="N18" s="292">
        <v>28168</v>
      </c>
    </row>
    <row r="19" spans="2:14" ht="12">
      <c r="B19" s="276" t="s">
        <v>896</v>
      </c>
      <c r="C19" s="290">
        <v>1672</v>
      </c>
      <c r="D19" s="291">
        <v>1</v>
      </c>
      <c r="E19" s="291">
        <v>24</v>
      </c>
      <c r="F19" s="291">
        <v>1672</v>
      </c>
      <c r="G19" s="291">
        <v>953</v>
      </c>
      <c r="H19" s="291">
        <v>1247</v>
      </c>
      <c r="I19" s="291">
        <v>263805</v>
      </c>
      <c r="J19" s="291">
        <v>2</v>
      </c>
      <c r="K19" s="291">
        <v>2060</v>
      </c>
      <c r="L19" s="291">
        <v>265863</v>
      </c>
      <c r="M19" s="291">
        <v>116753</v>
      </c>
      <c r="N19" s="292">
        <v>143996</v>
      </c>
    </row>
    <row r="20" spans="2:14" ht="12">
      <c r="B20" s="276"/>
      <c r="C20" s="290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2"/>
    </row>
    <row r="21" spans="2:14" ht="12">
      <c r="B21" s="276" t="s">
        <v>897</v>
      </c>
      <c r="C21" s="290">
        <v>980</v>
      </c>
      <c r="D21" s="291">
        <v>1</v>
      </c>
      <c r="E21" s="291">
        <v>51</v>
      </c>
      <c r="F21" s="291">
        <v>999</v>
      </c>
      <c r="G21" s="291">
        <v>635</v>
      </c>
      <c r="H21" s="291">
        <v>722</v>
      </c>
      <c r="I21" s="291">
        <v>101217</v>
      </c>
      <c r="J21" s="291">
        <v>10</v>
      </c>
      <c r="K21" s="291">
        <v>4584</v>
      </c>
      <c r="L21" s="291">
        <v>105791</v>
      </c>
      <c r="M21" s="291">
        <v>42605</v>
      </c>
      <c r="N21" s="292">
        <v>60131</v>
      </c>
    </row>
    <row r="22" spans="2:14" ht="12">
      <c r="B22" s="276" t="s">
        <v>898</v>
      </c>
      <c r="C22" s="290">
        <v>1846</v>
      </c>
      <c r="D22" s="291">
        <v>4</v>
      </c>
      <c r="E22" s="291">
        <v>47</v>
      </c>
      <c r="F22" s="291">
        <v>1858</v>
      </c>
      <c r="G22" s="291">
        <v>1186</v>
      </c>
      <c r="H22" s="291">
        <v>1637</v>
      </c>
      <c r="I22" s="291">
        <v>350250</v>
      </c>
      <c r="J22" s="291">
        <v>15230</v>
      </c>
      <c r="K22" s="291">
        <v>2735</v>
      </c>
      <c r="L22" s="291">
        <v>337755</v>
      </c>
      <c r="M22" s="291">
        <v>90461</v>
      </c>
      <c r="N22" s="292">
        <v>249572</v>
      </c>
    </row>
    <row r="23" spans="2:14" ht="12">
      <c r="B23" s="276" t="s">
        <v>899</v>
      </c>
      <c r="C23" s="290">
        <v>2197</v>
      </c>
      <c r="D23" s="291">
        <v>1</v>
      </c>
      <c r="E23" s="291">
        <v>56</v>
      </c>
      <c r="F23" s="291">
        <v>2215</v>
      </c>
      <c r="G23" s="291">
        <v>1391</v>
      </c>
      <c r="H23" s="291">
        <v>1880</v>
      </c>
      <c r="I23" s="291">
        <v>343239</v>
      </c>
      <c r="J23" s="291">
        <v>1000</v>
      </c>
      <c r="K23" s="291">
        <v>4326</v>
      </c>
      <c r="L23" s="291">
        <v>346565</v>
      </c>
      <c r="M23" s="291">
        <v>91007</v>
      </c>
      <c r="N23" s="292">
        <v>252582</v>
      </c>
    </row>
    <row r="24" spans="2:14" ht="12">
      <c r="B24" s="276" t="s">
        <v>900</v>
      </c>
      <c r="C24" s="290">
        <v>970</v>
      </c>
      <c r="D24" s="291">
        <v>1</v>
      </c>
      <c r="E24" s="291">
        <v>393</v>
      </c>
      <c r="F24" s="291">
        <v>1261</v>
      </c>
      <c r="G24" s="291">
        <v>708</v>
      </c>
      <c r="H24" s="291">
        <v>1051</v>
      </c>
      <c r="I24" s="291">
        <v>203078</v>
      </c>
      <c r="J24" s="291">
        <v>10</v>
      </c>
      <c r="K24" s="291">
        <v>30209</v>
      </c>
      <c r="L24" s="291">
        <v>233277</v>
      </c>
      <c r="M24" s="291">
        <v>61606</v>
      </c>
      <c r="N24" s="292">
        <v>169122</v>
      </c>
    </row>
    <row r="25" spans="2:14" ht="12">
      <c r="B25" s="276" t="s">
        <v>901</v>
      </c>
      <c r="C25" s="290">
        <v>1178</v>
      </c>
      <c r="D25" s="291">
        <v>2</v>
      </c>
      <c r="E25" s="291">
        <v>44</v>
      </c>
      <c r="F25" s="291">
        <v>1193</v>
      </c>
      <c r="G25" s="291">
        <v>754</v>
      </c>
      <c r="H25" s="291">
        <v>1060</v>
      </c>
      <c r="I25" s="291">
        <v>203199</v>
      </c>
      <c r="J25" s="291">
        <v>450</v>
      </c>
      <c r="K25" s="291">
        <v>5560</v>
      </c>
      <c r="L25" s="291">
        <v>208309</v>
      </c>
      <c r="M25" s="291">
        <v>48812</v>
      </c>
      <c r="N25" s="292">
        <v>156647</v>
      </c>
    </row>
    <row r="26" spans="2:14" ht="12">
      <c r="B26" s="276"/>
      <c r="C26" s="290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2"/>
    </row>
    <row r="27" spans="2:14" ht="12">
      <c r="B27" s="276" t="s">
        <v>902</v>
      </c>
      <c r="C27" s="290">
        <v>987</v>
      </c>
      <c r="D27" s="291">
        <v>1</v>
      </c>
      <c r="E27" s="291">
        <v>78</v>
      </c>
      <c r="F27" s="291">
        <v>995</v>
      </c>
      <c r="G27" s="291">
        <v>688</v>
      </c>
      <c r="H27" s="291">
        <v>888</v>
      </c>
      <c r="I27" s="291">
        <v>253483</v>
      </c>
      <c r="J27" s="291">
        <v>20</v>
      </c>
      <c r="K27" s="291">
        <v>34743</v>
      </c>
      <c r="L27" s="291">
        <v>288206</v>
      </c>
      <c r="M27" s="291">
        <v>52610</v>
      </c>
      <c r="N27" s="292">
        <v>232791</v>
      </c>
    </row>
    <row r="28" spans="2:14" ht="12">
      <c r="B28" s="276" t="s">
        <v>903</v>
      </c>
      <c r="C28" s="290">
        <v>2543</v>
      </c>
      <c r="D28" s="291">
        <v>4</v>
      </c>
      <c r="E28" s="291">
        <v>7</v>
      </c>
      <c r="F28" s="291">
        <v>2545</v>
      </c>
      <c r="G28" s="291">
        <v>1697</v>
      </c>
      <c r="H28" s="291">
        <v>2125</v>
      </c>
      <c r="I28" s="291">
        <v>472047</v>
      </c>
      <c r="J28" s="291">
        <v>2010</v>
      </c>
      <c r="K28" s="291">
        <v>185</v>
      </c>
      <c r="L28" s="291">
        <v>470222</v>
      </c>
      <c r="M28" s="291">
        <v>148702</v>
      </c>
      <c r="N28" s="292">
        <v>315884</v>
      </c>
    </row>
    <row r="29" spans="2:14" ht="12">
      <c r="B29" s="276" t="s">
        <v>904</v>
      </c>
      <c r="C29" s="290">
        <v>1140</v>
      </c>
      <c r="D29" s="291">
        <v>1</v>
      </c>
      <c r="E29" s="291">
        <v>185</v>
      </c>
      <c r="F29" s="291">
        <v>1230</v>
      </c>
      <c r="G29" s="291">
        <v>889</v>
      </c>
      <c r="H29" s="291">
        <v>927</v>
      </c>
      <c r="I29" s="291">
        <v>360465</v>
      </c>
      <c r="J29" s="291">
        <v>110</v>
      </c>
      <c r="K29" s="291">
        <v>17850</v>
      </c>
      <c r="L29" s="291">
        <v>378205</v>
      </c>
      <c r="M29" s="291">
        <v>154398</v>
      </c>
      <c r="N29" s="292">
        <v>220677</v>
      </c>
    </row>
    <row r="30" spans="2:14" ht="7.5" customHeight="1">
      <c r="B30" s="276"/>
      <c r="C30" s="290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2"/>
    </row>
    <row r="31" spans="2:14" ht="12">
      <c r="B31" s="276" t="s">
        <v>905</v>
      </c>
      <c r="C31" s="290">
        <v>791</v>
      </c>
      <c r="D31" s="291">
        <v>1</v>
      </c>
      <c r="E31" s="291">
        <v>0</v>
      </c>
      <c r="F31" s="291">
        <v>791</v>
      </c>
      <c r="G31" s="291">
        <v>583</v>
      </c>
      <c r="H31" s="291">
        <v>686</v>
      </c>
      <c r="I31" s="291">
        <v>154038</v>
      </c>
      <c r="J31" s="291">
        <v>200</v>
      </c>
      <c r="K31" s="291">
        <v>0</v>
      </c>
      <c r="L31" s="291">
        <v>153838</v>
      </c>
      <c r="M31" s="291">
        <v>56380</v>
      </c>
      <c r="N31" s="292">
        <v>95957</v>
      </c>
    </row>
    <row r="32" spans="2:14" ht="12">
      <c r="B32" s="276" t="s">
        <v>906</v>
      </c>
      <c r="C32" s="290">
        <v>501</v>
      </c>
      <c r="D32" s="291">
        <v>0</v>
      </c>
      <c r="E32" s="291">
        <v>1</v>
      </c>
      <c r="F32" s="291">
        <v>501</v>
      </c>
      <c r="G32" s="291">
        <v>380</v>
      </c>
      <c r="H32" s="291">
        <v>440</v>
      </c>
      <c r="I32" s="291">
        <v>63194</v>
      </c>
      <c r="J32" s="291">
        <v>0</v>
      </c>
      <c r="K32" s="291">
        <v>5</v>
      </c>
      <c r="L32" s="291">
        <v>63199</v>
      </c>
      <c r="M32" s="291">
        <v>22432</v>
      </c>
      <c r="N32" s="292">
        <v>40078</v>
      </c>
    </row>
    <row r="33" spans="2:14" ht="12">
      <c r="B33" s="276" t="s">
        <v>907</v>
      </c>
      <c r="C33" s="290">
        <v>527</v>
      </c>
      <c r="D33" s="291">
        <v>2</v>
      </c>
      <c r="E33" s="291">
        <v>1</v>
      </c>
      <c r="F33" s="291">
        <v>527</v>
      </c>
      <c r="G33" s="291">
        <v>390</v>
      </c>
      <c r="H33" s="291">
        <v>468</v>
      </c>
      <c r="I33" s="291">
        <v>93821</v>
      </c>
      <c r="J33" s="291">
        <v>112</v>
      </c>
      <c r="K33" s="291">
        <v>2</v>
      </c>
      <c r="L33" s="291">
        <v>93711</v>
      </c>
      <c r="M33" s="291">
        <v>43675</v>
      </c>
      <c r="N33" s="292">
        <v>49507</v>
      </c>
    </row>
    <row r="34" spans="2:14" ht="12">
      <c r="B34" s="276" t="s">
        <v>908</v>
      </c>
      <c r="C34" s="290">
        <v>1024</v>
      </c>
      <c r="D34" s="291">
        <v>8</v>
      </c>
      <c r="E34" s="291">
        <v>229</v>
      </c>
      <c r="F34" s="291">
        <v>1117</v>
      </c>
      <c r="G34" s="291">
        <v>1011</v>
      </c>
      <c r="H34" s="291">
        <v>714</v>
      </c>
      <c r="I34" s="291">
        <v>241955</v>
      </c>
      <c r="J34" s="291">
        <v>380</v>
      </c>
      <c r="K34" s="291">
        <v>22312</v>
      </c>
      <c r="L34" s="291">
        <v>263887</v>
      </c>
      <c r="M34" s="291">
        <v>150939</v>
      </c>
      <c r="N34" s="292">
        <v>109761</v>
      </c>
    </row>
    <row r="35" spans="2:14" ht="12">
      <c r="B35" s="276" t="s">
        <v>909</v>
      </c>
      <c r="C35" s="290">
        <v>1012</v>
      </c>
      <c r="D35" s="291">
        <v>0</v>
      </c>
      <c r="E35" s="291">
        <v>2</v>
      </c>
      <c r="F35" s="291">
        <v>1012</v>
      </c>
      <c r="G35" s="291">
        <v>756</v>
      </c>
      <c r="H35" s="291">
        <v>908</v>
      </c>
      <c r="I35" s="291">
        <v>203849</v>
      </c>
      <c r="J35" s="291">
        <v>0</v>
      </c>
      <c r="K35" s="291">
        <v>63</v>
      </c>
      <c r="L35" s="291">
        <v>203912</v>
      </c>
      <c r="M35" s="291">
        <v>75629</v>
      </c>
      <c r="N35" s="292">
        <v>127656</v>
      </c>
    </row>
    <row r="36" spans="2:14" ht="12">
      <c r="B36" s="276"/>
      <c r="C36" s="290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2"/>
    </row>
    <row r="37" spans="2:14" ht="12">
      <c r="B37" s="276" t="s">
        <v>910</v>
      </c>
      <c r="C37" s="290">
        <v>921</v>
      </c>
      <c r="D37" s="291">
        <v>0</v>
      </c>
      <c r="E37" s="291">
        <v>4</v>
      </c>
      <c r="F37" s="291">
        <v>922</v>
      </c>
      <c r="G37" s="291">
        <v>704</v>
      </c>
      <c r="H37" s="291">
        <v>789</v>
      </c>
      <c r="I37" s="291">
        <v>314151</v>
      </c>
      <c r="J37" s="291">
        <v>0</v>
      </c>
      <c r="K37" s="291">
        <v>109</v>
      </c>
      <c r="L37" s="291">
        <v>314260</v>
      </c>
      <c r="M37" s="291">
        <v>134099</v>
      </c>
      <c r="N37" s="292">
        <v>179083</v>
      </c>
    </row>
    <row r="38" spans="2:14" ht="12">
      <c r="B38" s="276" t="s">
        <v>911</v>
      </c>
      <c r="C38" s="290">
        <v>698</v>
      </c>
      <c r="D38" s="291">
        <v>1</v>
      </c>
      <c r="E38" s="291">
        <v>3</v>
      </c>
      <c r="F38" s="291">
        <v>700</v>
      </c>
      <c r="G38" s="291">
        <v>472</v>
      </c>
      <c r="H38" s="291">
        <v>539</v>
      </c>
      <c r="I38" s="291">
        <v>147717</v>
      </c>
      <c r="J38" s="291">
        <v>20</v>
      </c>
      <c r="K38" s="291">
        <v>190</v>
      </c>
      <c r="L38" s="291">
        <v>147887</v>
      </c>
      <c r="M38" s="291">
        <v>37798</v>
      </c>
      <c r="N38" s="292">
        <v>109002</v>
      </c>
    </row>
    <row r="39" spans="2:14" ht="12">
      <c r="B39" s="276" t="s">
        <v>912</v>
      </c>
      <c r="C39" s="290">
        <v>566</v>
      </c>
      <c r="D39" s="291">
        <v>0</v>
      </c>
      <c r="E39" s="291">
        <v>3</v>
      </c>
      <c r="F39" s="291">
        <v>566</v>
      </c>
      <c r="G39" s="291">
        <v>447</v>
      </c>
      <c r="H39" s="291">
        <v>459</v>
      </c>
      <c r="I39" s="291">
        <v>198704</v>
      </c>
      <c r="J39" s="291">
        <v>0</v>
      </c>
      <c r="K39" s="291">
        <v>675</v>
      </c>
      <c r="L39" s="291">
        <v>199379</v>
      </c>
      <c r="M39" s="291">
        <v>108480</v>
      </c>
      <c r="N39" s="292">
        <v>88723</v>
      </c>
    </row>
    <row r="40" spans="2:14" ht="12">
      <c r="B40" s="276" t="s">
        <v>913</v>
      </c>
      <c r="C40" s="290">
        <v>1182</v>
      </c>
      <c r="D40" s="291">
        <v>1</v>
      </c>
      <c r="E40" s="291">
        <v>7</v>
      </c>
      <c r="F40" s="291">
        <v>1182</v>
      </c>
      <c r="G40" s="291">
        <v>1012</v>
      </c>
      <c r="H40" s="291">
        <v>713</v>
      </c>
      <c r="I40" s="291">
        <v>189306</v>
      </c>
      <c r="J40" s="291">
        <v>130</v>
      </c>
      <c r="K40" s="291">
        <v>141</v>
      </c>
      <c r="L40" s="291">
        <v>189317</v>
      </c>
      <c r="M40" s="291">
        <v>114676</v>
      </c>
      <c r="N40" s="292">
        <v>71560</v>
      </c>
    </row>
    <row r="41" spans="2:14" ht="12">
      <c r="B41" s="276" t="s">
        <v>914</v>
      </c>
      <c r="C41" s="290">
        <v>937</v>
      </c>
      <c r="D41" s="291">
        <v>4</v>
      </c>
      <c r="E41" s="291">
        <v>6</v>
      </c>
      <c r="F41" s="291">
        <v>938</v>
      </c>
      <c r="G41" s="291">
        <v>665</v>
      </c>
      <c r="H41" s="291">
        <v>643</v>
      </c>
      <c r="I41" s="291">
        <v>126671</v>
      </c>
      <c r="J41" s="291">
        <v>82</v>
      </c>
      <c r="K41" s="291">
        <v>92</v>
      </c>
      <c r="L41" s="291">
        <v>126681</v>
      </c>
      <c r="M41" s="291">
        <v>50694</v>
      </c>
      <c r="N41" s="292">
        <v>74395</v>
      </c>
    </row>
    <row r="42" spans="2:14" ht="12">
      <c r="B42" s="276"/>
      <c r="C42" s="290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2"/>
    </row>
    <row r="43" spans="2:14" ht="12">
      <c r="B43" s="276" t="s">
        <v>915</v>
      </c>
      <c r="C43" s="290">
        <v>761</v>
      </c>
      <c r="D43" s="291">
        <v>1</v>
      </c>
      <c r="E43" s="291">
        <v>11</v>
      </c>
      <c r="F43" s="291">
        <v>762</v>
      </c>
      <c r="G43" s="291">
        <v>678</v>
      </c>
      <c r="H43" s="291">
        <v>399</v>
      </c>
      <c r="I43" s="291">
        <v>258086</v>
      </c>
      <c r="J43" s="291">
        <v>300</v>
      </c>
      <c r="K43" s="291">
        <v>635</v>
      </c>
      <c r="L43" s="291">
        <v>258421</v>
      </c>
      <c r="M43" s="291">
        <v>187325</v>
      </c>
      <c r="N43" s="292">
        <v>70349</v>
      </c>
    </row>
    <row r="44" spans="2:14" ht="12">
      <c r="B44" s="276" t="s">
        <v>916</v>
      </c>
      <c r="C44" s="290">
        <v>413</v>
      </c>
      <c r="D44" s="291">
        <v>1</v>
      </c>
      <c r="E44" s="291">
        <v>0</v>
      </c>
      <c r="F44" s="291">
        <v>413</v>
      </c>
      <c r="G44" s="291">
        <v>359</v>
      </c>
      <c r="H44" s="291">
        <v>273</v>
      </c>
      <c r="I44" s="291">
        <v>61406</v>
      </c>
      <c r="J44" s="291">
        <v>27</v>
      </c>
      <c r="K44" s="291">
        <v>0</v>
      </c>
      <c r="L44" s="291">
        <v>61379</v>
      </c>
      <c r="M44" s="291">
        <v>31441</v>
      </c>
      <c r="N44" s="292">
        <v>29262</v>
      </c>
    </row>
    <row r="45" spans="2:14" ht="12">
      <c r="B45" s="276" t="s">
        <v>917</v>
      </c>
      <c r="C45" s="290">
        <v>594</v>
      </c>
      <c r="D45" s="291">
        <v>2</v>
      </c>
      <c r="E45" s="291">
        <v>5</v>
      </c>
      <c r="F45" s="291">
        <v>595</v>
      </c>
      <c r="G45" s="291">
        <v>520</v>
      </c>
      <c r="H45" s="291">
        <v>359</v>
      </c>
      <c r="I45" s="291">
        <v>125679</v>
      </c>
      <c r="J45" s="291">
        <v>110</v>
      </c>
      <c r="K45" s="291">
        <v>170</v>
      </c>
      <c r="L45" s="291">
        <v>125739</v>
      </c>
      <c r="M45" s="291">
        <v>81194</v>
      </c>
      <c r="N45" s="292">
        <v>43839</v>
      </c>
    </row>
    <row r="46" spans="2:14" ht="12">
      <c r="B46" s="276" t="s">
        <v>918</v>
      </c>
      <c r="C46" s="290">
        <v>713</v>
      </c>
      <c r="D46" s="291">
        <v>1</v>
      </c>
      <c r="E46" s="291">
        <v>7</v>
      </c>
      <c r="F46" s="291">
        <v>713</v>
      </c>
      <c r="G46" s="291">
        <v>629</v>
      </c>
      <c r="H46" s="291">
        <v>449</v>
      </c>
      <c r="I46" s="291">
        <v>116351</v>
      </c>
      <c r="J46" s="291">
        <v>20</v>
      </c>
      <c r="K46" s="291">
        <v>222</v>
      </c>
      <c r="L46" s="291">
        <v>116553</v>
      </c>
      <c r="M46" s="291">
        <v>66685</v>
      </c>
      <c r="N46" s="292">
        <v>48278</v>
      </c>
    </row>
    <row r="47" spans="2:14" ht="12">
      <c r="B47" s="276" t="s">
        <v>919</v>
      </c>
      <c r="C47" s="290">
        <v>769</v>
      </c>
      <c r="D47" s="291">
        <v>5</v>
      </c>
      <c r="E47" s="291">
        <v>192</v>
      </c>
      <c r="F47" s="291">
        <v>903</v>
      </c>
      <c r="G47" s="291">
        <v>595</v>
      </c>
      <c r="H47" s="291">
        <v>630</v>
      </c>
      <c r="I47" s="291">
        <v>308046</v>
      </c>
      <c r="J47" s="291">
        <v>14215</v>
      </c>
      <c r="K47" s="291">
        <v>65776</v>
      </c>
      <c r="L47" s="291">
        <v>359607</v>
      </c>
      <c r="M47" s="291">
        <v>191030</v>
      </c>
      <c r="N47" s="292">
        <v>167395</v>
      </c>
    </row>
    <row r="48" spans="2:14" ht="12">
      <c r="B48" s="276"/>
      <c r="C48" s="290"/>
      <c r="D48" s="291"/>
      <c r="E48" s="291"/>
      <c r="F48" s="291"/>
      <c r="G48" s="291"/>
      <c r="H48" s="291"/>
      <c r="I48" s="291"/>
      <c r="J48" s="291"/>
      <c r="K48" s="291"/>
      <c r="L48" s="291"/>
      <c r="M48" s="291"/>
      <c r="N48" s="292"/>
    </row>
    <row r="49" spans="2:14" ht="12">
      <c r="B49" s="276" t="s">
        <v>1048</v>
      </c>
      <c r="C49" s="290">
        <v>853</v>
      </c>
      <c r="D49" s="291">
        <v>2</v>
      </c>
      <c r="E49" s="291">
        <v>10</v>
      </c>
      <c r="F49" s="291">
        <v>858</v>
      </c>
      <c r="G49" s="291">
        <v>582</v>
      </c>
      <c r="H49" s="291">
        <v>665</v>
      </c>
      <c r="I49" s="291">
        <v>461624</v>
      </c>
      <c r="J49" s="291">
        <v>1950</v>
      </c>
      <c r="K49" s="291">
        <v>2641</v>
      </c>
      <c r="L49" s="291">
        <v>462315</v>
      </c>
      <c r="M49" s="291">
        <v>117616</v>
      </c>
      <c r="N49" s="292">
        <v>342981</v>
      </c>
    </row>
    <row r="50" spans="2:14" ht="12">
      <c r="B50" s="276" t="s">
        <v>921</v>
      </c>
      <c r="C50" s="290">
        <v>1082</v>
      </c>
      <c r="D50" s="291">
        <v>26</v>
      </c>
      <c r="E50" s="291">
        <v>303</v>
      </c>
      <c r="F50" s="291">
        <v>1231</v>
      </c>
      <c r="G50" s="291">
        <v>1108</v>
      </c>
      <c r="H50" s="291">
        <v>831</v>
      </c>
      <c r="I50" s="291">
        <v>320728</v>
      </c>
      <c r="J50" s="291">
        <v>3609</v>
      </c>
      <c r="K50" s="291">
        <v>24696</v>
      </c>
      <c r="L50" s="291">
        <v>341815</v>
      </c>
      <c r="M50" s="291">
        <v>102406</v>
      </c>
      <c r="N50" s="292">
        <v>238851</v>
      </c>
    </row>
    <row r="51" spans="2:14" ht="12">
      <c r="B51" s="276" t="s">
        <v>922</v>
      </c>
      <c r="C51" s="290">
        <v>1203</v>
      </c>
      <c r="D51" s="291">
        <v>2</v>
      </c>
      <c r="E51" s="291">
        <v>124</v>
      </c>
      <c r="F51" s="291">
        <v>1286</v>
      </c>
      <c r="G51" s="291">
        <v>1020</v>
      </c>
      <c r="H51" s="291">
        <v>981</v>
      </c>
      <c r="I51" s="291">
        <v>352691</v>
      </c>
      <c r="J51" s="291">
        <v>13</v>
      </c>
      <c r="K51" s="291">
        <v>5790</v>
      </c>
      <c r="L51" s="291">
        <v>358468</v>
      </c>
      <c r="M51" s="291">
        <v>159854</v>
      </c>
      <c r="N51" s="292">
        <v>197253</v>
      </c>
    </row>
    <row r="52" spans="2:14" ht="12">
      <c r="B52" s="276" t="s">
        <v>923</v>
      </c>
      <c r="C52" s="290">
        <v>1387</v>
      </c>
      <c r="D52" s="291">
        <v>7</v>
      </c>
      <c r="E52" s="291">
        <v>453</v>
      </c>
      <c r="F52" s="291">
        <v>1569</v>
      </c>
      <c r="G52" s="291">
        <v>775</v>
      </c>
      <c r="H52" s="291">
        <v>1475</v>
      </c>
      <c r="I52" s="291">
        <v>540829</v>
      </c>
      <c r="J52" s="291">
        <v>4588</v>
      </c>
      <c r="K52" s="291">
        <v>176601</v>
      </c>
      <c r="L52" s="291">
        <v>712842</v>
      </c>
      <c r="M52" s="291">
        <v>122043</v>
      </c>
      <c r="N52" s="292">
        <v>587003</v>
      </c>
    </row>
    <row r="53" spans="2:14" ht="12">
      <c r="B53" s="276" t="s">
        <v>924</v>
      </c>
      <c r="C53" s="290">
        <v>1070</v>
      </c>
      <c r="D53" s="291">
        <v>1</v>
      </c>
      <c r="E53" s="291">
        <v>4</v>
      </c>
      <c r="F53" s="291">
        <v>1073</v>
      </c>
      <c r="G53" s="291">
        <v>901</v>
      </c>
      <c r="H53" s="291">
        <v>611</v>
      </c>
      <c r="I53" s="291">
        <v>177326</v>
      </c>
      <c r="J53" s="291">
        <v>40</v>
      </c>
      <c r="K53" s="291">
        <v>111</v>
      </c>
      <c r="L53" s="291">
        <v>177397</v>
      </c>
      <c r="M53" s="291">
        <v>116312</v>
      </c>
      <c r="N53" s="292">
        <v>54354</v>
      </c>
    </row>
    <row r="54" spans="2:14" ht="12">
      <c r="B54" s="276"/>
      <c r="C54" s="290"/>
      <c r="D54" s="291"/>
      <c r="E54" s="291"/>
      <c r="F54" s="291"/>
      <c r="G54" s="291"/>
      <c r="H54" s="291"/>
      <c r="I54" s="291"/>
      <c r="J54" s="291"/>
      <c r="K54" s="291"/>
      <c r="L54" s="291"/>
      <c r="M54" s="291"/>
      <c r="N54" s="292"/>
    </row>
    <row r="55" spans="2:14" ht="12">
      <c r="B55" s="276" t="s">
        <v>925</v>
      </c>
      <c r="C55" s="290">
        <v>239</v>
      </c>
      <c r="D55" s="291">
        <v>0</v>
      </c>
      <c r="E55" s="291">
        <v>0</v>
      </c>
      <c r="F55" s="291">
        <v>239</v>
      </c>
      <c r="G55" s="291">
        <v>209</v>
      </c>
      <c r="H55" s="291">
        <v>64</v>
      </c>
      <c r="I55" s="291">
        <v>19679</v>
      </c>
      <c r="J55" s="291">
        <v>0</v>
      </c>
      <c r="K55" s="291">
        <v>0</v>
      </c>
      <c r="L55" s="291">
        <v>19679</v>
      </c>
      <c r="M55" s="291">
        <v>15627</v>
      </c>
      <c r="N55" s="292">
        <v>3822</v>
      </c>
    </row>
    <row r="56" spans="2:14" ht="12">
      <c r="B56" s="276" t="s">
        <v>926</v>
      </c>
      <c r="C56" s="290">
        <v>430</v>
      </c>
      <c r="D56" s="291">
        <v>0</v>
      </c>
      <c r="E56" s="291">
        <v>1</v>
      </c>
      <c r="F56" s="291">
        <v>430</v>
      </c>
      <c r="G56" s="291">
        <v>238</v>
      </c>
      <c r="H56" s="291">
        <v>390</v>
      </c>
      <c r="I56" s="291">
        <v>45216</v>
      </c>
      <c r="J56" s="291">
        <v>0</v>
      </c>
      <c r="K56" s="291">
        <v>20</v>
      </c>
      <c r="L56" s="291">
        <v>45236</v>
      </c>
      <c r="M56" s="291">
        <v>17537</v>
      </c>
      <c r="N56" s="292">
        <v>27318</v>
      </c>
    </row>
    <row r="57" spans="2:14" ht="12">
      <c r="B57" s="276" t="s">
        <v>927</v>
      </c>
      <c r="C57" s="290">
        <v>690</v>
      </c>
      <c r="D57" s="291">
        <v>0</v>
      </c>
      <c r="E57" s="291">
        <v>0</v>
      </c>
      <c r="F57" s="291">
        <v>690</v>
      </c>
      <c r="G57" s="291">
        <v>446</v>
      </c>
      <c r="H57" s="291">
        <v>457</v>
      </c>
      <c r="I57" s="291">
        <v>64414</v>
      </c>
      <c r="J57" s="291">
        <v>0</v>
      </c>
      <c r="K57" s="291">
        <v>0</v>
      </c>
      <c r="L57" s="291">
        <v>64414</v>
      </c>
      <c r="M57" s="291">
        <v>30665</v>
      </c>
      <c r="N57" s="292">
        <v>32699</v>
      </c>
    </row>
    <row r="58" spans="2:14" ht="12">
      <c r="B58" s="276" t="s">
        <v>928</v>
      </c>
      <c r="C58" s="290">
        <v>832</v>
      </c>
      <c r="D58" s="291">
        <v>1</v>
      </c>
      <c r="E58" s="291">
        <v>26</v>
      </c>
      <c r="F58" s="291">
        <v>835</v>
      </c>
      <c r="G58" s="291">
        <v>629</v>
      </c>
      <c r="H58" s="291">
        <v>750</v>
      </c>
      <c r="I58" s="291">
        <v>108623</v>
      </c>
      <c r="J58" s="291">
        <v>200</v>
      </c>
      <c r="K58" s="291">
        <v>276</v>
      </c>
      <c r="L58" s="291">
        <v>108699</v>
      </c>
      <c r="M58" s="291">
        <v>45775</v>
      </c>
      <c r="N58" s="292">
        <v>61782</v>
      </c>
    </row>
    <row r="59" spans="2:14" ht="12">
      <c r="B59" s="276" t="s">
        <v>929</v>
      </c>
      <c r="C59" s="290">
        <v>59</v>
      </c>
      <c r="D59" s="291">
        <v>0</v>
      </c>
      <c r="E59" s="291">
        <v>0</v>
      </c>
      <c r="F59" s="291">
        <v>59</v>
      </c>
      <c r="G59" s="291">
        <v>46</v>
      </c>
      <c r="H59" s="291">
        <v>15</v>
      </c>
      <c r="I59" s="291">
        <v>5895</v>
      </c>
      <c r="J59" s="291">
        <v>0</v>
      </c>
      <c r="K59" s="291">
        <v>0</v>
      </c>
      <c r="L59" s="291">
        <v>5895</v>
      </c>
      <c r="M59" s="291">
        <v>4212</v>
      </c>
      <c r="N59" s="292">
        <v>1577</v>
      </c>
    </row>
    <row r="60" spans="2:14" ht="12">
      <c r="B60" s="276"/>
      <c r="C60" s="290"/>
      <c r="D60" s="291"/>
      <c r="E60" s="291"/>
      <c r="F60" s="291"/>
      <c r="G60" s="291"/>
      <c r="H60" s="291"/>
      <c r="I60" s="291"/>
      <c r="J60" s="291"/>
      <c r="K60" s="291"/>
      <c r="L60" s="291"/>
      <c r="M60" s="291"/>
      <c r="N60" s="292"/>
    </row>
    <row r="61" spans="2:14" ht="12">
      <c r="B61" s="276" t="s">
        <v>930</v>
      </c>
      <c r="C61" s="290">
        <v>1052</v>
      </c>
      <c r="D61" s="291">
        <v>1</v>
      </c>
      <c r="E61" s="291">
        <v>29</v>
      </c>
      <c r="F61" s="291">
        <v>1054</v>
      </c>
      <c r="G61" s="291">
        <v>902</v>
      </c>
      <c r="H61" s="291">
        <v>919</v>
      </c>
      <c r="I61" s="291">
        <v>351796</v>
      </c>
      <c r="J61" s="291">
        <v>100</v>
      </c>
      <c r="K61" s="291">
        <v>1215</v>
      </c>
      <c r="L61" s="291">
        <v>352911</v>
      </c>
      <c r="M61" s="291">
        <v>109963</v>
      </c>
      <c r="N61" s="292">
        <v>239829</v>
      </c>
    </row>
    <row r="62" spans="2:14" ht="12">
      <c r="B62" s="276" t="s">
        <v>931</v>
      </c>
      <c r="C62" s="290">
        <v>1504</v>
      </c>
      <c r="D62" s="291">
        <v>4</v>
      </c>
      <c r="E62" s="291">
        <v>25</v>
      </c>
      <c r="F62" s="291">
        <v>1510</v>
      </c>
      <c r="G62" s="291">
        <v>1213</v>
      </c>
      <c r="H62" s="291">
        <v>1150</v>
      </c>
      <c r="I62" s="291">
        <v>697587</v>
      </c>
      <c r="J62" s="291">
        <v>4877</v>
      </c>
      <c r="K62" s="291">
        <v>1242</v>
      </c>
      <c r="L62" s="291">
        <v>693952</v>
      </c>
      <c r="M62" s="291">
        <v>312194</v>
      </c>
      <c r="N62" s="292">
        <v>370448</v>
      </c>
    </row>
    <row r="63" spans="2:14" ht="12">
      <c r="B63" s="276" t="s">
        <v>932</v>
      </c>
      <c r="C63" s="290">
        <v>1791</v>
      </c>
      <c r="D63" s="291">
        <v>3</v>
      </c>
      <c r="E63" s="291">
        <v>18</v>
      </c>
      <c r="F63" s="291">
        <v>1792</v>
      </c>
      <c r="G63" s="291">
        <v>1563</v>
      </c>
      <c r="H63" s="291">
        <v>662</v>
      </c>
      <c r="I63" s="291">
        <v>231923</v>
      </c>
      <c r="J63" s="291">
        <v>162</v>
      </c>
      <c r="K63" s="291">
        <v>439</v>
      </c>
      <c r="L63" s="291">
        <v>232200</v>
      </c>
      <c r="M63" s="291">
        <v>182503</v>
      </c>
      <c r="N63" s="292">
        <v>45199</v>
      </c>
    </row>
    <row r="64" spans="2:14" ht="12">
      <c r="B64" s="276" t="s">
        <v>933</v>
      </c>
      <c r="C64" s="290">
        <v>999</v>
      </c>
      <c r="D64" s="291">
        <v>0</v>
      </c>
      <c r="E64" s="291">
        <v>16</v>
      </c>
      <c r="F64" s="291">
        <v>1001</v>
      </c>
      <c r="G64" s="291">
        <v>831</v>
      </c>
      <c r="H64" s="291">
        <v>458</v>
      </c>
      <c r="I64" s="291">
        <v>214773</v>
      </c>
      <c r="J64" s="291">
        <v>0</v>
      </c>
      <c r="K64" s="291">
        <v>800</v>
      </c>
      <c r="L64" s="291">
        <v>215573</v>
      </c>
      <c r="M64" s="291">
        <v>173278</v>
      </c>
      <c r="N64" s="292">
        <v>37878</v>
      </c>
    </row>
    <row r="65" spans="2:14" ht="12">
      <c r="B65" s="276" t="s">
        <v>934</v>
      </c>
      <c r="C65" s="290">
        <v>569</v>
      </c>
      <c r="D65" s="291">
        <v>2</v>
      </c>
      <c r="E65" s="291">
        <v>0</v>
      </c>
      <c r="F65" s="291">
        <v>569</v>
      </c>
      <c r="G65" s="291">
        <v>482</v>
      </c>
      <c r="H65" s="291">
        <v>380</v>
      </c>
      <c r="I65" s="291">
        <v>87538</v>
      </c>
      <c r="J65" s="291">
        <v>350</v>
      </c>
      <c r="K65" s="291">
        <v>0</v>
      </c>
      <c r="L65" s="291">
        <v>87188</v>
      </c>
      <c r="M65" s="291">
        <v>55361</v>
      </c>
      <c r="N65" s="292">
        <v>30145</v>
      </c>
    </row>
    <row r="66" spans="2:14" ht="12">
      <c r="B66" s="277" t="s">
        <v>935</v>
      </c>
      <c r="C66" s="293">
        <v>771</v>
      </c>
      <c r="D66" s="294">
        <v>0</v>
      </c>
      <c r="E66" s="294">
        <v>1</v>
      </c>
      <c r="F66" s="294">
        <v>771</v>
      </c>
      <c r="G66" s="294">
        <v>734</v>
      </c>
      <c r="H66" s="294">
        <v>390</v>
      </c>
      <c r="I66" s="294">
        <v>153197</v>
      </c>
      <c r="J66" s="294">
        <v>0</v>
      </c>
      <c r="K66" s="294">
        <v>80</v>
      </c>
      <c r="L66" s="294">
        <v>153277</v>
      </c>
      <c r="M66" s="294">
        <v>125250</v>
      </c>
      <c r="N66" s="295">
        <v>26571</v>
      </c>
    </row>
    <row r="67" spans="2:14" ht="12">
      <c r="B67" s="287" t="s">
        <v>1101</v>
      </c>
      <c r="C67" s="287"/>
      <c r="D67" s="287"/>
      <c r="E67" s="287"/>
      <c r="F67" s="287"/>
      <c r="G67" s="287"/>
      <c r="H67" s="287"/>
      <c r="I67" s="287"/>
      <c r="J67" s="287"/>
      <c r="K67" s="287"/>
      <c r="L67" s="287"/>
      <c r="M67" s="287"/>
      <c r="N67" s="287"/>
    </row>
    <row r="68" spans="2:14" ht="12">
      <c r="B68" s="287"/>
      <c r="C68" s="287"/>
      <c r="D68" s="287"/>
      <c r="E68" s="287"/>
      <c r="F68" s="287"/>
      <c r="G68" s="287"/>
      <c r="H68" s="287"/>
      <c r="I68" s="287"/>
      <c r="J68" s="287"/>
      <c r="K68" s="287"/>
      <c r="L68" s="287"/>
      <c r="M68" s="287"/>
      <c r="N68" s="287"/>
    </row>
    <row r="69" spans="2:14" ht="12">
      <c r="B69" s="287"/>
      <c r="C69" s="287"/>
      <c r="D69" s="287"/>
      <c r="E69" s="287"/>
      <c r="F69" s="287"/>
      <c r="G69" s="287"/>
      <c r="H69" s="287"/>
      <c r="I69" s="287"/>
      <c r="J69" s="287"/>
      <c r="K69" s="287"/>
      <c r="L69" s="287"/>
      <c r="M69" s="287"/>
      <c r="N69" s="287"/>
    </row>
    <row r="70" spans="2:14" ht="12">
      <c r="B70" s="287"/>
      <c r="C70" s="287"/>
      <c r="D70" s="287"/>
      <c r="E70" s="287"/>
      <c r="F70" s="287"/>
      <c r="G70" s="287"/>
      <c r="H70" s="287"/>
      <c r="I70" s="287"/>
      <c r="J70" s="287"/>
      <c r="K70" s="287"/>
      <c r="L70" s="287"/>
      <c r="M70" s="287"/>
      <c r="N70" s="287"/>
    </row>
    <row r="71" spans="2:14" ht="12">
      <c r="B71" s="287"/>
      <c r="C71" s="287"/>
      <c r="D71" s="287"/>
      <c r="E71" s="287"/>
      <c r="F71" s="287"/>
      <c r="G71" s="287"/>
      <c r="H71" s="287"/>
      <c r="I71" s="287"/>
      <c r="J71" s="287"/>
      <c r="K71" s="287"/>
      <c r="L71" s="287"/>
      <c r="M71" s="287"/>
      <c r="N71" s="287"/>
    </row>
    <row r="72" spans="2:14" ht="12">
      <c r="B72" s="287"/>
      <c r="C72" s="287"/>
      <c r="D72" s="287"/>
      <c r="E72" s="287"/>
      <c r="F72" s="287"/>
      <c r="G72" s="287"/>
      <c r="H72" s="287"/>
      <c r="I72" s="287"/>
      <c r="J72" s="287"/>
      <c r="K72" s="287"/>
      <c r="L72" s="287"/>
      <c r="M72" s="287"/>
      <c r="N72" s="287"/>
    </row>
    <row r="73" spans="2:14" ht="12">
      <c r="B73" s="287"/>
      <c r="C73" s="287"/>
      <c r="D73" s="287"/>
      <c r="E73" s="287"/>
      <c r="F73" s="287"/>
      <c r="G73" s="287"/>
      <c r="H73" s="287"/>
      <c r="I73" s="287"/>
      <c r="J73" s="287"/>
      <c r="K73" s="287"/>
      <c r="L73" s="287"/>
      <c r="M73" s="287"/>
      <c r="N73" s="287"/>
    </row>
    <row r="74" spans="2:14" ht="12">
      <c r="B74" s="287"/>
      <c r="C74" s="287"/>
      <c r="D74" s="287"/>
      <c r="E74" s="287"/>
      <c r="F74" s="287"/>
      <c r="G74" s="287"/>
      <c r="H74" s="287"/>
      <c r="I74" s="287"/>
      <c r="J74" s="287"/>
      <c r="K74" s="287"/>
      <c r="L74" s="287"/>
      <c r="M74" s="287"/>
      <c r="N74" s="287"/>
    </row>
    <row r="75" spans="2:14" ht="12">
      <c r="B75" s="287"/>
      <c r="C75" s="287"/>
      <c r="D75" s="287"/>
      <c r="E75" s="287"/>
      <c r="F75" s="287"/>
      <c r="G75" s="287"/>
      <c r="H75" s="287"/>
      <c r="I75" s="287"/>
      <c r="J75" s="287"/>
      <c r="K75" s="287"/>
      <c r="L75" s="287"/>
      <c r="M75" s="287"/>
      <c r="N75" s="287"/>
    </row>
    <row r="76" spans="2:14" ht="12">
      <c r="B76" s="287"/>
      <c r="C76" s="287"/>
      <c r="D76" s="287"/>
      <c r="E76" s="287"/>
      <c r="F76" s="287"/>
      <c r="G76" s="287"/>
      <c r="H76" s="287"/>
      <c r="I76" s="287"/>
      <c r="J76" s="287"/>
      <c r="K76" s="287"/>
      <c r="L76" s="287"/>
      <c r="M76" s="287"/>
      <c r="N76" s="287"/>
    </row>
    <row r="77" spans="2:14" ht="12">
      <c r="B77" s="287"/>
      <c r="C77" s="287"/>
      <c r="D77" s="287"/>
      <c r="E77" s="287"/>
      <c r="F77" s="287"/>
      <c r="G77" s="287"/>
      <c r="H77" s="287"/>
      <c r="I77" s="287"/>
      <c r="J77" s="287"/>
      <c r="K77" s="287"/>
      <c r="L77" s="287"/>
      <c r="M77" s="287"/>
      <c r="N77" s="287"/>
    </row>
    <row r="78" spans="2:14" ht="12">
      <c r="B78" s="287"/>
      <c r="C78" s="287"/>
      <c r="D78" s="287"/>
      <c r="E78" s="287"/>
      <c r="F78" s="287"/>
      <c r="G78" s="287"/>
      <c r="H78" s="287"/>
      <c r="I78" s="287"/>
      <c r="J78" s="287"/>
      <c r="K78" s="287"/>
      <c r="L78" s="287"/>
      <c r="M78" s="287"/>
      <c r="N78" s="287"/>
    </row>
    <row r="79" spans="2:14" ht="12">
      <c r="B79" s="287"/>
      <c r="C79" s="287"/>
      <c r="D79" s="287"/>
      <c r="E79" s="287"/>
      <c r="F79" s="287"/>
      <c r="G79" s="287"/>
      <c r="H79" s="287"/>
      <c r="I79" s="287"/>
      <c r="J79" s="287"/>
      <c r="K79" s="287"/>
      <c r="L79" s="287"/>
      <c r="M79" s="287"/>
      <c r="N79" s="287"/>
    </row>
    <row r="80" spans="2:14" ht="12">
      <c r="B80" s="287"/>
      <c r="C80" s="287"/>
      <c r="D80" s="287"/>
      <c r="E80" s="287"/>
      <c r="F80" s="287"/>
      <c r="G80" s="287"/>
      <c r="H80" s="287"/>
      <c r="I80" s="287"/>
      <c r="J80" s="287"/>
      <c r="K80" s="287"/>
      <c r="L80" s="287"/>
      <c r="M80" s="287"/>
      <c r="N80" s="287"/>
    </row>
    <row r="81" spans="2:14" ht="12">
      <c r="B81" s="287"/>
      <c r="C81" s="287"/>
      <c r="D81" s="287"/>
      <c r="E81" s="287"/>
      <c r="F81" s="287"/>
      <c r="G81" s="287"/>
      <c r="H81" s="287"/>
      <c r="I81" s="287"/>
      <c r="J81" s="287"/>
      <c r="K81" s="287"/>
      <c r="L81" s="287"/>
      <c r="M81" s="287"/>
      <c r="N81" s="287"/>
    </row>
    <row r="82" spans="2:14" ht="12">
      <c r="B82" s="287"/>
      <c r="C82" s="287"/>
      <c r="D82" s="287"/>
      <c r="E82" s="287"/>
      <c r="F82" s="287"/>
      <c r="G82" s="287"/>
      <c r="H82" s="287"/>
      <c r="I82" s="287"/>
      <c r="J82" s="287"/>
      <c r="K82" s="287"/>
      <c r="L82" s="287"/>
      <c r="M82" s="287"/>
      <c r="N82" s="287"/>
    </row>
    <row r="83" spans="2:14" ht="12">
      <c r="B83" s="287"/>
      <c r="C83" s="287"/>
      <c r="D83" s="287"/>
      <c r="E83" s="287"/>
      <c r="F83" s="287"/>
      <c r="G83" s="287"/>
      <c r="H83" s="287"/>
      <c r="I83" s="287"/>
      <c r="J83" s="287"/>
      <c r="K83" s="287"/>
      <c r="L83" s="287"/>
      <c r="M83" s="287"/>
      <c r="N83" s="287"/>
    </row>
    <row r="84" spans="2:14" ht="12">
      <c r="B84" s="287"/>
      <c r="C84" s="287"/>
      <c r="D84" s="287"/>
      <c r="E84" s="287"/>
      <c r="F84" s="287"/>
      <c r="G84" s="287"/>
      <c r="H84" s="287"/>
      <c r="I84" s="287"/>
      <c r="J84" s="287"/>
      <c r="K84" s="287"/>
      <c r="L84" s="287"/>
      <c r="M84" s="287"/>
      <c r="N84" s="287"/>
    </row>
    <row r="85" spans="2:14" ht="12">
      <c r="B85" s="287"/>
      <c r="C85" s="287"/>
      <c r="D85" s="287"/>
      <c r="E85" s="287"/>
      <c r="F85" s="287"/>
      <c r="G85" s="287"/>
      <c r="H85" s="287"/>
      <c r="I85" s="287"/>
      <c r="J85" s="287"/>
      <c r="K85" s="287"/>
      <c r="L85" s="287"/>
      <c r="M85" s="287"/>
      <c r="N85" s="287"/>
    </row>
    <row r="86" spans="2:14" ht="12">
      <c r="B86" s="287"/>
      <c r="C86" s="287"/>
      <c r="D86" s="287"/>
      <c r="E86" s="287"/>
      <c r="F86" s="287"/>
      <c r="G86" s="287"/>
      <c r="H86" s="287"/>
      <c r="I86" s="287"/>
      <c r="J86" s="287"/>
      <c r="K86" s="287"/>
      <c r="L86" s="287"/>
      <c r="M86" s="287"/>
      <c r="N86" s="287"/>
    </row>
    <row r="87" spans="2:14" ht="12">
      <c r="B87" s="287"/>
      <c r="C87" s="287"/>
      <c r="D87" s="287"/>
      <c r="E87" s="287"/>
      <c r="F87" s="287"/>
      <c r="G87" s="287"/>
      <c r="H87" s="287"/>
      <c r="I87" s="287"/>
      <c r="J87" s="287"/>
      <c r="K87" s="287"/>
      <c r="L87" s="287"/>
      <c r="M87" s="287"/>
      <c r="N87" s="287"/>
    </row>
    <row r="88" spans="2:14" ht="12">
      <c r="B88" s="287"/>
      <c r="C88" s="287"/>
      <c r="D88" s="287"/>
      <c r="E88" s="287"/>
      <c r="F88" s="287"/>
      <c r="G88" s="287"/>
      <c r="H88" s="287"/>
      <c r="I88" s="287"/>
      <c r="J88" s="287"/>
      <c r="K88" s="287"/>
      <c r="L88" s="287"/>
      <c r="M88" s="287"/>
      <c r="N88" s="287"/>
    </row>
    <row r="89" spans="2:14" ht="12">
      <c r="B89" s="287"/>
      <c r="C89" s="287"/>
      <c r="D89" s="287"/>
      <c r="E89" s="287"/>
      <c r="F89" s="287"/>
      <c r="G89" s="287"/>
      <c r="H89" s="287"/>
      <c r="I89" s="287"/>
      <c r="J89" s="287"/>
      <c r="K89" s="287"/>
      <c r="L89" s="287"/>
      <c r="M89" s="287"/>
      <c r="N89" s="287"/>
    </row>
    <row r="90" spans="2:14" ht="12">
      <c r="B90" s="287"/>
      <c r="C90" s="287"/>
      <c r="D90" s="287"/>
      <c r="E90" s="287"/>
      <c r="F90" s="287"/>
      <c r="G90" s="287"/>
      <c r="H90" s="287"/>
      <c r="I90" s="287"/>
      <c r="J90" s="287"/>
      <c r="K90" s="287"/>
      <c r="L90" s="287"/>
      <c r="M90" s="287"/>
      <c r="N90" s="287"/>
    </row>
    <row r="91" spans="2:14" ht="12">
      <c r="B91" s="287"/>
      <c r="C91" s="287"/>
      <c r="D91" s="287"/>
      <c r="E91" s="287"/>
      <c r="F91" s="287"/>
      <c r="G91" s="287"/>
      <c r="H91" s="287"/>
      <c r="I91" s="287"/>
      <c r="J91" s="287"/>
      <c r="K91" s="287"/>
      <c r="L91" s="287"/>
      <c r="M91" s="287"/>
      <c r="N91" s="287"/>
    </row>
    <row r="92" spans="2:14" ht="12">
      <c r="B92" s="287"/>
      <c r="C92" s="287"/>
      <c r="D92" s="287"/>
      <c r="E92" s="287"/>
      <c r="F92" s="287"/>
      <c r="G92" s="287"/>
      <c r="H92" s="287"/>
      <c r="I92" s="287"/>
      <c r="J92" s="287"/>
      <c r="K92" s="287"/>
      <c r="L92" s="287"/>
      <c r="M92" s="287"/>
      <c r="N92" s="287"/>
    </row>
    <row r="93" spans="2:14" ht="12">
      <c r="B93" s="287"/>
      <c r="C93" s="287"/>
      <c r="D93" s="287"/>
      <c r="E93" s="287"/>
      <c r="F93" s="287"/>
      <c r="G93" s="287"/>
      <c r="H93" s="287"/>
      <c r="I93" s="287"/>
      <c r="J93" s="287"/>
      <c r="K93" s="287"/>
      <c r="L93" s="287"/>
      <c r="M93" s="287"/>
      <c r="N93" s="287"/>
    </row>
    <row r="94" spans="2:14" ht="12">
      <c r="B94" s="287"/>
      <c r="C94" s="287"/>
      <c r="D94" s="287"/>
      <c r="E94" s="287"/>
      <c r="F94" s="287"/>
      <c r="G94" s="287"/>
      <c r="H94" s="287"/>
      <c r="I94" s="287"/>
      <c r="J94" s="287"/>
      <c r="K94" s="287"/>
      <c r="L94" s="287"/>
      <c r="M94" s="287"/>
      <c r="N94" s="287"/>
    </row>
    <row r="95" spans="2:14" ht="12">
      <c r="B95" s="287"/>
      <c r="C95" s="287"/>
      <c r="D95" s="287"/>
      <c r="E95" s="287"/>
      <c r="F95" s="287"/>
      <c r="G95" s="287"/>
      <c r="H95" s="287"/>
      <c r="I95" s="287"/>
      <c r="J95" s="287"/>
      <c r="K95" s="287"/>
      <c r="L95" s="287"/>
      <c r="M95" s="287"/>
      <c r="N95" s="287"/>
    </row>
    <row r="96" spans="2:14" ht="12">
      <c r="B96" s="287"/>
      <c r="C96" s="287"/>
      <c r="D96" s="287"/>
      <c r="E96" s="287"/>
      <c r="F96" s="287"/>
      <c r="G96" s="287"/>
      <c r="H96" s="287"/>
      <c r="I96" s="287"/>
      <c r="J96" s="287"/>
      <c r="K96" s="287"/>
      <c r="L96" s="287"/>
      <c r="M96" s="287"/>
      <c r="N96" s="287"/>
    </row>
    <row r="97" spans="2:14" ht="12">
      <c r="B97" s="287"/>
      <c r="C97" s="287"/>
      <c r="D97" s="287"/>
      <c r="E97" s="287"/>
      <c r="F97" s="287"/>
      <c r="G97" s="287"/>
      <c r="H97" s="287"/>
      <c r="I97" s="287"/>
      <c r="J97" s="287"/>
      <c r="K97" s="287"/>
      <c r="L97" s="287"/>
      <c r="M97" s="287"/>
      <c r="N97" s="287"/>
    </row>
    <row r="98" spans="2:14" ht="12">
      <c r="B98" s="287"/>
      <c r="C98" s="287"/>
      <c r="D98" s="287"/>
      <c r="E98" s="287"/>
      <c r="F98" s="287"/>
      <c r="G98" s="287"/>
      <c r="H98" s="287"/>
      <c r="I98" s="287"/>
      <c r="J98" s="287"/>
      <c r="K98" s="287"/>
      <c r="L98" s="287"/>
      <c r="M98" s="287"/>
      <c r="N98" s="287"/>
    </row>
    <row r="99" spans="2:14" ht="12">
      <c r="B99" s="287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</row>
    <row r="100" spans="2:14" ht="12">
      <c r="B100" s="287"/>
      <c r="C100" s="287"/>
      <c r="D100" s="287"/>
      <c r="E100" s="287"/>
      <c r="F100" s="287"/>
      <c r="G100" s="287"/>
      <c r="H100" s="287"/>
      <c r="I100" s="287"/>
      <c r="J100" s="287"/>
      <c r="K100" s="287"/>
      <c r="L100" s="287"/>
      <c r="M100" s="287"/>
      <c r="N100" s="287"/>
    </row>
    <row r="101" spans="2:14" ht="12">
      <c r="B101" s="287"/>
      <c r="C101" s="287"/>
      <c r="D101" s="287"/>
      <c r="E101" s="287"/>
      <c r="F101" s="287"/>
      <c r="G101" s="287"/>
      <c r="H101" s="287"/>
      <c r="I101" s="287"/>
      <c r="J101" s="287"/>
      <c r="K101" s="287"/>
      <c r="L101" s="287"/>
      <c r="M101" s="287"/>
      <c r="N101" s="287"/>
    </row>
    <row r="102" spans="2:14" ht="12">
      <c r="B102" s="287"/>
      <c r="C102" s="287"/>
      <c r="D102" s="287"/>
      <c r="E102" s="287"/>
      <c r="F102" s="287"/>
      <c r="G102" s="287"/>
      <c r="H102" s="287"/>
      <c r="I102" s="287"/>
      <c r="J102" s="287"/>
      <c r="K102" s="287"/>
      <c r="L102" s="287"/>
      <c r="M102" s="287"/>
      <c r="N102" s="287"/>
    </row>
    <row r="103" spans="2:14" ht="12">
      <c r="B103" s="287"/>
      <c r="C103" s="287"/>
      <c r="D103" s="287"/>
      <c r="E103" s="287"/>
      <c r="F103" s="287"/>
      <c r="G103" s="287"/>
      <c r="H103" s="287"/>
      <c r="I103" s="287"/>
      <c r="J103" s="287"/>
      <c r="K103" s="287"/>
      <c r="L103" s="287"/>
      <c r="M103" s="287"/>
      <c r="N103" s="287"/>
    </row>
    <row r="104" spans="2:14" ht="12">
      <c r="B104" s="287"/>
      <c r="C104" s="287"/>
      <c r="D104" s="287"/>
      <c r="E104" s="287"/>
      <c r="F104" s="287"/>
      <c r="G104" s="287"/>
      <c r="H104" s="287"/>
      <c r="I104" s="287"/>
      <c r="J104" s="287"/>
      <c r="K104" s="287"/>
      <c r="L104" s="287"/>
      <c r="M104" s="287"/>
      <c r="N104" s="287"/>
    </row>
    <row r="105" spans="2:14" ht="12">
      <c r="B105" s="287"/>
      <c r="C105" s="287"/>
      <c r="D105" s="287"/>
      <c r="E105" s="287"/>
      <c r="F105" s="287"/>
      <c r="G105" s="287"/>
      <c r="H105" s="287"/>
      <c r="I105" s="287"/>
      <c r="J105" s="287"/>
      <c r="K105" s="287"/>
      <c r="L105" s="287"/>
      <c r="M105" s="287"/>
      <c r="N105" s="287"/>
    </row>
    <row r="106" spans="2:14" ht="12">
      <c r="B106" s="287"/>
      <c r="C106" s="287"/>
      <c r="D106" s="287"/>
      <c r="E106" s="287"/>
      <c r="F106" s="287"/>
      <c r="G106" s="287"/>
      <c r="H106" s="287"/>
      <c r="I106" s="287"/>
      <c r="J106" s="287"/>
      <c r="K106" s="287"/>
      <c r="L106" s="287"/>
      <c r="M106" s="287"/>
      <c r="N106" s="287"/>
    </row>
    <row r="107" spans="2:14" ht="12">
      <c r="B107" s="287"/>
      <c r="C107" s="287"/>
      <c r="D107" s="287"/>
      <c r="E107" s="287"/>
      <c r="F107" s="287"/>
      <c r="G107" s="287"/>
      <c r="H107" s="287"/>
      <c r="I107" s="287"/>
      <c r="J107" s="287"/>
      <c r="K107" s="287"/>
      <c r="L107" s="287"/>
      <c r="M107" s="287"/>
      <c r="N107" s="287"/>
    </row>
    <row r="108" spans="2:14" ht="12">
      <c r="B108" s="287"/>
      <c r="C108" s="287"/>
      <c r="D108" s="287"/>
      <c r="E108" s="287"/>
      <c r="F108" s="287"/>
      <c r="G108" s="287"/>
      <c r="H108" s="287"/>
      <c r="I108" s="287"/>
      <c r="J108" s="287"/>
      <c r="K108" s="287"/>
      <c r="L108" s="287"/>
      <c r="M108" s="287"/>
      <c r="N108" s="287"/>
    </row>
    <row r="109" spans="2:14" ht="12">
      <c r="B109" s="287"/>
      <c r="C109" s="287"/>
      <c r="D109" s="287"/>
      <c r="E109" s="287"/>
      <c r="F109" s="287"/>
      <c r="G109" s="287"/>
      <c r="H109" s="287"/>
      <c r="I109" s="287"/>
      <c r="J109" s="287"/>
      <c r="K109" s="287"/>
      <c r="L109" s="287"/>
      <c r="M109" s="287"/>
      <c r="N109" s="287"/>
    </row>
    <row r="110" spans="2:14" ht="12">
      <c r="B110" s="287"/>
      <c r="C110" s="287"/>
      <c r="D110" s="287"/>
      <c r="E110" s="287"/>
      <c r="F110" s="287"/>
      <c r="G110" s="287"/>
      <c r="H110" s="287"/>
      <c r="I110" s="287"/>
      <c r="J110" s="287"/>
      <c r="K110" s="287"/>
      <c r="L110" s="287"/>
      <c r="M110" s="287"/>
      <c r="N110" s="287"/>
    </row>
    <row r="111" spans="2:14" ht="12">
      <c r="B111" s="287"/>
      <c r="C111" s="287"/>
      <c r="D111" s="287"/>
      <c r="E111" s="287"/>
      <c r="F111" s="287"/>
      <c r="G111" s="287"/>
      <c r="H111" s="287"/>
      <c r="I111" s="287"/>
      <c r="J111" s="287"/>
      <c r="K111" s="287"/>
      <c r="L111" s="287"/>
      <c r="M111" s="287"/>
      <c r="N111" s="287"/>
    </row>
    <row r="112" spans="2:14" ht="12">
      <c r="B112" s="287"/>
      <c r="C112" s="287"/>
      <c r="D112" s="287"/>
      <c r="E112" s="287"/>
      <c r="F112" s="287"/>
      <c r="G112" s="287"/>
      <c r="H112" s="287"/>
      <c r="I112" s="287"/>
      <c r="J112" s="287"/>
      <c r="K112" s="287"/>
      <c r="L112" s="287"/>
      <c r="M112" s="287"/>
      <c r="N112" s="287"/>
    </row>
    <row r="113" spans="2:14" ht="12">
      <c r="B113" s="287"/>
      <c r="C113" s="287"/>
      <c r="D113" s="287"/>
      <c r="E113" s="287"/>
      <c r="F113" s="287"/>
      <c r="G113" s="287"/>
      <c r="H113" s="287"/>
      <c r="I113" s="287"/>
      <c r="J113" s="287"/>
      <c r="K113" s="287"/>
      <c r="L113" s="287"/>
      <c r="M113" s="287"/>
      <c r="N113" s="287"/>
    </row>
    <row r="114" spans="2:14" ht="12">
      <c r="B114" s="287"/>
      <c r="C114" s="287"/>
      <c r="D114" s="287"/>
      <c r="E114" s="287"/>
      <c r="F114" s="287"/>
      <c r="G114" s="287"/>
      <c r="H114" s="287"/>
      <c r="I114" s="287"/>
      <c r="J114" s="287"/>
      <c r="K114" s="287"/>
      <c r="L114" s="287"/>
      <c r="M114" s="287"/>
      <c r="N114" s="287"/>
    </row>
    <row r="115" spans="2:14" ht="12">
      <c r="B115" s="287"/>
      <c r="C115" s="287"/>
      <c r="D115" s="287"/>
      <c r="E115" s="287"/>
      <c r="F115" s="287"/>
      <c r="G115" s="287"/>
      <c r="H115" s="287"/>
      <c r="I115" s="287"/>
      <c r="J115" s="287"/>
      <c r="K115" s="287"/>
      <c r="L115" s="287"/>
      <c r="M115" s="287"/>
      <c r="N115" s="287"/>
    </row>
    <row r="116" spans="2:14" ht="12">
      <c r="B116" s="287"/>
      <c r="C116" s="287"/>
      <c r="D116" s="287"/>
      <c r="E116" s="287"/>
      <c r="F116" s="287"/>
      <c r="G116" s="287"/>
      <c r="H116" s="287"/>
      <c r="I116" s="287"/>
      <c r="J116" s="287"/>
      <c r="K116" s="287"/>
      <c r="L116" s="287"/>
      <c r="M116" s="287"/>
      <c r="N116" s="287"/>
    </row>
    <row r="117" spans="2:14" ht="12">
      <c r="B117" s="287"/>
      <c r="C117" s="287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87"/>
    </row>
    <row r="118" spans="2:14" ht="12">
      <c r="B118" s="287"/>
      <c r="C118" s="287"/>
      <c r="D118" s="287"/>
      <c r="E118" s="287"/>
      <c r="F118" s="287"/>
      <c r="G118" s="287"/>
      <c r="H118" s="287"/>
      <c r="I118" s="287"/>
      <c r="J118" s="287"/>
      <c r="K118" s="287"/>
      <c r="L118" s="287"/>
      <c r="M118" s="287"/>
      <c r="N118" s="287"/>
    </row>
  </sheetData>
  <mergeCells count="17">
    <mergeCell ref="M6:M7"/>
    <mergeCell ref="N6:N7"/>
    <mergeCell ref="M2:M3"/>
    <mergeCell ref="C4:C7"/>
    <mergeCell ref="D4:D7"/>
    <mergeCell ref="E4:E7"/>
    <mergeCell ref="F4:H4"/>
    <mergeCell ref="B4:B7"/>
    <mergeCell ref="I4:N4"/>
    <mergeCell ref="F5:F7"/>
    <mergeCell ref="G5:G7"/>
    <mergeCell ref="H5:H7"/>
    <mergeCell ref="I5:I7"/>
    <mergeCell ref="J5:J7"/>
    <mergeCell ref="K5:K7"/>
    <mergeCell ref="L5:L7"/>
    <mergeCell ref="M5:N5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Q127"/>
  <sheetViews>
    <sheetView workbookViewId="0" topLeftCell="A1">
      <selection activeCell="A1" sqref="A1"/>
    </sheetView>
  </sheetViews>
  <sheetFormatPr defaultColWidth="9.00390625" defaultRowHeight="15" customHeight="1"/>
  <cols>
    <col min="1" max="1" width="9.75390625" style="296" customWidth="1"/>
    <col min="2" max="2" width="10.625" style="296" customWidth="1"/>
    <col min="3" max="3" width="8.75390625" style="296" customWidth="1"/>
    <col min="4" max="5" width="10.625" style="296" customWidth="1"/>
    <col min="6" max="6" width="10.625" style="297" customWidth="1"/>
    <col min="7" max="7" width="7.875" style="297" customWidth="1"/>
    <col min="8" max="9" width="10.625" style="297" customWidth="1"/>
    <col min="10" max="11" width="9.625" style="296" customWidth="1"/>
    <col min="12" max="17" width="8.125" style="296" customWidth="1"/>
    <col min="18" max="16384" width="9.00390625" style="296" customWidth="1"/>
  </cols>
  <sheetData>
    <row r="1" ht="9" customHeight="1"/>
    <row r="2" ht="13.5" customHeight="1">
      <c r="A2" s="298" t="s">
        <v>59</v>
      </c>
    </row>
    <row r="3" ht="13.5" customHeight="1">
      <c r="A3" s="299"/>
    </row>
    <row r="4" spans="2:12" ht="13.5" customHeight="1" thickBot="1">
      <c r="B4" s="300"/>
      <c r="F4" s="301"/>
      <c r="G4" s="301"/>
      <c r="H4" s="301"/>
      <c r="I4" s="302" t="s">
        <v>1106</v>
      </c>
      <c r="L4" s="300"/>
    </row>
    <row r="5" spans="1:17" ht="13.5" customHeight="1" thickTop="1">
      <c r="A5" s="1386" t="s">
        <v>1020</v>
      </c>
      <c r="B5" s="303" t="s">
        <v>1103</v>
      </c>
      <c r="C5" s="303"/>
      <c r="D5" s="304"/>
      <c r="E5" s="304"/>
      <c r="F5" s="305" t="s">
        <v>1104</v>
      </c>
      <c r="G5" s="306"/>
      <c r="H5" s="306"/>
      <c r="I5" s="306"/>
      <c r="J5" s="300"/>
      <c r="K5" s="307"/>
      <c r="L5" s="307"/>
      <c r="M5" s="307"/>
      <c r="N5" s="307"/>
      <c r="O5" s="300"/>
      <c r="P5" s="300"/>
      <c r="Q5" s="300"/>
    </row>
    <row r="6" spans="1:17" ht="25.5" customHeight="1">
      <c r="A6" s="1387"/>
      <c r="B6" s="308" t="s">
        <v>1105</v>
      </c>
      <c r="C6" s="309" t="s">
        <v>1107</v>
      </c>
      <c r="D6" s="310" t="s">
        <v>1108</v>
      </c>
      <c r="E6" s="310" t="s">
        <v>1109</v>
      </c>
      <c r="F6" s="311" t="s">
        <v>1105</v>
      </c>
      <c r="G6" s="309" t="s">
        <v>1107</v>
      </c>
      <c r="H6" s="310" t="s">
        <v>1110</v>
      </c>
      <c r="I6" s="312" t="s">
        <v>1109</v>
      </c>
      <c r="J6" s="313"/>
      <c r="K6" s="313"/>
      <c r="L6" s="300"/>
      <c r="M6" s="314"/>
      <c r="N6" s="300"/>
      <c r="O6" s="314"/>
      <c r="P6" s="300"/>
      <c r="Q6" s="314"/>
    </row>
    <row r="7" spans="1:17" ht="6.75" customHeight="1">
      <c r="A7" s="315"/>
      <c r="B7" s="316"/>
      <c r="C7" s="317"/>
      <c r="D7" s="313"/>
      <c r="E7" s="313"/>
      <c r="F7" s="318"/>
      <c r="G7" s="319"/>
      <c r="H7" s="319"/>
      <c r="I7" s="320"/>
      <c r="J7" s="313"/>
      <c r="K7" s="313"/>
      <c r="L7" s="300"/>
      <c r="M7" s="314"/>
      <c r="N7" s="300"/>
      <c r="O7" s="314"/>
      <c r="P7" s="300"/>
      <c r="Q7" s="314"/>
    </row>
    <row r="8" spans="1:17" ht="12" customHeight="1">
      <c r="A8" s="315" t="s">
        <v>1111</v>
      </c>
      <c r="B8" s="321">
        <v>107300</v>
      </c>
      <c r="C8" s="322">
        <v>532</v>
      </c>
      <c r="D8" s="322">
        <v>570800</v>
      </c>
      <c r="E8" s="322">
        <v>102</v>
      </c>
      <c r="F8" s="322">
        <v>1440</v>
      </c>
      <c r="G8" s="322">
        <v>244</v>
      </c>
      <c r="H8" s="322">
        <v>3510</v>
      </c>
      <c r="I8" s="323">
        <v>97</v>
      </c>
      <c r="J8" s="313"/>
      <c r="K8" s="313"/>
      <c r="L8" s="300"/>
      <c r="M8" s="314"/>
      <c r="N8" s="300"/>
      <c r="O8" s="314"/>
      <c r="P8" s="300"/>
      <c r="Q8" s="314"/>
    </row>
    <row r="9" spans="1:17" ht="12" customHeight="1">
      <c r="A9" s="324" t="s">
        <v>1112</v>
      </c>
      <c r="B9" s="321">
        <v>100200</v>
      </c>
      <c r="C9" s="322">
        <v>577</v>
      </c>
      <c r="D9" s="322">
        <v>578200</v>
      </c>
      <c r="E9" s="322">
        <v>108</v>
      </c>
      <c r="F9" s="322">
        <v>777</v>
      </c>
      <c r="G9" s="322">
        <v>240</v>
      </c>
      <c r="H9" s="322">
        <v>1860</v>
      </c>
      <c r="I9" s="323">
        <v>96</v>
      </c>
      <c r="J9" s="313"/>
      <c r="K9" s="313"/>
      <c r="L9" s="300"/>
      <c r="M9" s="314"/>
      <c r="N9" s="300"/>
      <c r="O9" s="314"/>
      <c r="P9" s="300"/>
      <c r="Q9" s="314"/>
    </row>
    <row r="10" spans="1:17" ht="12" customHeight="1">
      <c r="A10" s="324" t="s">
        <v>53</v>
      </c>
      <c r="B10" s="321">
        <v>98400</v>
      </c>
      <c r="C10" s="322">
        <v>500</v>
      </c>
      <c r="D10" s="322">
        <v>492000</v>
      </c>
      <c r="E10" s="322">
        <v>90</v>
      </c>
      <c r="F10" s="322">
        <v>425</v>
      </c>
      <c r="G10" s="322">
        <v>225</v>
      </c>
      <c r="H10" s="322">
        <v>956</v>
      </c>
      <c r="I10" s="323">
        <v>90</v>
      </c>
      <c r="J10" s="313"/>
      <c r="K10" s="313"/>
      <c r="L10" s="300"/>
      <c r="M10" s="314"/>
      <c r="N10" s="300"/>
      <c r="O10" s="314"/>
      <c r="P10" s="300"/>
      <c r="Q10" s="314"/>
    </row>
    <row r="11" spans="1:17" ht="12" customHeight="1">
      <c r="A11" s="324" t="s">
        <v>54</v>
      </c>
      <c r="B11" s="321">
        <v>98500</v>
      </c>
      <c r="C11" s="322">
        <v>529</v>
      </c>
      <c r="D11" s="322">
        <v>521100</v>
      </c>
      <c r="E11" s="322">
        <v>95</v>
      </c>
      <c r="F11" s="322">
        <v>350</v>
      </c>
      <c r="G11" s="322">
        <v>230</v>
      </c>
      <c r="H11" s="322">
        <v>805</v>
      </c>
      <c r="I11" s="323">
        <v>92</v>
      </c>
      <c r="J11" s="313"/>
      <c r="K11" s="313"/>
      <c r="L11" s="300"/>
      <c r="M11" s="314"/>
      <c r="N11" s="300"/>
      <c r="O11" s="314"/>
      <c r="P11" s="300"/>
      <c r="Q11" s="314"/>
    </row>
    <row r="12" spans="1:17" ht="12" customHeight="1">
      <c r="A12" s="324" t="s">
        <v>55</v>
      </c>
      <c r="B12" s="321">
        <v>97400</v>
      </c>
      <c r="C12" s="322">
        <v>563</v>
      </c>
      <c r="D12" s="322">
        <v>548400</v>
      </c>
      <c r="E12" s="322">
        <v>103</v>
      </c>
      <c r="F12" s="322">
        <v>256</v>
      </c>
      <c r="G12" s="322">
        <v>85</v>
      </c>
      <c r="H12" s="322">
        <v>218</v>
      </c>
      <c r="I12" s="323">
        <v>35</v>
      </c>
      <c r="J12" s="313"/>
      <c r="K12" s="313"/>
      <c r="L12" s="300"/>
      <c r="M12" s="314"/>
      <c r="N12" s="300"/>
      <c r="O12" s="314"/>
      <c r="P12" s="300"/>
      <c r="Q12" s="314"/>
    </row>
    <row r="13" spans="1:17" ht="6.75" customHeight="1">
      <c r="A13" s="325"/>
      <c r="B13" s="322"/>
      <c r="C13" s="322"/>
      <c r="D13" s="322"/>
      <c r="E13" s="322"/>
      <c r="F13" s="322"/>
      <c r="G13" s="322"/>
      <c r="H13" s="322"/>
      <c r="I13" s="323"/>
      <c r="J13" s="313"/>
      <c r="K13" s="313"/>
      <c r="L13" s="300"/>
      <c r="M13" s="314"/>
      <c r="N13" s="300"/>
      <c r="O13" s="314"/>
      <c r="P13" s="300"/>
      <c r="Q13" s="314"/>
    </row>
    <row r="14" spans="1:17" s="332" customFormat="1" ht="12" customHeight="1">
      <c r="A14" s="324" t="s">
        <v>56</v>
      </c>
      <c r="B14" s="326">
        <v>100300</v>
      </c>
      <c r="C14" s="327">
        <v>566</v>
      </c>
      <c r="D14" s="327">
        <v>567700</v>
      </c>
      <c r="E14" s="327">
        <v>103</v>
      </c>
      <c r="F14" s="327">
        <v>196</v>
      </c>
      <c r="G14" s="327">
        <v>261</v>
      </c>
      <c r="H14" s="327">
        <v>512</v>
      </c>
      <c r="I14" s="328">
        <v>110</v>
      </c>
      <c r="J14" s="329"/>
      <c r="K14" s="329"/>
      <c r="L14" s="330"/>
      <c r="M14" s="331"/>
      <c r="N14" s="330"/>
      <c r="O14" s="331"/>
      <c r="P14" s="330"/>
      <c r="Q14" s="331"/>
    </row>
    <row r="15" spans="1:17" s="332" customFormat="1" ht="9.75" customHeight="1">
      <c r="A15" s="333"/>
      <c r="B15" s="326"/>
      <c r="C15" s="327"/>
      <c r="D15" s="327"/>
      <c r="E15" s="327"/>
      <c r="F15" s="327"/>
      <c r="G15" s="327"/>
      <c r="H15" s="327"/>
      <c r="I15" s="328"/>
      <c r="J15" s="329"/>
      <c r="K15" s="329"/>
      <c r="L15" s="330"/>
      <c r="M15" s="331"/>
      <c r="N15" s="330"/>
      <c r="O15" s="331"/>
      <c r="P15" s="330"/>
      <c r="Q15" s="331"/>
    </row>
    <row r="16" spans="1:17" s="332" customFormat="1" ht="12" customHeight="1">
      <c r="A16" s="333" t="s">
        <v>1021</v>
      </c>
      <c r="B16" s="104">
        <v>27000</v>
      </c>
      <c r="C16" s="105">
        <v>588</v>
      </c>
      <c r="D16" s="105">
        <v>158800</v>
      </c>
      <c r="E16" s="105">
        <v>104</v>
      </c>
      <c r="F16" s="105">
        <v>75</v>
      </c>
      <c r="G16" s="105">
        <v>296</v>
      </c>
      <c r="H16" s="105">
        <v>222</v>
      </c>
      <c r="I16" s="334">
        <v>110</v>
      </c>
      <c r="J16" s="335"/>
      <c r="K16" s="335"/>
      <c r="L16" s="336"/>
      <c r="M16" s="336"/>
      <c r="N16" s="335"/>
      <c r="O16" s="335"/>
      <c r="P16" s="335"/>
      <c r="Q16" s="335"/>
    </row>
    <row r="17" spans="1:17" s="332" customFormat="1" ht="12" customHeight="1">
      <c r="A17" s="333" t="s">
        <v>1022</v>
      </c>
      <c r="B17" s="104">
        <v>15000</v>
      </c>
      <c r="C17" s="105">
        <v>498</v>
      </c>
      <c r="D17" s="105">
        <v>74700</v>
      </c>
      <c r="E17" s="105">
        <v>101</v>
      </c>
      <c r="F17" s="337">
        <v>26</v>
      </c>
      <c r="G17" s="105">
        <v>298</v>
      </c>
      <c r="H17" s="337">
        <v>77</v>
      </c>
      <c r="I17" s="334">
        <v>113</v>
      </c>
      <c r="J17" s="335"/>
      <c r="K17" s="335"/>
      <c r="L17" s="336"/>
      <c r="M17" s="336"/>
      <c r="N17" s="335"/>
      <c r="O17" s="335"/>
      <c r="P17" s="335"/>
      <c r="Q17" s="335"/>
    </row>
    <row r="18" spans="1:17" s="332" customFormat="1" ht="12" customHeight="1">
      <c r="A18" s="333" t="s">
        <v>1023</v>
      </c>
      <c r="B18" s="104">
        <v>22100</v>
      </c>
      <c r="C18" s="105">
        <v>573</v>
      </c>
      <c r="D18" s="105">
        <v>126600</v>
      </c>
      <c r="E18" s="105">
        <v>102</v>
      </c>
      <c r="F18" s="105">
        <v>78</v>
      </c>
      <c r="G18" s="105">
        <v>218</v>
      </c>
      <c r="H18" s="105">
        <v>170</v>
      </c>
      <c r="I18" s="334">
        <v>104</v>
      </c>
      <c r="J18" s="335"/>
      <c r="K18" s="335"/>
      <c r="L18" s="336"/>
      <c r="M18" s="336"/>
      <c r="N18" s="335"/>
      <c r="O18" s="335"/>
      <c r="P18" s="335"/>
      <c r="Q18" s="335"/>
    </row>
    <row r="19" spans="1:17" s="332" customFormat="1" ht="12" customHeight="1">
      <c r="A19" s="333" t="s">
        <v>1024</v>
      </c>
      <c r="B19" s="104">
        <v>36200</v>
      </c>
      <c r="C19" s="105">
        <v>573</v>
      </c>
      <c r="D19" s="105">
        <v>207600</v>
      </c>
      <c r="E19" s="105">
        <v>104</v>
      </c>
      <c r="F19" s="105">
        <v>17</v>
      </c>
      <c r="G19" s="105">
        <v>247</v>
      </c>
      <c r="H19" s="105">
        <v>42</v>
      </c>
      <c r="I19" s="334">
        <v>110</v>
      </c>
      <c r="J19" s="335"/>
      <c r="K19" s="335"/>
      <c r="L19" s="336"/>
      <c r="M19" s="336"/>
      <c r="N19" s="335"/>
      <c r="O19" s="335"/>
      <c r="P19" s="335"/>
      <c r="Q19" s="335"/>
    </row>
    <row r="20" spans="1:17" s="332" customFormat="1" ht="7.5" customHeight="1">
      <c r="A20" s="333"/>
      <c r="B20" s="105"/>
      <c r="C20" s="105"/>
      <c r="D20" s="105"/>
      <c r="E20" s="105"/>
      <c r="F20" s="105"/>
      <c r="G20" s="105"/>
      <c r="H20" s="105"/>
      <c r="I20" s="334"/>
      <c r="J20" s="335"/>
      <c r="K20" s="335"/>
      <c r="L20" s="336"/>
      <c r="M20" s="336"/>
      <c r="N20" s="335"/>
      <c r="O20" s="335"/>
      <c r="P20" s="335"/>
      <c r="Q20" s="335"/>
    </row>
    <row r="21" spans="1:17" ht="12" customHeight="1">
      <c r="A21" s="338" t="s">
        <v>892</v>
      </c>
      <c r="B21" s="339">
        <v>5430</v>
      </c>
      <c r="C21" s="339">
        <v>630</v>
      </c>
      <c r="D21" s="339">
        <v>34200</v>
      </c>
      <c r="E21" s="339">
        <v>109</v>
      </c>
      <c r="F21" s="340">
        <v>0</v>
      </c>
      <c r="G21" s="340">
        <v>0</v>
      </c>
      <c r="H21" s="340">
        <v>0</v>
      </c>
      <c r="I21" s="341">
        <v>0</v>
      </c>
      <c r="J21" s="342"/>
      <c r="K21" s="342"/>
      <c r="L21" s="343"/>
      <c r="M21" s="343"/>
      <c r="N21" s="342"/>
      <c r="O21" s="342"/>
      <c r="P21" s="342"/>
      <c r="Q21" s="342"/>
    </row>
    <row r="22" spans="1:17" ht="12" customHeight="1">
      <c r="A22" s="338" t="s">
        <v>893</v>
      </c>
      <c r="B22" s="339">
        <v>4210</v>
      </c>
      <c r="C22" s="339">
        <v>582</v>
      </c>
      <c r="D22" s="339">
        <v>24500</v>
      </c>
      <c r="E22" s="339">
        <v>105</v>
      </c>
      <c r="F22" s="340">
        <v>76</v>
      </c>
      <c r="G22" s="340">
        <v>218</v>
      </c>
      <c r="H22" s="340">
        <v>166</v>
      </c>
      <c r="I22" s="344">
        <v>104</v>
      </c>
      <c r="J22" s="342"/>
      <c r="K22" s="342"/>
      <c r="L22" s="343"/>
      <c r="M22" s="300"/>
      <c r="N22" s="342"/>
      <c r="O22" s="342"/>
      <c r="P22" s="342"/>
      <c r="Q22" s="342"/>
    </row>
    <row r="23" spans="1:17" ht="12" customHeight="1">
      <c r="A23" s="338" t="s">
        <v>894</v>
      </c>
      <c r="B23" s="339">
        <v>6140</v>
      </c>
      <c r="C23" s="339">
        <v>579</v>
      </c>
      <c r="D23" s="339">
        <v>35600</v>
      </c>
      <c r="E23" s="339">
        <v>104</v>
      </c>
      <c r="F23" s="340">
        <v>0</v>
      </c>
      <c r="G23" s="340">
        <v>0</v>
      </c>
      <c r="H23" s="340">
        <v>0</v>
      </c>
      <c r="I23" s="341">
        <v>0</v>
      </c>
      <c r="J23" s="342"/>
      <c r="K23" s="342"/>
      <c r="L23" s="343"/>
      <c r="M23" s="300"/>
      <c r="N23" s="342"/>
      <c r="O23" s="342"/>
      <c r="P23" s="342"/>
      <c r="Q23" s="342"/>
    </row>
    <row r="24" spans="1:17" ht="12" customHeight="1">
      <c r="A24" s="338" t="s">
        <v>895</v>
      </c>
      <c r="B24" s="339">
        <v>7410</v>
      </c>
      <c r="C24" s="339">
        <v>598</v>
      </c>
      <c r="D24" s="339">
        <v>44300</v>
      </c>
      <c r="E24" s="339">
        <v>106</v>
      </c>
      <c r="F24" s="345">
        <v>0</v>
      </c>
      <c r="G24" s="340">
        <v>200</v>
      </c>
      <c r="H24" s="345">
        <v>0</v>
      </c>
      <c r="I24" s="341">
        <v>95</v>
      </c>
      <c r="J24" s="342"/>
      <c r="K24" s="342"/>
      <c r="L24" s="343"/>
      <c r="M24" s="300"/>
      <c r="N24" s="342"/>
      <c r="O24" s="342"/>
      <c r="P24" s="342"/>
      <c r="Q24" s="342"/>
    </row>
    <row r="25" spans="1:17" ht="12" customHeight="1">
      <c r="A25" s="338" t="s">
        <v>896</v>
      </c>
      <c r="B25" s="339">
        <v>4560</v>
      </c>
      <c r="C25" s="339">
        <v>529</v>
      </c>
      <c r="D25" s="339">
        <v>24100</v>
      </c>
      <c r="E25" s="339">
        <v>104</v>
      </c>
      <c r="F25" s="345">
        <v>10</v>
      </c>
      <c r="G25" s="340">
        <v>330</v>
      </c>
      <c r="H25" s="345">
        <v>33</v>
      </c>
      <c r="I25" s="344">
        <v>110</v>
      </c>
      <c r="J25" s="342"/>
      <c r="K25" s="342"/>
      <c r="L25" s="343"/>
      <c r="M25" s="300"/>
      <c r="N25" s="342"/>
      <c r="O25" s="342"/>
      <c r="P25" s="342"/>
      <c r="Q25" s="342"/>
    </row>
    <row r="26" spans="1:17" ht="7.5" customHeight="1">
      <c r="A26" s="338"/>
      <c r="B26" s="339"/>
      <c r="C26" s="339"/>
      <c r="D26" s="339"/>
      <c r="E26" s="339"/>
      <c r="F26" s="345"/>
      <c r="G26" s="340"/>
      <c r="H26" s="345"/>
      <c r="I26" s="344"/>
      <c r="J26" s="342"/>
      <c r="K26" s="342"/>
      <c r="L26" s="343"/>
      <c r="M26" s="300"/>
      <c r="N26" s="342"/>
      <c r="O26" s="342"/>
      <c r="P26" s="342"/>
      <c r="Q26" s="342"/>
    </row>
    <row r="27" spans="1:17" ht="12" customHeight="1">
      <c r="A27" s="338" t="s">
        <v>897</v>
      </c>
      <c r="B27" s="339">
        <v>2320</v>
      </c>
      <c r="C27" s="339">
        <v>629</v>
      </c>
      <c r="D27" s="339">
        <v>14600</v>
      </c>
      <c r="E27" s="339">
        <v>105</v>
      </c>
      <c r="F27" s="345">
        <v>0</v>
      </c>
      <c r="G27" s="340">
        <v>290</v>
      </c>
      <c r="H27" s="345">
        <v>0</v>
      </c>
      <c r="I27" s="341">
        <v>115</v>
      </c>
      <c r="J27" s="342"/>
      <c r="K27" s="342"/>
      <c r="L27" s="343"/>
      <c r="M27" s="300"/>
      <c r="N27" s="342"/>
      <c r="O27" s="342"/>
      <c r="P27" s="342"/>
      <c r="Q27" s="342"/>
    </row>
    <row r="28" spans="1:17" ht="12" customHeight="1">
      <c r="A28" s="338" t="s">
        <v>898</v>
      </c>
      <c r="B28" s="339">
        <v>1510</v>
      </c>
      <c r="C28" s="339">
        <v>588</v>
      </c>
      <c r="D28" s="339">
        <v>8890</v>
      </c>
      <c r="E28" s="339">
        <v>108</v>
      </c>
      <c r="F28" s="340">
        <v>0</v>
      </c>
      <c r="G28" s="340">
        <v>0</v>
      </c>
      <c r="H28" s="340">
        <v>0</v>
      </c>
      <c r="I28" s="341">
        <v>0</v>
      </c>
      <c r="J28" s="342"/>
      <c r="K28" s="342"/>
      <c r="L28" s="343"/>
      <c r="M28" s="300"/>
      <c r="N28" s="342"/>
      <c r="O28" s="342"/>
      <c r="P28" s="342"/>
      <c r="Q28" s="342"/>
    </row>
    <row r="29" spans="1:17" ht="12" customHeight="1">
      <c r="A29" s="338" t="s">
        <v>899</v>
      </c>
      <c r="B29" s="339">
        <v>2950</v>
      </c>
      <c r="C29" s="339">
        <v>564</v>
      </c>
      <c r="D29" s="339">
        <v>16600</v>
      </c>
      <c r="E29" s="339">
        <v>101</v>
      </c>
      <c r="F29" s="340">
        <v>12</v>
      </c>
      <c r="G29" s="340">
        <v>279</v>
      </c>
      <c r="H29" s="340">
        <v>33</v>
      </c>
      <c r="I29" s="341">
        <v>106</v>
      </c>
      <c r="J29" s="342"/>
      <c r="K29" s="342"/>
      <c r="L29" s="343"/>
      <c r="M29" s="300"/>
      <c r="N29" s="342"/>
      <c r="O29" s="342"/>
      <c r="P29" s="342"/>
      <c r="Q29" s="342"/>
    </row>
    <row r="30" spans="1:17" ht="12" customHeight="1">
      <c r="A30" s="338" t="s">
        <v>900</v>
      </c>
      <c r="B30" s="339">
        <v>3020</v>
      </c>
      <c r="C30" s="339">
        <v>570</v>
      </c>
      <c r="D30" s="339">
        <v>17200</v>
      </c>
      <c r="E30" s="339">
        <v>103</v>
      </c>
      <c r="F30" s="340">
        <v>0</v>
      </c>
      <c r="G30" s="340">
        <v>0</v>
      </c>
      <c r="H30" s="340">
        <v>0</v>
      </c>
      <c r="I30" s="341">
        <v>0</v>
      </c>
      <c r="J30" s="342"/>
      <c r="K30" s="342"/>
      <c r="L30" s="343"/>
      <c r="M30" s="300"/>
      <c r="N30" s="342"/>
      <c r="O30" s="342"/>
      <c r="P30" s="342"/>
      <c r="Q30" s="342"/>
    </row>
    <row r="31" spans="1:17" ht="12" customHeight="1">
      <c r="A31" s="338" t="s">
        <v>901</v>
      </c>
      <c r="B31" s="339">
        <v>2130</v>
      </c>
      <c r="C31" s="339">
        <v>632</v>
      </c>
      <c r="D31" s="339">
        <v>13500</v>
      </c>
      <c r="E31" s="339">
        <v>106</v>
      </c>
      <c r="F31" s="345">
        <v>1</v>
      </c>
      <c r="G31" s="340">
        <v>215</v>
      </c>
      <c r="H31" s="345">
        <v>2</v>
      </c>
      <c r="I31" s="341">
        <v>103</v>
      </c>
      <c r="J31" s="342"/>
      <c r="K31" s="342"/>
      <c r="L31" s="343"/>
      <c r="M31" s="300"/>
      <c r="N31" s="342"/>
      <c r="O31" s="342"/>
      <c r="P31" s="342"/>
      <c r="Q31" s="342"/>
    </row>
    <row r="32" spans="1:17" ht="7.5" customHeight="1">
      <c r="A32" s="338"/>
      <c r="B32" s="339"/>
      <c r="C32" s="339"/>
      <c r="D32" s="339"/>
      <c r="E32" s="339"/>
      <c r="F32" s="340"/>
      <c r="G32" s="340"/>
      <c r="H32" s="340"/>
      <c r="I32" s="341"/>
      <c r="J32" s="342"/>
      <c r="K32" s="342"/>
      <c r="L32" s="343"/>
      <c r="M32" s="300"/>
      <c r="N32" s="342"/>
      <c r="O32" s="342"/>
      <c r="P32" s="342"/>
      <c r="Q32" s="342"/>
    </row>
    <row r="33" spans="1:17" ht="12" customHeight="1">
      <c r="A33" s="338" t="s">
        <v>902</v>
      </c>
      <c r="B33" s="339">
        <v>1810</v>
      </c>
      <c r="C33" s="339">
        <v>581</v>
      </c>
      <c r="D33" s="339">
        <v>10500</v>
      </c>
      <c r="E33" s="339">
        <v>101</v>
      </c>
      <c r="F33" s="340">
        <v>2</v>
      </c>
      <c r="G33" s="340">
        <v>278</v>
      </c>
      <c r="H33" s="340">
        <v>6</v>
      </c>
      <c r="I33" s="341">
        <v>106</v>
      </c>
      <c r="J33" s="342"/>
      <c r="K33" s="342"/>
      <c r="L33" s="343"/>
      <c r="M33" s="300"/>
      <c r="N33" s="342"/>
      <c r="O33" s="342"/>
      <c r="P33" s="342"/>
      <c r="Q33" s="342"/>
    </row>
    <row r="34" spans="1:17" ht="12" customHeight="1">
      <c r="A34" s="338" t="s">
        <v>903</v>
      </c>
      <c r="B34" s="339">
        <v>3890</v>
      </c>
      <c r="C34" s="339">
        <v>530</v>
      </c>
      <c r="D34" s="339">
        <v>20600</v>
      </c>
      <c r="E34" s="339">
        <v>100</v>
      </c>
      <c r="F34" s="340">
        <v>47</v>
      </c>
      <c r="G34" s="340">
        <v>302</v>
      </c>
      <c r="H34" s="340">
        <v>142</v>
      </c>
      <c r="I34" s="341">
        <v>111</v>
      </c>
      <c r="J34" s="342"/>
      <c r="K34" s="342"/>
      <c r="L34" s="343"/>
      <c r="M34" s="300"/>
      <c r="N34" s="342"/>
      <c r="O34" s="342"/>
      <c r="P34" s="342"/>
      <c r="Q34" s="342"/>
    </row>
    <row r="35" spans="1:17" ht="12" customHeight="1">
      <c r="A35" s="338" t="s">
        <v>904</v>
      </c>
      <c r="B35" s="339">
        <v>2270</v>
      </c>
      <c r="C35" s="339">
        <v>600</v>
      </c>
      <c r="D35" s="339">
        <v>13600</v>
      </c>
      <c r="E35" s="339">
        <v>102</v>
      </c>
      <c r="F35" s="340">
        <v>1</v>
      </c>
      <c r="G35" s="340">
        <v>197</v>
      </c>
      <c r="H35" s="340">
        <v>2</v>
      </c>
      <c r="I35" s="341">
        <v>104</v>
      </c>
      <c r="J35" s="342"/>
      <c r="K35" s="342"/>
      <c r="L35" s="343"/>
      <c r="M35" s="300"/>
      <c r="N35" s="342"/>
      <c r="O35" s="342"/>
      <c r="P35" s="342"/>
      <c r="Q35" s="342"/>
    </row>
    <row r="36" spans="1:17" ht="7.5" customHeight="1">
      <c r="A36" s="338"/>
      <c r="B36" s="339"/>
      <c r="C36" s="339"/>
      <c r="D36" s="339"/>
      <c r="E36" s="339"/>
      <c r="F36" s="346"/>
      <c r="G36" s="340"/>
      <c r="H36" s="345"/>
      <c r="I36" s="347"/>
      <c r="J36" s="342"/>
      <c r="K36" s="342"/>
      <c r="L36" s="343"/>
      <c r="M36" s="300"/>
      <c r="N36" s="342"/>
      <c r="O36" s="342"/>
      <c r="P36" s="342"/>
      <c r="Q36" s="342"/>
    </row>
    <row r="37" spans="1:17" ht="12" customHeight="1">
      <c r="A37" s="338" t="s">
        <v>905</v>
      </c>
      <c r="B37" s="339">
        <v>747</v>
      </c>
      <c r="C37" s="339">
        <v>598</v>
      </c>
      <c r="D37" s="339">
        <v>4470</v>
      </c>
      <c r="E37" s="339">
        <v>110</v>
      </c>
      <c r="F37" s="340">
        <v>0</v>
      </c>
      <c r="G37" s="340">
        <v>0</v>
      </c>
      <c r="H37" s="340">
        <v>0</v>
      </c>
      <c r="I37" s="341">
        <v>0</v>
      </c>
      <c r="J37" s="342"/>
      <c r="K37" s="342"/>
      <c r="L37" s="343"/>
      <c r="M37" s="300"/>
      <c r="N37" s="342"/>
      <c r="O37" s="342"/>
      <c r="P37" s="342"/>
      <c r="Q37" s="342"/>
    </row>
    <row r="38" spans="1:17" ht="12" customHeight="1">
      <c r="A38" s="338" t="s">
        <v>906</v>
      </c>
      <c r="B38" s="339">
        <v>839</v>
      </c>
      <c r="C38" s="339">
        <v>641</v>
      </c>
      <c r="D38" s="339">
        <v>5380</v>
      </c>
      <c r="E38" s="339">
        <v>106</v>
      </c>
      <c r="F38" s="340">
        <v>0</v>
      </c>
      <c r="G38" s="340">
        <v>0</v>
      </c>
      <c r="H38" s="340">
        <v>0</v>
      </c>
      <c r="I38" s="341">
        <v>0</v>
      </c>
      <c r="J38" s="342"/>
      <c r="K38" s="342"/>
      <c r="L38" s="343"/>
      <c r="M38" s="300"/>
      <c r="N38" s="342"/>
      <c r="O38" s="342"/>
      <c r="P38" s="342"/>
      <c r="Q38" s="342"/>
    </row>
    <row r="39" spans="1:17" ht="12" customHeight="1">
      <c r="A39" s="338" t="s">
        <v>907</v>
      </c>
      <c r="B39" s="339">
        <v>1860</v>
      </c>
      <c r="C39" s="339">
        <v>649</v>
      </c>
      <c r="D39" s="339">
        <v>12000</v>
      </c>
      <c r="E39" s="339">
        <v>106</v>
      </c>
      <c r="F39" s="345">
        <v>0</v>
      </c>
      <c r="G39" s="340">
        <v>220</v>
      </c>
      <c r="H39" s="345">
        <v>0</v>
      </c>
      <c r="I39" s="341">
        <v>100</v>
      </c>
      <c r="J39" s="342"/>
      <c r="K39" s="342"/>
      <c r="L39" s="343"/>
      <c r="M39" s="300"/>
      <c r="N39" s="342"/>
      <c r="O39" s="342"/>
      <c r="P39" s="342"/>
      <c r="Q39" s="342"/>
    </row>
    <row r="40" spans="1:17" ht="12" customHeight="1">
      <c r="A40" s="338" t="s">
        <v>908</v>
      </c>
      <c r="B40" s="339">
        <v>608</v>
      </c>
      <c r="C40" s="339">
        <v>450</v>
      </c>
      <c r="D40" s="339">
        <v>2740</v>
      </c>
      <c r="E40" s="339">
        <v>97</v>
      </c>
      <c r="F40" s="345">
        <v>0</v>
      </c>
      <c r="G40" s="340">
        <v>210</v>
      </c>
      <c r="H40" s="345">
        <v>0</v>
      </c>
      <c r="I40" s="341">
        <v>100</v>
      </c>
      <c r="J40" s="342"/>
      <c r="K40" s="342"/>
      <c r="L40" s="343"/>
      <c r="M40" s="300"/>
      <c r="N40" s="342"/>
      <c r="O40" s="342"/>
      <c r="P40" s="342"/>
      <c r="Q40" s="342"/>
    </row>
    <row r="41" spans="1:17" ht="12" customHeight="1">
      <c r="A41" s="338" t="s">
        <v>909</v>
      </c>
      <c r="B41" s="339">
        <v>750</v>
      </c>
      <c r="C41" s="339">
        <v>511</v>
      </c>
      <c r="D41" s="339">
        <v>3830</v>
      </c>
      <c r="E41" s="339">
        <v>99</v>
      </c>
      <c r="F41" s="345">
        <v>0</v>
      </c>
      <c r="G41" s="340">
        <v>209</v>
      </c>
      <c r="H41" s="345">
        <v>0</v>
      </c>
      <c r="I41" s="341">
        <v>100</v>
      </c>
      <c r="J41" s="342"/>
      <c r="K41" s="342"/>
      <c r="L41" s="343"/>
      <c r="M41" s="300"/>
      <c r="N41" s="342"/>
      <c r="O41" s="342"/>
      <c r="P41" s="342"/>
      <c r="Q41" s="342"/>
    </row>
    <row r="42" spans="1:17" ht="7.5" customHeight="1">
      <c r="A42" s="338"/>
      <c r="B42" s="339"/>
      <c r="C42" s="339"/>
      <c r="D42" s="339"/>
      <c r="E42" s="339"/>
      <c r="F42" s="340"/>
      <c r="G42" s="340"/>
      <c r="H42" s="340"/>
      <c r="I42" s="341"/>
      <c r="J42" s="342"/>
      <c r="K42" s="342"/>
      <c r="L42" s="343"/>
      <c r="M42" s="300"/>
      <c r="N42" s="342"/>
      <c r="O42" s="342"/>
      <c r="P42" s="342"/>
      <c r="Q42" s="342"/>
    </row>
    <row r="43" spans="1:17" ht="12" customHeight="1">
      <c r="A43" s="338" t="s">
        <v>910</v>
      </c>
      <c r="B43" s="339">
        <v>810</v>
      </c>
      <c r="C43" s="339">
        <v>513</v>
      </c>
      <c r="D43" s="339">
        <v>4160</v>
      </c>
      <c r="E43" s="339">
        <v>99</v>
      </c>
      <c r="F43" s="345">
        <v>0</v>
      </c>
      <c r="G43" s="340">
        <v>220</v>
      </c>
      <c r="H43" s="345">
        <v>0</v>
      </c>
      <c r="I43" s="341">
        <v>100</v>
      </c>
      <c r="J43" s="342"/>
      <c r="K43" s="342"/>
      <c r="L43" s="343"/>
      <c r="M43" s="300"/>
      <c r="N43" s="342"/>
      <c r="O43" s="342"/>
      <c r="P43" s="342"/>
      <c r="Q43" s="342"/>
    </row>
    <row r="44" spans="1:17" ht="12" customHeight="1">
      <c r="A44" s="338" t="s">
        <v>911</v>
      </c>
      <c r="B44" s="339">
        <v>1370</v>
      </c>
      <c r="C44" s="339">
        <v>528</v>
      </c>
      <c r="D44" s="339">
        <v>7230</v>
      </c>
      <c r="E44" s="339">
        <v>100</v>
      </c>
      <c r="F44" s="340">
        <v>13</v>
      </c>
      <c r="G44" s="340">
        <v>300</v>
      </c>
      <c r="H44" s="340">
        <v>39</v>
      </c>
      <c r="I44" s="341">
        <v>110</v>
      </c>
      <c r="J44" s="342"/>
      <c r="K44" s="342"/>
      <c r="L44" s="343"/>
      <c r="M44" s="300"/>
      <c r="N44" s="342"/>
      <c r="O44" s="342"/>
      <c r="P44" s="342"/>
      <c r="Q44" s="342"/>
    </row>
    <row r="45" spans="1:17" ht="12" customHeight="1">
      <c r="A45" s="338" t="s">
        <v>912</v>
      </c>
      <c r="B45" s="339">
        <v>1400</v>
      </c>
      <c r="C45" s="339">
        <v>475</v>
      </c>
      <c r="D45" s="339">
        <v>6660</v>
      </c>
      <c r="E45" s="339">
        <v>101</v>
      </c>
      <c r="F45" s="345">
        <v>2</v>
      </c>
      <c r="G45" s="340">
        <v>280</v>
      </c>
      <c r="H45" s="345">
        <v>6</v>
      </c>
      <c r="I45" s="341">
        <v>108</v>
      </c>
      <c r="J45" s="342"/>
      <c r="K45" s="342"/>
      <c r="L45" s="343"/>
      <c r="M45" s="300"/>
      <c r="N45" s="342"/>
      <c r="O45" s="342"/>
      <c r="P45" s="342"/>
      <c r="Q45" s="342"/>
    </row>
    <row r="46" spans="1:17" ht="12" customHeight="1">
      <c r="A46" s="338" t="s">
        <v>913</v>
      </c>
      <c r="B46" s="339">
        <v>2060</v>
      </c>
      <c r="C46" s="339">
        <v>502</v>
      </c>
      <c r="D46" s="339">
        <v>10300</v>
      </c>
      <c r="E46" s="339">
        <v>101</v>
      </c>
      <c r="F46" s="345">
        <v>0</v>
      </c>
      <c r="G46" s="340">
        <v>270</v>
      </c>
      <c r="H46" s="345">
        <v>0</v>
      </c>
      <c r="I46" s="341">
        <v>108</v>
      </c>
      <c r="J46" s="342"/>
      <c r="K46" s="342"/>
      <c r="L46" s="343"/>
      <c r="M46" s="300"/>
      <c r="N46" s="342"/>
      <c r="O46" s="342"/>
      <c r="P46" s="342"/>
      <c r="Q46" s="342"/>
    </row>
    <row r="47" spans="1:17" ht="12" customHeight="1">
      <c r="A47" s="338" t="s">
        <v>914</v>
      </c>
      <c r="B47" s="339">
        <v>1450</v>
      </c>
      <c r="C47" s="339">
        <v>496</v>
      </c>
      <c r="D47" s="339">
        <v>7210</v>
      </c>
      <c r="E47" s="339">
        <v>101</v>
      </c>
      <c r="F47" s="345">
        <v>2</v>
      </c>
      <c r="G47" s="340">
        <v>280</v>
      </c>
      <c r="H47" s="345">
        <v>6</v>
      </c>
      <c r="I47" s="341">
        <v>114</v>
      </c>
      <c r="J47" s="342"/>
      <c r="K47" s="342"/>
      <c r="L47" s="343"/>
      <c r="M47" s="300"/>
      <c r="N47" s="342"/>
      <c r="O47" s="342"/>
      <c r="P47" s="342"/>
      <c r="Q47" s="342"/>
    </row>
    <row r="48" spans="1:17" ht="7.5" customHeight="1">
      <c r="A48" s="338"/>
      <c r="B48" s="339"/>
      <c r="C48" s="339"/>
      <c r="D48" s="339"/>
      <c r="E48" s="339"/>
      <c r="F48" s="345"/>
      <c r="G48" s="340"/>
      <c r="H48" s="345"/>
      <c r="I48" s="341"/>
      <c r="J48" s="342"/>
      <c r="K48" s="342"/>
      <c r="L48" s="343"/>
      <c r="M48" s="300"/>
      <c r="N48" s="342"/>
      <c r="O48" s="342"/>
      <c r="P48" s="342"/>
      <c r="Q48" s="342"/>
    </row>
    <row r="49" spans="1:17" ht="12" customHeight="1">
      <c r="A49" s="338" t="s">
        <v>915</v>
      </c>
      <c r="B49" s="339">
        <v>1840</v>
      </c>
      <c r="C49" s="339">
        <v>471</v>
      </c>
      <c r="D49" s="339">
        <v>8650</v>
      </c>
      <c r="E49" s="339">
        <v>99</v>
      </c>
      <c r="F49" s="345">
        <v>4</v>
      </c>
      <c r="G49" s="340">
        <v>280</v>
      </c>
      <c r="H49" s="345">
        <v>11</v>
      </c>
      <c r="I49" s="341">
        <v>110</v>
      </c>
      <c r="J49" s="342"/>
      <c r="K49" s="342"/>
      <c r="L49" s="343"/>
      <c r="M49" s="300"/>
      <c r="N49" s="342"/>
      <c r="O49" s="342"/>
      <c r="P49" s="342"/>
      <c r="Q49" s="342"/>
    </row>
    <row r="50" spans="1:17" ht="12" customHeight="1">
      <c r="A50" s="338" t="s">
        <v>916</v>
      </c>
      <c r="B50" s="339">
        <v>816</v>
      </c>
      <c r="C50" s="339">
        <v>488</v>
      </c>
      <c r="D50" s="339">
        <v>3980</v>
      </c>
      <c r="E50" s="339">
        <v>103</v>
      </c>
      <c r="F50" s="345">
        <v>5</v>
      </c>
      <c r="G50" s="340">
        <v>260</v>
      </c>
      <c r="H50" s="345">
        <v>13</v>
      </c>
      <c r="I50" s="341">
        <v>113</v>
      </c>
      <c r="J50" s="342"/>
      <c r="K50" s="342"/>
      <c r="L50" s="343"/>
      <c r="M50" s="300"/>
      <c r="N50" s="342"/>
      <c r="O50" s="342"/>
      <c r="P50" s="342"/>
      <c r="Q50" s="342"/>
    </row>
    <row r="51" spans="1:17" ht="12" customHeight="1">
      <c r="A51" s="338" t="s">
        <v>917</v>
      </c>
      <c r="B51" s="339">
        <v>1600</v>
      </c>
      <c r="C51" s="339">
        <v>492</v>
      </c>
      <c r="D51" s="339">
        <v>7850</v>
      </c>
      <c r="E51" s="339">
        <v>101</v>
      </c>
      <c r="F51" s="345">
        <v>1</v>
      </c>
      <c r="G51" s="340">
        <v>260</v>
      </c>
      <c r="H51" s="345">
        <v>3</v>
      </c>
      <c r="I51" s="341">
        <v>108</v>
      </c>
      <c r="J51" s="342"/>
      <c r="K51" s="342"/>
      <c r="L51" s="343"/>
      <c r="M51" s="300"/>
      <c r="N51" s="342"/>
      <c r="O51" s="342"/>
      <c r="P51" s="342"/>
      <c r="Q51" s="342"/>
    </row>
    <row r="52" spans="1:17" ht="12" customHeight="1">
      <c r="A52" s="338" t="s">
        <v>918</v>
      </c>
      <c r="B52" s="339">
        <v>1310</v>
      </c>
      <c r="C52" s="339">
        <v>462</v>
      </c>
      <c r="D52" s="339">
        <v>6030</v>
      </c>
      <c r="E52" s="339">
        <v>96</v>
      </c>
      <c r="F52" s="345">
        <v>2</v>
      </c>
      <c r="G52" s="340">
        <v>250</v>
      </c>
      <c r="H52" s="345">
        <v>5</v>
      </c>
      <c r="I52" s="341">
        <v>111</v>
      </c>
      <c r="J52" s="342"/>
      <c r="K52" s="342"/>
      <c r="L52" s="343"/>
      <c r="M52" s="300"/>
      <c r="N52" s="342"/>
      <c r="O52" s="342"/>
      <c r="P52" s="342"/>
      <c r="Q52" s="342"/>
    </row>
    <row r="53" spans="1:17" ht="12" customHeight="1">
      <c r="A53" s="338" t="s">
        <v>919</v>
      </c>
      <c r="B53" s="339">
        <v>3240</v>
      </c>
      <c r="C53" s="339">
        <v>599</v>
      </c>
      <c r="D53" s="339">
        <v>19400</v>
      </c>
      <c r="E53" s="339">
        <v>103</v>
      </c>
      <c r="F53" s="340">
        <v>0</v>
      </c>
      <c r="G53" s="340">
        <v>0</v>
      </c>
      <c r="H53" s="340">
        <v>0</v>
      </c>
      <c r="I53" s="341">
        <v>0</v>
      </c>
      <c r="J53" s="342"/>
      <c r="K53" s="342"/>
      <c r="L53" s="343"/>
      <c r="M53" s="300"/>
      <c r="N53" s="342"/>
      <c r="O53" s="342"/>
      <c r="P53" s="342"/>
      <c r="Q53" s="342"/>
    </row>
    <row r="54" spans="1:17" ht="7.5" customHeight="1">
      <c r="A54" s="338"/>
      <c r="B54" s="339"/>
      <c r="C54" s="339"/>
      <c r="D54" s="339"/>
      <c r="E54" s="339"/>
      <c r="F54" s="345"/>
      <c r="G54" s="340"/>
      <c r="H54" s="345"/>
      <c r="I54" s="341"/>
      <c r="J54" s="342"/>
      <c r="K54" s="342"/>
      <c r="L54" s="343"/>
      <c r="M54" s="300"/>
      <c r="N54" s="342"/>
      <c r="O54" s="342"/>
      <c r="P54" s="342"/>
      <c r="Q54" s="342"/>
    </row>
    <row r="55" spans="1:17" ht="12" customHeight="1">
      <c r="A55" s="338" t="s">
        <v>920</v>
      </c>
      <c r="B55" s="339">
        <v>4700</v>
      </c>
      <c r="C55" s="339">
        <v>603</v>
      </c>
      <c r="D55" s="339">
        <v>28300</v>
      </c>
      <c r="E55" s="339">
        <v>99</v>
      </c>
      <c r="F55" s="340">
        <v>0</v>
      </c>
      <c r="G55" s="340">
        <v>0</v>
      </c>
      <c r="H55" s="340">
        <v>0</v>
      </c>
      <c r="I55" s="341">
        <v>0</v>
      </c>
      <c r="J55" s="342"/>
      <c r="K55" s="342"/>
      <c r="L55" s="343"/>
      <c r="M55" s="300"/>
      <c r="N55" s="342"/>
      <c r="O55" s="342"/>
      <c r="P55" s="342"/>
      <c r="Q55" s="342"/>
    </row>
    <row r="56" spans="1:17" ht="12" customHeight="1">
      <c r="A56" s="338" t="s">
        <v>921</v>
      </c>
      <c r="B56" s="339">
        <v>1070</v>
      </c>
      <c r="C56" s="339">
        <v>410</v>
      </c>
      <c r="D56" s="339">
        <v>4390</v>
      </c>
      <c r="E56" s="339">
        <v>105</v>
      </c>
      <c r="F56" s="340">
        <v>0</v>
      </c>
      <c r="G56" s="340">
        <v>0</v>
      </c>
      <c r="H56" s="340">
        <v>0</v>
      </c>
      <c r="I56" s="341">
        <v>0</v>
      </c>
      <c r="J56" s="342"/>
      <c r="K56" s="342"/>
      <c r="L56" s="343"/>
      <c r="M56" s="300"/>
      <c r="N56" s="342"/>
      <c r="O56" s="342"/>
      <c r="P56" s="342"/>
      <c r="Q56" s="342"/>
    </row>
    <row r="57" spans="1:17" ht="12" customHeight="1">
      <c r="A57" s="338" t="s">
        <v>922</v>
      </c>
      <c r="B57" s="339">
        <v>1400</v>
      </c>
      <c r="C57" s="339">
        <v>544</v>
      </c>
      <c r="D57" s="339">
        <v>7610</v>
      </c>
      <c r="E57" s="339">
        <v>104</v>
      </c>
      <c r="F57" s="340">
        <v>1</v>
      </c>
      <c r="G57" s="340">
        <v>200</v>
      </c>
      <c r="H57" s="340">
        <v>2</v>
      </c>
      <c r="I57" s="341">
        <v>100</v>
      </c>
      <c r="J57" s="342"/>
      <c r="K57" s="342"/>
      <c r="L57" s="343"/>
      <c r="M57" s="300"/>
      <c r="N57" s="342"/>
      <c r="O57" s="342"/>
      <c r="P57" s="342"/>
      <c r="Q57" s="342"/>
    </row>
    <row r="58" spans="1:17" ht="12" customHeight="1">
      <c r="A58" s="338" t="s">
        <v>923</v>
      </c>
      <c r="B58" s="339">
        <v>2160</v>
      </c>
      <c r="C58" s="339">
        <v>526</v>
      </c>
      <c r="D58" s="339">
        <v>11300</v>
      </c>
      <c r="E58" s="339">
        <v>97</v>
      </c>
      <c r="F58" s="340">
        <v>0</v>
      </c>
      <c r="G58" s="340">
        <v>0</v>
      </c>
      <c r="H58" s="340">
        <v>0</v>
      </c>
      <c r="I58" s="341">
        <v>0</v>
      </c>
      <c r="J58" s="342"/>
      <c r="K58" s="342"/>
      <c r="L58" s="343"/>
      <c r="M58" s="300"/>
      <c r="N58" s="342"/>
      <c r="O58" s="342"/>
      <c r="P58" s="342"/>
      <c r="Q58" s="342"/>
    </row>
    <row r="59" spans="1:17" ht="12" customHeight="1">
      <c r="A59" s="338" t="s">
        <v>924</v>
      </c>
      <c r="B59" s="339">
        <v>1270</v>
      </c>
      <c r="C59" s="339">
        <v>521</v>
      </c>
      <c r="D59" s="339">
        <v>6630</v>
      </c>
      <c r="E59" s="339">
        <v>100</v>
      </c>
      <c r="F59" s="345">
        <v>3</v>
      </c>
      <c r="G59" s="340">
        <v>220</v>
      </c>
      <c r="H59" s="345">
        <v>7</v>
      </c>
      <c r="I59" s="341">
        <v>103</v>
      </c>
      <c r="J59" s="342"/>
      <c r="K59" s="342"/>
      <c r="L59" s="343"/>
      <c r="M59" s="300"/>
      <c r="N59" s="342"/>
      <c r="O59" s="342"/>
      <c r="P59" s="342"/>
      <c r="Q59" s="342"/>
    </row>
    <row r="60" spans="1:17" ht="7.5" customHeight="1">
      <c r="A60" s="338"/>
      <c r="B60" s="339"/>
      <c r="C60" s="339"/>
      <c r="D60" s="339"/>
      <c r="E60" s="339"/>
      <c r="F60" s="345"/>
      <c r="G60" s="340"/>
      <c r="H60" s="345"/>
      <c r="I60" s="341"/>
      <c r="J60" s="342"/>
      <c r="K60" s="342"/>
      <c r="L60" s="343"/>
      <c r="M60" s="300"/>
      <c r="N60" s="342"/>
      <c r="O60" s="342"/>
      <c r="P60" s="342"/>
      <c r="Q60" s="342"/>
    </row>
    <row r="61" spans="1:17" ht="12" customHeight="1">
      <c r="A61" s="338" t="s">
        <v>925</v>
      </c>
      <c r="B61" s="339">
        <v>3820</v>
      </c>
      <c r="C61" s="339">
        <v>584</v>
      </c>
      <c r="D61" s="340">
        <v>22300</v>
      </c>
      <c r="E61" s="340">
        <v>103</v>
      </c>
      <c r="F61" s="340">
        <v>0</v>
      </c>
      <c r="G61" s="340">
        <v>0</v>
      </c>
      <c r="H61" s="340">
        <v>0</v>
      </c>
      <c r="I61" s="341">
        <v>0</v>
      </c>
      <c r="J61" s="342"/>
      <c r="K61" s="342"/>
      <c r="L61" s="343"/>
      <c r="M61" s="300"/>
      <c r="N61" s="342"/>
      <c r="O61" s="342"/>
      <c r="P61" s="342"/>
      <c r="Q61" s="342"/>
    </row>
    <row r="62" spans="1:17" ht="12" customHeight="1">
      <c r="A62" s="338" t="s">
        <v>926</v>
      </c>
      <c r="B62" s="339">
        <v>3340</v>
      </c>
      <c r="C62" s="339">
        <v>590</v>
      </c>
      <c r="D62" s="339">
        <v>19700</v>
      </c>
      <c r="E62" s="339">
        <v>105</v>
      </c>
      <c r="F62" s="340">
        <v>2</v>
      </c>
      <c r="G62" s="340">
        <v>250</v>
      </c>
      <c r="H62" s="340">
        <v>5</v>
      </c>
      <c r="I62" s="341">
        <v>116</v>
      </c>
      <c r="J62" s="342"/>
      <c r="K62" s="342"/>
      <c r="L62" s="343"/>
      <c r="M62" s="300"/>
      <c r="N62" s="342"/>
      <c r="O62" s="342"/>
      <c r="P62" s="342"/>
      <c r="Q62" s="342"/>
    </row>
    <row r="63" spans="1:17" ht="12" customHeight="1">
      <c r="A63" s="338" t="s">
        <v>927</v>
      </c>
      <c r="B63" s="339">
        <v>2630</v>
      </c>
      <c r="C63" s="339">
        <v>530</v>
      </c>
      <c r="D63" s="339">
        <v>13900</v>
      </c>
      <c r="E63" s="339">
        <v>100</v>
      </c>
      <c r="F63" s="340">
        <v>9</v>
      </c>
      <c r="G63" s="340">
        <v>248</v>
      </c>
      <c r="H63" s="340">
        <v>22</v>
      </c>
      <c r="I63" s="341">
        <v>112</v>
      </c>
      <c r="J63" s="342"/>
      <c r="K63" s="342"/>
      <c r="L63" s="343"/>
      <c r="M63" s="300"/>
      <c r="N63" s="342"/>
      <c r="O63" s="342"/>
      <c r="P63" s="342"/>
      <c r="Q63" s="342"/>
    </row>
    <row r="64" spans="1:17" ht="12" customHeight="1">
      <c r="A64" s="338" t="s">
        <v>928</v>
      </c>
      <c r="B64" s="339">
        <v>1660</v>
      </c>
      <c r="C64" s="339">
        <v>555</v>
      </c>
      <c r="D64" s="339">
        <v>9230</v>
      </c>
      <c r="E64" s="339">
        <v>103</v>
      </c>
      <c r="F64" s="345">
        <v>2</v>
      </c>
      <c r="G64" s="340">
        <v>275</v>
      </c>
      <c r="H64" s="345">
        <v>6</v>
      </c>
      <c r="I64" s="341">
        <v>117</v>
      </c>
      <c r="J64" s="342"/>
      <c r="K64" s="342"/>
      <c r="L64" s="343"/>
      <c r="M64" s="300"/>
      <c r="N64" s="342"/>
      <c r="O64" s="342"/>
      <c r="P64" s="342"/>
      <c r="Q64" s="342"/>
    </row>
    <row r="65" spans="1:17" ht="12" customHeight="1">
      <c r="A65" s="338" t="s">
        <v>929</v>
      </c>
      <c r="B65" s="339">
        <v>2130</v>
      </c>
      <c r="C65" s="339">
        <v>594</v>
      </c>
      <c r="D65" s="339">
        <v>12600</v>
      </c>
      <c r="E65" s="339">
        <v>105</v>
      </c>
      <c r="F65" s="340">
        <v>0</v>
      </c>
      <c r="G65" s="340">
        <v>0</v>
      </c>
      <c r="H65" s="340">
        <v>0</v>
      </c>
      <c r="I65" s="341">
        <v>0</v>
      </c>
      <c r="J65" s="342"/>
      <c r="K65" s="342"/>
      <c r="L65" s="343"/>
      <c r="M65" s="300"/>
      <c r="N65" s="342"/>
      <c r="O65" s="342"/>
      <c r="P65" s="342"/>
      <c r="Q65" s="342"/>
    </row>
    <row r="66" spans="1:17" ht="7.5" customHeight="1">
      <c r="A66" s="338"/>
      <c r="B66" s="339"/>
      <c r="C66" s="339"/>
      <c r="D66" s="339"/>
      <c r="E66" s="339"/>
      <c r="F66" s="340"/>
      <c r="G66" s="340"/>
      <c r="H66" s="340"/>
      <c r="I66" s="341"/>
      <c r="J66" s="342"/>
      <c r="K66" s="342"/>
      <c r="L66" s="343"/>
      <c r="M66" s="300"/>
      <c r="N66" s="342"/>
      <c r="O66" s="342"/>
      <c r="P66" s="342"/>
      <c r="Q66" s="342"/>
    </row>
    <row r="67" spans="1:17" ht="12" customHeight="1">
      <c r="A67" s="338" t="s">
        <v>930</v>
      </c>
      <c r="B67" s="339">
        <v>845</v>
      </c>
      <c r="C67" s="339">
        <v>517</v>
      </c>
      <c r="D67" s="339">
        <v>4370</v>
      </c>
      <c r="E67" s="339">
        <v>107</v>
      </c>
      <c r="F67" s="340">
        <v>0</v>
      </c>
      <c r="G67" s="340">
        <v>0</v>
      </c>
      <c r="H67" s="340">
        <v>0</v>
      </c>
      <c r="I67" s="341">
        <v>0</v>
      </c>
      <c r="J67" s="342"/>
      <c r="K67" s="342"/>
      <c r="L67" s="343"/>
      <c r="M67" s="300"/>
      <c r="N67" s="342"/>
      <c r="O67" s="342"/>
      <c r="P67" s="342"/>
      <c r="Q67" s="342"/>
    </row>
    <row r="68" spans="1:17" ht="12" customHeight="1">
      <c r="A68" s="338" t="s">
        <v>931</v>
      </c>
      <c r="B68" s="339">
        <v>643</v>
      </c>
      <c r="C68" s="339">
        <v>445</v>
      </c>
      <c r="D68" s="339">
        <v>2860</v>
      </c>
      <c r="E68" s="339">
        <v>105</v>
      </c>
      <c r="F68" s="340">
        <v>0</v>
      </c>
      <c r="G68" s="340">
        <v>0</v>
      </c>
      <c r="H68" s="340">
        <v>0</v>
      </c>
      <c r="I68" s="341">
        <v>0</v>
      </c>
      <c r="J68" s="342"/>
      <c r="K68" s="342"/>
      <c r="L68" s="343"/>
      <c r="M68" s="300"/>
      <c r="N68" s="342"/>
      <c r="O68" s="342"/>
      <c r="P68" s="342"/>
      <c r="Q68" s="342"/>
    </row>
    <row r="69" spans="1:17" ht="12" customHeight="1">
      <c r="A69" s="338" t="s">
        <v>932</v>
      </c>
      <c r="B69" s="339">
        <v>2720</v>
      </c>
      <c r="C69" s="339">
        <v>587</v>
      </c>
      <c r="D69" s="339">
        <v>16000</v>
      </c>
      <c r="E69" s="339">
        <v>105</v>
      </c>
      <c r="F69" s="345">
        <v>1</v>
      </c>
      <c r="G69" s="340">
        <v>200</v>
      </c>
      <c r="H69" s="345">
        <v>2</v>
      </c>
      <c r="I69" s="341">
        <v>100</v>
      </c>
      <c r="J69" s="342"/>
      <c r="K69" s="342"/>
      <c r="L69" s="343"/>
      <c r="M69" s="300"/>
      <c r="N69" s="342"/>
      <c r="O69" s="342"/>
      <c r="P69" s="342"/>
      <c r="Q69" s="342"/>
    </row>
    <row r="70" spans="1:17" ht="12" customHeight="1">
      <c r="A70" s="338" t="s">
        <v>933</v>
      </c>
      <c r="B70" s="339">
        <v>1150</v>
      </c>
      <c r="C70" s="339">
        <v>563</v>
      </c>
      <c r="D70" s="339">
        <v>6480</v>
      </c>
      <c r="E70" s="339">
        <v>107</v>
      </c>
      <c r="F70" s="340">
        <v>0</v>
      </c>
      <c r="G70" s="340">
        <v>0</v>
      </c>
      <c r="H70" s="340">
        <v>0</v>
      </c>
      <c r="I70" s="341">
        <v>0</v>
      </c>
      <c r="J70" s="342"/>
      <c r="K70" s="342"/>
      <c r="L70" s="343"/>
      <c r="M70" s="300"/>
      <c r="N70" s="342"/>
      <c r="O70" s="342"/>
      <c r="P70" s="342"/>
      <c r="Q70" s="342"/>
    </row>
    <row r="71" spans="1:17" ht="12" customHeight="1">
      <c r="A71" s="338" t="s">
        <v>934</v>
      </c>
      <c r="B71" s="339">
        <v>940</v>
      </c>
      <c r="C71" s="339">
        <v>545</v>
      </c>
      <c r="D71" s="339">
        <v>5120</v>
      </c>
      <c r="E71" s="339">
        <v>102</v>
      </c>
      <c r="F71" s="340">
        <v>0</v>
      </c>
      <c r="G71" s="340">
        <v>0</v>
      </c>
      <c r="H71" s="340">
        <v>0</v>
      </c>
      <c r="I71" s="341">
        <v>0</v>
      </c>
      <c r="J71" s="342"/>
      <c r="K71" s="342"/>
      <c r="L71" s="343"/>
      <c r="M71" s="300"/>
      <c r="N71" s="342"/>
      <c r="O71" s="342"/>
      <c r="P71" s="342"/>
      <c r="Q71" s="342"/>
    </row>
    <row r="72" spans="1:17" ht="12" customHeight="1">
      <c r="A72" s="308" t="s">
        <v>935</v>
      </c>
      <c r="B72" s="348">
        <v>1500</v>
      </c>
      <c r="C72" s="348">
        <v>550</v>
      </c>
      <c r="D72" s="348">
        <v>8230</v>
      </c>
      <c r="E72" s="348">
        <v>105</v>
      </c>
      <c r="F72" s="349">
        <v>0</v>
      </c>
      <c r="G72" s="349">
        <v>0</v>
      </c>
      <c r="H72" s="349">
        <v>0</v>
      </c>
      <c r="I72" s="350">
        <v>0</v>
      </c>
      <c r="J72" s="342"/>
      <c r="K72" s="342"/>
      <c r="L72" s="343"/>
      <c r="M72" s="300"/>
      <c r="N72" s="342"/>
      <c r="O72" s="342"/>
      <c r="P72" s="342"/>
      <c r="Q72" s="342"/>
    </row>
    <row r="73" spans="1:12" ht="13.5" customHeight="1">
      <c r="A73" s="296" t="s">
        <v>57</v>
      </c>
      <c r="B73" s="300"/>
      <c r="C73" s="300"/>
      <c r="D73" s="300"/>
      <c r="E73" s="300"/>
      <c r="F73" s="301"/>
      <c r="G73" s="301"/>
      <c r="H73" s="301"/>
      <c r="I73" s="301"/>
      <c r="J73" s="300"/>
      <c r="K73" s="300"/>
      <c r="L73" s="300"/>
    </row>
    <row r="74" spans="1:12" ht="13.5" customHeight="1">
      <c r="A74" s="351" t="s">
        <v>58</v>
      </c>
      <c r="C74" s="300"/>
      <c r="D74" s="300"/>
      <c r="E74" s="300"/>
      <c r="F74" s="301"/>
      <c r="G74" s="301"/>
      <c r="H74" s="301"/>
      <c r="I74" s="301"/>
      <c r="J74" s="300"/>
      <c r="K74" s="300"/>
      <c r="L74" s="300"/>
    </row>
    <row r="75" spans="2:12" ht="13.5" customHeight="1">
      <c r="B75" s="300"/>
      <c r="C75" s="300"/>
      <c r="D75" s="300"/>
      <c r="E75" s="300"/>
      <c r="F75" s="301"/>
      <c r="G75" s="301"/>
      <c r="H75" s="301"/>
      <c r="I75" s="301"/>
      <c r="J75" s="300"/>
      <c r="K75" s="300"/>
      <c r="L75" s="300"/>
    </row>
    <row r="76" spans="2:12" ht="15" customHeight="1">
      <c r="B76" s="300"/>
      <c r="C76" s="300"/>
      <c r="D76" s="300"/>
      <c r="E76" s="300"/>
      <c r="F76" s="301"/>
      <c r="G76" s="301"/>
      <c r="H76" s="301"/>
      <c r="I76" s="301"/>
      <c r="J76" s="300"/>
      <c r="K76" s="300"/>
      <c r="L76" s="300"/>
    </row>
    <row r="77" spans="1:12" ht="15" customHeight="1">
      <c r="A77" s="300"/>
      <c r="B77" s="300"/>
      <c r="C77" s="300"/>
      <c r="D77" s="300"/>
      <c r="E77" s="300"/>
      <c r="F77" s="301"/>
      <c r="G77" s="301"/>
      <c r="H77" s="301"/>
      <c r="I77" s="301"/>
      <c r="L77" s="300"/>
    </row>
    <row r="78" spans="1:12" ht="15" customHeight="1">
      <c r="A78" s="300"/>
      <c r="B78" s="300"/>
      <c r="C78" s="300"/>
      <c r="D78" s="300"/>
      <c r="E78" s="300"/>
      <c r="F78" s="301"/>
      <c r="G78" s="301"/>
      <c r="H78" s="301"/>
      <c r="I78" s="301"/>
      <c r="L78" s="300"/>
    </row>
    <row r="79" spans="1:12" ht="15" customHeight="1">
      <c r="A79" s="300"/>
      <c r="B79" s="300"/>
      <c r="C79" s="300"/>
      <c r="D79" s="300"/>
      <c r="E79" s="300"/>
      <c r="F79" s="301"/>
      <c r="G79" s="301"/>
      <c r="H79" s="301"/>
      <c r="I79" s="301"/>
      <c r="L79" s="300"/>
    </row>
    <row r="80" spans="1:12" ht="15" customHeight="1">
      <c r="A80" s="300"/>
      <c r="B80" s="300"/>
      <c r="C80" s="300"/>
      <c r="D80" s="300"/>
      <c r="E80" s="300"/>
      <c r="F80" s="301"/>
      <c r="G80" s="301"/>
      <c r="H80" s="301"/>
      <c r="I80" s="301"/>
      <c r="L80" s="300"/>
    </row>
    <row r="81" spans="1:12" ht="15" customHeight="1">
      <c r="A81" s="300"/>
      <c r="B81" s="300"/>
      <c r="C81" s="300"/>
      <c r="D81" s="300"/>
      <c r="E81" s="300"/>
      <c r="F81" s="301"/>
      <c r="G81" s="301"/>
      <c r="H81" s="301"/>
      <c r="I81" s="301"/>
      <c r="L81" s="300"/>
    </row>
    <row r="82" spans="1:12" ht="15" customHeight="1">
      <c r="A82" s="300"/>
      <c r="B82" s="300"/>
      <c r="C82" s="300"/>
      <c r="D82" s="300"/>
      <c r="E82" s="300"/>
      <c r="F82" s="301"/>
      <c r="G82" s="301"/>
      <c r="H82" s="301"/>
      <c r="I82" s="301"/>
      <c r="L82" s="300"/>
    </row>
    <row r="83" spans="1:12" ht="15" customHeight="1">
      <c r="A83" s="300"/>
      <c r="B83" s="300"/>
      <c r="C83" s="300"/>
      <c r="D83" s="300"/>
      <c r="E83" s="300"/>
      <c r="F83" s="301"/>
      <c r="G83" s="301"/>
      <c r="H83" s="301"/>
      <c r="I83" s="301"/>
      <c r="L83" s="300"/>
    </row>
    <row r="84" spans="1:12" ht="15" customHeight="1">
      <c r="A84" s="300"/>
      <c r="B84" s="300"/>
      <c r="C84" s="300"/>
      <c r="D84" s="300"/>
      <c r="E84" s="300"/>
      <c r="F84" s="301"/>
      <c r="G84" s="301"/>
      <c r="H84" s="301"/>
      <c r="I84" s="301"/>
      <c r="L84" s="300"/>
    </row>
    <row r="85" spans="1:12" ht="15" customHeight="1">
      <c r="A85" s="300"/>
      <c r="B85" s="300"/>
      <c r="C85" s="300"/>
      <c r="D85" s="300"/>
      <c r="E85" s="300"/>
      <c r="F85" s="301"/>
      <c r="G85" s="301"/>
      <c r="H85" s="301"/>
      <c r="I85" s="301"/>
      <c r="L85" s="300"/>
    </row>
    <row r="86" spans="1:12" ht="15" customHeight="1">
      <c r="A86" s="300"/>
      <c r="B86" s="300"/>
      <c r="C86" s="300"/>
      <c r="D86" s="300"/>
      <c r="E86" s="300"/>
      <c r="F86" s="301"/>
      <c r="G86" s="301"/>
      <c r="H86" s="301"/>
      <c r="I86" s="301"/>
      <c r="L86" s="300"/>
    </row>
    <row r="87" spans="1:12" ht="15" customHeight="1">
      <c r="A87" s="300"/>
      <c r="B87" s="300"/>
      <c r="C87" s="300"/>
      <c r="D87" s="300"/>
      <c r="E87" s="300"/>
      <c r="F87" s="301"/>
      <c r="G87" s="301"/>
      <c r="H87" s="301"/>
      <c r="I87" s="301"/>
      <c r="L87" s="300"/>
    </row>
    <row r="88" spans="1:12" ht="15" customHeight="1">
      <c r="A88" s="300"/>
      <c r="B88" s="300"/>
      <c r="C88" s="300"/>
      <c r="D88" s="300"/>
      <c r="E88" s="300"/>
      <c r="F88" s="301"/>
      <c r="G88" s="301"/>
      <c r="H88" s="301"/>
      <c r="I88" s="301"/>
      <c r="L88" s="300"/>
    </row>
    <row r="89" spans="1:9" ht="15" customHeight="1">
      <c r="A89" s="300"/>
      <c r="B89" s="300"/>
      <c r="C89" s="300"/>
      <c r="D89" s="300"/>
      <c r="E89" s="300"/>
      <c r="F89" s="301"/>
      <c r="G89" s="301"/>
      <c r="H89" s="301"/>
      <c r="I89" s="301"/>
    </row>
    <row r="90" spans="1:9" ht="15" customHeight="1">
      <c r="A90" s="300"/>
      <c r="B90" s="300"/>
      <c r="C90" s="300"/>
      <c r="D90" s="300"/>
      <c r="E90" s="300"/>
      <c r="F90" s="301"/>
      <c r="G90" s="301"/>
      <c r="H90" s="301"/>
      <c r="I90" s="301"/>
    </row>
    <row r="91" spans="1:9" ht="15" customHeight="1">
      <c r="A91" s="300"/>
      <c r="B91" s="300"/>
      <c r="C91" s="300"/>
      <c r="D91" s="300"/>
      <c r="E91" s="300"/>
      <c r="F91" s="301"/>
      <c r="G91" s="301"/>
      <c r="H91" s="301"/>
      <c r="I91" s="301"/>
    </row>
    <row r="92" spans="1:9" ht="15" customHeight="1">
      <c r="A92" s="300"/>
      <c r="B92" s="300"/>
      <c r="C92" s="300"/>
      <c r="D92" s="300"/>
      <c r="E92" s="300"/>
      <c r="F92" s="301"/>
      <c r="G92" s="301"/>
      <c r="H92" s="301"/>
      <c r="I92" s="301"/>
    </row>
    <row r="93" spans="1:9" ht="15" customHeight="1">
      <c r="A93" s="300"/>
      <c r="B93" s="300"/>
      <c r="C93" s="300"/>
      <c r="D93" s="300"/>
      <c r="E93" s="300"/>
      <c r="F93" s="301"/>
      <c r="G93" s="301"/>
      <c r="H93" s="301"/>
      <c r="I93" s="301"/>
    </row>
    <row r="94" spans="1:9" ht="15" customHeight="1">
      <c r="A94" s="300"/>
      <c r="B94" s="300"/>
      <c r="C94" s="300"/>
      <c r="D94" s="300"/>
      <c r="E94" s="300"/>
      <c r="F94" s="301"/>
      <c r="G94" s="301"/>
      <c r="H94" s="301"/>
      <c r="I94" s="301"/>
    </row>
    <row r="95" spans="1:9" ht="15" customHeight="1">
      <c r="A95" s="300"/>
      <c r="B95" s="300"/>
      <c r="C95" s="300"/>
      <c r="D95" s="300"/>
      <c r="E95" s="300"/>
      <c r="F95" s="301"/>
      <c r="G95" s="301"/>
      <c r="H95" s="301"/>
      <c r="I95" s="301"/>
    </row>
    <row r="96" spans="1:9" ht="15" customHeight="1">
      <c r="A96" s="300"/>
      <c r="B96" s="300"/>
      <c r="C96" s="300"/>
      <c r="D96" s="300"/>
      <c r="E96" s="300"/>
      <c r="F96" s="301"/>
      <c r="G96" s="301"/>
      <c r="H96" s="301"/>
      <c r="I96" s="301"/>
    </row>
    <row r="97" spans="1:9" ht="15" customHeight="1">
      <c r="A97" s="300"/>
      <c r="B97" s="300"/>
      <c r="C97" s="300"/>
      <c r="D97" s="300"/>
      <c r="E97" s="300"/>
      <c r="F97" s="301"/>
      <c r="G97" s="301"/>
      <c r="H97" s="301"/>
      <c r="I97" s="301"/>
    </row>
    <row r="98" spans="1:9" ht="15" customHeight="1">
      <c r="A98" s="300"/>
      <c r="B98" s="300"/>
      <c r="C98" s="300"/>
      <c r="D98" s="300"/>
      <c r="E98" s="300"/>
      <c r="F98" s="301"/>
      <c r="G98" s="301"/>
      <c r="H98" s="301"/>
      <c r="I98" s="301"/>
    </row>
    <row r="99" spans="1:9" ht="15" customHeight="1">
      <c r="A99" s="300"/>
      <c r="B99" s="300"/>
      <c r="C99" s="300"/>
      <c r="D99" s="300"/>
      <c r="E99" s="300"/>
      <c r="F99" s="301"/>
      <c r="G99" s="301"/>
      <c r="H99" s="301"/>
      <c r="I99" s="301"/>
    </row>
    <row r="100" spans="1:9" ht="15" customHeight="1">
      <c r="A100" s="300"/>
      <c r="B100" s="300"/>
      <c r="C100" s="300"/>
      <c r="D100" s="300"/>
      <c r="E100" s="300"/>
      <c r="F100" s="301"/>
      <c r="G100" s="301"/>
      <c r="H100" s="301"/>
      <c r="I100" s="301"/>
    </row>
    <row r="101" spans="1:9" ht="15" customHeight="1">
      <c r="A101" s="300"/>
      <c r="B101" s="300"/>
      <c r="C101" s="300"/>
      <c r="D101" s="300"/>
      <c r="E101" s="300"/>
      <c r="F101" s="301"/>
      <c r="G101" s="301"/>
      <c r="H101" s="301"/>
      <c r="I101" s="301"/>
    </row>
    <row r="102" spans="1:9" ht="15" customHeight="1">
      <c r="A102" s="300"/>
      <c r="B102" s="300"/>
      <c r="C102" s="300"/>
      <c r="D102" s="300"/>
      <c r="E102" s="300"/>
      <c r="F102" s="301"/>
      <c r="G102" s="301"/>
      <c r="H102" s="301"/>
      <c r="I102" s="301"/>
    </row>
    <row r="103" spans="1:9" ht="15" customHeight="1">
      <c r="A103" s="300"/>
      <c r="B103" s="300"/>
      <c r="C103" s="300"/>
      <c r="D103" s="300"/>
      <c r="E103" s="300"/>
      <c r="F103" s="301"/>
      <c r="G103" s="301"/>
      <c r="H103" s="301"/>
      <c r="I103" s="301"/>
    </row>
    <row r="104" spans="1:9" ht="15" customHeight="1">
      <c r="A104" s="300"/>
      <c r="B104" s="300"/>
      <c r="C104" s="300"/>
      <c r="D104" s="300"/>
      <c r="E104" s="300"/>
      <c r="F104" s="301"/>
      <c r="G104" s="301"/>
      <c r="H104" s="301"/>
      <c r="I104" s="301"/>
    </row>
    <row r="105" spans="1:9" ht="15" customHeight="1">
      <c r="A105" s="300"/>
      <c r="B105" s="300"/>
      <c r="C105" s="300"/>
      <c r="D105" s="300"/>
      <c r="E105" s="300"/>
      <c r="F105" s="301"/>
      <c r="G105" s="301"/>
      <c r="H105" s="301"/>
      <c r="I105" s="301"/>
    </row>
    <row r="106" spans="1:9" ht="15" customHeight="1">
      <c r="A106" s="300"/>
      <c r="B106" s="300"/>
      <c r="C106" s="300"/>
      <c r="D106" s="300"/>
      <c r="E106" s="300"/>
      <c r="F106" s="301"/>
      <c r="G106" s="301"/>
      <c r="H106" s="301"/>
      <c r="I106" s="301"/>
    </row>
    <row r="107" spans="1:9" ht="15" customHeight="1">
      <c r="A107" s="300"/>
      <c r="B107" s="300"/>
      <c r="C107" s="300"/>
      <c r="D107" s="300"/>
      <c r="E107" s="300"/>
      <c r="F107" s="301"/>
      <c r="G107" s="301"/>
      <c r="H107" s="301"/>
      <c r="I107" s="301"/>
    </row>
    <row r="108" spans="1:9" ht="15" customHeight="1">
      <c r="A108" s="300"/>
      <c r="B108" s="300"/>
      <c r="C108" s="300"/>
      <c r="D108" s="300"/>
      <c r="E108" s="300"/>
      <c r="F108" s="301"/>
      <c r="G108" s="301"/>
      <c r="H108" s="301"/>
      <c r="I108" s="301"/>
    </row>
    <row r="109" spans="1:9" ht="15" customHeight="1">
      <c r="A109" s="300"/>
      <c r="B109" s="300"/>
      <c r="C109" s="300"/>
      <c r="D109" s="300"/>
      <c r="E109" s="300"/>
      <c r="F109" s="301"/>
      <c r="G109" s="301"/>
      <c r="H109" s="301"/>
      <c r="I109" s="301"/>
    </row>
    <row r="110" spans="1:9" ht="15" customHeight="1">
      <c r="A110" s="300"/>
      <c r="B110" s="300"/>
      <c r="C110" s="300"/>
      <c r="D110" s="300"/>
      <c r="E110" s="300"/>
      <c r="F110" s="301"/>
      <c r="G110" s="301"/>
      <c r="H110" s="301"/>
      <c r="I110" s="301"/>
    </row>
    <row r="111" spans="1:9" ht="15" customHeight="1">
      <c r="A111" s="300"/>
      <c r="B111" s="300"/>
      <c r="C111" s="300"/>
      <c r="D111" s="300"/>
      <c r="E111" s="300"/>
      <c r="F111" s="301"/>
      <c r="G111" s="301"/>
      <c r="H111" s="301"/>
      <c r="I111" s="301"/>
    </row>
    <row r="112" spans="1:9" ht="15" customHeight="1">
      <c r="A112" s="300"/>
      <c r="B112" s="300"/>
      <c r="C112" s="300"/>
      <c r="D112" s="300"/>
      <c r="E112" s="300"/>
      <c r="F112" s="301"/>
      <c r="G112" s="301"/>
      <c r="H112" s="301"/>
      <c r="I112" s="301"/>
    </row>
    <row r="113" spans="1:9" ht="15" customHeight="1">
      <c r="A113" s="300"/>
      <c r="B113" s="300"/>
      <c r="C113" s="300"/>
      <c r="D113" s="300"/>
      <c r="E113" s="300"/>
      <c r="F113" s="301"/>
      <c r="G113" s="301"/>
      <c r="H113" s="301"/>
      <c r="I113" s="301"/>
    </row>
    <row r="114" spans="1:9" ht="15" customHeight="1">
      <c r="A114" s="300"/>
      <c r="B114" s="300"/>
      <c r="C114" s="300"/>
      <c r="D114" s="300"/>
      <c r="E114" s="300"/>
      <c r="F114" s="301"/>
      <c r="G114" s="301"/>
      <c r="H114" s="301"/>
      <c r="I114" s="301"/>
    </row>
    <row r="115" spans="1:9" ht="15" customHeight="1">
      <c r="A115" s="300"/>
      <c r="B115" s="300"/>
      <c r="C115" s="300"/>
      <c r="D115" s="300"/>
      <c r="E115" s="300"/>
      <c r="F115" s="301"/>
      <c r="G115" s="301"/>
      <c r="H115" s="301"/>
      <c r="I115" s="301"/>
    </row>
    <row r="116" spans="1:9" ht="15" customHeight="1">
      <c r="A116" s="300"/>
      <c r="B116" s="300"/>
      <c r="C116" s="300"/>
      <c r="D116" s="300"/>
      <c r="E116" s="300"/>
      <c r="F116" s="301"/>
      <c r="G116" s="301"/>
      <c r="H116" s="301"/>
      <c r="I116" s="301"/>
    </row>
    <row r="117" spans="1:9" ht="15" customHeight="1">
      <c r="A117" s="300"/>
      <c r="B117" s="300"/>
      <c r="C117" s="300"/>
      <c r="D117" s="300"/>
      <c r="E117" s="300"/>
      <c r="F117" s="301"/>
      <c r="G117" s="301"/>
      <c r="H117" s="301"/>
      <c r="I117" s="301"/>
    </row>
    <row r="118" spans="1:9" ht="15" customHeight="1">
      <c r="A118" s="300"/>
      <c r="B118" s="300"/>
      <c r="C118" s="300"/>
      <c r="D118" s="300"/>
      <c r="E118" s="300"/>
      <c r="F118" s="301"/>
      <c r="G118" s="301"/>
      <c r="H118" s="301"/>
      <c r="I118" s="301"/>
    </row>
    <row r="119" spans="1:9" ht="15" customHeight="1">
      <c r="A119" s="300"/>
      <c r="B119" s="300"/>
      <c r="C119" s="300"/>
      <c r="D119" s="300"/>
      <c r="E119" s="300"/>
      <c r="F119" s="301"/>
      <c r="G119" s="301"/>
      <c r="H119" s="301"/>
      <c r="I119" s="301"/>
    </row>
    <row r="120" spans="1:9" ht="15" customHeight="1">
      <c r="A120" s="300"/>
      <c r="B120" s="300"/>
      <c r="C120" s="300"/>
      <c r="D120" s="300"/>
      <c r="E120" s="300"/>
      <c r="F120" s="301"/>
      <c r="G120" s="301"/>
      <c r="H120" s="301"/>
      <c r="I120" s="301"/>
    </row>
    <row r="121" spans="1:9" ht="15" customHeight="1">
      <c r="A121" s="300"/>
      <c r="B121" s="300"/>
      <c r="C121" s="300"/>
      <c r="D121" s="300"/>
      <c r="E121" s="300"/>
      <c r="F121" s="301"/>
      <c r="G121" s="301"/>
      <c r="H121" s="301"/>
      <c r="I121" s="301"/>
    </row>
    <row r="122" spans="1:9" ht="15" customHeight="1">
      <c r="A122" s="300"/>
      <c r="B122" s="300"/>
      <c r="C122" s="300"/>
      <c r="D122" s="300"/>
      <c r="E122" s="300"/>
      <c r="F122" s="301"/>
      <c r="G122" s="301"/>
      <c r="H122" s="301"/>
      <c r="I122" s="301"/>
    </row>
    <row r="123" spans="1:9" ht="15" customHeight="1">
      <c r="A123" s="300"/>
      <c r="B123" s="300"/>
      <c r="C123" s="300"/>
      <c r="D123" s="300"/>
      <c r="E123" s="300"/>
      <c r="F123" s="301"/>
      <c r="G123" s="301"/>
      <c r="H123" s="301"/>
      <c r="I123" s="301"/>
    </row>
    <row r="124" spans="1:9" ht="15" customHeight="1">
      <c r="A124" s="300"/>
      <c r="B124" s="300"/>
      <c r="C124" s="300"/>
      <c r="D124" s="300"/>
      <c r="E124" s="300"/>
      <c r="F124" s="301"/>
      <c r="G124" s="301"/>
      <c r="H124" s="301"/>
      <c r="I124" s="301"/>
    </row>
    <row r="125" spans="1:9" ht="15" customHeight="1">
      <c r="A125" s="300"/>
      <c r="B125" s="300"/>
      <c r="C125" s="300"/>
      <c r="D125" s="300"/>
      <c r="E125" s="300"/>
      <c r="F125" s="301"/>
      <c r="G125" s="301"/>
      <c r="H125" s="301"/>
      <c r="I125" s="301"/>
    </row>
    <row r="126" spans="1:9" ht="15" customHeight="1">
      <c r="A126" s="300"/>
      <c r="B126" s="300"/>
      <c r="C126" s="300"/>
      <c r="D126" s="300"/>
      <c r="E126" s="300"/>
      <c r="F126" s="301"/>
      <c r="G126" s="301"/>
      <c r="H126" s="301"/>
      <c r="I126" s="301"/>
    </row>
    <row r="127" spans="1:9" ht="15" customHeight="1">
      <c r="A127" s="300"/>
      <c r="B127" s="300"/>
      <c r="C127" s="300"/>
      <c r="D127" s="300"/>
      <c r="E127" s="300"/>
      <c r="F127" s="301"/>
      <c r="G127" s="301"/>
      <c r="H127" s="301"/>
      <c r="I127" s="301"/>
    </row>
  </sheetData>
  <mergeCells count="1">
    <mergeCell ref="A5:A6"/>
  </mergeCells>
  <printOptions/>
  <pageMargins left="0.75" right="0.75" top="1" bottom="1" header="0.512" footer="0.512"/>
  <pageSetup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昭和49年　山形県統計年鑑</dc:title>
  <dc:subject/>
  <dc:creator>山形県</dc:creator>
  <cp:keywords/>
  <dc:description/>
  <cp:lastModifiedBy>工藤　裕子</cp:lastModifiedBy>
  <cp:lastPrinted>2005-05-24T06:19:40Z</cp:lastPrinted>
  <dcterms:created xsi:type="dcterms:W3CDTF">2005-04-02T01:55:19Z</dcterms:created>
  <dcterms:modified xsi:type="dcterms:W3CDTF">2008-10-29T05:15:45Z</dcterms:modified>
  <cp:category/>
  <cp:version/>
  <cp:contentType/>
  <cp:contentStatus/>
</cp:coreProperties>
</file>