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8"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definedName name="_xlnm.Print_Area" localSheetId="32">'32'!$A$1:$U$62</definedName>
  </definedNames>
  <calcPr fullCalcOnLoad="1"/>
</workbook>
</file>

<file path=xl/sharedStrings.xml><?xml version="1.0" encoding="utf-8"?>
<sst xmlns="http://schemas.openxmlformats.org/spreadsheetml/2006/main" count="3278" uniqueCount="1631">
  <si>
    <t>ゴム引布製品</t>
  </si>
  <si>
    <t>資料：県商工課「山形県輸出出荷実績表」</t>
  </si>
  <si>
    <t>１９． 品目別輸出出荷実績 （昭和60、61年）</t>
  </si>
  <si>
    <t>中    小    企    業    金    融    機    関</t>
  </si>
  <si>
    <t>農 林 水 産 金 融 機 関</t>
  </si>
  <si>
    <t>市 郡 別</t>
  </si>
  <si>
    <t>都市</t>
  </si>
  <si>
    <t>農 業</t>
  </si>
  <si>
    <t>漁 業</t>
  </si>
  <si>
    <t>郵便局</t>
  </si>
  <si>
    <t>金融</t>
  </si>
  <si>
    <t>銀行</t>
  </si>
  <si>
    <t>協 同</t>
  </si>
  <si>
    <t>公庫</t>
  </si>
  <si>
    <t>組 合</t>
  </si>
  <si>
    <t>東村山郡</t>
  </si>
  <si>
    <t>西村山郡</t>
  </si>
  <si>
    <t>北村山郡</t>
  </si>
  <si>
    <t>最上郡</t>
  </si>
  <si>
    <t>東置賜郡</t>
  </si>
  <si>
    <t>西置賜郡</t>
  </si>
  <si>
    <t>東田川郡</t>
  </si>
  <si>
    <t>西田川郡</t>
  </si>
  <si>
    <t>飽海郡</t>
  </si>
  <si>
    <t>昭和62年3月31日現在</t>
  </si>
  <si>
    <t>普　通　銀　行</t>
  </si>
  <si>
    <t>中小</t>
  </si>
  <si>
    <t>国民</t>
  </si>
  <si>
    <t>生命　保険　会社</t>
  </si>
  <si>
    <t>地方銀行</t>
  </si>
  <si>
    <t>相互銀行</t>
  </si>
  <si>
    <t>信用金庫</t>
  </si>
  <si>
    <t>信用組合</t>
  </si>
  <si>
    <t>商工中
金支店</t>
  </si>
  <si>
    <t>労働金庫</t>
  </si>
  <si>
    <t>農林
中金</t>
  </si>
  <si>
    <t xml:space="preserve"> 県信
 連</t>
  </si>
  <si>
    <t>企業</t>
  </si>
  <si>
    <t>金融</t>
  </si>
  <si>
    <t>支店</t>
  </si>
  <si>
    <t>本店</t>
  </si>
  <si>
    <t>公庫</t>
  </si>
  <si>
    <t>支店</t>
  </si>
  <si>
    <t>支社等</t>
  </si>
  <si>
    <t>総数</t>
  </si>
  <si>
    <t>-</t>
  </si>
  <si>
    <t>注：支店には県外からの進出店舗（都市銀行2、地方銀行4、相互銀行3）を含む。都市銀行に信託銀行を含む。生命保険会</t>
  </si>
  <si>
    <t>　　社は支社のみを計上（うち１社は営業部）</t>
  </si>
  <si>
    <t>資料：東北財務局山形財務事務所、山形中央郵便局、県農業経済課、県水産課</t>
  </si>
  <si>
    <t>　　　　</t>
  </si>
  <si>
    <t>２０．市、郡別の金融機関別店舗数</t>
  </si>
  <si>
    <t>3月31日現在　単位：百万円</t>
  </si>
  <si>
    <t>業 　　   種 　　   別</t>
  </si>
  <si>
    <t>業    種    別</t>
  </si>
  <si>
    <t>漁業・水産養殖業</t>
  </si>
  <si>
    <t>製造業</t>
  </si>
  <si>
    <t>鉱業</t>
  </si>
  <si>
    <t>繊維品</t>
  </si>
  <si>
    <t>建設業</t>
  </si>
  <si>
    <t>木材・木製品</t>
  </si>
  <si>
    <t>パルプ・紙・紙加工業</t>
  </si>
  <si>
    <t>卸売業・小売業</t>
  </si>
  <si>
    <t>出版・印刷・同関連産業</t>
  </si>
  <si>
    <t>卸売業</t>
  </si>
  <si>
    <t>化学工業</t>
  </si>
  <si>
    <t>小売業</t>
  </si>
  <si>
    <t>石油精製</t>
  </si>
  <si>
    <t>飲食店</t>
  </si>
  <si>
    <t>…</t>
  </si>
  <si>
    <t>窯業・土石製品</t>
  </si>
  <si>
    <t>鉄鋼</t>
  </si>
  <si>
    <t>非鉄金属製品</t>
  </si>
  <si>
    <t>金融・保険業</t>
  </si>
  <si>
    <t>金属製品</t>
  </si>
  <si>
    <t>不動産業</t>
  </si>
  <si>
    <t>一般機械器具</t>
  </si>
  <si>
    <t>運輸・通信業</t>
  </si>
  <si>
    <t>電気機械器具</t>
  </si>
  <si>
    <t>電気・ガス・水道・熱供給業</t>
  </si>
  <si>
    <t>輸送用機械器具</t>
  </si>
  <si>
    <t>サービス業</t>
  </si>
  <si>
    <t>精密機械器具</t>
  </si>
  <si>
    <t>地方公共団体</t>
  </si>
  <si>
    <t>その他の製造業</t>
  </si>
  <si>
    <t>個　　人      住宅・消費・</t>
  </si>
  <si>
    <t>農業</t>
  </si>
  <si>
    <t xml:space="preserve">           納税資金等</t>
  </si>
  <si>
    <t>林業</t>
  </si>
  <si>
    <t>海外円借款、国内店名義現地貸</t>
  </si>
  <si>
    <t>注：1）本表には当座貸越を含まない。</t>
  </si>
  <si>
    <t>　　2）製造業の数字は内訳を全部掲げていないから、その計とは一致しない。</t>
  </si>
  <si>
    <t>資料：日本銀行山形事務所</t>
  </si>
  <si>
    <t>２１．銀行業種別貸出状況（昭和59～61年度）</t>
  </si>
  <si>
    <t>各年度3月31日現在残高　単位：百万円</t>
  </si>
  <si>
    <t>業 　　   種 　　   別</t>
  </si>
  <si>
    <t>業    種    別</t>
  </si>
  <si>
    <t>卸売・小売業</t>
  </si>
  <si>
    <t>鉄鋼業</t>
  </si>
  <si>
    <t>金融保険業</t>
  </si>
  <si>
    <t xml:space="preserve">           納税資金等</t>
  </si>
  <si>
    <t>注：1）製造業及びサービス業の数字は、内訳を全部掲げていないから、その計とは一致しない。　　2）本表には当座貸越</t>
  </si>
  <si>
    <t>　　を含まない。  3）（　）書きは再掲である。　資料：日本銀行山形事務所</t>
  </si>
  <si>
    <t>２２．相互銀行業種別融資状況（昭和59～61年度）</t>
  </si>
  <si>
    <t>（１）一般会計</t>
  </si>
  <si>
    <t>単位 ： 決算額＝円、構成比＝％</t>
  </si>
  <si>
    <t>科           目</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</si>
  <si>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</si>
  <si>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</si>
  <si>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</si>
  <si>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</si>
  <si>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</si>
  <si>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</si>
  <si>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</si>
  <si>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</si>
  <si>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</si>
  <si>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</si>
  <si>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</si>
  <si>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</si>
  <si>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</si>
  <si>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</si>
  <si>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</si>
  <si>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</si>
  <si>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</si>
  <si>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</si>
  <si>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</si>
  <si>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</si>
  <si>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</si>
  <si>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</si>
  <si>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</si>
  <si>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</si>
  <si>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</si>
  <si>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</si>
  <si>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</si>
  <si>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</si>
  <si>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</si>
  <si>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</si>
  <si>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</si>
  <si>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昭和58年度</t>
  </si>
  <si>
    <t>地方譲与税</t>
  </si>
  <si>
    <t>-</t>
  </si>
  <si>
    <t>資料：県出納局「山形県歳入歳出決算書」</t>
  </si>
  <si>
    <t>２３．山形県歳入歳出決算（昭和58～60年度）</t>
  </si>
  <si>
    <t>歳                                                                                                                                           入</t>
  </si>
  <si>
    <t>歳入総額</t>
  </si>
  <si>
    <t>歳出総額</t>
  </si>
  <si>
    <t>形式収支</t>
  </si>
  <si>
    <t>自動車取得</t>
  </si>
  <si>
    <t>交通安全</t>
  </si>
  <si>
    <t>国有提供施設</t>
  </si>
  <si>
    <t>地方債</t>
  </si>
  <si>
    <t xml:space="preserve">衛生費 </t>
  </si>
  <si>
    <t>消防費</t>
  </si>
  <si>
    <t>（Ａ）</t>
  </si>
  <si>
    <t>（Ｂ）</t>
  </si>
  <si>
    <t>（ △減 ）</t>
  </si>
  <si>
    <t>地方税</t>
  </si>
  <si>
    <t>地方譲与税</t>
  </si>
  <si>
    <t>利 用 税</t>
  </si>
  <si>
    <t>対策特別</t>
  </si>
  <si>
    <t>手数料</t>
  </si>
  <si>
    <t>等所在市町村</t>
  </si>
  <si>
    <t>(A)-(B)=(C)</t>
  </si>
  <si>
    <t>交 付 金</t>
  </si>
  <si>
    <t>税交付金</t>
  </si>
  <si>
    <t>助成交付金</t>
  </si>
  <si>
    <t>単位：千円</t>
  </si>
  <si>
    <t>翌年度へ繰</t>
  </si>
  <si>
    <t>歳出</t>
  </si>
  <si>
    <t>り越すべき</t>
  </si>
  <si>
    <t xml:space="preserve">実質収支 </t>
  </si>
  <si>
    <t>娯楽施設</t>
  </si>
  <si>
    <t>分担金及</t>
  </si>
  <si>
    <t>寄附金</t>
  </si>
  <si>
    <t>農林水産
業費</t>
  </si>
  <si>
    <t>前年度繰　　上充用金</t>
  </si>
  <si>
    <t>財     源</t>
  </si>
  <si>
    <t>(C)-(D)=(E)</t>
  </si>
  <si>
    <t>地方交付税</t>
  </si>
  <si>
    <t>使用料</t>
  </si>
  <si>
    <t>県支出金</t>
  </si>
  <si>
    <t>財産収入</t>
  </si>
  <si>
    <t>(Ｄ)</t>
  </si>
  <si>
    <t>び負担金</t>
  </si>
  <si>
    <t>昭和59年度</t>
  </si>
  <si>
    <t>-</t>
  </si>
  <si>
    <t>資料：県地方課</t>
  </si>
  <si>
    <t>２４．市町村別普通会計歳入歳出決算（昭和59、60年度）</t>
  </si>
  <si>
    <t>項          目          別</t>
  </si>
  <si>
    <t>青森市</t>
  </si>
  <si>
    <t>盛岡市</t>
  </si>
  <si>
    <t>仙台市</t>
  </si>
  <si>
    <t>秋田市</t>
  </si>
  <si>
    <t>福島市</t>
  </si>
  <si>
    <t>世帯人員</t>
  </si>
  <si>
    <t>(人)</t>
  </si>
  <si>
    <t>有業人員</t>
  </si>
  <si>
    <t>世帯主の年齢</t>
  </si>
  <si>
    <t>(歳)</t>
  </si>
  <si>
    <t>収入総額</t>
  </si>
  <si>
    <t>実収入</t>
  </si>
  <si>
    <t>勤め先収入</t>
  </si>
  <si>
    <t>世帯主収入</t>
  </si>
  <si>
    <t>賞与</t>
  </si>
  <si>
    <t>支出総額</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</si>
  <si>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</si>
  <si>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</si>
  <si>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</si>
  <si>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</si>
  <si>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</si>
  <si>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</si>
  <si>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</si>
  <si>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</si>
  <si>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</si>
  <si>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</si>
  <si>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</si>
  <si>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</si>
  <si>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</si>
  <si>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</si>
  <si>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</si>
  <si>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</si>
  <si>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光熱・水道</t>
  </si>
  <si>
    <t>家具・家事用品</t>
  </si>
  <si>
    <t>被服及び履物</t>
  </si>
  <si>
    <t>教育</t>
  </si>
  <si>
    <t>教養娯楽</t>
  </si>
  <si>
    <t>その他の消費支出</t>
  </si>
  <si>
    <t>非消費支出</t>
  </si>
  <si>
    <t>実支出以外の支出</t>
  </si>
  <si>
    <t>単位：円</t>
  </si>
  <si>
    <t>全国平均</t>
  </si>
  <si>
    <t>集計世帯数</t>
  </si>
  <si>
    <t>(世帯)</t>
  </si>
  <si>
    <t>定期</t>
  </si>
  <si>
    <t>臨時</t>
  </si>
  <si>
    <t>世　帯　員　収　入</t>
  </si>
  <si>
    <t>事業・内職収入</t>
  </si>
  <si>
    <t>他の経常収入</t>
  </si>
  <si>
    <t>財産収入</t>
  </si>
  <si>
    <t>社会保障給付</t>
  </si>
  <si>
    <t xml:space="preserve">仕送り金 </t>
  </si>
  <si>
    <t>特別収入（受贈金・その他）</t>
  </si>
  <si>
    <t>実収入以外の収入</t>
  </si>
  <si>
    <t>米類</t>
  </si>
  <si>
    <t>保健医療</t>
  </si>
  <si>
    <t>交通通信</t>
  </si>
  <si>
    <t>所得税</t>
  </si>
  <si>
    <t>他の税</t>
  </si>
  <si>
    <t>社会保障費</t>
  </si>
  <si>
    <t>その他</t>
  </si>
  <si>
    <t>現物総数</t>
  </si>
  <si>
    <t>資料：総務庁統計局「家計調査年報」</t>
  </si>
  <si>
    <t>２５．東北6県県庁所在都市別勤労者世帯１世帯当たり平均1か月間の収支（昭和61年）</t>
  </si>
  <si>
    <t>年　　別</t>
  </si>
  <si>
    <t>認知件数</t>
  </si>
  <si>
    <t>認知指数</t>
  </si>
  <si>
    <t>検挙件数</t>
  </si>
  <si>
    <t>検　　　挙　　　人　　　員</t>
  </si>
  <si>
    <t>凶悪犯</t>
  </si>
  <si>
    <t>粗暴犯</t>
  </si>
  <si>
    <t>窃盗犯</t>
  </si>
  <si>
    <t>知能犯</t>
  </si>
  <si>
    <t>風俗犯</t>
  </si>
  <si>
    <t>その他</t>
  </si>
  <si>
    <t>検挙率</t>
  </si>
  <si>
    <t>昭和 45</t>
  </si>
  <si>
    <t>B×100</t>
  </si>
  <si>
    <t>総　数</t>
  </si>
  <si>
    <t>う　ち　少　年　（14～19歳）</t>
  </si>
  <si>
    <t>(A)</t>
  </si>
  <si>
    <t>年＝100</t>
  </si>
  <si>
    <t>(B)</t>
  </si>
  <si>
    <t>　  A</t>
  </si>
  <si>
    <t>総　数</t>
  </si>
  <si>
    <t xml:space="preserve"> 昭和45年</t>
  </si>
  <si>
    <t>注：検挙件数は、検挙地計上方式による。</t>
  </si>
  <si>
    <t>資料：13～16＝県警察本部</t>
  </si>
  <si>
    <t>２６．刑法犯の認知件数、検挙件数及び人員(昭和45～61年）</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</si>
  <si>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</si>
  <si>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</si>
  <si>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</si>
  <si>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</si>
  <si>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</si>
  <si>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</si>
  <si>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</si>
  <si>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</si>
  <si>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</si>
  <si>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</si>
  <si>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</si>
  <si>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</si>
  <si>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</si>
  <si>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</si>
  <si>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</si>
  <si>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</si>
  <si>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</si>
  <si>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罪種別</t>
  </si>
  <si>
    <t>昭和60年</t>
  </si>
  <si>
    <t>昭和61年</t>
  </si>
  <si>
    <t>総数</t>
  </si>
  <si>
    <t>殺人</t>
  </si>
  <si>
    <r>
      <t>瀆</t>
    </r>
    <r>
      <rPr>
        <sz val="10"/>
        <rFont val="ＭＳ 明朝"/>
        <family val="1"/>
      </rPr>
      <t>職</t>
    </r>
  </si>
  <si>
    <t>注：検挙件数については、検挙地計上方式による。</t>
  </si>
  <si>
    <t xml:space="preserve">    道路上の交通事故に係る業務上等過失致死傷は含まない。</t>
  </si>
  <si>
    <t>２７．罪種別刑法犯の認知、検挙件数及び検挙人員（昭和60、61年）</t>
  </si>
  <si>
    <t>医　　　　　師</t>
  </si>
  <si>
    <t>歯　　　科　　　医　　　師</t>
  </si>
  <si>
    <t>薬　　　剤　　　師</t>
  </si>
  <si>
    <t>実　　　数</t>
  </si>
  <si>
    <t>実　　　　　数</t>
  </si>
  <si>
    <t>（1）保健所別実数及び率</t>
  </si>
  <si>
    <t>12月31日現在  単位:率=人口10万人対</t>
  </si>
  <si>
    <t>保健所別</t>
  </si>
  <si>
    <t>率</t>
  </si>
  <si>
    <t>昭和57年</t>
  </si>
  <si>
    <t>総    数</t>
  </si>
  <si>
    <t>山形</t>
  </si>
  <si>
    <t>寒河江</t>
  </si>
  <si>
    <t>村山</t>
  </si>
  <si>
    <t>新庄</t>
  </si>
  <si>
    <t>米沢</t>
  </si>
  <si>
    <t>長井</t>
  </si>
  <si>
    <t>南陽</t>
  </si>
  <si>
    <t>鶴岡</t>
  </si>
  <si>
    <t>酒田</t>
  </si>
  <si>
    <t>注：従業地による数値である。</t>
  </si>
  <si>
    <t>資料：県医薬務課「衛生統計年報（事業編）」</t>
  </si>
  <si>
    <t>２８．医師、歯科医師及び薬剤師数（昭和57、59年）</t>
  </si>
  <si>
    <t>12月31日現在</t>
  </si>
  <si>
    <t>保健所別
市町村別</t>
  </si>
  <si>
    <t>病院</t>
  </si>
  <si>
    <t>一　般　　　診療所</t>
  </si>
  <si>
    <t>歯　科　　　診療所</t>
  </si>
  <si>
    <t>国立</t>
  </si>
  <si>
    <t>地方公共　　　団体立</t>
  </si>
  <si>
    <t>法人立</t>
  </si>
  <si>
    <t>個人立</t>
  </si>
  <si>
    <t>昭　和　59　年</t>
  </si>
  <si>
    <t>東根市</t>
  </si>
  <si>
    <t>鶴岡保険所</t>
  </si>
  <si>
    <t>資料：県医薬務課「衛生統計年報（事業編）」</t>
  </si>
  <si>
    <t xml:space="preserve">２９．保健所別の市町村別病院、一般診療所及び歯科診療所数(昭和59、60年）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</si>
  <si>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</si>
  <si>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</si>
  <si>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</si>
  <si>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</si>
  <si>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</si>
  <si>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</si>
  <si>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</si>
  <si>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</si>
  <si>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</si>
  <si>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</si>
  <si>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</si>
  <si>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</si>
  <si>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運輸・通信業</t>
  </si>
  <si>
    <t>卸売・小売業、飲食店</t>
  </si>
  <si>
    <t>金融・保険業</t>
  </si>
  <si>
    <t>サービス業</t>
  </si>
  <si>
    <t>単位：円</t>
  </si>
  <si>
    <t>　月　　　　　別</t>
  </si>
  <si>
    <t>現　金　給　与　総　額</t>
  </si>
  <si>
    <t>きまって支給する給与</t>
  </si>
  <si>
    <t>特別に支払われた給与</t>
  </si>
  <si>
    <t>　産　　業　　別</t>
  </si>
  <si>
    <t>総　額</t>
  </si>
  <si>
    <t>昭和59年</t>
  </si>
  <si>
    <t xml:space="preserve">              60</t>
  </si>
  <si>
    <t xml:space="preserve">              61</t>
  </si>
  <si>
    <t>　　　 　1　月　　</t>
  </si>
  <si>
    <t xml:space="preserve">              2</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</si>
  <si>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</si>
  <si>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</si>
  <si>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</si>
  <si>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</si>
  <si>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</si>
  <si>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</si>
  <si>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</si>
  <si>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</si>
  <si>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</si>
  <si>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電気機械器具製造業</t>
  </si>
  <si>
    <t>その他の製造業</t>
  </si>
  <si>
    <t>電気・ガス・熱供給・水道業</t>
  </si>
  <si>
    <t>旅館・その他の宿泊所</t>
  </si>
  <si>
    <t>医療業</t>
  </si>
  <si>
    <t>教  育</t>
  </si>
  <si>
    <t>その他のサービス業</t>
  </si>
  <si>
    <t>生産労働者</t>
  </si>
  <si>
    <t>管理・事務・技術労働者</t>
  </si>
  <si>
    <t>注：抽出調査による。</t>
  </si>
  <si>
    <t>資料：県統計調査課「毎月勤労統計地方調査結果報告書」</t>
  </si>
  <si>
    <t>３０．産業別常用労働者の1人平均月間現金給与額(昭和59～61年）</t>
  </si>
  <si>
    <t>社会福祉施設別</t>
  </si>
  <si>
    <t>入所者数</t>
  </si>
  <si>
    <t>定員</t>
  </si>
  <si>
    <t>年　間</t>
  </si>
  <si>
    <t>江市</t>
  </si>
  <si>
    <t>沢市</t>
  </si>
  <si>
    <t>村山</t>
  </si>
  <si>
    <t>延人数</t>
  </si>
  <si>
    <t>生活保護施設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</si>
  <si>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</si>
  <si>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</si>
  <si>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</si>
  <si>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</si>
  <si>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</si>
  <si>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</si>
  <si>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</si>
  <si>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</si>
  <si>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</si>
  <si>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</si>
  <si>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</si>
  <si>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</si>
  <si>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</si>
  <si>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</si>
  <si>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軽費老人ホーム</t>
  </si>
  <si>
    <t>身体障害者更生援護施設</t>
  </si>
  <si>
    <t>肢体不自由者更生施設</t>
  </si>
  <si>
    <t>身体障害者授産施設</t>
  </si>
  <si>
    <t>重度身体障害者授産施設</t>
  </si>
  <si>
    <t>身体障害者療護施設</t>
  </si>
  <si>
    <t>身体障害者福祉工場</t>
  </si>
  <si>
    <t>点字図書館</t>
  </si>
  <si>
    <t>母子福祉施設</t>
  </si>
  <si>
    <t>母子福祉センター</t>
  </si>
  <si>
    <t>母子休養ホーム</t>
  </si>
  <si>
    <t>3月末現在　　単位：金額＝円</t>
  </si>
  <si>
    <t>福　　　祉　　　事　　　務　　　所　　　別　　　施　　　設　　　数</t>
  </si>
  <si>
    <t>措　置　費</t>
  </si>
  <si>
    <t>うち本人又は保護者負担額</t>
  </si>
  <si>
    <t>山形市</t>
  </si>
  <si>
    <t>米沢市</t>
  </si>
  <si>
    <t>鶴岡市</t>
  </si>
  <si>
    <t>酒田市</t>
  </si>
  <si>
    <t>新庄市</t>
  </si>
  <si>
    <t>寒河</t>
  </si>
  <si>
    <t>上山市</t>
  </si>
  <si>
    <t>村山市</t>
  </si>
  <si>
    <t>長井市</t>
  </si>
  <si>
    <t>天童市</t>
  </si>
  <si>
    <t>東根市</t>
  </si>
  <si>
    <t>尾花</t>
  </si>
  <si>
    <t>南陽市</t>
  </si>
  <si>
    <t>東南</t>
  </si>
  <si>
    <t>西村山</t>
  </si>
  <si>
    <t>北村山</t>
  </si>
  <si>
    <t>最上</t>
  </si>
  <si>
    <t>東南</t>
  </si>
  <si>
    <t>西置賜</t>
  </si>
  <si>
    <t>庄内</t>
  </si>
  <si>
    <t>年　　額</t>
  </si>
  <si>
    <t>１人１月　　当たり金額</t>
  </si>
  <si>
    <t>年　額</t>
  </si>
  <si>
    <t>年　間</t>
  </si>
  <si>
    <t>置賜</t>
  </si>
  <si>
    <t>支庁</t>
  </si>
  <si>
    <t>延人員</t>
  </si>
  <si>
    <t>昭和61年度</t>
  </si>
  <si>
    <t>…</t>
  </si>
  <si>
    <t>救護施設</t>
  </si>
  <si>
    <t>母子寮</t>
  </si>
  <si>
    <t>養護施設</t>
  </si>
  <si>
    <t>精神薄弱児施設</t>
  </si>
  <si>
    <t>精神薄弱児通園施設</t>
  </si>
  <si>
    <t>教護院</t>
  </si>
  <si>
    <t>在宅老人デイサービスセンター</t>
  </si>
  <si>
    <t>内部障害者更生施設</t>
  </si>
  <si>
    <t>重度身体障害者更生援護施設</t>
  </si>
  <si>
    <t>身体障害者保養所</t>
  </si>
  <si>
    <t>精神薄弱者援護施設</t>
  </si>
  <si>
    <t xml:space="preserve"> 注:１）児童福祉施設の保育所及び児童館については、第26表参照のこと。　</t>
  </si>
  <si>
    <t xml:space="preserve">　　２）措置費には県外施設委託分も含まれている。    </t>
  </si>
  <si>
    <t xml:space="preserve"> 資料：県社会課、県児童課、県成人福祉課</t>
  </si>
  <si>
    <t>３１．社会福祉施設数、入所者数及び費用額（昭和61年度）</t>
  </si>
  <si>
    <t>5月1日現在</t>
  </si>
  <si>
    <t>学　　校　　数</t>
  </si>
  <si>
    <t>学級数</t>
  </si>
  <si>
    <t>児　　　　　　　童　　　　　　　数</t>
  </si>
  <si>
    <t>教員数　　　（本務者）</t>
  </si>
  <si>
    <t>総　　　　　数</t>
  </si>
  <si>
    <t>第1学年</t>
  </si>
  <si>
    <t>本校</t>
  </si>
  <si>
    <t>分校</t>
  </si>
  <si>
    <t>昭和60年度</t>
  </si>
  <si>
    <t>注：国立校を含む。  資料：県統計調査課「学校基本調査結果報告書」</t>
  </si>
  <si>
    <t>３２．市町村別の小学校数、学級数、学年別児童数及び教員数（昭和60、61年度）</t>
  </si>
  <si>
    <t>学校数</t>
  </si>
  <si>
    <t>学級数</t>
  </si>
  <si>
    <t>教員数</t>
  </si>
  <si>
    <t>本校</t>
  </si>
  <si>
    <t>分校</t>
  </si>
  <si>
    <t>(本務者)</t>
  </si>
  <si>
    <t>5月1日現在</t>
  </si>
  <si>
    <t>生徒数　　　　　</t>
  </si>
  <si>
    <t>総　　　数</t>
  </si>
  <si>
    <t>注：国立校を含む。　　資料：県統計調査課「学校基本調査結果報告書」</t>
  </si>
  <si>
    <t>３３．市町村別の中学校数、学級数、学年別生徒数及び教員数(昭和60、61年度）</t>
  </si>
  <si>
    <t>観光地別</t>
  </si>
  <si>
    <t>総　　　　　  数</t>
  </si>
  <si>
    <t>山岳</t>
  </si>
  <si>
    <t>温泉</t>
  </si>
  <si>
    <t>スキー場</t>
  </si>
  <si>
    <t>海水浴場</t>
  </si>
  <si>
    <t>名所旧跡</t>
  </si>
  <si>
    <t>（１）観光地別の県内外別観光者数（昭和59～61年度）</t>
  </si>
  <si>
    <t>単位：百人</t>
  </si>
  <si>
    <t>県　　内　　者</t>
  </si>
  <si>
    <t>県　　外　　者</t>
  </si>
  <si>
    <t>昭和59年度</t>
  </si>
  <si>
    <t>有料道路</t>
  </si>
  <si>
    <t>　　資料：県観光物産課｢山形県観光者数調査結果｣</t>
  </si>
  <si>
    <t>　　　　３４.観光者数</t>
  </si>
  <si>
    <t>建物</t>
  </si>
  <si>
    <t>林野</t>
  </si>
  <si>
    <t>車両</t>
  </si>
  <si>
    <t>船舶</t>
  </si>
  <si>
    <t>航空機</t>
  </si>
  <si>
    <t>１月</t>
  </si>
  <si>
    <t>２　</t>
  </si>
  <si>
    <t>３　</t>
  </si>
  <si>
    <t>４　</t>
  </si>
  <si>
    <t>５　</t>
  </si>
  <si>
    <t>６　</t>
  </si>
  <si>
    <t>７　</t>
  </si>
  <si>
    <t>８　</t>
  </si>
  <si>
    <t>９　</t>
  </si>
  <si>
    <t>10　</t>
  </si>
  <si>
    <t>11　</t>
  </si>
  <si>
    <t>12　</t>
  </si>
  <si>
    <t>全損</t>
  </si>
  <si>
    <t>半損</t>
  </si>
  <si>
    <t>建　　　物　　　火　　　災</t>
  </si>
  <si>
    <t>１０　</t>
  </si>
  <si>
    <t>１１　</t>
  </si>
  <si>
    <t>１２　</t>
  </si>
  <si>
    <t>（２）月別火災発生件数及び損害額（昭和60、61年）</t>
  </si>
  <si>
    <t>単位：</t>
  </si>
  <si>
    <t>建物面積＝㎡、林野面積＝ａ</t>
  </si>
  <si>
    <t xml:space="preserve">   損害額＝千円</t>
  </si>
  <si>
    <t>年別　　　月別</t>
  </si>
  <si>
    <t>出             　火　            件            　数</t>
  </si>
  <si>
    <t>焼　損　棟　数</t>
  </si>
  <si>
    <t>焼 損 面 積</t>
  </si>
  <si>
    <t>焼損　　車両</t>
  </si>
  <si>
    <t>焼損　　船舶　　</t>
  </si>
  <si>
    <t>死　　傷　　者</t>
  </si>
  <si>
    <t>全焼</t>
  </si>
  <si>
    <t>半焼</t>
  </si>
  <si>
    <t>部分焼</t>
  </si>
  <si>
    <t>死者</t>
  </si>
  <si>
    <t>負傷者</t>
  </si>
  <si>
    <t>罹　　災　　世　　帯　　数</t>
  </si>
  <si>
    <t>罹災　人員</t>
  </si>
  <si>
    <t>損　　　　　害　　　　　見　　　　　積　　　　　額</t>
  </si>
  <si>
    <t>小損</t>
  </si>
  <si>
    <t>林野　　火災</t>
  </si>
  <si>
    <t>車両　　火災</t>
  </si>
  <si>
    <t>船舶　　　
火災</t>
  </si>
  <si>
    <t>航空機　　　火災</t>
  </si>
  <si>
    <t>その他　火災</t>
  </si>
  <si>
    <t>総　額</t>
  </si>
  <si>
    <t>建　物</t>
  </si>
  <si>
    <t>収容物</t>
  </si>
  <si>
    <t>資料：県消防防災課</t>
  </si>
  <si>
    <t>３５．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</si>
  <si>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</si>
  <si>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</si>
  <si>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</si>
  <si>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</si>
  <si>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</si>
  <si>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</si>
  <si>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</si>
  <si>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</si>
  <si>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</si>
  <si>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</si>
  <si>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</si>
  <si>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</si>
  <si>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</si>
  <si>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</si>
  <si>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</si>
  <si>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</si>
  <si>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</si>
  <si>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</si>
  <si>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警察署別</t>
  </si>
  <si>
    <t>傷 　　　　　　　者</t>
  </si>
  <si>
    <t>増減(△）</t>
  </si>
  <si>
    <t>注：最北地域は、新庄、村山、尾花沢署の所管区域である。</t>
  </si>
  <si>
    <t>３６.交通事故発生件数及び死傷者数(昭和60、61年）</t>
  </si>
  <si>
    <t>(1)月別発生状況</t>
  </si>
  <si>
    <t>(2)警察署別発生状況</t>
  </si>
  <si>
    <t>(3)当事者別発生状況</t>
  </si>
  <si>
    <t>(3)業種別給付種類別支払状況</t>
  </si>
  <si>
    <t>(8)都道府県別発生状況</t>
  </si>
  <si>
    <t>(1)苦情の受理及び処理件数</t>
  </si>
  <si>
    <t>(2)苦情の種類別新規直接受理件数</t>
  </si>
  <si>
    <t>(3)苦情の被害地域特性別新規直接受理件数（典型７公害）</t>
  </si>
  <si>
    <t>(1)県内移動</t>
  </si>
  <si>
    <t>(2)県外移動</t>
  </si>
  <si>
    <t>本書は、次の２０部門から成っている。</t>
  </si>
  <si>
    <t>昭和６１年　山形県統計年鑑</t>
  </si>
  <si>
    <t>本書の内容は、原則として調査時点が６１年度に所属する調査については可能な限り掲載した。</t>
  </si>
  <si>
    <t>昭和６２年１２月</t>
  </si>
  <si>
    <t>山形県知事　板垣清一郎</t>
  </si>
  <si>
    <t>市町村別の面積（昭和60、61年）</t>
  </si>
  <si>
    <t>市町村の廃置分合及び境界変更（昭和57～61年）</t>
  </si>
  <si>
    <t>市町村の合併状況（明治22年～昭和61年）</t>
  </si>
  <si>
    <t>地形別面積</t>
  </si>
  <si>
    <t>高度別面積</t>
  </si>
  <si>
    <t>都市計画区域、市街化区域及び用途地域</t>
  </si>
  <si>
    <t>観測所一覧表</t>
  </si>
  <si>
    <t>気象概況</t>
  </si>
  <si>
    <t>地域気象観測所気象表</t>
  </si>
  <si>
    <t>(1)気温</t>
  </si>
  <si>
    <t>(2)降水量及び最深積雪</t>
  </si>
  <si>
    <t>(3)日照時間</t>
  </si>
  <si>
    <t>季節現象</t>
  </si>
  <si>
    <t>傾斜度別面積</t>
  </si>
  <si>
    <t>人口の推移（大正14年～昭和61年）</t>
  </si>
  <si>
    <t>年齢、男女別人口（昭和61年）</t>
  </si>
  <si>
    <t>民有林の林種別蓄積（昭和61年度）</t>
  </si>
  <si>
    <t>東北６県別着工建築物の建築主別建築物数、床面積及び工事費予定額（昭和61年）</t>
  </si>
  <si>
    <t>（統計年鑑より抜粋）</t>
  </si>
  <si>
    <t>総数</t>
  </si>
  <si>
    <t>大江町</t>
  </si>
  <si>
    <t>大石田町</t>
  </si>
  <si>
    <t>市部</t>
  </si>
  <si>
    <t>町村部</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</si>
  <si>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</si>
  <si>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</si>
  <si>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</si>
  <si>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</si>
  <si>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</si>
  <si>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</si>
  <si>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</si>
  <si>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</si>
  <si>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</si>
  <si>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</si>
  <si>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</si>
  <si>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</si>
  <si>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</si>
  <si>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</si>
  <si>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</si>
  <si>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</si>
  <si>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</si>
  <si>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</si>
  <si>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</si>
  <si>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</si>
  <si>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</si>
  <si>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</si>
  <si>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</si>
  <si>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</si>
  <si>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</si>
  <si>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</si>
  <si>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</si>
  <si>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</si>
  <si>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</si>
  <si>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</si>
  <si>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</si>
  <si>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</si>
  <si>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</si>
  <si>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</si>
  <si>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</si>
  <si>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</si>
  <si>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</si>
  <si>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</si>
  <si>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</si>
  <si>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</si>
  <si>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</si>
  <si>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</si>
  <si>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</si>
  <si>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</si>
  <si>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</si>
  <si>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</si>
  <si>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単位　：　人</t>
  </si>
  <si>
    <t>市町村別</t>
  </si>
  <si>
    <t>昭和57年</t>
  </si>
  <si>
    <t>資料：県統計調査課</t>
  </si>
  <si>
    <t>資料：県統計調査課「山形県社会的移動人口調査結果報告書」</t>
  </si>
  <si>
    <t>１．市町村別の人口推移（昭和57年～61年）</t>
  </si>
  <si>
    <t>単位 ： 人</t>
  </si>
  <si>
    <t>30～34</t>
  </si>
  <si>
    <t>35～39</t>
  </si>
  <si>
    <t>40～44</t>
  </si>
  <si>
    <t>45～49</t>
  </si>
  <si>
    <t>50～54</t>
  </si>
  <si>
    <t>55～59</t>
  </si>
  <si>
    <t>60～64</t>
  </si>
  <si>
    <t>65～69</t>
  </si>
  <si>
    <t>70～74</t>
  </si>
  <si>
    <t>75～79</t>
  </si>
  <si>
    <t>80～84</t>
  </si>
  <si>
    <t>85～89</t>
  </si>
  <si>
    <t>年齢不詳</t>
  </si>
  <si>
    <t>-</t>
  </si>
  <si>
    <t>10月1日現在</t>
  </si>
  <si>
    <t>0～4歳</t>
  </si>
  <si>
    <t>5～9</t>
  </si>
  <si>
    <t>10～14</t>
  </si>
  <si>
    <t>15～19</t>
  </si>
  <si>
    <t>20～24</t>
  </si>
  <si>
    <t>25～29</t>
  </si>
  <si>
    <t>90歳以上</t>
  </si>
  <si>
    <t>総数</t>
  </si>
  <si>
    <t>市部</t>
  </si>
  <si>
    <t>町村部</t>
  </si>
  <si>
    <t>村山地域</t>
  </si>
  <si>
    <t>最上地域</t>
  </si>
  <si>
    <t>置賜地域</t>
  </si>
  <si>
    <t>庄内地域</t>
  </si>
  <si>
    <t>資料：県統計調査課「山形県の人口と世帯数」</t>
  </si>
  <si>
    <t>２．市町村別の年齢（５歳階級）別人口（昭和61年）</t>
  </si>
  <si>
    <t>総         数</t>
  </si>
  <si>
    <t>村　山　地　域</t>
  </si>
  <si>
    <t>最　上　地　域</t>
  </si>
  <si>
    <t>置　賜　地　域</t>
  </si>
  <si>
    <t>庄　内　地　域</t>
  </si>
  <si>
    <t>10月1日現在</t>
  </si>
  <si>
    <t>世帯数</t>
  </si>
  <si>
    <t>増減（△）</t>
  </si>
  <si>
    <t>市        部</t>
  </si>
  <si>
    <t>町   村   部</t>
  </si>
  <si>
    <t>資料：総務庁統計局、県統計調査課</t>
  </si>
  <si>
    <t>３．市町村別の世帯数推移（昭和57～61年）</t>
  </si>
  <si>
    <t>事　　　　　業　　　　　所　　　　　数</t>
  </si>
  <si>
    <t>従　　　　　業　　　　　者　　　　　数</t>
  </si>
  <si>
    <t>実数</t>
  </si>
  <si>
    <t>構成比</t>
  </si>
  <si>
    <t>上 山 市</t>
  </si>
  <si>
    <t xml:space="preserve">朝日町 </t>
  </si>
  <si>
    <t>昭和56年7月1日、61年7月1日現在　　単位:比･率＝％</t>
  </si>
  <si>
    <t>昭和56年</t>
  </si>
  <si>
    <t>56～61の増加率</t>
  </si>
  <si>
    <t>（△減）</t>
  </si>
  <si>
    <t>資料：総務庁統計局「昭和56年及び61年事業所統計調査報告」</t>
  </si>
  <si>
    <t>４．市町村別の事業所数及び従業者数 (昭和56、61年）</t>
  </si>
  <si>
    <t>年別</t>
  </si>
  <si>
    <t>市町村別</t>
  </si>
  <si>
    <t>農家数</t>
  </si>
  <si>
    <t xml:space="preserve">2月1日現在   </t>
  </si>
  <si>
    <t>総数</t>
  </si>
  <si>
    <t>専 業</t>
  </si>
  <si>
    <t>兼業農家数</t>
  </si>
  <si>
    <t>経 営 耕 地 規 模 別 農 家 数</t>
  </si>
  <si>
    <t>第1種　　兼　業</t>
  </si>
  <si>
    <t>第2種　　兼　業</t>
  </si>
  <si>
    <t>例　外　　規　定</t>
  </si>
  <si>
    <t>0.3ｈa　未　満</t>
  </si>
  <si>
    <t>0.3～　　　　0.5</t>
  </si>
  <si>
    <t>0.5～  1.0</t>
  </si>
  <si>
    <t>1.0～  1.5</t>
  </si>
  <si>
    <t>1.5～  2.0</t>
  </si>
  <si>
    <t>2.0～  2.5</t>
  </si>
  <si>
    <t>2.5～  3.0</t>
  </si>
  <si>
    <t>3.0ha　　以上</t>
  </si>
  <si>
    <t>昭和53年</t>
  </si>
  <si>
    <t xml:space="preserve">     54</t>
  </si>
  <si>
    <t xml:space="preserve">     55</t>
  </si>
  <si>
    <t xml:space="preserve">     57</t>
  </si>
  <si>
    <t>市部</t>
  </si>
  <si>
    <t>町村部</t>
  </si>
  <si>
    <t>川西町</t>
  </si>
  <si>
    <t>資料：1.～8.「昭和60年山形県の農業」</t>
  </si>
  <si>
    <t>５．市町村別の専業、兼業、経営耕地規模別農家数（昭和53年～60年）</t>
  </si>
  <si>
    <t>面積</t>
  </si>
  <si>
    <t>2月1日現在   単位 ：面積＝a</t>
  </si>
  <si>
    <t>年　　別</t>
  </si>
  <si>
    <t>　　総　　　　数</t>
  </si>
  <si>
    <t>田　</t>
  </si>
  <si>
    <t>樹　　園　　地</t>
  </si>
  <si>
    <t>畑</t>
  </si>
  <si>
    <t>農家数</t>
  </si>
  <si>
    <t>面     積</t>
  </si>
  <si>
    <t>田のある　農家数</t>
  </si>
  <si>
    <t>面　積</t>
  </si>
  <si>
    <t>総数</t>
  </si>
  <si>
    <t>果樹園</t>
  </si>
  <si>
    <t>桑園</t>
  </si>
  <si>
    <t>その他の樹園地</t>
  </si>
  <si>
    <t>総　　数</t>
  </si>
  <si>
    <t>普　　　通　　　畑</t>
  </si>
  <si>
    <t>牧　草　専　用　地</t>
  </si>
  <si>
    <t>調査日前1年間作　　　付けしなかった畑</t>
  </si>
  <si>
    <t>面積</t>
  </si>
  <si>
    <t>うち過去１年間飼料用    作物だけを作った畑</t>
  </si>
  <si>
    <t>面積</t>
  </si>
  <si>
    <t>昭 和 53 年</t>
  </si>
  <si>
    <t>…</t>
  </si>
  <si>
    <t>　　　54</t>
  </si>
  <si>
    <t>　　　55</t>
  </si>
  <si>
    <t>　　　57</t>
  </si>
  <si>
    <t>　 　60</t>
  </si>
  <si>
    <t>６．市町村別の地目別経営農家数及び経営耕地面積（昭和53年～60年）</t>
  </si>
  <si>
    <t>水          稲</t>
  </si>
  <si>
    <t>陸          稲</t>
  </si>
  <si>
    <t>作付面積</t>
  </si>
  <si>
    <t>単位 ： 面積＝ha、10ａ当たり収量＝㎏、収穫量＝t</t>
  </si>
  <si>
    <t>水 ・ 陸　　稲</t>
  </si>
  <si>
    <t>収　穫　量</t>
  </si>
  <si>
    <t>10ａ当た  り収穫</t>
  </si>
  <si>
    <t>昭和 57 年</t>
  </si>
  <si>
    <t xml:space="preserve">     58</t>
  </si>
  <si>
    <t xml:space="preserve">     59</t>
  </si>
  <si>
    <t>注：市町村別作付面積・収穫量はラウンドしているため、この積算値は地域・県合計又は水陸稲合計値と必ずしも一致しな</t>
  </si>
  <si>
    <t>　　いことがある。</t>
  </si>
  <si>
    <t>資料：東北農政局山形統計情報事務所「農林水産統計速報」</t>
  </si>
  <si>
    <t>７．市町村別の水稲、陸稲の作付面積及び収穫量（昭和57～61年）</t>
  </si>
  <si>
    <t>2月1日現在　単位：面積＝ha</t>
  </si>
  <si>
    <t>所有山林がある林家数　　　　　</t>
  </si>
  <si>
    <t>貸付分収林がある林家数</t>
  </si>
  <si>
    <t>借入分収林がある林家数</t>
  </si>
  <si>
    <t>保有山林がある林家</t>
  </si>
  <si>
    <t>山　　　　林　　　　面　　　　積</t>
  </si>
  <si>
    <t>総 林        家 数</t>
  </si>
  <si>
    <t>♯針葉樹林がある林家数</t>
  </si>
  <si>
    <t>♯広葉樹林がある林家数</t>
  </si>
  <si>
    <t>所有</t>
  </si>
  <si>
    <t>貸付林  分収林</t>
  </si>
  <si>
    <t>借入林  分収林</t>
  </si>
  <si>
    <t>保有山林</t>
  </si>
  <si>
    <t>♯針葉樹林</t>
  </si>
  <si>
    <t>♯広葉樹林</t>
  </si>
  <si>
    <t>置賜地域</t>
  </si>
  <si>
    <t>８．市町村別の所有山林、保有山林がある林家数及び面積（昭和55年）</t>
  </si>
  <si>
    <t>1月1日現在　単位：ｈａ</t>
  </si>
  <si>
    <t>林野面積</t>
  </si>
  <si>
    <t>森林面積</t>
  </si>
  <si>
    <t>森林以外の草生地</t>
  </si>
  <si>
    <t>地域森林（施業）計画に含まれている森林</t>
  </si>
  <si>
    <t>その他</t>
  </si>
  <si>
    <t>地域森林（施業）計画に含まれていない森林</t>
  </si>
  <si>
    <t>国有</t>
  </si>
  <si>
    <t>森林開</t>
  </si>
  <si>
    <t>公有</t>
  </si>
  <si>
    <t>私有</t>
  </si>
  <si>
    <t>うち</t>
  </si>
  <si>
    <t>樹林地</t>
  </si>
  <si>
    <t>人工林</t>
  </si>
  <si>
    <t>天然林</t>
  </si>
  <si>
    <t>発公団</t>
  </si>
  <si>
    <t>針葉樹</t>
  </si>
  <si>
    <t>広葉樹</t>
  </si>
  <si>
    <t>資料：東北農政局山形統計情報事務所「山形農林水産統計年報」</t>
  </si>
  <si>
    <t>９．市町村別の林野面積及び森林面積(昭和60年）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</si>
  <si>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</si>
  <si>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</si>
  <si>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</si>
  <si>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</si>
  <si>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</si>
  <si>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</si>
  <si>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</si>
  <si>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</si>
  <si>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</si>
  <si>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</si>
  <si>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</si>
  <si>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</si>
  <si>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</si>
  <si>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</si>
  <si>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</si>
  <si>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</si>
  <si>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</si>
  <si>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</si>
  <si>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</si>
  <si>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経営体階層</t>
  </si>
  <si>
    <t>漁船非使用</t>
  </si>
  <si>
    <t>小型定置網</t>
  </si>
  <si>
    <t>海面養殖</t>
  </si>
  <si>
    <t>漁業地区</t>
  </si>
  <si>
    <t>酒     田</t>
  </si>
  <si>
    <t>飛     島</t>
  </si>
  <si>
    <t>加     茂</t>
  </si>
  <si>
    <t>由     良</t>
  </si>
  <si>
    <t>豊     浦</t>
  </si>
  <si>
    <t>温     海</t>
  </si>
  <si>
    <t>念 珠 関</t>
  </si>
  <si>
    <t xml:space="preserve">        （海面漁業）（昭和56～60年）</t>
  </si>
  <si>
    <r>
      <t>29</t>
    </r>
    <r>
      <rPr>
        <sz val="10"/>
        <rFont val="ＭＳ 明朝"/>
        <family val="1"/>
      </rPr>
      <t>日</t>
    </r>
  </si>
  <si>
    <t>総　数</t>
  </si>
  <si>
    <t>～</t>
  </si>
  <si>
    <t>以下</t>
  </si>
  <si>
    <t>昭 和 56　年</t>
  </si>
  <si>
    <t xml:space="preserve">        57</t>
  </si>
  <si>
    <t xml:space="preserve">        58</t>
  </si>
  <si>
    <t xml:space="preserve">        59</t>
  </si>
  <si>
    <t xml:space="preserve">        60</t>
  </si>
  <si>
    <t>無動力</t>
  </si>
  <si>
    <t>動力 1t 未満</t>
  </si>
  <si>
    <t xml:space="preserve">  1 ～  3　　</t>
  </si>
  <si>
    <t xml:space="preserve">    3 ～  5　　</t>
  </si>
  <si>
    <t xml:space="preserve">    5 ～ 10　　</t>
  </si>
  <si>
    <t xml:space="preserve">  10 ～ 20　　</t>
  </si>
  <si>
    <t xml:space="preserve">  20 ～ 30　　</t>
  </si>
  <si>
    <t xml:space="preserve">  30 ～ 50　　</t>
  </si>
  <si>
    <t xml:space="preserve">  50 ～100　　</t>
  </si>
  <si>
    <t>100 ～200　　</t>
  </si>
  <si>
    <t>500t以 上　　</t>
  </si>
  <si>
    <t>地びき網</t>
  </si>
  <si>
    <t>わかめ養殖</t>
  </si>
  <si>
    <t>吹浦</t>
  </si>
  <si>
    <t>西遊佐</t>
  </si>
  <si>
    <t>注：昭和58年の数値は、「第7次漁業センサス」の結果である。</t>
  </si>
  <si>
    <t>資料：東北農政局山形統計情報事務所 「 山形農林水産統計年報 」</t>
  </si>
  <si>
    <t>１０．経営体階層、漁業地区別の経営組織、出漁日数別経営体数</t>
  </si>
  <si>
    <t>単位：t</t>
  </si>
  <si>
    <t>魚種別</t>
  </si>
  <si>
    <t>昭和56年</t>
  </si>
  <si>
    <t>魚　　　　類</t>
  </si>
  <si>
    <t>さけ・ます</t>
  </si>
  <si>
    <t>たい類</t>
  </si>
  <si>
    <t>かれい・ひらめ</t>
  </si>
  <si>
    <t>たら</t>
  </si>
  <si>
    <t>すけとうだら</t>
  </si>
  <si>
    <t>さめ</t>
  </si>
  <si>
    <t>はたはた</t>
  </si>
  <si>
    <t>ぶり・いなだ</t>
  </si>
  <si>
    <t>めばる類</t>
  </si>
  <si>
    <t>貝　　　　類</t>
  </si>
  <si>
    <t>あわび</t>
  </si>
  <si>
    <t>さざえ</t>
  </si>
  <si>
    <t>その他の水産動物</t>
  </si>
  <si>
    <t>いか</t>
  </si>
  <si>
    <t>えび・かに</t>
  </si>
  <si>
    <t>藻　　　　類</t>
  </si>
  <si>
    <t>わかめ</t>
  </si>
  <si>
    <t>のり</t>
  </si>
  <si>
    <t>資料：県水産課</t>
  </si>
  <si>
    <t>１１．魚種別漁獲量 －属地－ （海面漁業）  (昭和56～61年）</t>
  </si>
  <si>
    <t>事業所数</t>
  </si>
  <si>
    <t>従業者数</t>
  </si>
  <si>
    <t>〇</t>
  </si>
  <si>
    <t>食料品製造業</t>
  </si>
  <si>
    <t>飲料・飼料・たばこ製造業</t>
  </si>
  <si>
    <t>繊維工業</t>
  </si>
  <si>
    <t>木材・木製品製造業</t>
  </si>
  <si>
    <t>家具・装備品製造業</t>
  </si>
  <si>
    <t>パルプ・紙・紙加工品製造業</t>
  </si>
  <si>
    <t>出版印刷同関連産業</t>
  </si>
  <si>
    <t>化学工業</t>
  </si>
  <si>
    <t>石油製品・石炭製品製造業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</si>
  <si>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</si>
  <si>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</si>
  <si>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</si>
  <si>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</si>
  <si>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</si>
  <si>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</si>
  <si>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</si>
  <si>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</si>
  <si>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</si>
  <si>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</si>
  <si>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</si>
  <si>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使用額等、製造品出荷額等、生産額及び付加価値額（昭和58～60年）</t>
  </si>
  <si>
    <t>12月31日現在　単位：額＝百万円</t>
  </si>
  <si>
    <t>年        別
産業中分類別
従業者規模別</t>
  </si>
  <si>
    <t>原 材 料
使用額等</t>
  </si>
  <si>
    <t>製 造 品
出荷額等</t>
  </si>
  <si>
    <t>生　産　額　　　従業者30人　　　以　上　の　　　事　業　所</t>
  </si>
  <si>
    <t xml:space="preserve">付加価値額　　従業者30人　　以　上　の　　　事　業　所 </t>
  </si>
  <si>
    <t>　昭　　　和　　　 58　　年</t>
  </si>
  <si>
    <r>
      <t>　</t>
    </r>
    <r>
      <rPr>
        <sz val="10"/>
        <color indexed="9"/>
        <rFont val="ＭＳ 明朝"/>
        <family val="1"/>
      </rPr>
      <t>昭　　　和　</t>
    </r>
    <r>
      <rPr>
        <sz val="10"/>
        <rFont val="ＭＳ 明朝"/>
        <family val="1"/>
      </rPr>
      <t>　　 59　　</t>
    </r>
    <r>
      <rPr>
        <sz val="10"/>
        <color indexed="9"/>
        <rFont val="ＭＳ 明朝"/>
        <family val="1"/>
      </rPr>
      <t>年</t>
    </r>
  </si>
  <si>
    <r>
      <t>　</t>
    </r>
    <r>
      <rPr>
        <sz val="10"/>
        <color indexed="9"/>
        <rFont val="ＭＳ 明朝"/>
        <family val="1"/>
      </rPr>
      <t>昭　　　和</t>
    </r>
    <r>
      <rPr>
        <sz val="10"/>
        <rFont val="ＭＳ 明朝"/>
        <family val="1"/>
      </rPr>
      <t xml:space="preserve">　　　 </t>
    </r>
    <r>
      <rPr>
        <b/>
        <sz val="9"/>
        <rFont val="ＭＳ 明朝"/>
        <family val="1"/>
      </rPr>
      <t>60　</t>
    </r>
    <r>
      <rPr>
        <sz val="10"/>
        <rFont val="ＭＳ 明朝"/>
        <family val="1"/>
      </rPr>
      <t>　</t>
    </r>
    <r>
      <rPr>
        <sz val="10"/>
        <color indexed="9"/>
        <rFont val="ＭＳ 明朝"/>
        <family val="1"/>
      </rPr>
      <t>年</t>
    </r>
  </si>
  <si>
    <t>軽工業</t>
  </si>
  <si>
    <t>重化学工業</t>
  </si>
  <si>
    <t>衣服・その他の繊維製品製造業</t>
  </si>
  <si>
    <t>x</t>
  </si>
  <si>
    <t>なめしかわ・同製品・毛皮製造業</t>
  </si>
  <si>
    <t>　２９　　　人　　　以　　　下</t>
  </si>
  <si>
    <t>　　　　　４～  ９　　　　</t>
  </si>
  <si>
    <t>　　　　１０～１９</t>
  </si>
  <si>
    <t>　　　　２０～２９</t>
  </si>
  <si>
    <t>　３０　　　人　　　以　　　上</t>
  </si>
  <si>
    <t>　　　　３０～　４９　　　</t>
  </si>
  <si>
    <t>　　　　５０～　９９</t>
  </si>
  <si>
    <t>　　　１００～１９９</t>
  </si>
  <si>
    <t>　　　２００～２９９</t>
  </si>
  <si>
    <t>　　　３００～４９９</t>
  </si>
  <si>
    <t>　　　５００～９９９</t>
  </si>
  <si>
    <t>　　　１,０００人以上</t>
  </si>
  <si>
    <t>注  ： 1)58年の数値は通商産業大臣官房調査統計部「工業統計表」2）従業者規模４人以上 　3）（　）数値は全事業所。　</t>
  </si>
  <si>
    <t xml:space="preserve">       4）表側の産業名中○印のついたものは軽工業であり、無印は重化学工業である。</t>
  </si>
  <si>
    <t>資料 ：県統計調査課 「工業統計調査結果報告書」</t>
  </si>
  <si>
    <t>１２.産業（中分類）別従業者規模別製造業の事業所数、従業者数、原材料</t>
  </si>
  <si>
    <t>事               業               所               数</t>
  </si>
  <si>
    <t>従     業     者     数</t>
  </si>
  <si>
    <t>製  造  品  出  荷  額  等</t>
  </si>
  <si>
    <t>経  営  組  織  別</t>
  </si>
  <si>
    <t>従        業        者        規        模        別</t>
  </si>
  <si>
    <t>製造品</t>
  </si>
  <si>
    <t>加工賃</t>
  </si>
  <si>
    <t>修理料</t>
  </si>
  <si>
    <t>出荷額</t>
  </si>
  <si>
    <t>収入額</t>
  </si>
  <si>
    <t>12月31日現在　　単位：金額＝万円</t>
  </si>
  <si>
    <t>市 町 村 別</t>
  </si>
  <si>
    <t>現金　　　　　給与　　　　　総額</t>
  </si>
  <si>
    <t>原材料　　    　使用額等</t>
  </si>
  <si>
    <t>内国　　　  　　消費　   　　　　税額</t>
  </si>
  <si>
    <t>総　　　　　　　　数</t>
  </si>
  <si>
    <t>うち常用　　　　　　　労働者数</t>
  </si>
  <si>
    <t>組  合
その他
の法人</t>
  </si>
  <si>
    <t>3人　　　以下</t>
  </si>
  <si>
    <t>4～     9人</t>
  </si>
  <si>
    <t xml:space="preserve">10～  19人  </t>
  </si>
  <si>
    <t xml:space="preserve">20～  29人  </t>
  </si>
  <si>
    <t xml:space="preserve">30～  49人  </t>
  </si>
  <si>
    <t xml:space="preserve">50～  99人  </t>
  </si>
  <si>
    <t>100～199人</t>
  </si>
  <si>
    <t>200～299人</t>
  </si>
  <si>
    <t>300～499人</t>
  </si>
  <si>
    <t>500～999人</t>
  </si>
  <si>
    <t>1,000　人以上</t>
  </si>
  <si>
    <t>総　数</t>
  </si>
  <si>
    <t>男</t>
  </si>
  <si>
    <t>女</t>
  </si>
  <si>
    <t>男</t>
  </si>
  <si>
    <t>女</t>
  </si>
  <si>
    <t>村山地域</t>
  </si>
  <si>
    <t>山形市</t>
  </si>
  <si>
    <t>資料：県統計調査課「工業統計調査結果報告書」</t>
  </si>
  <si>
    <t>１３．市町村別製造業の事業所数、従業者数、現金給与総額、原材料使用額等、内国消費税額及び製造品出荷額等（昭和60年）</t>
  </si>
  <si>
    <t>区　　　　　　分</t>
  </si>
  <si>
    <t>国県道</t>
  </si>
  <si>
    <t>昭和61年4月1日現在   単位：km、％</t>
  </si>
  <si>
    <t>一　　般　　国　　道</t>
  </si>
  <si>
    <t>県　　　　　　　道</t>
  </si>
  <si>
    <t>市町村道</t>
  </si>
  <si>
    <t>国管理</t>
  </si>
  <si>
    <t>県管理</t>
  </si>
  <si>
    <t>主要地方道</t>
  </si>
  <si>
    <t>一般県道</t>
  </si>
  <si>
    <t>路線数</t>
  </si>
  <si>
    <t>総延長</t>
  </si>
  <si>
    <t xml:space="preserve"> 未　 　供 　　用　 　延　　長</t>
  </si>
  <si>
    <t xml:space="preserve"> 重       用       延       長</t>
  </si>
  <si>
    <t xml:space="preserve"> 実　 　　延　　 　長　 　（A）</t>
  </si>
  <si>
    <t>規格改良・未改良</t>
  </si>
  <si>
    <t>内訳</t>
  </si>
  <si>
    <t>規格改良済延長（B）</t>
  </si>
  <si>
    <t>未改良延長</t>
  </si>
  <si>
    <t>実</t>
  </si>
  <si>
    <t>うち自動車交通不能</t>
  </si>
  <si>
    <t>改良率（B）/（A）</t>
  </si>
  <si>
    <t>延</t>
  </si>
  <si>
    <t>路面内訳</t>
  </si>
  <si>
    <t>舗装道（C）</t>
  </si>
  <si>
    <t>長</t>
  </si>
  <si>
    <t>砂利道</t>
  </si>
  <si>
    <t>舗装率（C）/（A）</t>
  </si>
  <si>
    <t>の</t>
  </si>
  <si>
    <t>橋梁の内訳</t>
  </si>
  <si>
    <t>橋数（個）</t>
  </si>
  <si>
    <t>橋梁延長</t>
  </si>
  <si>
    <t>内</t>
  </si>
  <si>
    <t>木橋と永久橋</t>
  </si>
  <si>
    <t>　木　　橋　　数</t>
  </si>
  <si>
    <t>　延　　　　　長</t>
  </si>
  <si>
    <t>訳</t>
  </si>
  <si>
    <t>　永　久　橋　数</t>
  </si>
  <si>
    <t>トンネル</t>
  </si>
  <si>
    <t>個数</t>
  </si>
  <si>
    <t>延長</t>
  </si>
  <si>
    <t>渡船場</t>
  </si>
  <si>
    <t>鉄道との交差個所数</t>
  </si>
  <si>
    <t>立体横断施設数</t>
  </si>
  <si>
    <t>注１）路線数の（　）は内書で一部県管理のものである。</t>
  </si>
  <si>
    <t>　２）鉄道との交差箇所数のうち（　）は立体交差で内書である。</t>
  </si>
  <si>
    <t>資料：県土木部「山形県土木概要」</t>
  </si>
  <si>
    <t>１４．道路現況</t>
  </si>
  <si>
    <t>単位：1000kWｈ</t>
  </si>
  <si>
    <t>項目</t>
  </si>
  <si>
    <t>昭和59年度</t>
  </si>
  <si>
    <t>電灯需要</t>
  </si>
  <si>
    <t>電力需要</t>
  </si>
  <si>
    <t>業務用電力</t>
  </si>
  <si>
    <t>定額電灯</t>
  </si>
  <si>
    <t>小口電力</t>
  </si>
  <si>
    <t>低圧電力</t>
  </si>
  <si>
    <t>従量電灯甲･乙</t>
  </si>
  <si>
    <t>高圧甲</t>
  </si>
  <si>
    <t>大口電力</t>
  </si>
  <si>
    <t>従量電灯丙</t>
  </si>
  <si>
    <t>一般</t>
  </si>
  <si>
    <t>特約</t>
  </si>
  <si>
    <t>臨時電灯</t>
  </si>
  <si>
    <t>臨時電力</t>
  </si>
  <si>
    <t>深夜電力</t>
  </si>
  <si>
    <t>公衆街路灯</t>
  </si>
  <si>
    <t>農事用電力</t>
  </si>
  <si>
    <t>建設工事用電力</t>
  </si>
  <si>
    <t>事業用電力</t>
  </si>
  <si>
    <t>融雪用電力</t>
  </si>
  <si>
    <t>資料：東北電力株式会社</t>
  </si>
  <si>
    <t>１５．電灯及び電力需要実績(昭和59～61年度)</t>
  </si>
  <si>
    <t>（１）計画給水人口及び普及率</t>
  </si>
  <si>
    <t>3月31日現在  単位：率＝％</t>
  </si>
  <si>
    <t xml:space="preserve">保 健 所 別 
市 町 村 別 </t>
  </si>
  <si>
    <t>行政区域内      居住人口   （A）</t>
  </si>
  <si>
    <t>給水区域内      現在人口   （B）</t>
  </si>
  <si>
    <t xml:space="preserve">B/A     </t>
  </si>
  <si>
    <t>計   画        給水人口    （C)</t>
  </si>
  <si>
    <t xml:space="preserve">C/A     </t>
  </si>
  <si>
    <t>現   在        給水人口   （D)</t>
  </si>
  <si>
    <t xml:space="preserve">普及率    D/A     </t>
  </si>
  <si>
    <t>昭 和 59 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</si>
  <si>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</si>
  <si>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</si>
  <si>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</si>
  <si>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</si>
  <si>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</si>
  <si>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</si>
  <si>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</si>
  <si>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</si>
  <si>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</si>
  <si>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</si>
  <si>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</si>
  <si>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</si>
  <si>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</si>
  <si>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</si>
  <si>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</si>
  <si>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資料：県環境衛生課「水道現況」、「昭和60年度事業実績」</t>
  </si>
  <si>
    <t>１６．保健所、市町村別の水道普及状況（昭和59、60年度）</t>
  </si>
  <si>
    <t>乗     用</t>
  </si>
  <si>
    <t>総　　数</t>
  </si>
  <si>
    <t>普通車</t>
  </si>
  <si>
    <t>小型車</t>
  </si>
  <si>
    <t>被けん引車</t>
  </si>
  <si>
    <t>小 型 車</t>
  </si>
  <si>
    <t>総     数</t>
  </si>
  <si>
    <t>大型特殊車</t>
  </si>
  <si>
    <t>小型二輪車</t>
  </si>
  <si>
    <t>(1)年別保有自動車数</t>
  </si>
  <si>
    <t>3月31日現在</t>
  </si>
  <si>
    <t>貨物用</t>
  </si>
  <si>
    <t>乗合用</t>
  </si>
  <si>
    <t>特 種 (殊） 用 途 車</t>
  </si>
  <si>
    <t>二　　　輪　　　車</t>
  </si>
  <si>
    <t>年度別</t>
  </si>
  <si>
    <t>年   度   別</t>
  </si>
  <si>
    <t>*軽自動車</t>
  </si>
  <si>
    <t>普通車及</t>
  </si>
  <si>
    <t>*軽四輪車</t>
  </si>
  <si>
    <t>特種車</t>
  </si>
  <si>
    <t>*軽特殊車</t>
  </si>
  <si>
    <t>*軽二輪車</t>
  </si>
  <si>
    <t>び小型車</t>
  </si>
  <si>
    <t>昭和52年度</t>
  </si>
  <si>
    <t>昭和 52 年度</t>
  </si>
  <si>
    <t>自家用</t>
  </si>
  <si>
    <t>営業用</t>
  </si>
  <si>
    <t>注：1）小型二輪車及び軽自動車は、検査証又は届出済証を交付しているものである。</t>
  </si>
  <si>
    <t>　　2）＊印には、農耕用を含まない。</t>
  </si>
  <si>
    <t>資料：新潟陸運局山形陸運支局「山形県陸運要覧」、山形県自動車販売店協会統計調査部</t>
  </si>
  <si>
    <t>１７．車種別保有自動車数（昭和52～61年度）</t>
  </si>
  <si>
    <t>総　　　　　　　数</t>
  </si>
  <si>
    <t>卸　　　売　　　業</t>
  </si>
  <si>
    <t>小　　　売　　　業</t>
  </si>
  <si>
    <t>商店数</t>
  </si>
  <si>
    <t>年間商品</t>
  </si>
  <si>
    <t>販売額</t>
  </si>
  <si>
    <t xml:space="preserve"> </t>
  </si>
  <si>
    <t>東北６県別着工新設住宅の利用、種類別戸数及び床面積（昭和61年）</t>
  </si>
  <si>
    <t>発電所及び認可出力（昭和61年度）</t>
  </si>
  <si>
    <t>産業別電力（高圧電力甲＋大口電力）需要状況（昭和61年度）</t>
  </si>
  <si>
    <t>東北７県別電力使用量（昭和61年度）</t>
  </si>
  <si>
    <t>山形県と東北７県の月別電力需要（昭和61年度）</t>
  </si>
  <si>
    <t>国鉄路線別営業粁数及び駅等数（昭和61年）</t>
  </si>
  <si>
    <t>通信施設状況（昭和61年度）</t>
  </si>
  <si>
    <t>電話加入数（昭和61年度）</t>
  </si>
  <si>
    <t>公衆電話数（昭和61年度）</t>
  </si>
  <si>
    <t>電話施設状況（昭和61年度）</t>
  </si>
  <si>
    <t>電話普及率（昭和61年度）</t>
  </si>
  <si>
    <t>銀行主要勘定（昭和61年度中月別残高）</t>
  </si>
  <si>
    <t>相互銀行主要勘定（昭和61年度中月別残高）</t>
  </si>
  <si>
    <t>信用金庫主要勘定（昭和61年度中月別残高）</t>
  </si>
  <si>
    <t>信用組合主要勘定（昭和61年度中月別残高）</t>
  </si>
  <si>
    <t>商工組合中央金庫主要勘定（昭和61年度）</t>
  </si>
  <si>
    <t>農林中央金庫主要勘定（昭和61年度）</t>
  </si>
  <si>
    <t>信用農業協同組合連合会主要勘定（昭和61年度）</t>
  </si>
  <si>
    <t>農業協同組合主要勘定（昭和61年度）</t>
  </si>
  <si>
    <t>労働金庫主要勘定（昭和61年度）</t>
  </si>
  <si>
    <t>簡易生命保険（昭和61年度）</t>
  </si>
  <si>
    <t>金融機関別個人預貯金残高（昭和61年度）</t>
  </si>
  <si>
    <t>中小企業金融公庫貸出状況（昭和61年度）</t>
  </si>
  <si>
    <t>国民金融公庫貸付状況（昭和61年度）</t>
  </si>
  <si>
    <t>金融機関別個人預貯金状況（昭和61年度）</t>
  </si>
  <si>
    <t>(2)業種別保証状況（昭和61年度）</t>
  </si>
  <si>
    <t>(3)金融機関別保証状況（昭和61年度）</t>
  </si>
  <si>
    <t>(4)特別保証制度別保証状況（昭和61年度）</t>
  </si>
  <si>
    <t>(5)金額別保証承諾状況（昭和61年度）</t>
  </si>
  <si>
    <t>(6)期間別保証承諾状況（昭和61年度）</t>
  </si>
  <si>
    <t>(7)業種別代位弁済状況（昭和61年度）</t>
  </si>
  <si>
    <t>全世帯及び勤労者世帯１世帯当たり平均１か月間の主要家計指標（昭和61年）</t>
  </si>
  <si>
    <t>全世帯１世帯当たり平均１か月間の支出（昭和61年）</t>
  </si>
  <si>
    <t>勤労者世帯１世帯当たり平均１か月間の収支（昭和61年）</t>
  </si>
  <si>
    <t>東北６県県庁所在都市別勤労者世帯１世帯当たり平均１か月間の収支（昭和61年）</t>
  </si>
  <si>
    <t>市町村別選挙人名簿登録者数（昭和61年）</t>
  </si>
  <si>
    <t>年齢別常用労働者の勤続年数、実労働時間、定期現金給与（昭和61年）</t>
  </si>
  <si>
    <t>学歴別常用労働者の企業規模別平均月間定期現金給与額及び労働者数（昭和61年）</t>
  </si>
  <si>
    <t>産業別常用労働者の年齢階級、企業規模別平均月間定期現金給与額（昭和61年）</t>
  </si>
  <si>
    <t>国民年金（昭和61年度）</t>
  </si>
  <si>
    <t>市町村別の保育所及び児童館等の状況（昭和61年）</t>
  </si>
  <si>
    <t>社会福祉施設数、入所者数及び費用額（昭和61年度）</t>
  </si>
  <si>
    <t>公立図書館別の蔵書、受入及び貸出状況（昭和61年度）</t>
  </si>
  <si>
    <t>(3)出火原因別出火件数（昭和61年）</t>
  </si>
  <si>
    <t>(4)覚知方法別建物火災件数及び焼損面積（昭和61年）</t>
  </si>
  <si>
    <t>救急事故種別出動件数及び搬送人員（昭和61年）</t>
  </si>
  <si>
    <t>(2)製材用素材の入荷量</t>
  </si>
  <si>
    <t>車種別保有自動車数</t>
  </si>
  <si>
    <t>市町村別の所有山林、保有山林がある林家数及び面積（昭和55年）</t>
  </si>
  <si>
    <t>市町村別の人工林率別林家数及び人工林面積（農家林家）（昭和55年）</t>
  </si>
  <si>
    <t>全国、東北７県別生活保護世帯数、人員及び保護率（昭和60、61年度）</t>
  </si>
  <si>
    <t>市町村別の林産物等種類別販売林家数（農家林家）（昭和55年）</t>
  </si>
  <si>
    <t>市町村別の林家の主業（農家林家）（昭和55年）</t>
  </si>
  <si>
    <t>保有山林の作業別林家数(農家林家）植林作業面積及び下刈り作業面積（昭和55年）</t>
  </si>
  <si>
    <t>(1)個人所有分</t>
  </si>
  <si>
    <t>(2)共有分</t>
  </si>
  <si>
    <t>(1)野菜</t>
  </si>
  <si>
    <t>(2)果樹</t>
  </si>
  <si>
    <t>(3)工芸作物</t>
  </si>
  <si>
    <t>(1)素材生産量</t>
  </si>
  <si>
    <t>(2)木炭生産量</t>
  </si>
  <si>
    <t>(3)林野副産物生産量</t>
  </si>
  <si>
    <t>(1)製材工場数</t>
  </si>
  <si>
    <t>(3)製材量</t>
  </si>
  <si>
    <t>(4)用途別製材品出荷量</t>
  </si>
  <si>
    <t>第１８章　教育、文化及び宗教</t>
  </si>
  <si>
    <t>道路現況</t>
  </si>
  <si>
    <t>(2)課程別課程数・生徒数・卒業者数</t>
  </si>
  <si>
    <t>中学校卒業者の進路別状況</t>
  </si>
  <si>
    <t>高等学校卒業者の進路別状況</t>
  </si>
  <si>
    <t>高等学校卒業者の職業別就職者数</t>
  </si>
  <si>
    <t>(4)第１当事者の事故原因（違反）別発生状況</t>
  </si>
  <si>
    <t>(5)路線別発生状況</t>
  </si>
  <si>
    <t>(2)産業別発生件数及び行為参加人員（争議行為を伴うもの）</t>
  </si>
  <si>
    <t>(1)建築主別</t>
  </si>
  <si>
    <t>(2)構造別</t>
  </si>
  <si>
    <t>(3)用途別</t>
  </si>
  <si>
    <t>(1)利用関係別</t>
  </si>
  <si>
    <t>(2)種類別</t>
  </si>
  <si>
    <t>(1)外かく施設</t>
  </si>
  <si>
    <t>(3)臨港鉄道</t>
  </si>
  <si>
    <t>(1)計画給水人口及び普及率</t>
  </si>
  <si>
    <t>(2)給水施設数及び給水人口</t>
  </si>
  <si>
    <t>第１０章　運輸及び通信</t>
  </si>
  <si>
    <t>第９章　電気、ガス及び水道</t>
  </si>
  <si>
    <t>(1)酒田港</t>
  </si>
  <si>
    <t>(2)鼠ヶ関港及び加茂港</t>
  </si>
  <si>
    <t>(1)発送数量</t>
  </si>
  <si>
    <t>(2)到着数量</t>
  </si>
  <si>
    <t>(1)事業者数</t>
  </si>
  <si>
    <t>(2)旅客輸送</t>
  </si>
  <si>
    <t>(3)貨物輸送</t>
  </si>
  <si>
    <t>(4)自家用自動車有償貸渡（レンタカー）</t>
  </si>
  <si>
    <t>第１１章　商業及び貿易</t>
  </si>
  <si>
    <t>(1)一般求職、求人及び就職</t>
  </si>
  <si>
    <t>(2)日雇求職、求人及び就労</t>
  </si>
  <si>
    <t>(1)発生件数及び参加人員</t>
  </si>
  <si>
    <t>(1)被保険者手帳交付数、印紙貼付枚数及び受給資格者票交付数</t>
  </si>
  <si>
    <t>(2)保険給付状況</t>
  </si>
  <si>
    <t>第１４章　所得、物価及び家計</t>
  </si>
  <si>
    <t>(1)業種別労災保険適用事業場成立状況</t>
  </si>
  <si>
    <t>(2)業種別保険収支状況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</si>
  <si>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</si>
  <si>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</si>
  <si>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</si>
  <si>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</si>
  <si>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</si>
  <si>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専修学校</t>
  </si>
  <si>
    <t>(1)設置者別学校数・生徒数の推移</t>
  </si>
  <si>
    <t>(2)課程別学科数・生徒数・卒業者数</t>
  </si>
  <si>
    <t>各種学校</t>
  </si>
  <si>
    <t>本書は、当課所管の各種統計資料を主とし、これに庁内各部課室及び他官公庁、団体、会社等から収集した資料もあわせ掲載した。</t>
  </si>
  <si>
    <t>年は暦年、年度は、会計年度を示し、符号の用法は、次のとおりである。</t>
  </si>
  <si>
    <t>就業状態、年齢（５歳階級）、男女別15歳以上人口（昭和57年）</t>
  </si>
  <si>
    <t>就業状態、産業（大分類）、従業上の地位、男女別有業者数（昭和57年）</t>
  </si>
  <si>
    <t>不就業状態、就業希望の有無、求職活動の有無、就業希望時期、年齢、男女別無業者数（昭和57年）</t>
  </si>
  <si>
    <t>就業希望意識、求職活動の有無、就業状態、従業上の地位、男女別有業者数（昭和57年）</t>
  </si>
  <si>
    <t>所得、産業（大分類）、男女別自営業主・雇用者数及び平均年齢（昭和57年）</t>
  </si>
  <si>
    <t>産業(3部門）、従業上の地位、年間就業日数、就業の規則性、週間就業時間、男女別有業者数（昭和57年）</t>
  </si>
  <si>
    <t>副業の従業上の地位、所得、産業(大分類）、男女別有業者数－副業を持っている者－(昭和57年）</t>
  </si>
  <si>
    <t>市町村別の林業従事世帯員数（農家世帯員）（昭和55年）</t>
  </si>
  <si>
    <t>(3)県内純生産と総支出勘定</t>
  </si>
  <si>
    <t>(5)県民所得の分配</t>
  </si>
  <si>
    <t>(4)経済活動別県内総生産</t>
  </si>
  <si>
    <t>(8)県内総支出(デフレーター）</t>
  </si>
  <si>
    <t>(6)県民総支出(名目）</t>
  </si>
  <si>
    <t>(7)県民総支出(実質)</t>
  </si>
  <si>
    <t>(3)家事調停事件数</t>
  </si>
  <si>
    <t>就職先都道府県別就職者数(高等学校）</t>
  </si>
  <si>
    <t>学科別・進学校別進学者数(高等学校）</t>
  </si>
  <si>
    <t>(2)月別支出額</t>
  </si>
  <si>
    <t>(1)所得総額</t>
  </si>
  <si>
    <t>(2)１人当たり所得</t>
  </si>
  <si>
    <t>(2)国民所得の分配</t>
  </si>
  <si>
    <t>(2)果実</t>
  </si>
  <si>
    <t>第１５章　公務員、選挙、司法及び公安</t>
  </si>
  <si>
    <t>(1)登記</t>
  </si>
  <si>
    <t>(2)謄、抄本交付等数</t>
  </si>
  <si>
    <t>(1)山形地方裁判所管内簡易裁判所</t>
  </si>
  <si>
    <t>(2)山形地方裁判所、同管内支部</t>
  </si>
  <si>
    <t>(1)総括</t>
  </si>
  <si>
    <t>(2)家事審判事件数</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</si>
  <si>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</si>
  <si>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</si>
  <si>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</si>
  <si>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</si>
  <si>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</si>
  <si>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</si>
  <si>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</si>
  <si>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</si>
  <si>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</si>
  <si>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</si>
  <si>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</si>
  <si>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</si>
  <si>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</si>
  <si>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</si>
  <si>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</si>
  <si>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</si>
  <si>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</si>
  <si>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</si>
  <si>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</si>
  <si>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</si>
  <si>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</si>
  <si>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</si>
  <si>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</si>
  <si>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</si>
  <si>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</si>
  <si>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</si>
  <si>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</si>
  <si>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</si>
  <si>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</si>
  <si>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</si>
  <si>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</si>
  <si>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</si>
  <si>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</si>
  <si>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</si>
  <si>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</si>
  <si>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</si>
  <si>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</si>
  <si>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</si>
  <si>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</si>
  <si>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</si>
  <si>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</si>
  <si>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</si>
  <si>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</si>
  <si>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</si>
  <si>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</si>
  <si>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と畜場別のと畜頭数（昭和57～61年度）</t>
  </si>
  <si>
    <t>生乳生産量（昭和56～60年）</t>
  </si>
  <si>
    <t>農家経済（昭和56～60年度）</t>
  </si>
  <si>
    <t>農家経済の分析指標（昭和56～60年度）</t>
  </si>
  <si>
    <t>市町村別の林野面積及び森林面積（昭和60年）</t>
  </si>
  <si>
    <t>市町村別の造林面積（昭和55～60年）</t>
  </si>
  <si>
    <t>市町村別の森林伐採面積（昭和54～60年）</t>
  </si>
  <si>
    <t>林産物生産量（昭和56～60年）</t>
  </si>
  <si>
    <t>製材工場、生産及び出荷量（昭和56～60年）</t>
  </si>
  <si>
    <t>市町村別の目的別保安林面積（昭和60、61年度）</t>
  </si>
  <si>
    <t>支庁、地方事務所別林道（昭和61年度）</t>
  </si>
  <si>
    <t>国有林の林種別蓄積</t>
  </si>
  <si>
    <t>経営体階層、漁業地区別の経営組織、出漁日数別経営体数（海面漁業）（昭和56～60年）</t>
  </si>
  <si>
    <t>漁業種類別漁獲量－属地－（海面漁業）（昭和56～61年）</t>
  </si>
  <si>
    <t>魚種別漁獲量－属地－（海面漁業）（昭和56～61年）</t>
  </si>
  <si>
    <t>漁業地区別漁船隻数及びトン数（昭和56～60年）</t>
  </si>
  <si>
    <t>漁業地区別生産量－属人－（海面漁業）（昭和56～60年）</t>
  </si>
  <si>
    <t>魚種別漁獲量（内水面漁業）（昭和56～60年）</t>
  </si>
  <si>
    <t>養殖業収穫量（内水面漁業）（昭和56～60年）</t>
  </si>
  <si>
    <t>水産加工品生産量（昭和55～60年）</t>
  </si>
  <si>
    <t>漁業・養殖業種類別・規模別生産額（昭和56～60年）</t>
  </si>
  <si>
    <t>鉱種別鉱区数及び面積（昭和60、61年）</t>
  </si>
  <si>
    <t>鉱種別鉱業生産量及び生産額（昭和60、61年）</t>
  </si>
  <si>
    <t>産業分類別鉱工業生産指数（昭和59～61年）</t>
  </si>
  <si>
    <t>産業分類別鉱工業生産者製品在庫指数（昭和59～61年）</t>
  </si>
  <si>
    <t>産業（中分類）別従業者規模別製造業の事業所数、従業者数、原材料使用額等、製造品出荷額等、生産額及び付加価値額（昭和58～60年）</t>
  </si>
  <si>
    <t>産業（中分類）別従業者規模別製造業の工業用地面積及び用水量（従業者30人以上の事業所）（昭和60年）</t>
  </si>
  <si>
    <t>産業（中分類）別製造業の従業者規模別事業所数、従業者数、現金給与総額、原材料使用額等、内国消費税額、在庫額、有形固定資産額、建設仮勘定額、製造品出荷額等、粗付加価値額、生産額及び付加価値額（昭和60年）</t>
  </si>
  <si>
    <t>市町村別製造業の産業（中分類）別事業所数、従業者数、現金給与総額、原材料使用額等、内国消費税額、在庫額年間増減、有形固定資産年間投資総額、製造品出荷額等、粗付加価値額及び生産額（昭和60年）</t>
  </si>
  <si>
    <t>商品分類別製造業の製造品出荷額及び加工賃収入額（昭和60年）</t>
  </si>
  <si>
    <t>東北７県別製造業の推移（昭和57～60年）</t>
  </si>
  <si>
    <t>着工建築物の建築主、構造、用途別建築物数、床面積及び工事費予定額（昭和60、61年）</t>
  </si>
  <si>
    <t>住宅の種類、所有関係、人が居住する住宅以外の建物の種類別建物数、世帯の種類別世帯数及び世帯人員（昭和58年）</t>
  </si>
  <si>
    <t>住宅の種類、住宅の所有の関係、建て方、構造、建築の時期、設備状況別住宅数（昭和58年）</t>
  </si>
  <si>
    <t>居住世帯の有無別住宅数及び建物の種類別、人が居住する住宅以外の建物数（昭和58年）</t>
  </si>
  <si>
    <t>住宅の種類、所有の関係、建築の時期別住宅数（昭和58年）</t>
  </si>
  <si>
    <t>住宅の種類、構造、建築の時期別住宅数（昭和58年）</t>
  </si>
  <si>
    <t>住宅の構造、建て方、建築の時期別住宅数（昭和58年）</t>
  </si>
  <si>
    <t>住宅の種類、住宅の所有関係別住宅数、世帯数、世帯人員、１住宅当たり居住室数、１住宅当たり畳数、１住宅当たり延べ面積、１人当たり畳数及び１室当たり人員（昭和58年）</t>
  </si>
  <si>
    <t>着工住宅の工事別戸数及び床面積（昭和60、61年）</t>
  </si>
  <si>
    <t>除却建築物の床面積及び評価額（昭和60、61年）</t>
  </si>
  <si>
    <t>着工新設住宅の利用関係、種類別戸数及び床面積（昭和60、61年）</t>
  </si>
  <si>
    <t>(2)係留施設</t>
  </si>
  <si>
    <t>投資的土木事業費（昭和60、61年度）</t>
  </si>
  <si>
    <t>電灯及び電力需要実績（昭和59～61年度）</t>
  </si>
  <si>
    <t>電力需給実績（昭和59～61年度）</t>
  </si>
  <si>
    <t>地域別の一般家庭１戸当たり月平均使用電力量（昭和56～61年度）</t>
  </si>
  <si>
    <t>都市ガスの事業所別需要家メーター数、生産量、購入量及び送出量（昭和60～61年度）</t>
  </si>
  <si>
    <t>保健所、市町村別の水道普及状況（昭和59、60年度）</t>
  </si>
  <si>
    <t>保健所、市町村別の水道計画給水量（実績）（昭和59、60年度）</t>
  </si>
  <si>
    <t>入港船舶実績（昭和61年）</t>
  </si>
  <si>
    <t>品種別輸移出入量（昭和59～61年）</t>
  </si>
  <si>
    <t>国鉄路線別の主要物資別輸送量（昭和60年度）</t>
  </si>
  <si>
    <t>自動車運送事業状況（昭和59～61年度）</t>
  </si>
  <si>
    <t>(1)年別保有自動車数（昭和52～61年）</t>
  </si>
  <si>
    <t>(2)市町村別保有自動車数（昭和61年度）</t>
  </si>
  <si>
    <t>郵便施設及び郵便物取扱数（昭和58～60年度）</t>
  </si>
  <si>
    <t>市町村別の業種別飲食店数、従業者数及び年間販売額（昭和57、61年）</t>
  </si>
  <si>
    <t>市町村別の卸・小売業別商店数、従業者数及び年間商品販売額（昭和57、60年）</t>
  </si>
  <si>
    <t>地域別の従業者規模別商店数、年間商品販売額及び商品手持額（昭和57、60年）</t>
  </si>
  <si>
    <t>市町村別の産業（中分類）別商店数、従業者数、売場面積、年間商品販売額、修理料等及び商品手持額（昭和57、60年）</t>
  </si>
  <si>
    <t>品目別輸出出荷実績（昭和60、61年）</t>
  </si>
  <si>
    <t>仕向国別輸出出荷実績（昭和60、61年）</t>
  </si>
  <si>
    <t>郵便貯金・郵便振替（昭和57～61年度）</t>
  </si>
  <si>
    <t>銀行業種別貸出状況（昭和59～61年度）</t>
  </si>
  <si>
    <t>相互銀行業種別融資状況（昭和59～61年度）</t>
  </si>
  <si>
    <t>(1)月別保証状況（昭和60、61年度）</t>
  </si>
  <si>
    <t>手形交換高（昭和57～61年）</t>
  </si>
  <si>
    <t>山形県歳入歳出決算（昭和58～60年度）</t>
  </si>
  <si>
    <t>市町村別普通会計歳入歳出決算（昭和59、60年度）</t>
  </si>
  <si>
    <t>県税及び市町村税の税目別収入状況（昭和58～60年度）</t>
  </si>
  <si>
    <t>租税総額及び県民１人当たり、１世帯当たり租税負担額の推移（昭和58～60年度）</t>
  </si>
  <si>
    <t>地方債状況（昭和59、60年度）</t>
  </si>
  <si>
    <t>税務署別申告所得税課税状況（昭和60年度）</t>
  </si>
  <si>
    <t>業種別普通法人数、所得金額、欠損金額及び資本金階級別法人数（昭和60年度）</t>
  </si>
  <si>
    <t>税務署別国税徴収状況（昭和60年度）</t>
  </si>
  <si>
    <t>県民経済計算（県民所得）（昭和57～59年度）</t>
  </si>
  <si>
    <t>国民経済計算（国民所得）（昭和57～59年度）</t>
  </si>
  <si>
    <t>産業連関表（昭和55年）</t>
  </si>
  <si>
    <t>山形県産業連関表（生産者価格表）（24部門）</t>
  </si>
  <si>
    <t>青果物卸売市場別の品目別卸売数量、価格及び価額（昭和59、60年）</t>
  </si>
  <si>
    <t>山形市青果物卸売市場における品目別の卸売数量及び価額（昭和59、60年）</t>
  </si>
  <si>
    <t>消費者物価指数（昭和60、61年）</t>
  </si>
  <si>
    <t>主要品目別平均価格（昭和59年）</t>
  </si>
  <si>
    <t>県職員数（昭和60、61年）</t>
  </si>
  <si>
    <t>市町村職員数（昭和60、61年）</t>
  </si>
  <si>
    <t>民事及び行政事件数（昭和60、61年）</t>
  </si>
  <si>
    <t>強制執行事件数（昭和60、61年）</t>
  </si>
  <si>
    <t>民事調停事件数（昭和60、61年）</t>
  </si>
  <si>
    <t>刑事事件数（昭和60、61年）</t>
  </si>
  <si>
    <t>家事事件数（昭和60、61年）</t>
  </si>
  <si>
    <t>少年関係事件数（昭和60、61年）</t>
  </si>
  <si>
    <t>罪種別受刑者数（昭和60、61年）</t>
  </si>
  <si>
    <t>罪種別刑法犯の認知、検挙件数及び検挙人員（昭和60、61年）</t>
  </si>
  <si>
    <t>法令別特別法犯送致件数及び人員（昭和60、61年）</t>
  </si>
  <si>
    <t>警察職員数及び警察署管轄区域等（昭和60、61年）</t>
  </si>
  <si>
    <t>登記及び謄、抄本交付等数（昭和59～61年）</t>
  </si>
  <si>
    <t>刑法犯の認知件数、検挙件数及び人員（昭和45～61年）</t>
  </si>
  <si>
    <t>非行少年等の補導状況(昭和57～61年）</t>
  </si>
  <si>
    <t>医師、歯科医師及び薬剤師数（昭和57、59年）</t>
  </si>
  <si>
    <t>保健所、市町村別の業務種類別医師及び歯科医師数（昭和57、59年）</t>
  </si>
  <si>
    <t>就業保健婦、看護婦等医療施設の従事者数（昭和57、59年）</t>
  </si>
  <si>
    <t>保健所別の麻薬取扱者数（昭和61年度）</t>
  </si>
  <si>
    <t>保健所別の薬局及び医薬品製造販売業者数（昭和61年度）</t>
  </si>
  <si>
    <t>保健所別の市町村別病院、一般診療所及び歯科診療所数（昭和59、60年）</t>
  </si>
  <si>
    <t>開設者別病院利用の状況（昭和59、60年）</t>
  </si>
  <si>
    <t>特定死因別の月別死亡者数及び年齢階級別死亡者数（昭和59、60年）</t>
  </si>
  <si>
    <t>伝染病及び食中毒患者数－病類・月別－（昭和59、60年）</t>
  </si>
  <si>
    <t>保健所別の伝染病及び食中毒患者数（昭和59、60年）</t>
  </si>
  <si>
    <t>伝染病・食中毒患者数、罹患率（昭和59、60年）</t>
  </si>
  <si>
    <t>公共職業紹介状況（昭和60、61年度）</t>
  </si>
  <si>
    <t>賃金指数、雇用指数及び労働時間指数（昭和59～61年）</t>
  </si>
  <si>
    <t>産業別常用労働者の１人平均月間現金給与額（昭和59～61年）</t>
  </si>
  <si>
    <t>産業、企業規模別常用労働者の男女別年齢、勤続年数、実労働時間数、定期現金給与額及び労働者数（昭和60、61年）</t>
  </si>
  <si>
    <t>労働争議（昭和57～61年）</t>
  </si>
  <si>
    <t>雇用保険（昭和60、61年度）</t>
  </si>
  <si>
    <t>日雇失業保険（昭和60、61年度）</t>
  </si>
  <si>
    <t>健康保険（昭和60、61年度）</t>
  </si>
  <si>
    <t>厚生年金保険（昭和60、61年度）</t>
  </si>
  <si>
    <t>国民健康保険（昭和60、61年度）</t>
  </si>
  <si>
    <t>船員保険（昭和60、61年度）</t>
  </si>
  <si>
    <t>生活保護（昭和60、61年度）</t>
  </si>
  <si>
    <t>生活保護費支出状況（昭和60、61年度）</t>
  </si>
  <si>
    <t>身体障害者補装具交付及び修理状況（昭和60、61年度）</t>
  </si>
  <si>
    <t>身体障害者数（昭和60、61年）</t>
  </si>
  <si>
    <t>共同募金（昭和60、61年度）</t>
  </si>
  <si>
    <t>児童相談所における相談受付及び処理状況（昭和60、61年度）</t>
  </si>
  <si>
    <t>日雇特例被保険者（昭和60、61年度）</t>
  </si>
  <si>
    <t>労働者災害補償保険（昭和60～61年度）</t>
  </si>
  <si>
    <t>児童相談所における養護相談の年次別、理由別処理状況（昭和60、61年度）</t>
  </si>
  <si>
    <t>(1)県内における労働組合員推定組織率（男女別）の推移</t>
  </si>
  <si>
    <t>(2)労政事務所及び適用法規別労働組合・組合員数（昭和61年）</t>
  </si>
  <si>
    <t>(3)労働組合数及び組合員数（昭和52～61年）</t>
  </si>
  <si>
    <t>(4)産業別の労働組合数及び組合員数（昭和60、61年）</t>
  </si>
  <si>
    <t>(5)加入上部団体別労働組合数及び組合員数（昭和60、61年）</t>
  </si>
  <si>
    <t>(1)社会保険事務所別の市町村別国民年金、基礎年金及び死亡一時金支給状況</t>
  </si>
  <si>
    <t>(2)社会保険事務所別被保険者、保険料免除者及び福祉年金受給権者数</t>
  </si>
  <si>
    <t>学校種別学校数、学級数、生徒数、教員数及び職員数の推移（昭和57～61年度）</t>
  </si>
  <si>
    <t>市町村別の小学校数、学級数、学年別児童数及び教員数（昭和60、61年度）</t>
  </si>
  <si>
    <t>市町村別の中学校数、学級数、学年別生徒数及び教員数（昭和60、61年度）</t>
  </si>
  <si>
    <t>高等学校（昭和60、61年度）</t>
  </si>
  <si>
    <t>盲学校、ろう学校及び養護学校の学校数、学級数、部科別児童・生徒数及び教員数（昭和60、61年度）</t>
  </si>
  <si>
    <t>大学、短期大学、高等専門学校別の学校数、学生・生徒数、教員数及び職員数（昭和61年度）</t>
  </si>
  <si>
    <t>高等学校卒業者の産業、設置者、学科別就職者数</t>
  </si>
  <si>
    <t>中学校卒業者の市町村別産業別就職者数</t>
  </si>
  <si>
    <t>不就学学齢児童・生徒調査・年齢別・理由別就学免除者・猶予者数（昭和60、61年度）</t>
  </si>
  <si>
    <t>学校教育費（昭和60年度）</t>
  </si>
  <si>
    <t>学校給食実施状況（昭和61年度）</t>
  </si>
  <si>
    <t>幼稚園、小学校、中学校、高等学校別の身長、体重、胸囲及び座高の推移（昭和59～61年度）</t>
  </si>
  <si>
    <t>幼稚園、小学校、中学校、高等学校別の疾病・異常被患率（昭和59～61年度）</t>
  </si>
  <si>
    <t>教宗派別宗教法人数</t>
  </si>
  <si>
    <t>種目別文化財件数（昭和61年）</t>
  </si>
  <si>
    <t>博物館</t>
  </si>
  <si>
    <t>テレビ受信契約数及び普及率（昭和60年度）</t>
  </si>
  <si>
    <t>観光者数（昭和59～61年度）</t>
  </si>
  <si>
    <t>(1)観光地別の県内外別観光者数</t>
  </si>
  <si>
    <t>(4)スキー場観光地別観光者数</t>
  </si>
  <si>
    <t>(5)名所旧跡観光地別観光者数</t>
  </si>
  <si>
    <t>有料道路</t>
  </si>
  <si>
    <t>(2)海水浴場観光地別観光者数</t>
  </si>
  <si>
    <t>(3)山岳観光地別観光者数</t>
  </si>
  <si>
    <t>(6)温泉観光地別観光者数</t>
  </si>
  <si>
    <t>(2)月別火災発生件数及び損害額（昭和60、61年）</t>
  </si>
  <si>
    <t>災害建築物の床面積及び損害見積額（昭和61年）</t>
  </si>
  <si>
    <t>稲作被害（昭和61年）</t>
  </si>
  <si>
    <t>蚕桑被害（昭和60、61年）</t>
  </si>
  <si>
    <t>交通事故発生件数及び死傷者数（昭和60、61年）</t>
  </si>
  <si>
    <t>(6)年齢別運転経験年数別事故を起こした第1当事者</t>
  </si>
  <si>
    <t>(7)年齢別死傷者数</t>
  </si>
  <si>
    <t>業種別の事業規模、起因物別労働災害被災者数（昭和60年度）</t>
  </si>
  <si>
    <t>公害苦情件数（昭和60、61年度）</t>
  </si>
  <si>
    <t>市町村別の人口推移（昭和57～61年）</t>
  </si>
  <si>
    <t>市町村別の人口動態（昭和60、61年）</t>
  </si>
  <si>
    <t>市町村別の年齢（５歳階級）別人口（昭和61年）</t>
  </si>
  <si>
    <t>人口の移動（昭和59～61年）</t>
  </si>
  <si>
    <t>市町村別の出生、死亡、死産、婚姻及び離婚数（昭和59、60年）</t>
  </si>
  <si>
    <t>市町村別の従業地、通学地による人口（昼間人口）（昭和60年）</t>
  </si>
  <si>
    <t>市部、町村部別の労働力状態、産業（大分類）、年齢（５歳階級）、男女別15歳以上人口（昭和60年）</t>
  </si>
  <si>
    <t>市町村別の労働力状態、男女別15歳以上人口（昭和60年）</t>
  </si>
  <si>
    <t>市部、町村部別の産業（大分類）、従業上の地位、男女別15歳以上就業者数（昭和60年）</t>
  </si>
  <si>
    <t>市町村別の世帯の種類、世帯人員別世帯数及び世帯人員（昭和60年）</t>
  </si>
  <si>
    <t>市町村別の世帯数推移（昭和57～61年）</t>
  </si>
  <si>
    <t>市町村別の事業所数及び従業者数（昭和56、61年）</t>
  </si>
  <si>
    <t>産業（大分類）、従業者規模別事業所数及び従業者数（農林漁業及び公務を除く）（昭和56、61年）</t>
  </si>
  <si>
    <t>産業（中分類）別事業所数及び従業者数（昭和56、61年）</t>
  </si>
  <si>
    <t>産業（中分類）、経営組織別事業所数及び従業上の地位別従業者数（昭和56、61年）</t>
  </si>
  <si>
    <t>都道府県別の事業所数及び従業者数（農林漁業及び公務を除く）（昭和56、61年）</t>
  </si>
  <si>
    <t>市町村別の専業、兼業、経営耕地規模別農家数（昭和53～60年）</t>
  </si>
  <si>
    <t>市町村別の地目別経営農家数及び経営耕地面積（昭和53～60年）</t>
  </si>
  <si>
    <t>市町村別農家の男女、年齢別世帯員数（昭和53～60年）</t>
  </si>
  <si>
    <t>市町村別農家の就業状態別16歳以上世帯員数（昭和53～60年）</t>
  </si>
  <si>
    <t>市町村別の男女別従業日数別自家農業従事者数（昭和54～60年）</t>
  </si>
  <si>
    <t>市町村別の農家の兼業種類別従事者数（昭和54～60年）</t>
  </si>
  <si>
    <t>市町村別の農用機械所有農家数及び台数（昭和60年）</t>
  </si>
  <si>
    <t>市町村別の農業雇用労働雇入農家数及び人数（昭和53～60年）</t>
  </si>
  <si>
    <t>市町村別の水稲、陸稲の作付面積及び収穫量（昭和57～61年）</t>
  </si>
  <si>
    <t>市町村別の野菜、果樹、工芸作物の作付面積及び収穫量（昭和56～60年）</t>
  </si>
  <si>
    <t>地域別の県産米売渡状況（昭和59～61年産）</t>
  </si>
  <si>
    <t>仕向先都道府県別の県産米搬出実績（昭和59～61年）</t>
  </si>
  <si>
    <t>市町村別の養蚕戸数、蚕種掃立数量、繭生産量及び桑園面積（昭和57～61年度）</t>
  </si>
  <si>
    <t>市町村別の家畜等飼養農家数及び頭羽数（昭和53～60年）</t>
  </si>
  <si>
    <t>　…　事実不詳及び調査を欠くもの　　　ｘ　数字が秘とくされているもの</t>
  </si>
  <si>
    <t>　０　表章単位に満たないもの　　　　　－　該当数字がないもの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</si>
  <si>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</si>
  <si>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</si>
  <si>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</si>
  <si>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(1)国民総支出(名目・実質)</t>
  </si>
  <si>
    <t>第１章　土地及び気象</t>
  </si>
  <si>
    <t>市町村別民有地の面積、家屋の棟数及び床面積</t>
  </si>
  <si>
    <t>(1)課程別学校数、生徒数及び教員数</t>
  </si>
  <si>
    <t>(2)課程別の学科別本科生徒数</t>
  </si>
  <si>
    <t>(1)公立学校</t>
  </si>
  <si>
    <t>(2)私立学校</t>
  </si>
  <si>
    <t>(1)男子</t>
  </si>
  <si>
    <t>(2)女子</t>
  </si>
  <si>
    <t>(1)市町村別状況</t>
  </si>
  <si>
    <t>(2)都道府県別状況</t>
  </si>
  <si>
    <t>自然公園</t>
  </si>
  <si>
    <t>第２０章　災害及び事故</t>
  </si>
  <si>
    <t>火災</t>
  </si>
  <si>
    <t>附録</t>
  </si>
  <si>
    <t>度量衡換算表</t>
  </si>
  <si>
    <t>(1)消防勢力</t>
  </si>
  <si>
    <t>市町村別製造業の事業所数、従業者数、現金給与総額、原材料使用額等、内国消費税額及び製造品出荷額等（昭和60年）</t>
  </si>
  <si>
    <t>昭和57年6月1日、60年5月1日現在　単位：販売額＝万円</t>
  </si>
  <si>
    <t>市町村別</t>
  </si>
  <si>
    <r>
      <t>昭和</t>
    </r>
    <r>
      <rPr>
        <b/>
        <sz val="9"/>
        <rFont val="ＭＳ 明朝"/>
        <family val="1"/>
      </rPr>
      <t>60</t>
    </r>
    <r>
      <rPr>
        <b/>
        <sz val="9"/>
        <color indexed="9"/>
        <rFont val="ＭＳ 明朝"/>
        <family val="1"/>
      </rPr>
      <t>年</t>
    </r>
  </si>
  <si>
    <t>*</t>
  </si>
  <si>
    <t>注：1）飲食店を含まない。2）*印のついた数字は秘とく数字（ｘ）を合算したものである。</t>
  </si>
  <si>
    <t>資料：県統計調査課 「商業統計調査結果報告書」</t>
  </si>
  <si>
    <t>１８．市町村別の卸・小売業別商店数、従業者数及び年間商品販売額 (昭和57、60年）</t>
  </si>
  <si>
    <t>繊　維　・　同　製　品</t>
  </si>
  <si>
    <t>単位：実績額＝千円、構成比・率＝％</t>
  </si>
  <si>
    <t>品       目       別</t>
  </si>
  <si>
    <t>昭和60年</t>
  </si>
  <si>
    <t>比較増減(△)</t>
  </si>
  <si>
    <t>出　　荷
実績額</t>
  </si>
  <si>
    <t>構成比</t>
  </si>
  <si>
    <t>増減率</t>
  </si>
  <si>
    <t>総数</t>
  </si>
  <si>
    <t>うち絹・人　　絹・合化繊維品</t>
  </si>
  <si>
    <t>衣類</t>
  </si>
  <si>
    <t>機械金属製品</t>
  </si>
  <si>
    <t xml:space="preserve"> う　ち</t>
  </si>
  <si>
    <t>ミ　　シ　　ン・同部品</t>
  </si>
  <si>
    <t>メリヤス機械・同部品</t>
  </si>
  <si>
    <t>ステレオ</t>
  </si>
  <si>
    <t>電子工業部品</t>
  </si>
  <si>
    <t>工作機械</t>
  </si>
  <si>
    <t>通信機</t>
  </si>
  <si>
    <t>工具</t>
  </si>
  <si>
    <t>計数器・度数計</t>
  </si>
  <si>
    <t>電話機</t>
  </si>
  <si>
    <t>テレビジョン</t>
  </si>
  <si>
    <t>電気機器生産設備</t>
  </si>
  <si>
    <t>トランシーバー</t>
  </si>
  <si>
    <t>ラジオ</t>
  </si>
  <si>
    <t>扇風機</t>
  </si>
  <si>
    <t>その他の機械</t>
  </si>
  <si>
    <t>合金鉄</t>
  </si>
  <si>
    <t>化学製品</t>
  </si>
  <si>
    <t xml:space="preserve"> う　ち</t>
  </si>
  <si>
    <t>ベントナイト</t>
  </si>
  <si>
    <t>白土</t>
  </si>
  <si>
    <t>石英ガラス</t>
  </si>
  <si>
    <t>塩化ビニール安定剤</t>
  </si>
  <si>
    <t>薬品</t>
  </si>
  <si>
    <t>無水クロム酸</t>
  </si>
  <si>
    <t>泥水処理剤</t>
  </si>
  <si>
    <t>その他の化学製品</t>
  </si>
  <si>
    <t>木製品</t>
  </si>
  <si>
    <t xml:space="preserve"> う　ち</t>
  </si>
  <si>
    <t>木製家具</t>
  </si>
  <si>
    <t>オーディオラック</t>
  </si>
  <si>
    <t>食料品</t>
  </si>
  <si>
    <t xml:space="preserve"> う　ち</t>
  </si>
  <si>
    <t>清酒</t>
  </si>
  <si>
    <t>菓子</t>
  </si>
  <si>
    <t>その他の食料品</t>
  </si>
  <si>
    <t>農水産物</t>
  </si>
  <si>
    <t xml:space="preserve"> う　ち</t>
  </si>
  <si>
    <t>米</t>
  </si>
  <si>
    <t>柿</t>
  </si>
  <si>
    <t>ぶどう</t>
  </si>
  <si>
    <t>果樹の苗</t>
  </si>
  <si>
    <t>雑貨</t>
  </si>
  <si>
    <t xml:space="preserve"> う　ち</t>
  </si>
  <si>
    <t>桐紙</t>
  </si>
  <si>
    <t>玩具</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</si>
</sst>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quot;△ &quot;0"/>
    <numFmt numFmtId="182" formatCode="#,##0.0;[Red]\-#,##0.0"/>
    <numFmt numFmtId="183" formatCode="#,##0.0;&quot;△ &quot;#,##0.0"/>
    <numFmt numFmtId="184" formatCode="0_ "/>
    <numFmt numFmtId="185" formatCode="0_);[Red]\(0\)"/>
    <numFmt numFmtId="186" formatCode="\-"/>
    <numFmt numFmtId="187" formatCode="#,##0.0"/>
    <numFmt numFmtId="188" formatCode="_ * #,##0.0_ ;_ * \-#,##0.0_ ;_ * &quot;-&quot;?_ ;_ @_ "/>
    <numFmt numFmtId="189" formatCode="#,##0.0_);[Red]\(#,##0.0\)"/>
    <numFmt numFmtId="190" formatCode="0.0"/>
    <numFmt numFmtId="191" formatCode="_ * #,##0.0_ ;_ * \-#,##0.0_ ;_ * &quot;-&quot;_ ;_ @_ "/>
    <numFmt numFmtId="192" formatCode="\(#,##0\)"/>
    <numFmt numFmtId="193" formatCode="0_);\(0\)"/>
    <numFmt numFmtId="194" formatCode="0.0_ "/>
    <numFmt numFmtId="195" formatCode="\$#,##0_);\(#,##0\)"/>
    <numFmt numFmtId="196" formatCode="_ * #,##0_ ;_ * \-#,##0_ ;_ * &quot;x&quot;_ ;_ @_ "/>
    <numFmt numFmtId="197" formatCode="0.00000"/>
    <numFmt numFmtId="198" formatCode="0.0000"/>
    <numFmt numFmtId="199" formatCode="0.000"/>
    <numFmt numFmtId="200" formatCode="#,##0.00_ ;[Red]\-#,##0.00\ "/>
    <numFmt numFmtId="201" formatCode="0.00_);[Red]\(0.00\)"/>
    <numFmt numFmtId="202" formatCode="#,##0.000;[Red]\-#,##0.000"/>
    <numFmt numFmtId="203" formatCode="0.0_);[Red]\(0.0\)"/>
    <numFmt numFmtId="204" formatCode="#,##0.0_ ;[Red]\-#,##0.0\ "/>
    <numFmt numFmtId="205" formatCode="0.0;&quot;△ &quot;0.0"/>
    <numFmt numFmtId="206" formatCode="_ * #,##0.00_ ;_ * \-#,##0.00_ ;_ * &quot;-&quot;_ ;_ @_ "/>
    <numFmt numFmtId="207" formatCode="#,##0_);\(#,##0\)"/>
    <numFmt numFmtId="208" formatCode="#,##0.00;&quot;△ &quot;#,##0.00"/>
    <numFmt numFmtId="209" formatCode="_ * #,##0.0_ ;_ * \-#,##0.0_ ;_ * &quot;-&quot;??_ ;_ @_ "/>
    <numFmt numFmtId="210" formatCode="\(0\)"/>
    <numFmt numFmtId="211" formatCode="#,##0.0000;[Red]\-#,##0.0000"/>
    <numFmt numFmtId="212" formatCode="_ * #,##0_ ;_ * \-#,##0_ ;_ * &quot;-&quot;"/>
  </numFmts>
  <fonts count="2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9"/>
      <name val="ＭＳ 明朝"/>
      <family val="1"/>
    </font>
    <font>
      <b/>
      <sz val="10"/>
      <name val="ＭＳ 明朝"/>
      <family val="1"/>
    </font>
    <font>
      <b/>
      <sz val="9"/>
      <name val="ＭＳ 明朝"/>
      <family val="1"/>
    </font>
    <font>
      <sz val="10"/>
      <color indexed="10"/>
      <name val="ＭＳ 明朝"/>
      <family val="1"/>
    </font>
    <font>
      <b/>
      <sz val="9"/>
      <color indexed="10"/>
      <name val="ＭＳ 明朝"/>
      <family val="1"/>
    </font>
    <font>
      <sz val="11"/>
      <name val="ＭＳ 明朝"/>
      <family val="1"/>
    </font>
    <font>
      <sz val="8"/>
      <name val="ＭＳ 明朝"/>
      <family val="1"/>
    </font>
    <font>
      <sz val="10"/>
      <color indexed="9"/>
      <name val="ＭＳ 明朝"/>
      <family val="1"/>
    </font>
    <font>
      <sz val="10"/>
      <name val="ＭＳ ゴシック"/>
      <family val="3"/>
    </font>
    <font>
      <sz val="10"/>
      <name val="ＭＳ Ｐ明朝"/>
      <family val="1"/>
    </font>
    <font>
      <sz val="10"/>
      <name val="ＭＳ Ｐゴシック"/>
      <family val="3"/>
    </font>
    <font>
      <b/>
      <sz val="9"/>
      <name val="ＭＳ Ｐゴシック"/>
      <family val="3"/>
    </font>
    <font>
      <b/>
      <sz val="9"/>
      <color indexed="9"/>
      <name val="ＭＳ 明朝"/>
      <family val="1"/>
    </font>
    <font>
      <u val="single"/>
      <sz val="10"/>
      <name val="ＭＳ 明朝"/>
      <family val="1"/>
    </font>
    <font>
      <sz val="11"/>
      <name val="ＭＳ Ｐ明朝"/>
      <family val="1"/>
    </font>
    <font>
      <b/>
      <sz val="11"/>
      <name val="ＭＳ Ｐゴシック"/>
      <family val="3"/>
    </font>
    <font>
      <sz val="9"/>
      <name val="ＭＳ Ｐゴシック"/>
      <family val="3"/>
    </font>
    <font>
      <b/>
      <sz val="12"/>
      <name val="ＭＳ 明朝"/>
      <family val="1"/>
    </font>
  </fonts>
  <fills count="3">
    <fill>
      <patternFill/>
    </fill>
    <fill>
      <patternFill patternType="gray125"/>
    </fill>
    <fill>
      <patternFill patternType="solid">
        <fgColor indexed="22"/>
        <bgColor indexed="64"/>
      </patternFill>
    </fill>
  </fills>
  <borders count="57">
    <border>
      <left/>
      <right/>
      <top/>
      <bottom/>
      <diagonal/>
    </border>
    <border>
      <left style="thin"/>
      <right style="thin"/>
      <top style="double"/>
      <bottom style="thin"/>
    </border>
    <border>
      <left style="thin"/>
      <right>
        <color indexed="63"/>
      </right>
      <top style="double"/>
      <bottom style="thin"/>
    </border>
    <border>
      <left style="double"/>
      <right style="thin"/>
      <top style="double"/>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thin"/>
      <top>
        <color indexed="63"/>
      </top>
      <bottom style="thin"/>
    </border>
    <border>
      <left>
        <color indexed="63"/>
      </left>
      <right style="thin"/>
      <top style="double"/>
      <bottom style="thin"/>
    </border>
    <border>
      <left style="thin"/>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style="double"/>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style="thin"/>
    </border>
    <border>
      <left>
        <color indexed="63"/>
      </left>
      <right style="double"/>
      <top>
        <color indexed="63"/>
      </top>
      <bottom>
        <color indexed="63"/>
      </bottom>
    </border>
    <border>
      <left>
        <color indexed="63"/>
      </left>
      <right>
        <color indexed="63"/>
      </right>
      <top style="double"/>
      <bottom style="thin"/>
    </border>
    <border>
      <left style="thin"/>
      <right style="double"/>
      <top>
        <color indexed="63"/>
      </top>
      <bottom>
        <color indexed="63"/>
      </bottom>
    </border>
    <border>
      <left style="thin"/>
      <right style="double"/>
      <top>
        <color indexed="63"/>
      </top>
      <bottom style="thin"/>
    </border>
    <border>
      <left style="thin"/>
      <right style="double"/>
      <top style="thin"/>
      <bottom>
        <color indexed="63"/>
      </bottom>
    </border>
    <border>
      <left>
        <color indexed="63"/>
      </left>
      <right style="medium"/>
      <top style="double"/>
      <bottom>
        <color indexed="63"/>
      </bottom>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style="thin"/>
      <top style="hair"/>
      <bottom style="thin"/>
    </border>
    <border>
      <left>
        <color indexed="63"/>
      </left>
      <right style="hair"/>
      <top style="double"/>
      <bottom style="thin"/>
    </border>
    <border>
      <left>
        <color indexed="63"/>
      </left>
      <right style="hair"/>
      <top style="double"/>
      <bottom style="hair"/>
    </border>
    <border>
      <left style="hair"/>
      <right>
        <color indexed="63"/>
      </right>
      <top style="double"/>
      <bottom style="hair"/>
    </border>
    <border>
      <left style="hair"/>
      <right style="hair"/>
      <top style="double"/>
      <bottom>
        <color indexed="63"/>
      </bottom>
    </border>
    <border>
      <left style="hair"/>
      <right style="hair"/>
      <top style="double"/>
      <bottom style="hair"/>
    </border>
    <border>
      <left style="hair"/>
      <right style="thin"/>
      <top style="double"/>
      <bottom style="hair"/>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672">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3" applyNumberFormat="1" applyFont="1" applyFill="1" applyAlignment="1">
      <alignment vertical="center"/>
      <protection/>
    </xf>
    <xf numFmtId="0" fontId="1" fillId="0" borderId="0" xfId="0" applyFont="1" applyFill="1" applyAlignment="1">
      <alignment vertical="center" wrapText="1"/>
    </xf>
    <xf numFmtId="49" fontId="1" fillId="0" borderId="0" xfId="53" applyNumberFormat="1" applyFont="1" applyFill="1" applyAlignment="1">
      <alignment/>
      <protection/>
    </xf>
    <xf numFmtId="0" fontId="1" fillId="0" borderId="0" xfId="53" applyFont="1" applyFill="1" applyAlignment="1">
      <alignment vertical="center" wrapText="1"/>
      <protection/>
    </xf>
    <xf numFmtId="0" fontId="1" fillId="0" borderId="0" xfId="53" applyFont="1" applyFill="1" applyAlignment="1">
      <alignment vertical="center"/>
      <protection/>
    </xf>
    <xf numFmtId="0" fontId="1" fillId="2" borderId="0" xfId="0" applyFont="1" applyFill="1" applyAlignment="1">
      <alignment vertical="center"/>
    </xf>
    <xf numFmtId="49" fontId="1" fillId="2" borderId="0" xfId="53" applyNumberFormat="1" applyFont="1" applyFill="1" applyAlignment="1">
      <alignment vertical="center"/>
      <protection/>
    </xf>
    <xf numFmtId="49" fontId="1" fillId="2" borderId="0" xfId="53" applyNumberFormat="1" applyFont="1" applyFill="1" applyAlignment="1">
      <alignment/>
      <protection/>
    </xf>
    <xf numFmtId="0" fontId="1" fillId="2" borderId="0" xfId="0" applyFont="1" applyFill="1" applyAlignment="1">
      <alignment vertical="center" wrapText="1"/>
    </xf>
    <xf numFmtId="0" fontId="1" fillId="2" borderId="0" xfId="53" applyFont="1" applyFill="1" applyAlignment="1">
      <alignment vertical="center" wrapText="1"/>
      <protection/>
    </xf>
    <xf numFmtId="0" fontId="1" fillId="2" borderId="0" xfId="53"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8"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1" xfId="17" applyFont="1" applyBorder="1" applyAlignment="1">
      <alignment horizontal="center" vertical="center"/>
    </xf>
    <xf numFmtId="38" fontId="1" fillId="0" borderId="2" xfId="17" applyFont="1" applyBorder="1" applyAlignment="1">
      <alignment horizontal="center" vertical="center"/>
    </xf>
    <xf numFmtId="38" fontId="1" fillId="0" borderId="3" xfId="17" applyFont="1" applyBorder="1" applyAlignment="1">
      <alignment horizontal="distributed" vertical="center"/>
    </xf>
    <xf numFmtId="38" fontId="9"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6" xfId="17" applyFont="1" applyFill="1" applyBorder="1" applyAlignment="1">
      <alignment horizontal="distributed" vertical="center"/>
    </xf>
    <xf numFmtId="38" fontId="9" fillId="0" borderId="6" xfId="17" applyFont="1" applyBorder="1" applyAlignment="1">
      <alignment horizontal="right" vertical="center"/>
    </xf>
    <xf numFmtId="38" fontId="9" fillId="0" borderId="0" xfId="17" applyFont="1" applyBorder="1" applyAlignment="1">
      <alignment horizontal="distributed" vertical="center"/>
    </xf>
    <xf numFmtId="38" fontId="9" fillId="0" borderId="6" xfId="17" applyFont="1" applyBorder="1" applyAlignment="1">
      <alignment horizontal="distributed" vertical="center"/>
    </xf>
    <xf numFmtId="38" fontId="1" fillId="0" borderId="7" xfId="17" applyFont="1" applyBorder="1" applyAlignment="1">
      <alignment horizontal="distributed" vertical="center"/>
    </xf>
    <xf numFmtId="38" fontId="1" fillId="0" borderId="8" xfId="17" applyFont="1" applyBorder="1" applyAlignment="1">
      <alignment vertical="center"/>
    </xf>
    <xf numFmtId="38" fontId="1" fillId="0" borderId="6" xfId="17" applyFont="1" applyBorder="1" applyAlignment="1">
      <alignment vertical="center"/>
    </xf>
    <xf numFmtId="38" fontId="1" fillId="0" borderId="9" xfId="17" applyFont="1" applyBorder="1" applyAlignment="1">
      <alignment vertical="center"/>
    </xf>
    <xf numFmtId="38" fontId="1" fillId="0" borderId="4" xfId="17" applyFont="1" applyBorder="1" applyAlignment="1">
      <alignment horizontal="distributed" vertical="center"/>
    </xf>
    <xf numFmtId="38" fontId="1" fillId="0" borderId="5" xfId="17" applyFont="1" applyBorder="1" applyAlignment="1">
      <alignment horizontal="distributed" vertical="center"/>
    </xf>
    <xf numFmtId="38" fontId="1" fillId="0" borderId="0" xfId="17" applyFont="1" applyFill="1" applyBorder="1" applyAlignment="1">
      <alignment horizontal="distributed" vertical="center"/>
    </xf>
    <xf numFmtId="38" fontId="1" fillId="0" borderId="0" xfId="17" applyFont="1" applyBorder="1" applyAlignment="1">
      <alignment horizontal="distributed" vertical="center"/>
    </xf>
    <xf numFmtId="38" fontId="1" fillId="0" borderId="10" xfId="17" applyFont="1" applyBorder="1" applyAlignment="1">
      <alignment horizontal="distributed" vertical="center"/>
    </xf>
    <xf numFmtId="38" fontId="1" fillId="0" borderId="5" xfId="17" applyFont="1" applyBorder="1" applyAlignment="1">
      <alignment vertical="center"/>
    </xf>
    <xf numFmtId="38" fontId="1" fillId="0" borderId="11" xfId="17" applyFont="1" applyBorder="1" applyAlignment="1">
      <alignment vertical="center"/>
    </xf>
    <xf numFmtId="38" fontId="1" fillId="0" borderId="4" xfId="17" applyFont="1" applyBorder="1" applyAlignment="1">
      <alignment vertical="center"/>
    </xf>
    <xf numFmtId="38" fontId="1" fillId="0" borderId="0" xfId="17" applyFont="1" applyFill="1" applyBorder="1" applyAlignment="1">
      <alignment vertical="center"/>
    </xf>
    <xf numFmtId="38" fontId="10" fillId="0" borderId="5" xfId="17" applyFont="1" applyBorder="1" applyAlignment="1">
      <alignment horizontal="right" vertical="center"/>
    </xf>
    <xf numFmtId="38" fontId="10" fillId="0" borderId="0" xfId="17" applyFont="1" applyFill="1" applyBorder="1" applyAlignment="1">
      <alignment horizontal="right" vertical="center"/>
    </xf>
    <xf numFmtId="38" fontId="10" fillId="0" borderId="0" xfId="17" applyFont="1" applyBorder="1" applyAlignment="1">
      <alignment horizontal="right" vertical="center"/>
    </xf>
    <xf numFmtId="38" fontId="1" fillId="0" borderId="10" xfId="17" applyFont="1" applyBorder="1" applyAlignment="1">
      <alignment vertical="center"/>
    </xf>
    <xf numFmtId="38" fontId="1" fillId="0" borderId="5" xfId="17" applyFont="1" applyBorder="1" applyAlignment="1">
      <alignment horizontal="right" vertical="center"/>
    </xf>
    <xf numFmtId="38" fontId="1" fillId="0" borderId="0" xfId="17" applyFont="1" applyBorder="1" applyAlignment="1">
      <alignment horizontal="right" vertical="center"/>
    </xf>
    <xf numFmtId="38" fontId="1" fillId="0" borderId="12" xfId="17" applyFont="1" applyBorder="1" applyAlignment="1">
      <alignment horizontal="distributed" vertical="center"/>
    </xf>
    <xf numFmtId="38" fontId="1" fillId="0" borderId="13" xfId="17" applyFont="1" applyBorder="1" applyAlignment="1">
      <alignment vertical="center"/>
    </xf>
    <xf numFmtId="38" fontId="1" fillId="0" borderId="14" xfId="17" applyFont="1" applyBorder="1" applyAlignment="1">
      <alignment vertical="center"/>
    </xf>
    <xf numFmtId="38" fontId="1" fillId="0" borderId="15" xfId="17" applyFont="1" applyBorder="1" applyAlignment="1">
      <alignment vertical="center"/>
    </xf>
    <xf numFmtId="38" fontId="1" fillId="0" borderId="16" xfId="17" applyFont="1" applyBorder="1" applyAlignment="1">
      <alignment horizontal="distributed" vertical="center"/>
    </xf>
    <xf numFmtId="38" fontId="1" fillId="0" borderId="17" xfId="17" applyFont="1" applyBorder="1" applyAlignment="1">
      <alignment vertical="center"/>
    </xf>
    <xf numFmtId="38" fontId="1" fillId="0" borderId="0" xfId="17" applyFont="1" applyBorder="1" applyAlignment="1">
      <alignment horizontal="left" vertical="center"/>
    </xf>
    <xf numFmtId="0" fontId="1" fillId="0" borderId="0" xfId="21" applyFont="1" applyAlignment="1">
      <alignment vertical="center"/>
      <protection/>
    </xf>
    <xf numFmtId="0" fontId="7" fillId="0" borderId="0" xfId="21" applyFont="1" applyAlignment="1">
      <alignment vertical="center"/>
      <protection/>
    </xf>
    <xf numFmtId="0" fontId="11" fillId="0" borderId="0" xfId="21" applyFont="1" applyAlignment="1">
      <alignment horizontal="center" vertical="center"/>
      <protection/>
    </xf>
    <xf numFmtId="0" fontId="1" fillId="0" borderId="0" xfId="21" applyFont="1" applyBorder="1" applyAlignment="1">
      <alignment vertical="center"/>
      <protection/>
    </xf>
    <xf numFmtId="0" fontId="1" fillId="0" borderId="0" xfId="21" applyFont="1" applyBorder="1" applyAlignment="1">
      <alignment horizontal="centerContinuous" vertical="center"/>
      <protection/>
    </xf>
    <xf numFmtId="0" fontId="8" fillId="0" borderId="0" xfId="21" applyFont="1" applyAlignment="1">
      <alignment vertical="center"/>
      <protection/>
    </xf>
    <xf numFmtId="0" fontId="8" fillId="0" borderId="0" xfId="21" applyFont="1" applyAlignment="1">
      <alignment horizontal="right" vertical="center"/>
      <protection/>
    </xf>
    <xf numFmtId="0" fontId="1" fillId="0" borderId="2" xfId="21" applyFont="1" applyBorder="1" applyAlignment="1">
      <alignment horizontal="center" vertical="center"/>
      <protection/>
    </xf>
    <xf numFmtId="0" fontId="1" fillId="0" borderId="18" xfId="21" applyFont="1" applyBorder="1" applyAlignment="1">
      <alignment horizontal="center" vertical="center"/>
      <protection/>
    </xf>
    <xf numFmtId="0" fontId="1" fillId="0" borderId="1" xfId="21" applyFont="1" applyBorder="1" applyAlignment="1">
      <alignment horizontal="center" vertical="center"/>
      <protection/>
    </xf>
    <xf numFmtId="0" fontId="9" fillId="0" borderId="0" xfId="21" applyFont="1" applyAlignment="1">
      <alignment vertical="center"/>
      <protection/>
    </xf>
    <xf numFmtId="180" fontId="10" fillId="0" borderId="8" xfId="21" applyNumberFormat="1" applyFont="1" applyFill="1" applyBorder="1" applyAlignment="1">
      <alignment vertical="center"/>
      <protection/>
    </xf>
    <xf numFmtId="41" fontId="10" fillId="0" borderId="6" xfId="21" applyNumberFormat="1" applyFont="1" applyBorder="1" applyAlignment="1">
      <alignment horizontal="right" vertical="center"/>
      <protection/>
    </xf>
    <xf numFmtId="41" fontId="10" fillId="0" borderId="6" xfId="21" applyNumberFormat="1" applyFont="1" applyFill="1" applyBorder="1" applyAlignment="1">
      <alignment horizontal="right" vertical="center"/>
      <protection/>
    </xf>
    <xf numFmtId="41" fontId="10" fillId="0" borderId="9" xfId="21" applyNumberFormat="1" applyFont="1" applyBorder="1" applyAlignment="1">
      <alignment horizontal="right" vertical="center"/>
      <protection/>
    </xf>
    <xf numFmtId="0" fontId="1" fillId="0" borderId="5" xfId="21" applyFont="1" applyBorder="1" applyAlignment="1">
      <alignment horizontal="distributed" vertical="center"/>
      <protection/>
    </xf>
    <xf numFmtId="0" fontId="1" fillId="0" borderId="11" xfId="21" applyFont="1" applyBorder="1" applyAlignment="1">
      <alignment horizontal="distributed" vertical="center"/>
      <protection/>
    </xf>
    <xf numFmtId="180" fontId="1" fillId="0" borderId="5" xfId="21" applyNumberFormat="1" applyFont="1" applyFill="1" applyBorder="1" applyAlignment="1">
      <alignment vertical="center"/>
      <protection/>
    </xf>
    <xf numFmtId="41" fontId="11" fillId="0" borderId="0" xfId="21" applyNumberFormat="1" applyFont="1" applyFill="1" applyBorder="1" applyAlignment="1">
      <alignment horizontal="right" vertical="center"/>
      <protection/>
    </xf>
    <xf numFmtId="41" fontId="11" fillId="0" borderId="11" xfId="21" applyNumberFormat="1" applyFont="1" applyFill="1" applyBorder="1" applyAlignment="1">
      <alignment horizontal="right" vertical="center"/>
      <protection/>
    </xf>
    <xf numFmtId="0" fontId="1" fillId="0" borderId="0" xfId="21" applyFont="1" applyFill="1" applyAlignment="1">
      <alignment vertical="center"/>
      <protection/>
    </xf>
    <xf numFmtId="38" fontId="9" fillId="0" borderId="11" xfId="17" applyFont="1" applyBorder="1" applyAlignment="1">
      <alignment horizontal="distributed" vertical="center"/>
    </xf>
    <xf numFmtId="180" fontId="10" fillId="0" borderId="5" xfId="21" applyNumberFormat="1" applyFont="1" applyFill="1" applyBorder="1" applyAlignment="1">
      <alignment vertical="center"/>
      <protection/>
    </xf>
    <xf numFmtId="41" fontId="10" fillId="0" borderId="0" xfId="17" applyNumberFormat="1" applyFont="1" applyBorder="1" applyAlignment="1">
      <alignment horizontal="right" vertical="center"/>
    </xf>
    <xf numFmtId="41" fontId="10" fillId="0" borderId="0" xfId="17" applyNumberFormat="1" applyFont="1" applyFill="1" applyBorder="1" applyAlignment="1">
      <alignment horizontal="right" vertical="center"/>
    </xf>
    <xf numFmtId="41" fontId="10" fillId="0" borderId="11" xfId="17" applyNumberFormat="1" applyFont="1" applyBorder="1" applyAlignment="1">
      <alignment horizontal="right" vertical="center"/>
    </xf>
    <xf numFmtId="41" fontId="12" fillId="0" borderId="0" xfId="17" applyNumberFormat="1" applyFont="1" applyBorder="1" applyAlignment="1">
      <alignment horizontal="right" vertical="center"/>
    </xf>
    <xf numFmtId="41" fontId="12" fillId="0" borderId="0" xfId="17" applyNumberFormat="1" applyFont="1" applyFill="1" applyBorder="1" applyAlignment="1">
      <alignment horizontal="right" vertical="center"/>
    </xf>
    <xf numFmtId="41" fontId="12" fillId="0" borderId="11" xfId="17" applyNumberFormat="1" applyFont="1" applyBorder="1" applyAlignment="1">
      <alignment horizontal="right" vertical="center"/>
    </xf>
    <xf numFmtId="0" fontId="1" fillId="0" borderId="5" xfId="21" applyFont="1" applyBorder="1" applyAlignment="1">
      <alignment vertical="center"/>
      <protection/>
    </xf>
    <xf numFmtId="41" fontId="8" fillId="0" borderId="0" xfId="17" applyNumberFormat="1" applyFont="1" applyBorder="1" applyAlignment="1">
      <alignment horizontal="right" vertical="center"/>
    </xf>
    <xf numFmtId="41" fontId="8" fillId="0" borderId="11" xfId="17" applyNumberFormat="1" applyFont="1" applyBorder="1" applyAlignment="1">
      <alignment horizontal="right" vertical="center"/>
    </xf>
    <xf numFmtId="38" fontId="1" fillId="0" borderId="11" xfId="17" applyFont="1" applyBorder="1" applyAlignment="1">
      <alignment horizontal="distributed" vertical="center"/>
    </xf>
    <xf numFmtId="41" fontId="1" fillId="0" borderId="5" xfId="17" applyNumberFormat="1" applyFont="1" applyBorder="1" applyAlignment="1">
      <alignment vertical="center"/>
    </xf>
    <xf numFmtId="41" fontId="1" fillId="0" borderId="0" xfId="17" applyNumberFormat="1" applyFont="1" applyFill="1" applyBorder="1" applyAlignment="1">
      <alignment vertical="center"/>
    </xf>
    <xf numFmtId="41" fontId="1" fillId="0" borderId="11" xfId="17" applyNumberFormat="1" applyFont="1" applyFill="1" applyBorder="1" applyAlignment="1">
      <alignment vertical="center"/>
    </xf>
    <xf numFmtId="41" fontId="1" fillId="0" borderId="11" xfId="17" applyNumberFormat="1" applyFont="1" applyBorder="1" applyAlignment="1">
      <alignment horizontal="right" vertical="center"/>
    </xf>
    <xf numFmtId="0" fontId="1" fillId="0" borderId="13" xfId="21" applyFont="1" applyBorder="1" applyAlignment="1">
      <alignment vertical="center"/>
      <protection/>
    </xf>
    <xf numFmtId="38" fontId="1" fillId="0" borderId="17" xfId="17" applyFont="1" applyBorder="1" applyAlignment="1">
      <alignment horizontal="distributed" vertical="center"/>
    </xf>
    <xf numFmtId="41" fontId="1" fillId="0" borderId="13" xfId="17" applyNumberFormat="1" applyFont="1" applyBorder="1" applyAlignment="1">
      <alignment vertical="center"/>
    </xf>
    <xf numFmtId="41" fontId="1" fillId="0" borderId="14" xfId="17" applyNumberFormat="1" applyFont="1" applyFill="1" applyBorder="1" applyAlignment="1">
      <alignment vertical="center"/>
    </xf>
    <xf numFmtId="41" fontId="1" fillId="0" borderId="17" xfId="17" applyNumberFormat="1" applyFont="1" applyBorder="1" applyAlignment="1">
      <alignment horizontal="right" vertical="center"/>
    </xf>
    <xf numFmtId="0" fontId="1" fillId="0" borderId="0" xfId="22" applyFont="1">
      <alignment/>
      <protection/>
    </xf>
    <xf numFmtId="0" fontId="7" fillId="0" borderId="0" xfId="22" applyFont="1">
      <alignment/>
      <protection/>
    </xf>
    <xf numFmtId="181" fontId="13" fillId="0" borderId="0" xfId="22" applyNumberFormat="1" applyFont="1">
      <alignment/>
      <protection/>
    </xf>
    <xf numFmtId="38" fontId="1" fillId="0" borderId="0" xfId="17" applyFont="1" applyAlignment="1">
      <alignment/>
    </xf>
    <xf numFmtId="0" fontId="1" fillId="0" borderId="0" xfId="22" applyFont="1" applyBorder="1">
      <alignment/>
      <protection/>
    </xf>
    <xf numFmtId="38" fontId="13" fillId="0" borderId="0" xfId="17" applyFont="1" applyAlignment="1">
      <alignment/>
    </xf>
    <xf numFmtId="0" fontId="13" fillId="0" borderId="0" xfId="22" applyFont="1">
      <alignment/>
      <protection/>
    </xf>
    <xf numFmtId="38" fontId="1" fillId="0" borderId="0" xfId="17" applyFont="1" applyAlignment="1">
      <alignment horizontal="right"/>
    </xf>
    <xf numFmtId="0" fontId="1" fillId="0" borderId="0" xfId="22" applyFont="1" applyBorder="1" applyAlignment="1">
      <alignment horizontal="right"/>
      <protection/>
    </xf>
    <xf numFmtId="38" fontId="1" fillId="0" borderId="19" xfId="17" applyFont="1" applyBorder="1" applyAlignment="1">
      <alignment horizontal="center" vertical="center"/>
    </xf>
    <xf numFmtId="0" fontId="1" fillId="0" borderId="5" xfId="22" applyFont="1" applyBorder="1" applyAlignment="1">
      <alignment horizontal="center"/>
      <protection/>
    </xf>
    <xf numFmtId="0" fontId="1" fillId="0" borderId="0" xfId="22" applyFont="1" applyBorder="1" applyAlignment="1">
      <alignment horizontal="center"/>
      <protection/>
    </xf>
    <xf numFmtId="0" fontId="1" fillId="0" borderId="20" xfId="22" applyFont="1" applyBorder="1" applyAlignment="1">
      <alignment horizontal="center" vertical="center"/>
      <protection/>
    </xf>
    <xf numFmtId="181" fontId="1" fillId="0" borderId="20" xfId="22" applyNumberFormat="1" applyFont="1" applyBorder="1" applyAlignment="1">
      <alignment horizontal="center" vertical="center"/>
      <protection/>
    </xf>
    <xf numFmtId="38" fontId="1" fillId="0" borderId="20" xfId="17" applyFont="1" applyBorder="1" applyAlignment="1">
      <alignment horizontal="center" vertical="center"/>
    </xf>
    <xf numFmtId="0" fontId="8" fillId="0" borderId="0" xfId="22" applyFont="1">
      <alignment/>
      <protection/>
    </xf>
    <xf numFmtId="38" fontId="10" fillId="0" borderId="8" xfId="17" applyFont="1" applyBorder="1" applyAlignment="1">
      <alignment horizontal="right" vertical="center"/>
    </xf>
    <xf numFmtId="38" fontId="10" fillId="0" borderId="6" xfId="17" applyFont="1" applyBorder="1" applyAlignment="1">
      <alignment horizontal="right" vertical="center"/>
    </xf>
    <xf numFmtId="0" fontId="10" fillId="0" borderId="5" xfId="22" applyFont="1" applyBorder="1" applyAlignment="1">
      <alignment horizontal="distributed"/>
      <protection/>
    </xf>
    <xf numFmtId="0" fontId="10" fillId="0" borderId="0" xfId="22" applyFont="1" applyBorder="1" applyAlignment="1">
      <alignment horizontal="distributed"/>
      <protection/>
    </xf>
    <xf numFmtId="38" fontId="10" fillId="0" borderId="5" xfId="17" applyFont="1" applyBorder="1" applyAlignment="1">
      <alignment vertical="center"/>
    </xf>
    <xf numFmtId="38" fontId="10" fillId="0" borderId="0" xfId="17" applyFont="1" applyBorder="1" applyAlignment="1">
      <alignment vertical="center"/>
    </xf>
    <xf numFmtId="181" fontId="10" fillId="0" borderId="0" xfId="17" applyNumberFormat="1" applyFont="1" applyBorder="1" applyAlignment="1">
      <alignment vertical="center"/>
    </xf>
    <xf numFmtId="38" fontId="10" fillId="0" borderId="5" xfId="17" applyFont="1" applyBorder="1" applyAlignment="1">
      <alignment horizontal="center" vertical="center"/>
    </xf>
    <xf numFmtId="38" fontId="10" fillId="0" borderId="0" xfId="17" applyFont="1" applyBorder="1" applyAlignment="1">
      <alignment horizontal="center" vertical="center"/>
    </xf>
    <xf numFmtId="180" fontId="10" fillId="0" borderId="5" xfId="17" applyNumberFormat="1" applyFont="1" applyBorder="1" applyAlignment="1">
      <alignment vertical="center"/>
    </xf>
    <xf numFmtId="180" fontId="10" fillId="0" borderId="0" xfId="17" applyNumberFormat="1" applyFont="1" applyBorder="1" applyAlignment="1">
      <alignment vertical="center"/>
    </xf>
    <xf numFmtId="0" fontId="1" fillId="0" borderId="5" xfId="22" applyFont="1" applyBorder="1">
      <alignment/>
      <protection/>
    </xf>
    <xf numFmtId="0" fontId="1" fillId="0" borderId="11" xfId="22" applyFont="1" applyBorder="1" applyAlignment="1">
      <alignment vertical="center"/>
      <protection/>
    </xf>
    <xf numFmtId="181" fontId="1" fillId="0" borderId="0" xfId="17" applyNumberFormat="1" applyFont="1" applyBorder="1" applyAlignment="1">
      <alignment/>
    </xf>
    <xf numFmtId="38" fontId="1" fillId="0" borderId="0" xfId="17" applyFont="1" applyBorder="1" applyAlignment="1">
      <alignment/>
    </xf>
    <xf numFmtId="0" fontId="1" fillId="0" borderId="11" xfId="22" applyFont="1" applyBorder="1" applyAlignment="1">
      <alignment horizontal="distributed" vertical="center"/>
      <protection/>
    </xf>
    <xf numFmtId="180" fontId="1" fillId="0" borderId="0" xfId="17" applyNumberFormat="1" applyFont="1" applyBorder="1" applyAlignment="1">
      <alignment/>
    </xf>
    <xf numFmtId="180" fontId="1" fillId="0" borderId="5" xfId="17" applyNumberFormat="1" applyFont="1" applyBorder="1" applyAlignment="1">
      <alignment/>
    </xf>
    <xf numFmtId="0" fontId="1" fillId="0" borderId="13" xfId="22" applyFont="1" applyBorder="1">
      <alignment/>
      <protection/>
    </xf>
    <xf numFmtId="38" fontId="1" fillId="0" borderId="21" xfId="17" applyFont="1" applyBorder="1" applyAlignment="1">
      <alignment horizontal="distributed" vertical="center"/>
    </xf>
    <xf numFmtId="38" fontId="1" fillId="0" borderId="12" xfId="17" applyFont="1" applyBorder="1" applyAlignment="1">
      <alignment horizontal="distributed" vertical="center"/>
    </xf>
    <xf numFmtId="0" fontId="1" fillId="0" borderId="17" xfId="22" applyFont="1" applyBorder="1" applyAlignment="1">
      <alignment horizontal="distributed" vertical="center"/>
      <protection/>
    </xf>
    <xf numFmtId="38" fontId="1" fillId="0" borderId="14" xfId="17" applyFont="1" applyBorder="1" applyAlignment="1">
      <alignment horizontal="right" vertical="center"/>
    </xf>
    <xf numFmtId="181" fontId="1" fillId="0" borderId="14" xfId="17" applyNumberFormat="1" applyFont="1" applyBorder="1" applyAlignment="1">
      <alignment/>
    </xf>
    <xf numFmtId="180" fontId="1" fillId="0" borderId="14" xfId="17" applyNumberFormat="1" applyFont="1" applyBorder="1" applyAlignment="1">
      <alignment/>
    </xf>
    <xf numFmtId="0" fontId="1" fillId="0" borderId="0" xfId="23" applyFont="1">
      <alignment/>
      <protection/>
    </xf>
    <xf numFmtId="38" fontId="1" fillId="0" borderId="0" xfId="17" applyFont="1" applyAlignment="1">
      <alignment horizontal="right" vertical="center"/>
    </xf>
    <xf numFmtId="38" fontId="1" fillId="0" borderId="20" xfId="17" applyFont="1" applyBorder="1" applyAlignment="1">
      <alignment horizontal="distributed" vertical="center"/>
    </xf>
    <xf numFmtId="38" fontId="1" fillId="0" borderId="20" xfId="17" applyFont="1" applyBorder="1" applyAlignment="1">
      <alignment horizontal="distributed" vertical="center"/>
    </xf>
    <xf numFmtId="38" fontId="10" fillId="0" borderId="0" xfId="17" applyFont="1" applyAlignment="1">
      <alignment vertical="center"/>
    </xf>
    <xf numFmtId="38" fontId="10" fillId="0" borderId="21" xfId="17" applyFont="1" applyBorder="1" applyAlignment="1">
      <alignment horizontal="distributed" vertical="center"/>
    </xf>
    <xf numFmtId="38" fontId="10" fillId="0" borderId="8" xfId="17" applyFont="1" applyBorder="1" applyAlignment="1">
      <alignment vertical="center"/>
    </xf>
    <xf numFmtId="182" fontId="10" fillId="0" borderId="6" xfId="17" applyNumberFormat="1" applyFont="1" applyBorder="1" applyAlignment="1">
      <alignment vertical="center"/>
    </xf>
    <xf numFmtId="38" fontId="10" fillId="0" borderId="6" xfId="17" applyFont="1" applyBorder="1" applyAlignment="1">
      <alignment vertical="center"/>
    </xf>
    <xf numFmtId="183" fontId="10" fillId="0" borderId="6" xfId="17" applyNumberFormat="1" applyFont="1" applyBorder="1" applyAlignment="1">
      <alignment vertical="center"/>
    </xf>
    <xf numFmtId="183" fontId="10" fillId="0" borderId="9" xfId="17" applyNumberFormat="1" applyFont="1" applyBorder="1" applyAlignment="1">
      <alignment vertical="center"/>
    </xf>
    <xf numFmtId="38" fontId="10" fillId="0" borderId="4" xfId="17" applyFont="1" applyBorder="1" applyAlignment="1">
      <alignment horizontal="distributed" vertical="center"/>
    </xf>
    <xf numFmtId="182" fontId="10" fillId="0" borderId="0" xfId="17" applyNumberFormat="1" applyFont="1" applyBorder="1" applyAlignment="1">
      <alignment vertical="center"/>
    </xf>
    <xf numFmtId="183" fontId="10" fillId="0" borderId="0" xfId="17" applyNumberFormat="1" applyFont="1" applyBorder="1" applyAlignment="1">
      <alignment vertical="center"/>
    </xf>
    <xf numFmtId="183" fontId="10" fillId="0" borderId="11" xfId="17" applyNumberFormat="1" applyFont="1" applyBorder="1" applyAlignment="1">
      <alignment vertical="center"/>
    </xf>
    <xf numFmtId="38" fontId="9" fillId="0" borderId="0" xfId="17" applyFont="1" applyAlignment="1">
      <alignment vertical="center"/>
    </xf>
    <xf numFmtId="182" fontId="1" fillId="0" borderId="0" xfId="17" applyNumberFormat="1" applyFont="1" applyBorder="1" applyAlignment="1">
      <alignment vertical="center"/>
    </xf>
    <xf numFmtId="183" fontId="1" fillId="0" borderId="0" xfId="17" applyNumberFormat="1" applyFont="1" applyBorder="1" applyAlignment="1">
      <alignment vertical="center"/>
    </xf>
    <xf numFmtId="183" fontId="1" fillId="0" borderId="11" xfId="17" applyNumberFormat="1" applyFont="1" applyBorder="1" applyAlignment="1">
      <alignment vertical="center"/>
    </xf>
    <xf numFmtId="182" fontId="1" fillId="0" borderId="14" xfId="17" applyNumberFormat="1" applyFont="1" applyBorder="1" applyAlignment="1">
      <alignment vertical="center"/>
    </xf>
    <xf numFmtId="183" fontId="1" fillId="0" borderId="14" xfId="17" applyNumberFormat="1" applyFont="1" applyBorder="1" applyAlignment="1">
      <alignment vertical="center"/>
    </xf>
    <xf numFmtId="183" fontId="1" fillId="0" borderId="17" xfId="17" applyNumberFormat="1" applyFont="1" applyBorder="1" applyAlignment="1">
      <alignment vertical="center"/>
    </xf>
    <xf numFmtId="0" fontId="7" fillId="0" borderId="0" xfId="24" applyFont="1">
      <alignment/>
      <protection/>
    </xf>
    <xf numFmtId="0" fontId="1" fillId="0" borderId="0" xfId="24" applyFont="1">
      <alignment/>
      <protection/>
    </xf>
    <xf numFmtId="0" fontId="1" fillId="0" borderId="0" xfId="24" applyNumberFormat="1" applyFont="1" applyAlignment="1">
      <alignment horizontal="right"/>
      <protection/>
    </xf>
    <xf numFmtId="0" fontId="1" fillId="0" borderId="19" xfId="24" applyFont="1" applyBorder="1" applyAlignment="1">
      <alignment horizontal="distributed"/>
      <protection/>
    </xf>
    <xf numFmtId="0" fontId="1" fillId="0" borderId="22" xfId="24" applyFont="1" applyBorder="1" applyAlignment="1">
      <alignment horizontal="center"/>
      <protection/>
    </xf>
    <xf numFmtId="0" fontId="1" fillId="0" borderId="18" xfId="24" applyFont="1" applyBorder="1" applyAlignment="1">
      <alignment horizontal="center"/>
      <protection/>
    </xf>
    <xf numFmtId="0" fontId="1" fillId="0" borderId="13" xfId="24" applyFont="1" applyBorder="1" applyAlignment="1">
      <alignment horizontal="distributed" vertical="center"/>
      <protection/>
    </xf>
    <xf numFmtId="0" fontId="1" fillId="0" borderId="12" xfId="24" applyFont="1" applyBorder="1" applyAlignment="1">
      <alignment horizontal="center" vertical="center"/>
      <protection/>
    </xf>
    <xf numFmtId="0" fontId="1" fillId="0" borderId="12" xfId="24" applyFont="1" applyBorder="1" applyAlignment="1">
      <alignment horizontal="distributed" vertical="center" wrapText="1"/>
      <protection/>
    </xf>
    <xf numFmtId="0" fontId="1" fillId="0" borderId="20" xfId="24" applyFont="1" applyBorder="1" applyAlignment="1">
      <alignment horizontal="center" vertical="center" wrapText="1"/>
      <protection/>
    </xf>
    <xf numFmtId="0" fontId="1" fillId="0" borderId="20" xfId="24" applyFont="1" applyFill="1" applyBorder="1" applyAlignment="1">
      <alignment horizontal="center" vertical="center" wrapText="1"/>
      <protection/>
    </xf>
    <xf numFmtId="0" fontId="1" fillId="0" borderId="17" xfId="24" applyFont="1" applyBorder="1" applyAlignment="1">
      <alignment horizontal="center" vertical="center" wrapText="1"/>
      <protection/>
    </xf>
    <xf numFmtId="0" fontId="1" fillId="0" borderId="5" xfId="24" applyFont="1" applyBorder="1" applyAlignment="1">
      <alignment horizontal="distributed" vertical="center"/>
      <protection/>
    </xf>
    <xf numFmtId="0" fontId="1" fillId="0" borderId="8" xfId="24" applyFont="1" applyBorder="1" applyAlignment="1">
      <alignment horizontal="center" vertical="top"/>
      <protection/>
    </xf>
    <xf numFmtId="0" fontId="1" fillId="0" borderId="6" xfId="24" applyFont="1" applyBorder="1" applyAlignment="1">
      <alignment horizontal="center" vertical="center"/>
      <protection/>
    </xf>
    <xf numFmtId="0" fontId="1" fillId="0" borderId="6" xfId="24" applyFont="1" applyBorder="1" applyAlignment="1">
      <alignment horizontal="center" vertical="center" wrapText="1"/>
      <protection/>
    </xf>
    <xf numFmtId="0" fontId="1" fillId="0" borderId="6" xfId="24" applyFont="1" applyFill="1" applyBorder="1" applyAlignment="1">
      <alignment horizontal="center" vertical="center" wrapText="1"/>
      <protection/>
    </xf>
    <xf numFmtId="0" fontId="1" fillId="0" borderId="9" xfId="24" applyFont="1" applyBorder="1" applyAlignment="1">
      <alignment horizontal="center" vertical="center" wrapText="1"/>
      <protection/>
    </xf>
    <xf numFmtId="41" fontId="1" fillId="0" borderId="5" xfId="24" applyNumberFormat="1" applyFont="1" applyBorder="1" applyAlignment="1">
      <alignment horizontal="center" vertical="top"/>
      <protection/>
    </xf>
    <xf numFmtId="41" fontId="1" fillId="0" borderId="0" xfId="24" applyNumberFormat="1" applyFont="1" applyBorder="1" applyAlignment="1">
      <alignment horizontal="center" vertical="center"/>
      <protection/>
    </xf>
    <xf numFmtId="41" fontId="1" fillId="0" borderId="0" xfId="24" applyNumberFormat="1" applyFont="1" applyFill="1" applyBorder="1" applyAlignment="1">
      <alignment horizontal="center" vertical="center"/>
      <protection/>
    </xf>
    <xf numFmtId="41" fontId="1" fillId="0" borderId="11" xfId="24" applyNumberFormat="1" applyFont="1" applyBorder="1" applyAlignment="1">
      <alignment horizontal="center" vertical="center"/>
      <protection/>
    </xf>
    <xf numFmtId="0" fontId="1" fillId="0" borderId="5" xfId="24" applyFont="1" applyBorder="1" applyAlignment="1" quotePrefix="1">
      <alignment horizontal="left" vertical="center"/>
      <protection/>
    </xf>
    <xf numFmtId="0" fontId="1" fillId="0" borderId="5" xfId="24" applyFont="1" applyBorder="1" applyAlignment="1">
      <alignment horizontal="left" vertical="center"/>
      <protection/>
    </xf>
    <xf numFmtId="41" fontId="14" fillId="0" borderId="0" xfId="24" applyNumberFormat="1" applyFont="1" applyBorder="1" applyAlignment="1">
      <alignment horizontal="center" vertical="center"/>
      <protection/>
    </xf>
    <xf numFmtId="41" fontId="4" fillId="0" borderId="0" xfId="24" applyNumberFormat="1" applyFont="1" applyBorder="1" applyAlignment="1">
      <alignment horizontal="center" vertical="center"/>
      <protection/>
    </xf>
    <xf numFmtId="41" fontId="4" fillId="0" borderId="0" xfId="24" applyNumberFormat="1" applyFont="1" applyFill="1" applyBorder="1" applyAlignment="1">
      <alignment horizontal="center" vertical="center"/>
      <protection/>
    </xf>
    <xf numFmtId="41" fontId="1" fillId="0" borderId="11" xfId="24" applyNumberFormat="1" applyFont="1" applyBorder="1" applyAlignment="1">
      <alignment horizontal="center" vertical="top"/>
      <protection/>
    </xf>
    <xf numFmtId="0" fontId="10" fillId="0" borderId="5" xfId="24" applyFont="1" applyBorder="1" applyAlignment="1" quotePrefix="1">
      <alignment horizontal="center" vertical="center"/>
      <protection/>
    </xf>
    <xf numFmtId="41" fontId="10" fillId="0" borderId="5" xfId="24" applyNumberFormat="1" applyFont="1" applyBorder="1" applyAlignment="1">
      <alignment vertical="center"/>
      <protection/>
    </xf>
    <xf numFmtId="41" fontId="10" fillId="0" borderId="0" xfId="24" applyNumberFormat="1" applyFont="1" applyBorder="1" applyAlignment="1">
      <alignment vertical="center"/>
      <protection/>
    </xf>
    <xf numFmtId="41" fontId="10" fillId="0" borderId="11" xfId="24" applyNumberFormat="1" applyFont="1" applyBorder="1" applyAlignment="1">
      <alignment vertical="center"/>
      <protection/>
    </xf>
    <xf numFmtId="0" fontId="10" fillId="0" borderId="0" xfId="24" applyFont="1" applyAlignment="1">
      <alignment vertical="center"/>
      <protection/>
    </xf>
    <xf numFmtId="0" fontId="10" fillId="0" borderId="5" xfId="24" applyFont="1" applyBorder="1" applyAlignment="1" quotePrefix="1">
      <alignment horizontal="left" vertical="center"/>
      <protection/>
    </xf>
    <xf numFmtId="0" fontId="10" fillId="0" borderId="5" xfId="24" applyFont="1" applyBorder="1" applyAlignment="1">
      <alignment horizontal="distributed" vertical="center"/>
      <protection/>
    </xf>
    <xf numFmtId="41" fontId="10" fillId="0" borderId="5" xfId="24" applyNumberFormat="1" applyFont="1" applyFill="1" applyBorder="1" applyAlignment="1">
      <alignment vertical="center"/>
      <protection/>
    </xf>
    <xf numFmtId="41" fontId="10" fillId="0" borderId="0" xfId="17" applyNumberFormat="1" applyFont="1" applyBorder="1" applyAlignment="1">
      <alignment/>
    </xf>
    <xf numFmtId="41" fontId="10" fillId="0" borderId="0" xfId="17" applyNumberFormat="1" applyFont="1" applyFill="1" applyBorder="1" applyAlignment="1">
      <alignment/>
    </xf>
    <xf numFmtId="41" fontId="10" fillId="0" borderId="11" xfId="17" applyNumberFormat="1" applyFont="1" applyBorder="1" applyAlignment="1">
      <alignment/>
    </xf>
    <xf numFmtId="0" fontId="8" fillId="0" borderId="0" xfId="24" applyFont="1" applyAlignment="1">
      <alignment vertical="center"/>
      <protection/>
    </xf>
    <xf numFmtId="41" fontId="1" fillId="0" borderId="5" xfId="24" applyNumberFormat="1" applyFont="1" applyBorder="1" applyAlignment="1">
      <alignment/>
      <protection/>
    </xf>
    <xf numFmtId="41" fontId="1" fillId="0" borderId="0" xfId="24" applyNumberFormat="1" applyFont="1" applyBorder="1" applyAlignment="1">
      <alignment/>
      <protection/>
    </xf>
    <xf numFmtId="41" fontId="1" fillId="0" borderId="0" xfId="24" applyNumberFormat="1" applyFont="1" applyFill="1" applyBorder="1" applyAlignment="1">
      <alignment/>
      <protection/>
    </xf>
    <xf numFmtId="41" fontId="1" fillId="0" borderId="11" xfId="24" applyNumberFormat="1" applyFont="1" applyBorder="1" applyAlignment="1">
      <alignment/>
      <protection/>
    </xf>
    <xf numFmtId="41" fontId="1" fillId="0" borderId="0" xfId="24" applyNumberFormat="1" applyFont="1" applyBorder="1" applyAlignment="1">
      <alignment vertical="center"/>
      <protection/>
    </xf>
    <xf numFmtId="41" fontId="1" fillId="0" borderId="13" xfId="24" applyNumberFormat="1" applyFont="1" applyBorder="1" applyAlignment="1">
      <alignment/>
      <protection/>
    </xf>
    <xf numFmtId="41" fontId="1" fillId="0" borderId="14" xfId="24" applyNumberFormat="1" applyFont="1" applyBorder="1" applyAlignment="1">
      <alignment vertical="center"/>
      <protection/>
    </xf>
    <xf numFmtId="41" fontId="1" fillId="0" borderId="14" xfId="24" applyNumberFormat="1" applyFont="1" applyBorder="1" applyAlignment="1">
      <alignment/>
      <protection/>
    </xf>
    <xf numFmtId="41" fontId="1" fillId="0" borderId="14" xfId="24" applyNumberFormat="1" applyFont="1" applyFill="1" applyBorder="1" applyAlignment="1">
      <alignment/>
      <protection/>
    </xf>
    <xf numFmtId="41" fontId="1" fillId="0" borderId="17" xfId="24" applyNumberFormat="1" applyFont="1" applyBorder="1" applyAlignment="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1" fillId="0" borderId="20" xfId="25" applyFont="1" applyBorder="1" applyAlignment="1">
      <alignment horizontal="center" vertical="center"/>
      <protection/>
    </xf>
    <xf numFmtId="0" fontId="1" fillId="0" borderId="4" xfId="25" applyFont="1" applyBorder="1" applyAlignment="1">
      <alignment horizontal="distributed" vertical="center"/>
      <protection/>
    </xf>
    <xf numFmtId="0" fontId="13" fillId="0" borderId="12" xfId="25" applyFont="1" applyBorder="1" applyAlignment="1">
      <alignment horizontal="center" vertical="center"/>
      <protection/>
    </xf>
    <xf numFmtId="0" fontId="1" fillId="0" borderId="21" xfId="25" applyFont="1" applyBorder="1" applyAlignment="1">
      <alignment horizontal="left" vertical="center"/>
      <protection/>
    </xf>
    <xf numFmtId="41" fontId="1" fillId="0" borderId="8" xfId="25" applyNumberFormat="1" applyFont="1" applyBorder="1" applyAlignment="1">
      <alignment/>
      <protection/>
    </xf>
    <xf numFmtId="41" fontId="1" fillId="0" borderId="6" xfId="25" applyNumberFormat="1" applyFont="1" applyFill="1" applyBorder="1" applyAlignment="1">
      <alignment/>
      <protection/>
    </xf>
    <xf numFmtId="41" fontId="1" fillId="0" borderId="6" xfId="25" applyNumberFormat="1" applyFont="1" applyBorder="1" applyAlignment="1">
      <alignment/>
      <protection/>
    </xf>
    <xf numFmtId="41" fontId="1" fillId="0" borderId="6" xfId="25" applyNumberFormat="1" applyFont="1" applyBorder="1" applyAlignment="1">
      <alignment horizontal="right"/>
      <protection/>
    </xf>
    <xf numFmtId="41" fontId="1" fillId="0" borderId="9" xfId="25" applyNumberFormat="1" applyFont="1" applyBorder="1" applyAlignment="1">
      <alignment/>
      <protection/>
    </xf>
    <xf numFmtId="41" fontId="1" fillId="0" borderId="0" xfId="25" applyNumberFormat="1" applyFont="1" applyAlignment="1">
      <alignment/>
      <protection/>
    </xf>
    <xf numFmtId="0" fontId="1" fillId="0" borderId="4" xfId="25" applyFont="1" applyBorder="1" applyAlignment="1" quotePrefix="1">
      <alignment horizontal="left"/>
      <protection/>
    </xf>
    <xf numFmtId="41" fontId="1" fillId="0" borderId="5" xfId="25" applyNumberFormat="1" applyFont="1" applyBorder="1" applyAlignment="1">
      <alignment/>
      <protection/>
    </xf>
    <xf numFmtId="41" fontId="1" fillId="0" borderId="0" xfId="25" applyNumberFormat="1" applyFont="1" applyFill="1" applyBorder="1" applyAlignment="1">
      <alignment/>
      <protection/>
    </xf>
    <xf numFmtId="41" fontId="1" fillId="0" borderId="0" xfId="25" applyNumberFormat="1" applyFont="1" applyBorder="1" applyAlignment="1">
      <alignment/>
      <protection/>
    </xf>
    <xf numFmtId="41" fontId="1" fillId="0" borderId="0" xfId="25" applyNumberFormat="1" applyFont="1" applyBorder="1" applyAlignment="1">
      <alignment horizontal="right"/>
      <protection/>
    </xf>
    <xf numFmtId="41" fontId="1" fillId="0" borderId="11" xfId="25" applyNumberFormat="1" applyFont="1" applyBorder="1" applyAlignment="1">
      <alignment/>
      <protection/>
    </xf>
    <xf numFmtId="41" fontId="1" fillId="0" borderId="5" xfId="17" applyNumberFormat="1" applyFont="1" applyBorder="1" applyAlignment="1">
      <alignment/>
    </xf>
    <xf numFmtId="41" fontId="1" fillId="0" borderId="0" xfId="17" applyNumberFormat="1" applyFont="1" applyBorder="1" applyAlignment="1">
      <alignment/>
    </xf>
    <xf numFmtId="41" fontId="1" fillId="0" borderId="11" xfId="17" applyNumberFormat="1" applyFont="1" applyBorder="1" applyAlignment="1">
      <alignment/>
    </xf>
    <xf numFmtId="0" fontId="1" fillId="0" borderId="5" xfId="25" applyFont="1" applyBorder="1" applyAlignment="1" quotePrefix="1">
      <alignment horizontal="left" vertical="center"/>
      <protection/>
    </xf>
    <xf numFmtId="41" fontId="1" fillId="0" borderId="0" xfId="17" applyNumberFormat="1" applyFont="1" applyFill="1" applyBorder="1" applyAlignment="1">
      <alignment/>
    </xf>
    <xf numFmtId="0" fontId="1" fillId="0" borderId="0" xfId="25" applyFont="1" applyAlignment="1">
      <alignment vertical="center"/>
      <protection/>
    </xf>
    <xf numFmtId="0" fontId="10" fillId="0" borderId="0" xfId="25" applyFont="1" applyAlignment="1">
      <alignment vertical="center"/>
      <protection/>
    </xf>
    <xf numFmtId="0" fontId="10" fillId="0" borderId="4" xfId="25" applyFont="1" applyBorder="1" applyAlignment="1" quotePrefix="1">
      <alignment horizontal="left" vertical="center"/>
      <protection/>
    </xf>
    <xf numFmtId="41" fontId="10" fillId="0" borderId="5" xfId="25" applyNumberFormat="1" applyFont="1" applyFill="1" applyBorder="1" applyAlignment="1">
      <alignment/>
      <protection/>
    </xf>
    <xf numFmtId="41" fontId="10" fillId="0" borderId="0" xfId="25" applyNumberFormat="1" applyFont="1" applyFill="1" applyBorder="1" applyAlignment="1">
      <alignment/>
      <protection/>
    </xf>
    <xf numFmtId="41" fontId="10" fillId="0" borderId="11" xfId="25" applyNumberFormat="1" applyFont="1" applyFill="1" applyBorder="1" applyAlignment="1">
      <alignment/>
      <protection/>
    </xf>
    <xf numFmtId="41" fontId="10" fillId="0" borderId="0" xfId="25" applyNumberFormat="1" applyFont="1" applyAlignment="1">
      <alignment vertical="center"/>
      <protection/>
    </xf>
    <xf numFmtId="0" fontId="8" fillId="0" borderId="0" xfId="25" applyFont="1">
      <alignment/>
      <protection/>
    </xf>
    <xf numFmtId="0" fontId="8" fillId="0" borderId="4" xfId="25" applyFont="1" applyBorder="1">
      <alignment/>
      <protection/>
    </xf>
    <xf numFmtId="41" fontId="10" fillId="0" borderId="5" xfId="25" applyNumberFormat="1" applyFont="1" applyBorder="1" applyAlignment="1">
      <alignment/>
      <protection/>
    </xf>
    <xf numFmtId="41" fontId="10" fillId="0" borderId="0" xfId="25" applyNumberFormat="1" applyFont="1" applyBorder="1" applyAlignment="1">
      <alignment/>
      <protection/>
    </xf>
    <xf numFmtId="41" fontId="10" fillId="0" borderId="11" xfId="25" applyNumberFormat="1" applyFont="1" applyBorder="1" applyAlignment="1">
      <alignment/>
      <protection/>
    </xf>
    <xf numFmtId="41" fontId="8" fillId="0" borderId="0" xfId="25" applyNumberFormat="1" applyFont="1">
      <alignment/>
      <protection/>
    </xf>
    <xf numFmtId="0" fontId="10" fillId="0" borderId="0" xfId="25" applyFont="1">
      <alignment/>
      <protection/>
    </xf>
    <xf numFmtId="0" fontId="10" fillId="0" borderId="4" xfId="25" applyFont="1" applyFill="1" applyBorder="1" applyAlignment="1">
      <alignment horizontal="distributed"/>
      <protection/>
    </xf>
    <xf numFmtId="41" fontId="10" fillId="0" borderId="0" xfId="25" applyNumberFormat="1" applyFont="1">
      <alignment/>
      <protection/>
    </xf>
    <xf numFmtId="0" fontId="10" fillId="0" borderId="4" xfId="25" applyFont="1" applyBorder="1" applyAlignment="1">
      <alignment horizontal="distributed"/>
      <protection/>
    </xf>
    <xf numFmtId="0" fontId="8" fillId="0" borderId="0" xfId="25" applyFont="1" applyAlignment="1">
      <alignment vertical="center"/>
      <protection/>
    </xf>
    <xf numFmtId="0" fontId="10" fillId="0" borderId="4" xfId="25" applyFont="1" applyBorder="1" applyAlignment="1">
      <alignment horizontal="distributed" vertical="center"/>
      <protection/>
    </xf>
    <xf numFmtId="41" fontId="8" fillId="0" borderId="0" xfId="25" applyNumberFormat="1" applyFont="1" applyAlignment="1">
      <alignment vertical="center"/>
      <protection/>
    </xf>
    <xf numFmtId="41" fontId="1" fillId="0" borderId="0" xfId="25" applyNumberFormat="1" applyFont="1">
      <alignment/>
      <protection/>
    </xf>
    <xf numFmtId="0" fontId="1" fillId="0" borderId="12" xfId="25" applyFont="1" applyBorder="1" applyAlignment="1">
      <alignment horizontal="distributed" vertical="center"/>
      <protection/>
    </xf>
    <xf numFmtId="41" fontId="1" fillId="0" borderId="13" xfId="25" applyNumberFormat="1" applyFont="1" applyBorder="1" applyAlignment="1">
      <alignment/>
      <protection/>
    </xf>
    <xf numFmtId="41" fontId="1" fillId="0" borderId="14" xfId="25" applyNumberFormat="1" applyFont="1" applyFill="1" applyBorder="1" applyAlignment="1">
      <alignment/>
      <protection/>
    </xf>
    <xf numFmtId="41" fontId="1" fillId="0" borderId="14" xfId="17" applyNumberFormat="1" applyFont="1" applyBorder="1" applyAlignment="1">
      <alignment/>
    </xf>
    <xf numFmtId="41" fontId="1" fillId="0" borderId="14" xfId="17" applyNumberFormat="1" applyFont="1" applyFill="1" applyBorder="1" applyAlignment="1">
      <alignment/>
    </xf>
    <xf numFmtId="41" fontId="1" fillId="0" borderId="17" xfId="17" applyNumberFormat="1" applyFont="1" applyBorder="1" applyAlignment="1">
      <alignmen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1" fillId="0" borderId="0" xfId="26" applyFont="1" applyFill="1" applyBorder="1" applyAlignment="1">
      <alignment horizontal="right" vertical="center"/>
      <protection/>
    </xf>
    <xf numFmtId="0" fontId="1" fillId="0" borderId="22" xfId="26" applyFont="1" applyBorder="1" applyAlignment="1">
      <alignment horizontal="distributed" vertical="center"/>
      <protection/>
    </xf>
    <xf numFmtId="0" fontId="1" fillId="0" borderId="1" xfId="26" applyFont="1" applyBorder="1" applyAlignment="1">
      <alignment horizontal="centerContinuous" vertical="center"/>
      <protection/>
    </xf>
    <xf numFmtId="0" fontId="1" fillId="0" borderId="1" xfId="26" applyFont="1" applyBorder="1" applyAlignment="1" quotePrefix="1">
      <alignment horizontal="centerContinuous" vertical="center"/>
      <protection/>
    </xf>
    <xf numFmtId="0" fontId="1" fillId="0" borderId="1" xfId="26" applyFont="1" applyFill="1" applyBorder="1" applyAlignment="1">
      <alignment horizontal="centerContinuous" vertical="center"/>
      <protection/>
    </xf>
    <xf numFmtId="0" fontId="1" fillId="0" borderId="1"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2" xfId="26" applyFont="1" applyBorder="1" applyAlignment="1">
      <alignment horizontal="distributed" vertical="center"/>
      <protection/>
    </xf>
    <xf numFmtId="0" fontId="1" fillId="0" borderId="12" xfId="26" applyFont="1" applyBorder="1" applyAlignment="1">
      <alignment horizontal="center" vertical="center"/>
      <protection/>
    </xf>
    <xf numFmtId="0" fontId="1" fillId="0" borderId="12" xfId="26" applyFont="1" applyBorder="1" applyAlignment="1">
      <alignment horizontal="center" vertical="center" wrapText="1"/>
      <protection/>
    </xf>
    <xf numFmtId="0" fontId="1" fillId="0" borderId="12" xfId="26" applyFont="1" applyFill="1" applyBorder="1" applyAlignment="1">
      <alignment horizontal="distributed" vertical="center"/>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5" xfId="26" applyFont="1" applyBorder="1" applyAlignment="1">
      <alignment horizontal="left" vertical="center"/>
      <protection/>
    </xf>
    <xf numFmtId="41" fontId="1" fillId="0" borderId="8" xfId="17" applyNumberFormat="1" applyFont="1" applyBorder="1" applyAlignment="1">
      <alignment/>
    </xf>
    <xf numFmtId="41" fontId="1" fillId="0" borderId="6" xfId="17" applyNumberFormat="1" applyFont="1" applyBorder="1" applyAlignment="1">
      <alignment/>
    </xf>
    <xf numFmtId="41" fontId="1" fillId="0" borderId="9" xfId="17" applyNumberFormat="1" applyFont="1" applyBorder="1" applyAlignment="1">
      <alignment/>
    </xf>
    <xf numFmtId="0" fontId="1" fillId="0" borderId="4" xfId="26" applyFont="1" applyBorder="1" applyAlignment="1" quotePrefix="1">
      <alignment horizontal="left" vertical="center"/>
      <protection/>
    </xf>
    <xf numFmtId="0" fontId="1" fillId="0" borderId="4" xfId="26" applyFont="1" applyBorder="1" applyAlignment="1" quotePrefix="1">
      <alignment horizontal="center" vertical="center"/>
      <protection/>
    </xf>
    <xf numFmtId="0" fontId="10" fillId="0" borderId="4" xfId="26" applyFont="1" applyBorder="1" applyAlignment="1" quotePrefix="1">
      <alignment horizontal="center" vertical="center"/>
      <protection/>
    </xf>
    <xf numFmtId="41" fontId="10" fillId="0" borderId="5" xfId="17" applyNumberFormat="1" applyFont="1" applyBorder="1" applyAlignment="1">
      <alignment/>
    </xf>
    <xf numFmtId="0" fontId="10" fillId="0" borderId="0" xfId="26" applyFont="1" applyBorder="1" applyAlignment="1">
      <alignment horizontal="center" vertical="center"/>
      <protection/>
    </xf>
    <xf numFmtId="0" fontId="10" fillId="0" borderId="0" xfId="26" applyFont="1" applyBorder="1" applyAlignment="1">
      <alignment vertical="center"/>
      <protection/>
    </xf>
    <xf numFmtId="0" fontId="10" fillId="0" borderId="0" xfId="26" applyFont="1" applyBorder="1" applyAlignment="1">
      <alignment vertical="center" wrapText="1"/>
      <protection/>
    </xf>
    <xf numFmtId="0" fontId="10" fillId="0" borderId="0" xfId="26" applyFont="1" applyAlignment="1">
      <alignment vertical="center"/>
      <protection/>
    </xf>
    <xf numFmtId="0" fontId="10" fillId="0" borderId="4" xfId="26" applyFont="1" applyBorder="1" applyAlignment="1">
      <alignment horizontal="distributed" vertical="center"/>
      <protection/>
    </xf>
    <xf numFmtId="41" fontId="10" fillId="0" borderId="5" xfId="26" applyNumberFormat="1" applyFont="1" applyBorder="1" applyAlignment="1">
      <alignment/>
      <protection/>
    </xf>
    <xf numFmtId="41" fontId="10" fillId="0" borderId="0" xfId="26" applyNumberFormat="1" applyFont="1" applyBorder="1" applyAlignment="1">
      <alignment/>
      <protection/>
    </xf>
    <xf numFmtId="41" fontId="10" fillId="0" borderId="11" xfId="26" applyNumberFormat="1" applyFont="1" applyBorder="1" applyAlignment="1">
      <alignment/>
      <protection/>
    </xf>
    <xf numFmtId="3" fontId="10" fillId="0" borderId="0" xfId="26" applyNumberFormat="1" applyFont="1" applyBorder="1" applyAlignment="1">
      <alignment vertical="center"/>
      <protection/>
    </xf>
    <xf numFmtId="180" fontId="10" fillId="0" borderId="0" xfId="26" applyNumberFormat="1" applyFont="1" applyBorder="1" applyAlignment="1">
      <alignment vertical="center"/>
      <protection/>
    </xf>
    <xf numFmtId="0" fontId="1" fillId="0" borderId="4" xfId="26" applyFont="1" applyBorder="1" applyAlignment="1">
      <alignment horizontal="distributed" vertical="center"/>
      <protection/>
    </xf>
    <xf numFmtId="41" fontId="1" fillId="0" borderId="11" xfId="17" applyNumberFormat="1" applyFont="1" applyFill="1" applyBorder="1" applyAlignment="1">
      <alignment/>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41" fontId="1" fillId="0" borderId="5" xfId="17" applyNumberFormat="1" applyFont="1" applyBorder="1" applyAlignment="1" applyProtection="1">
      <alignment/>
      <protection locked="0"/>
    </xf>
    <xf numFmtId="41" fontId="1" fillId="0" borderId="0" xfId="17" applyNumberFormat="1" applyFont="1" applyBorder="1" applyAlignment="1" applyProtection="1">
      <alignment/>
      <protection locked="0"/>
    </xf>
    <xf numFmtId="41" fontId="1" fillId="0" borderId="0" xfId="17" applyNumberFormat="1" applyFont="1" applyFill="1" applyBorder="1" applyAlignment="1" applyProtection="1">
      <alignment/>
      <protection locked="0"/>
    </xf>
    <xf numFmtId="41" fontId="1" fillId="0" borderId="11" xfId="17" applyNumberFormat="1" applyFont="1" applyFill="1" applyBorder="1" applyAlignment="1" applyProtection="1">
      <alignment/>
      <protection locked="0"/>
    </xf>
    <xf numFmtId="41" fontId="1" fillId="0" borderId="0" xfId="26" applyNumberFormat="1" applyFont="1" applyBorder="1" applyAlignment="1">
      <alignment/>
      <protection/>
    </xf>
    <xf numFmtId="41" fontId="1" fillId="0" borderId="13" xfId="17" applyNumberFormat="1" applyFont="1" applyBorder="1" applyAlignment="1" applyProtection="1">
      <alignment/>
      <protection locked="0"/>
    </xf>
    <xf numFmtId="41" fontId="1" fillId="0" borderId="14" xfId="17" applyNumberFormat="1" applyFont="1" applyBorder="1" applyAlignment="1" applyProtection="1">
      <alignment/>
      <protection locked="0"/>
    </xf>
    <xf numFmtId="41" fontId="1" fillId="0" borderId="14" xfId="17" applyNumberFormat="1" applyFont="1" applyFill="1" applyBorder="1" applyAlignment="1" applyProtection="1">
      <alignment/>
      <protection locked="0"/>
    </xf>
    <xf numFmtId="41" fontId="1" fillId="0" borderId="17" xfId="17" applyNumberFormat="1" applyFont="1" applyFill="1" applyBorder="1" applyAlignment="1" applyProtection="1">
      <alignment/>
      <protection locked="0"/>
    </xf>
    <xf numFmtId="0" fontId="1" fillId="0" borderId="0" xfId="27" applyFont="1">
      <alignment/>
      <protection/>
    </xf>
    <xf numFmtId="0" fontId="7" fillId="0" borderId="0" xfId="27" applyFont="1" applyBorder="1">
      <alignment/>
      <protection/>
    </xf>
    <xf numFmtId="0" fontId="1" fillId="0" borderId="0" xfId="27" applyFont="1" applyBorder="1">
      <alignment/>
      <protection/>
    </xf>
    <xf numFmtId="0" fontId="1" fillId="0" borderId="23" xfId="27" applyFont="1" applyBorder="1">
      <alignment/>
      <protection/>
    </xf>
    <xf numFmtId="0" fontId="1" fillId="0" borderId="23" xfId="27" applyFont="1" applyBorder="1" applyAlignment="1">
      <alignment horizontal="right"/>
      <protection/>
    </xf>
    <xf numFmtId="0" fontId="1" fillId="0" borderId="4" xfId="27" applyFont="1" applyBorder="1">
      <alignment/>
      <protection/>
    </xf>
    <xf numFmtId="0" fontId="1" fillId="0" borderId="4" xfId="27" applyFont="1" applyBorder="1" applyAlignment="1">
      <alignment horizontal="distributed"/>
      <protection/>
    </xf>
    <xf numFmtId="0" fontId="9" fillId="0" borderId="4" xfId="27" applyFont="1" applyBorder="1" applyAlignment="1">
      <alignment horizontal="distributed"/>
      <protection/>
    </xf>
    <xf numFmtId="0" fontId="1" fillId="0" borderId="4" xfId="27" applyFont="1" applyBorder="1" applyAlignment="1">
      <alignment horizontal="distributed" vertical="center"/>
      <protection/>
    </xf>
    <xf numFmtId="0" fontId="9" fillId="0" borderId="12" xfId="27" applyFont="1" applyBorder="1" applyAlignment="1">
      <alignment horizontal="distributed"/>
      <protection/>
    </xf>
    <xf numFmtId="0" fontId="1" fillId="0" borderId="12" xfId="27" applyFont="1" applyBorder="1" applyAlignment="1">
      <alignment horizontal="distributed" vertical="center"/>
      <protection/>
    </xf>
    <xf numFmtId="0" fontId="10" fillId="0" borderId="0" xfId="27" applyFont="1">
      <alignment/>
      <protection/>
    </xf>
    <xf numFmtId="0" fontId="10" fillId="0" borderId="4" xfId="27" applyFont="1" applyBorder="1" applyAlignment="1">
      <alignment horizontal="distributed"/>
      <protection/>
    </xf>
    <xf numFmtId="41" fontId="10" fillId="0" borderId="8" xfId="27" applyNumberFormat="1" applyFont="1" applyBorder="1" applyAlignment="1">
      <alignment/>
      <protection/>
    </xf>
    <xf numFmtId="41" fontId="10" fillId="0" borderId="6" xfId="27" applyNumberFormat="1" applyFont="1" applyBorder="1" applyAlignment="1">
      <alignment/>
      <protection/>
    </xf>
    <xf numFmtId="41" fontId="10" fillId="0" borderId="9" xfId="27" applyNumberFormat="1" applyFont="1" applyBorder="1" applyAlignment="1">
      <alignment/>
      <protection/>
    </xf>
    <xf numFmtId="41" fontId="10" fillId="0" borderId="5" xfId="27" applyNumberFormat="1" applyFont="1" applyBorder="1" applyAlignment="1">
      <alignment/>
      <protection/>
    </xf>
    <xf numFmtId="41" fontId="10" fillId="0" borderId="0" xfId="27" applyNumberFormat="1" applyFont="1" applyBorder="1" applyAlignment="1">
      <alignment/>
      <protection/>
    </xf>
    <xf numFmtId="41" fontId="10" fillId="0" borderId="11" xfId="27" applyNumberFormat="1" applyFont="1" applyBorder="1" applyAlignment="1">
      <alignment/>
      <protection/>
    </xf>
    <xf numFmtId="41" fontId="10" fillId="0" borderId="0" xfId="27" applyNumberFormat="1" applyFont="1" applyFill="1" applyBorder="1" applyAlignment="1">
      <alignment/>
      <protection/>
    </xf>
    <xf numFmtId="41" fontId="1" fillId="0" borderId="5" xfId="27" applyNumberFormat="1" applyFont="1" applyBorder="1" applyAlignment="1">
      <alignment/>
      <protection/>
    </xf>
    <xf numFmtId="41" fontId="1" fillId="0" borderId="0" xfId="27" applyNumberFormat="1" applyFont="1" applyBorder="1" applyAlignment="1">
      <alignment/>
      <protection/>
    </xf>
    <xf numFmtId="41" fontId="1" fillId="0" borderId="11" xfId="27" applyNumberFormat="1" applyFont="1" applyBorder="1" applyAlignment="1">
      <alignment/>
      <protection/>
    </xf>
    <xf numFmtId="41" fontId="1" fillId="0" borderId="13" xfId="17" applyNumberFormat="1" applyFont="1" applyBorder="1" applyAlignment="1">
      <alignment/>
    </xf>
    <xf numFmtId="38" fontId="7" fillId="0" borderId="0" xfId="17" applyFont="1" applyBorder="1" applyAlignment="1">
      <alignment vertical="center"/>
    </xf>
    <xf numFmtId="38" fontId="1" fillId="0" borderId="23" xfId="17" applyFont="1" applyBorder="1" applyAlignment="1">
      <alignment vertical="center"/>
    </xf>
    <xf numFmtId="38" fontId="8" fillId="0" borderId="23" xfId="17" applyFont="1" applyBorder="1" applyAlignment="1">
      <alignment vertical="center"/>
    </xf>
    <xf numFmtId="38" fontId="8" fillId="0" borderId="23" xfId="17" applyFont="1" applyBorder="1" applyAlignment="1">
      <alignment horizontal="right" vertical="center"/>
    </xf>
    <xf numFmtId="38" fontId="1" fillId="0" borderId="24" xfId="17" applyFont="1" applyBorder="1" applyAlignment="1">
      <alignment horizontal="right" vertical="center"/>
    </xf>
    <xf numFmtId="38" fontId="1" fillId="0" borderId="21" xfId="17" applyFont="1" applyBorder="1" applyAlignment="1">
      <alignment vertical="center"/>
    </xf>
    <xf numFmtId="38" fontId="8" fillId="0" borderId="6" xfId="17" applyFont="1" applyBorder="1" applyAlignment="1">
      <alignment vertical="center"/>
    </xf>
    <xf numFmtId="38" fontId="8" fillId="0" borderId="6" xfId="17" applyFont="1" applyBorder="1" applyAlignment="1">
      <alignment horizontal="right" vertical="center"/>
    </xf>
    <xf numFmtId="41" fontId="10" fillId="0" borderId="5" xfId="17" applyNumberFormat="1" applyFont="1" applyBorder="1" applyAlignment="1">
      <alignment horizontal="right" vertical="center"/>
    </xf>
    <xf numFmtId="38" fontId="8" fillId="0" borderId="0" xfId="17" applyFont="1" applyBorder="1" applyAlignment="1">
      <alignment vertical="center"/>
    </xf>
    <xf numFmtId="41" fontId="1" fillId="0" borderId="5"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11" xfId="17" applyNumberFormat="1" applyFont="1" applyBorder="1" applyAlignment="1">
      <alignment vertical="center"/>
    </xf>
    <xf numFmtId="177" fontId="1" fillId="0" borderId="0" xfId="17" applyNumberFormat="1" applyFont="1" applyBorder="1" applyAlignment="1">
      <alignment horizontal="right" vertical="center"/>
    </xf>
    <xf numFmtId="41" fontId="1" fillId="0" borderId="13" xfId="17" applyNumberFormat="1" applyFont="1" applyBorder="1" applyAlignment="1">
      <alignment horizontal="right" vertical="center"/>
    </xf>
    <xf numFmtId="41" fontId="1" fillId="0" borderId="14" xfId="17" applyNumberFormat="1" applyFont="1" applyBorder="1" applyAlignment="1">
      <alignment horizontal="right" vertical="center"/>
    </xf>
    <xf numFmtId="41" fontId="1" fillId="0" borderId="17" xfId="17" applyNumberFormat="1" applyFont="1" applyBorder="1" applyAlignment="1">
      <alignment vertical="center"/>
    </xf>
    <xf numFmtId="0" fontId="7" fillId="0" borderId="0" xfId="29" applyFont="1">
      <alignment/>
      <protection/>
    </xf>
    <xf numFmtId="0" fontId="1" fillId="0" borderId="0" xfId="29" applyFont="1">
      <alignment/>
      <protection/>
    </xf>
    <xf numFmtId="0" fontId="1" fillId="0" borderId="22" xfId="29" applyFont="1" applyBorder="1" applyAlignment="1">
      <alignment horizontal="distributed"/>
      <protection/>
    </xf>
    <xf numFmtId="0" fontId="1" fillId="0" borderId="4" xfId="29" applyFont="1" applyBorder="1" applyAlignment="1">
      <alignment horizontal="distributed" vertical="top"/>
      <protection/>
    </xf>
    <xf numFmtId="0" fontId="1" fillId="0" borderId="21" xfId="29" applyFont="1" applyBorder="1" applyAlignment="1">
      <alignment horizontal="distributed" vertical="center"/>
      <protection/>
    </xf>
    <xf numFmtId="0" fontId="10" fillId="0" borderId="21" xfId="29" applyFont="1" applyBorder="1" applyAlignment="1">
      <alignment horizontal="distributed" vertical="center"/>
      <protection/>
    </xf>
    <xf numFmtId="0" fontId="10" fillId="0" borderId="21" xfId="29" applyFont="1" applyBorder="1" applyAlignment="1">
      <alignment horizontal="left" vertical="center"/>
      <protection/>
    </xf>
    <xf numFmtId="0" fontId="1" fillId="0" borderId="4" xfId="29" applyFont="1" applyBorder="1" applyAlignment="1">
      <alignment horizontal="center" vertical="center"/>
      <protection/>
    </xf>
    <xf numFmtId="0" fontId="1" fillId="0" borderId="4" xfId="29" applyFont="1" applyBorder="1" applyAlignment="1">
      <alignment horizontal="distributed" vertical="center"/>
      <protection/>
    </xf>
    <xf numFmtId="0" fontId="10" fillId="0" borderId="4" xfId="29" applyFont="1" applyBorder="1" applyAlignment="1">
      <alignment horizontal="distributed" vertical="center"/>
      <protection/>
    </xf>
    <xf numFmtId="0" fontId="10" fillId="0" borderId="4" xfId="29" applyFont="1" applyBorder="1" applyAlignment="1">
      <alignment horizontal="center" vertical="center"/>
      <protection/>
    </xf>
    <xf numFmtId="0" fontId="1" fillId="0" borderId="12" xfId="29" applyFont="1" applyBorder="1" applyAlignment="1">
      <alignment horizontal="distributed" vertical="top"/>
      <protection/>
    </xf>
    <xf numFmtId="0" fontId="1" fillId="0" borderId="12" xfId="29" applyFont="1" applyBorder="1" applyAlignment="1">
      <alignment horizontal="distributed" vertical="center"/>
      <protection/>
    </xf>
    <xf numFmtId="0" fontId="10" fillId="0" borderId="12" xfId="29" applyFont="1" applyBorder="1" applyAlignment="1">
      <alignment horizontal="distributed" vertical="center"/>
      <protection/>
    </xf>
    <xf numFmtId="0" fontId="10" fillId="0" borderId="12" xfId="29" applyFont="1" applyBorder="1" applyAlignment="1">
      <alignment horizontal="right" vertical="center"/>
      <protection/>
    </xf>
    <xf numFmtId="41" fontId="1" fillId="0" borderId="8" xfId="29" applyNumberFormat="1" applyFont="1" applyBorder="1" applyAlignment="1">
      <alignment horizontal="right" vertical="center"/>
      <protection/>
    </xf>
    <xf numFmtId="41" fontId="1" fillId="0" borderId="6" xfId="29" applyNumberFormat="1" applyFont="1" applyBorder="1" applyAlignment="1">
      <alignment horizontal="right" vertical="center"/>
      <protection/>
    </xf>
    <xf numFmtId="41" fontId="1" fillId="0" borderId="9" xfId="29" applyNumberFormat="1" applyFont="1" applyBorder="1" applyAlignment="1">
      <alignment horizontal="right" vertical="center"/>
      <protection/>
    </xf>
    <xf numFmtId="0" fontId="1" fillId="0" borderId="4" xfId="29" applyFont="1" applyBorder="1" applyAlignment="1" quotePrefix="1">
      <alignment horizontal="left" vertical="center"/>
      <protection/>
    </xf>
    <xf numFmtId="41" fontId="1" fillId="0" borderId="5" xfId="29" applyNumberFormat="1" applyFont="1" applyBorder="1" applyAlignment="1">
      <alignment horizontal="right" vertical="center"/>
      <protection/>
    </xf>
    <xf numFmtId="41" fontId="1" fillId="0" borderId="0" xfId="29" applyNumberFormat="1" applyFont="1" applyBorder="1" applyAlignment="1">
      <alignment horizontal="right" vertical="center"/>
      <protection/>
    </xf>
    <xf numFmtId="41" fontId="1" fillId="0" borderId="11" xfId="29" applyNumberFormat="1" applyFont="1" applyBorder="1" applyAlignment="1">
      <alignment horizontal="right" vertical="center"/>
      <protection/>
    </xf>
    <xf numFmtId="0" fontId="10" fillId="0" borderId="11" xfId="29" applyFont="1" applyBorder="1">
      <alignment/>
      <protection/>
    </xf>
    <xf numFmtId="0" fontId="10" fillId="0" borderId="4" xfId="29" applyFont="1" applyBorder="1" applyAlignment="1" quotePrefix="1">
      <alignment horizontal="left" vertical="center"/>
      <protection/>
    </xf>
    <xf numFmtId="41" fontId="10" fillId="0" borderId="5" xfId="29" applyNumberFormat="1" applyFont="1" applyBorder="1" applyAlignment="1">
      <alignment horizontal="right" vertical="center"/>
      <protection/>
    </xf>
    <xf numFmtId="41" fontId="10" fillId="0" borderId="0" xfId="29" applyNumberFormat="1" applyFont="1" applyBorder="1" applyAlignment="1">
      <alignment horizontal="right" vertical="center"/>
      <protection/>
    </xf>
    <xf numFmtId="41" fontId="10" fillId="0" borderId="0" xfId="29" applyNumberFormat="1" applyFont="1" applyFill="1" applyBorder="1" applyAlignment="1">
      <alignment horizontal="right" vertical="center"/>
      <protection/>
    </xf>
    <xf numFmtId="41" fontId="10" fillId="0" borderId="11" xfId="29" applyNumberFormat="1" applyFont="1" applyBorder="1" applyAlignment="1">
      <alignment horizontal="right" vertical="center"/>
      <protection/>
    </xf>
    <xf numFmtId="0" fontId="10" fillId="0" borderId="0" xfId="29" applyFont="1">
      <alignment/>
      <protection/>
    </xf>
    <xf numFmtId="0" fontId="1" fillId="0" borderId="0" xfId="29" applyFont="1" applyBorder="1">
      <alignment/>
      <protection/>
    </xf>
    <xf numFmtId="0" fontId="9" fillId="0" borderId="4" xfId="29" applyFont="1" applyBorder="1" applyAlignment="1">
      <alignment horizontal="right" vertical="center"/>
      <protection/>
    </xf>
    <xf numFmtId="41" fontId="9" fillId="0" borderId="5" xfId="29" applyNumberFormat="1" applyFont="1" applyBorder="1" applyAlignment="1">
      <alignment horizontal="right" vertical="center"/>
      <protection/>
    </xf>
    <xf numFmtId="41" fontId="9" fillId="0" borderId="0" xfId="29" applyNumberFormat="1" applyFont="1" applyBorder="1" applyAlignment="1">
      <alignment horizontal="right" vertical="center"/>
      <protection/>
    </xf>
    <xf numFmtId="41" fontId="9" fillId="0" borderId="11" xfId="29" applyNumberFormat="1" applyFont="1" applyBorder="1" applyAlignment="1">
      <alignment horizontal="right" vertical="center"/>
      <protection/>
    </xf>
    <xf numFmtId="0" fontId="9" fillId="0" borderId="4" xfId="29" applyFont="1" applyBorder="1" applyAlignment="1">
      <alignment horizontal="distributed" vertical="center"/>
      <protection/>
    </xf>
    <xf numFmtId="41" fontId="1" fillId="0" borderId="0" xfId="29" applyNumberFormat="1" applyFont="1" applyFill="1" applyBorder="1" applyAlignment="1">
      <alignment horizontal="right" vertical="center"/>
      <protection/>
    </xf>
    <xf numFmtId="177" fontId="1" fillId="0" borderId="0" xfId="29" applyNumberFormat="1" applyFont="1" applyBorder="1" applyAlignment="1">
      <alignment horizontal="right" vertical="center"/>
      <protection/>
    </xf>
    <xf numFmtId="0" fontId="1" fillId="0" borderId="4" xfId="29" applyFont="1" applyBorder="1" applyAlignment="1">
      <alignment horizontal="right" vertical="center"/>
      <protection/>
    </xf>
    <xf numFmtId="41" fontId="1" fillId="0" borderId="13" xfId="29" applyNumberFormat="1" applyFont="1" applyBorder="1" applyAlignment="1">
      <alignment horizontal="right" vertical="center"/>
      <protection/>
    </xf>
    <xf numFmtId="41" fontId="1" fillId="0" borderId="14" xfId="29" applyNumberFormat="1" applyFont="1" applyBorder="1" applyAlignment="1">
      <alignment horizontal="right" vertical="center"/>
      <protection/>
    </xf>
    <xf numFmtId="41" fontId="1" fillId="0" borderId="17" xfId="29" applyNumberFormat="1" applyFont="1" applyBorder="1" applyAlignment="1">
      <alignment horizontal="right" vertical="center"/>
      <protection/>
    </xf>
    <xf numFmtId="0" fontId="8" fillId="0" borderId="0" xfId="29" applyFont="1" applyBorder="1" applyAlignment="1">
      <alignment vertical="center"/>
      <protection/>
    </xf>
    <xf numFmtId="0" fontId="1" fillId="0" borderId="0" xfId="29" applyFont="1" applyBorder="1" applyAlignment="1">
      <alignment vertical="center"/>
      <protection/>
    </xf>
    <xf numFmtId="0" fontId="1" fillId="0" borderId="0" xfId="29" applyFont="1" applyBorder="1" applyAlignment="1">
      <alignment horizontal="right" vertical="center"/>
      <protection/>
    </xf>
    <xf numFmtId="0" fontId="8" fillId="0" borderId="0" xfId="29" applyFont="1">
      <alignment/>
      <protection/>
    </xf>
    <xf numFmtId="0" fontId="7" fillId="0" borderId="0" xfId="30" applyFont="1" applyFill="1" applyAlignment="1">
      <alignment vertical="center"/>
      <protection/>
    </xf>
    <xf numFmtId="0" fontId="1" fillId="0" borderId="0" xfId="30" applyFont="1" applyFill="1" applyAlignment="1">
      <alignment vertical="center"/>
      <protection/>
    </xf>
    <xf numFmtId="0" fontId="8" fillId="0" borderId="0" xfId="30" applyFont="1" applyFill="1" applyAlignment="1">
      <alignment horizontal="right" vertical="center"/>
      <protection/>
    </xf>
    <xf numFmtId="0" fontId="1" fillId="0" borderId="1" xfId="30" applyFont="1" applyFill="1" applyBorder="1" applyAlignment="1">
      <alignment horizontal="distributed" vertical="center"/>
      <protection/>
    </xf>
    <xf numFmtId="0" fontId="10" fillId="0" borderId="0" xfId="30" applyFont="1" applyFill="1" applyAlignment="1">
      <alignment vertical="center"/>
      <protection/>
    </xf>
    <xf numFmtId="189" fontId="10" fillId="0" borderId="8" xfId="30" applyNumberFormat="1" applyFont="1" applyFill="1" applyBorder="1" applyAlignment="1">
      <alignment vertical="center"/>
      <protection/>
    </xf>
    <xf numFmtId="189" fontId="10" fillId="0" borderId="6" xfId="30" applyNumberFormat="1" applyFont="1" applyFill="1" applyBorder="1" applyAlignment="1">
      <alignment vertical="center"/>
      <protection/>
    </xf>
    <xf numFmtId="189" fontId="10" fillId="0" borderId="9" xfId="30" applyNumberFormat="1" applyFont="1" applyFill="1" applyBorder="1" applyAlignment="1">
      <alignment vertical="center"/>
      <protection/>
    </xf>
    <xf numFmtId="0" fontId="1" fillId="0" borderId="5" xfId="30" applyFont="1" applyFill="1" applyBorder="1" applyAlignment="1">
      <alignment vertical="center"/>
      <protection/>
    </xf>
    <xf numFmtId="189" fontId="1" fillId="0" borderId="5" xfId="30" applyNumberFormat="1" applyFont="1" applyFill="1" applyBorder="1" applyAlignment="1">
      <alignment vertical="center"/>
      <protection/>
    </xf>
    <xf numFmtId="189" fontId="1" fillId="0" borderId="0" xfId="30" applyNumberFormat="1" applyFont="1" applyFill="1" applyBorder="1" applyAlignment="1">
      <alignment vertical="center"/>
      <protection/>
    </xf>
    <xf numFmtId="189" fontId="1" fillId="0" borderId="11" xfId="30" applyNumberFormat="1" applyFont="1" applyFill="1" applyBorder="1" applyAlignment="1">
      <alignment vertical="center"/>
      <protection/>
    </xf>
    <xf numFmtId="0" fontId="1" fillId="0" borderId="0" xfId="30" applyFont="1" applyFill="1" applyBorder="1" applyAlignment="1">
      <alignment horizontal="distributed" vertical="center"/>
      <protection/>
    </xf>
    <xf numFmtId="187" fontId="1" fillId="0" borderId="5" xfId="30" applyNumberFormat="1" applyFont="1" applyFill="1" applyBorder="1" applyAlignment="1">
      <alignment vertical="center"/>
      <protection/>
    </xf>
    <xf numFmtId="187" fontId="1" fillId="0" borderId="0" xfId="30" applyNumberFormat="1" applyFont="1" applyFill="1" applyBorder="1" applyAlignment="1">
      <alignment horizontal="distributed" vertical="center"/>
      <protection/>
    </xf>
    <xf numFmtId="0" fontId="1" fillId="0" borderId="13" xfId="30" applyFont="1" applyFill="1" applyBorder="1" applyAlignment="1">
      <alignment vertical="center"/>
      <protection/>
    </xf>
    <xf numFmtId="0" fontId="1" fillId="0" borderId="14" xfId="30" applyFont="1" applyFill="1" applyBorder="1" applyAlignment="1">
      <alignment horizontal="distributed" vertical="center"/>
      <protection/>
    </xf>
    <xf numFmtId="189" fontId="1" fillId="0" borderId="13" xfId="30" applyNumberFormat="1" applyFont="1" applyFill="1" applyBorder="1" applyAlignment="1">
      <alignment vertical="center"/>
      <protection/>
    </xf>
    <xf numFmtId="189" fontId="1" fillId="0" borderId="14" xfId="30" applyNumberFormat="1" applyFont="1" applyFill="1" applyBorder="1" applyAlignment="1">
      <alignment vertical="center"/>
      <protection/>
    </xf>
    <xf numFmtId="189" fontId="1" fillId="0" borderId="17" xfId="30" applyNumberFormat="1" applyFont="1" applyFill="1" applyBorder="1" applyAlignment="1">
      <alignment vertical="center"/>
      <protection/>
    </xf>
    <xf numFmtId="0" fontId="8" fillId="0" borderId="0" xfId="30" applyFont="1" applyFill="1" applyAlignment="1">
      <alignment vertical="center"/>
      <protection/>
    </xf>
    <xf numFmtId="0" fontId="1" fillId="0" borderId="0" xfId="30" applyFont="1" applyFill="1" applyAlignment="1">
      <alignment horizontal="distributed" vertical="center"/>
      <protection/>
    </xf>
    <xf numFmtId="0" fontId="1" fillId="0" borderId="0" xfId="31" applyFont="1">
      <alignment/>
      <protection/>
    </xf>
    <xf numFmtId="0" fontId="7" fillId="0" borderId="0" xfId="31" applyFont="1">
      <alignment/>
      <protection/>
    </xf>
    <xf numFmtId="41" fontId="1" fillId="0" borderId="0" xfId="31" applyNumberFormat="1" applyFont="1">
      <alignment/>
      <protection/>
    </xf>
    <xf numFmtId="0" fontId="8" fillId="0" borderId="0" xfId="31" applyFont="1" applyAlignment="1">
      <alignment horizontal="right"/>
      <protection/>
    </xf>
    <xf numFmtId="0" fontId="1" fillId="0" borderId="0" xfId="31" applyFont="1" applyBorder="1">
      <alignment/>
      <protection/>
    </xf>
    <xf numFmtId="0" fontId="1" fillId="0" borderId="1" xfId="31" applyFont="1" applyBorder="1" applyAlignment="1">
      <alignment horizontal="center" vertical="center"/>
      <protection/>
    </xf>
    <xf numFmtId="0" fontId="1" fillId="0" borderId="1" xfId="31" applyFont="1" applyBorder="1" applyAlignment="1">
      <alignment horizontal="center" vertical="center" wrapText="1"/>
      <protection/>
    </xf>
    <xf numFmtId="0" fontId="1" fillId="0" borderId="1" xfId="31" applyNumberFormat="1" applyFont="1" applyBorder="1" applyAlignment="1">
      <alignment horizontal="center" vertical="center" wrapText="1"/>
      <protection/>
    </xf>
    <xf numFmtId="0" fontId="1" fillId="0" borderId="1" xfId="31" applyFont="1" applyBorder="1" applyAlignment="1">
      <alignment horizontal="distributed" vertical="center" wrapText="1"/>
      <protection/>
    </xf>
    <xf numFmtId="0" fontId="1" fillId="0" borderId="8" xfId="31" applyFont="1" applyBorder="1" applyAlignment="1">
      <alignment horizontal="center"/>
      <protection/>
    </xf>
    <xf numFmtId="0" fontId="1" fillId="0" borderId="9" xfId="31" applyFont="1" applyBorder="1">
      <alignment/>
      <protection/>
    </xf>
    <xf numFmtId="41" fontId="1" fillId="0" borderId="8" xfId="31" applyNumberFormat="1" applyFont="1" applyBorder="1">
      <alignment/>
      <protection/>
    </xf>
    <xf numFmtId="41" fontId="1" fillId="0" borderId="6" xfId="31" applyNumberFormat="1" applyFont="1" applyBorder="1">
      <alignment/>
      <protection/>
    </xf>
    <xf numFmtId="41" fontId="1" fillId="0" borderId="9" xfId="31" applyNumberFormat="1" applyFont="1" applyBorder="1">
      <alignment/>
      <protection/>
    </xf>
    <xf numFmtId="0" fontId="1" fillId="0" borderId="5" xfId="31" applyFont="1" applyBorder="1" applyAlignment="1">
      <alignment horizontal="distributed" vertical="center"/>
      <protection/>
    </xf>
    <xf numFmtId="0" fontId="0" fillId="0" borderId="11" xfId="31" applyBorder="1" applyAlignment="1">
      <alignment horizontal="distributed" vertical="center"/>
      <protection/>
    </xf>
    <xf numFmtId="41" fontId="1" fillId="0" borderId="5" xfId="31" applyNumberFormat="1" applyFont="1" applyBorder="1">
      <alignment/>
      <protection/>
    </xf>
    <xf numFmtId="41" fontId="1" fillId="0" borderId="0" xfId="31" applyNumberFormat="1" applyFont="1" applyBorder="1">
      <alignment/>
      <protection/>
    </xf>
    <xf numFmtId="41" fontId="1" fillId="0" borderId="11" xfId="31" applyNumberFormat="1" applyFont="1" applyBorder="1">
      <alignment/>
      <protection/>
    </xf>
    <xf numFmtId="192" fontId="1" fillId="0" borderId="5" xfId="31" applyNumberFormat="1" applyFont="1" applyBorder="1">
      <alignment/>
      <protection/>
    </xf>
    <xf numFmtId="192" fontId="1" fillId="0" borderId="0" xfId="31" applyNumberFormat="1" applyFont="1" applyBorder="1">
      <alignment/>
      <protection/>
    </xf>
    <xf numFmtId="0" fontId="1" fillId="0" borderId="5" xfId="31" applyFont="1" applyBorder="1" applyAlignment="1" quotePrefix="1">
      <alignment horizontal="left" vertical="center" indent="9"/>
      <protection/>
    </xf>
    <xf numFmtId="0" fontId="0" fillId="0" borderId="11" xfId="31" applyBorder="1" applyAlignment="1">
      <alignment horizontal="left" indent="9"/>
      <protection/>
    </xf>
    <xf numFmtId="0" fontId="10" fillId="0" borderId="0" xfId="31" applyFont="1" applyBorder="1">
      <alignment/>
      <protection/>
    </xf>
    <xf numFmtId="41" fontId="10" fillId="0" borderId="5" xfId="31" applyNumberFormat="1" applyFont="1" applyBorder="1">
      <alignment/>
      <protection/>
    </xf>
    <xf numFmtId="41" fontId="10" fillId="0" borderId="0" xfId="31" applyNumberFormat="1" applyFont="1" applyBorder="1">
      <alignment/>
      <protection/>
    </xf>
    <xf numFmtId="41" fontId="10" fillId="0" borderId="0" xfId="31" applyNumberFormat="1" applyFont="1" applyFill="1" applyBorder="1">
      <alignment/>
      <protection/>
    </xf>
    <xf numFmtId="41" fontId="10" fillId="0" borderId="11" xfId="31" applyNumberFormat="1" applyFont="1" applyBorder="1">
      <alignment/>
      <protection/>
    </xf>
    <xf numFmtId="0" fontId="10" fillId="0" borderId="0" xfId="31" applyFont="1">
      <alignment/>
      <protection/>
    </xf>
    <xf numFmtId="0" fontId="8" fillId="0" borderId="0" xfId="31" applyFont="1" applyBorder="1">
      <alignment/>
      <protection/>
    </xf>
    <xf numFmtId="0" fontId="8" fillId="0" borderId="5" xfId="31" applyFont="1" applyBorder="1" applyAlignment="1">
      <alignment horizontal="center"/>
      <protection/>
    </xf>
    <xf numFmtId="0" fontId="8" fillId="0" borderId="11" xfId="31" applyFont="1" applyBorder="1" quotePrefix="1">
      <alignment/>
      <protection/>
    </xf>
    <xf numFmtId="192" fontId="10" fillId="0" borderId="5" xfId="31" applyNumberFormat="1" applyFont="1" applyBorder="1">
      <alignment/>
      <protection/>
    </xf>
    <xf numFmtId="192" fontId="10" fillId="0" borderId="0" xfId="31" applyNumberFormat="1" applyFont="1" applyBorder="1">
      <alignment/>
      <protection/>
    </xf>
    <xf numFmtId="41" fontId="8" fillId="0" borderId="0" xfId="31" applyNumberFormat="1" applyFont="1" applyBorder="1">
      <alignment/>
      <protection/>
    </xf>
    <xf numFmtId="41" fontId="8" fillId="0" borderId="11" xfId="31" applyNumberFormat="1" applyFont="1" applyBorder="1">
      <alignment/>
      <protection/>
    </xf>
    <xf numFmtId="0" fontId="8" fillId="0" borderId="0" xfId="31" applyFont="1">
      <alignment/>
      <protection/>
    </xf>
    <xf numFmtId="0" fontId="10" fillId="0" borderId="5" xfId="31" applyFont="1" applyBorder="1" applyAlignment="1">
      <alignment horizontal="center"/>
      <protection/>
    </xf>
    <xf numFmtId="0" fontId="10" fillId="0" borderId="11" xfId="31" applyFont="1" applyBorder="1" applyAlignment="1">
      <alignment horizontal="distributed"/>
      <protection/>
    </xf>
    <xf numFmtId="41" fontId="10" fillId="0" borderId="0" xfId="31" applyNumberFormat="1" applyFont="1">
      <alignment/>
      <protection/>
    </xf>
    <xf numFmtId="0" fontId="1" fillId="0" borderId="5" xfId="31" applyFont="1" applyBorder="1" applyAlignment="1">
      <alignment horizontal="center"/>
      <protection/>
    </xf>
    <xf numFmtId="0" fontId="1" fillId="0" borderId="11" xfId="31" applyFont="1" applyBorder="1" applyAlignment="1">
      <alignment horizontal="distributed"/>
      <protection/>
    </xf>
    <xf numFmtId="41" fontId="1" fillId="0" borderId="5" xfId="17" applyNumberFormat="1" applyFont="1" applyFill="1" applyBorder="1" applyAlignment="1">
      <alignment horizontal="right" vertical="center"/>
    </xf>
    <xf numFmtId="41" fontId="1" fillId="0" borderId="0" xfId="17" applyNumberFormat="1" applyFont="1" applyFill="1" applyBorder="1" applyAlignment="1">
      <alignment horizontal="right" vertical="center"/>
    </xf>
    <xf numFmtId="41" fontId="1" fillId="0" borderId="0" xfId="17" applyNumberFormat="1" applyFont="1" applyAlignment="1">
      <alignment/>
    </xf>
    <xf numFmtId="41" fontId="1" fillId="0" borderId="11" xfId="17" applyNumberFormat="1" applyFont="1" applyFill="1" applyBorder="1" applyAlignment="1">
      <alignment horizontal="right" vertical="center"/>
    </xf>
    <xf numFmtId="0" fontId="1" fillId="0" borderId="11" xfId="31" applyFont="1" applyBorder="1" applyAlignment="1">
      <alignment/>
      <protection/>
    </xf>
    <xf numFmtId="0" fontId="1" fillId="0" borderId="11" xfId="31" applyFont="1" applyBorder="1">
      <alignment/>
      <protection/>
    </xf>
    <xf numFmtId="0" fontId="10" fillId="0" borderId="11" xfId="31" applyFont="1" applyBorder="1" applyAlignment="1">
      <alignment/>
      <protection/>
    </xf>
    <xf numFmtId="41" fontId="10" fillId="0" borderId="11" xfId="17" applyNumberFormat="1" applyFont="1" applyFill="1" applyBorder="1" applyAlignment="1">
      <alignment horizontal="right" vertical="center"/>
    </xf>
    <xf numFmtId="0" fontId="1" fillId="0" borderId="13" xfId="31" applyFont="1" applyBorder="1" applyAlignment="1">
      <alignment horizontal="center"/>
      <protection/>
    </xf>
    <xf numFmtId="0" fontId="1" fillId="0" borderId="17" xfId="31" applyFont="1" applyBorder="1" applyAlignment="1">
      <alignment/>
      <protection/>
    </xf>
    <xf numFmtId="41" fontId="1" fillId="0" borderId="13" xfId="17" applyNumberFormat="1" applyFont="1" applyFill="1" applyBorder="1" applyAlignment="1">
      <alignment horizontal="right" vertical="center"/>
    </xf>
    <xf numFmtId="41" fontId="1" fillId="0" borderId="14" xfId="17" applyNumberFormat="1" applyFont="1" applyFill="1" applyBorder="1" applyAlignment="1">
      <alignment horizontal="right" vertical="center"/>
    </xf>
    <xf numFmtId="41" fontId="1" fillId="0" borderId="14" xfId="31" applyNumberFormat="1" applyFont="1" applyBorder="1">
      <alignment/>
      <protection/>
    </xf>
    <xf numFmtId="41" fontId="1" fillId="0" borderId="17" xfId="17" applyNumberFormat="1" applyFont="1" applyFill="1" applyBorder="1" applyAlignment="1">
      <alignment horizontal="right" vertical="center"/>
    </xf>
    <xf numFmtId="0" fontId="1" fillId="0" borderId="0" xfId="32" applyFont="1" applyFill="1" applyAlignment="1">
      <alignment horizontal="center"/>
      <protection/>
    </xf>
    <xf numFmtId="0" fontId="7" fillId="0" borderId="0" xfId="32" applyFont="1" applyFill="1">
      <alignment/>
      <protection/>
    </xf>
    <xf numFmtId="0" fontId="1" fillId="0" borderId="0" xfId="32" applyFont="1" applyFill="1">
      <alignment/>
      <protection/>
    </xf>
    <xf numFmtId="0" fontId="1" fillId="0" borderId="0" xfId="32" applyFont="1" applyFill="1" applyAlignment="1">
      <alignment horizontal="right"/>
      <protection/>
    </xf>
    <xf numFmtId="0" fontId="8" fillId="0" borderId="0" xfId="32" applyFont="1" applyFill="1" applyAlignment="1">
      <alignment horizontal="right"/>
      <protection/>
    </xf>
    <xf numFmtId="0" fontId="1" fillId="0" borderId="12" xfId="32" applyFont="1" applyFill="1" applyBorder="1" applyAlignment="1">
      <alignment horizontal="center" vertical="center"/>
      <protection/>
    </xf>
    <xf numFmtId="0" fontId="1" fillId="0" borderId="4" xfId="32" applyFont="1" applyFill="1" applyBorder="1" applyAlignment="1">
      <alignment horizontal="distributed"/>
      <protection/>
    </xf>
    <xf numFmtId="0" fontId="1" fillId="0" borderId="12" xfId="32" applyFont="1" applyFill="1" applyBorder="1" applyAlignment="1">
      <alignment horizontal="distributed" vertical="center"/>
      <protection/>
    </xf>
    <xf numFmtId="0" fontId="1" fillId="0" borderId="12" xfId="32" applyFont="1" applyFill="1" applyBorder="1" applyAlignment="1">
      <alignment horizontal="center" vertical="center" wrapText="1"/>
      <protection/>
    </xf>
    <xf numFmtId="38" fontId="1" fillId="0" borderId="13" xfId="17" applyFont="1" applyFill="1" applyBorder="1" applyAlignment="1">
      <alignment horizontal="distributed" vertical="center" wrapText="1"/>
    </xf>
    <xf numFmtId="0" fontId="1" fillId="0" borderId="20" xfId="32" applyFont="1" applyFill="1" applyBorder="1" applyAlignment="1">
      <alignment horizontal="center" vertical="center"/>
      <protection/>
    </xf>
    <xf numFmtId="0" fontId="1" fillId="0" borderId="17" xfId="32" applyFont="1" applyFill="1" applyBorder="1" applyAlignment="1">
      <alignment horizontal="center" vertical="center"/>
      <protection/>
    </xf>
    <xf numFmtId="0" fontId="10" fillId="0" borderId="0" xfId="32" applyFont="1" applyFill="1" applyAlignment="1">
      <alignment horizontal="center"/>
      <protection/>
    </xf>
    <xf numFmtId="0" fontId="10" fillId="0" borderId="21" xfId="32" applyFont="1" applyFill="1" applyBorder="1" applyAlignment="1">
      <alignment horizontal="distributed" vertical="center"/>
      <protection/>
    </xf>
    <xf numFmtId="41" fontId="10" fillId="0" borderId="8" xfId="17" applyNumberFormat="1" applyFont="1" applyFill="1" applyBorder="1" applyAlignment="1">
      <alignment vertical="center"/>
    </xf>
    <xf numFmtId="41" fontId="10" fillId="0" borderId="6" xfId="17" applyNumberFormat="1" applyFont="1" applyFill="1" applyBorder="1" applyAlignment="1">
      <alignment vertical="center"/>
    </xf>
    <xf numFmtId="41" fontId="10" fillId="0" borderId="0" xfId="17" applyNumberFormat="1" applyFont="1" applyFill="1" applyBorder="1" applyAlignment="1">
      <alignment vertical="center"/>
    </xf>
    <xf numFmtId="41" fontId="10" fillId="0" borderId="9" xfId="17" applyNumberFormat="1" applyFont="1" applyFill="1" applyBorder="1" applyAlignment="1">
      <alignment vertical="center"/>
    </xf>
    <xf numFmtId="0" fontId="10" fillId="0" borderId="0" xfId="32" applyFont="1" applyFill="1">
      <alignment/>
      <protection/>
    </xf>
    <xf numFmtId="0" fontId="10" fillId="0" borderId="4" xfId="32" applyFont="1" applyFill="1" applyBorder="1" applyAlignment="1">
      <alignment horizontal="distributed" vertical="center"/>
      <protection/>
    </xf>
    <xf numFmtId="41" fontId="10" fillId="0" borderId="5" xfId="17" applyNumberFormat="1" applyFont="1" applyFill="1" applyBorder="1" applyAlignment="1">
      <alignment vertical="center"/>
    </xf>
    <xf numFmtId="41" fontId="10" fillId="0" borderId="11" xfId="17" applyNumberFormat="1" applyFont="1" applyFill="1" applyBorder="1" applyAlignment="1">
      <alignment vertical="center"/>
    </xf>
    <xf numFmtId="0" fontId="8" fillId="0" borderId="0" xfId="32" applyFont="1" applyFill="1" applyAlignment="1">
      <alignment horizontal="center"/>
      <protection/>
    </xf>
    <xf numFmtId="0" fontId="8" fillId="0" borderId="4" xfId="32" applyFont="1" applyFill="1" applyBorder="1" applyAlignment="1">
      <alignment horizontal="center"/>
      <protection/>
    </xf>
    <xf numFmtId="41" fontId="10" fillId="0" borderId="5" xfId="32" applyNumberFormat="1" applyFont="1" applyFill="1" applyBorder="1" applyAlignment="1">
      <alignment vertical="center"/>
      <protection/>
    </xf>
    <xf numFmtId="41" fontId="10" fillId="0" borderId="0" xfId="32" applyNumberFormat="1" applyFont="1" applyFill="1" applyBorder="1" applyAlignment="1">
      <alignment vertical="center"/>
      <protection/>
    </xf>
    <xf numFmtId="41" fontId="10" fillId="0" borderId="11" xfId="32" applyNumberFormat="1" applyFont="1" applyFill="1" applyBorder="1" applyAlignment="1">
      <alignment vertical="center"/>
      <protection/>
    </xf>
    <xf numFmtId="0" fontId="8" fillId="0" borderId="0" xfId="32" applyFont="1" applyFill="1">
      <alignment/>
      <protection/>
    </xf>
    <xf numFmtId="38" fontId="10" fillId="0" borderId="4" xfId="17" applyFont="1" applyFill="1" applyBorder="1" applyAlignment="1">
      <alignment horizontal="distributed" vertical="center"/>
    </xf>
    <xf numFmtId="0" fontId="1" fillId="0" borderId="4" xfId="32" applyFont="1" applyFill="1" applyBorder="1" applyAlignment="1">
      <alignment horizontal="center"/>
      <protection/>
    </xf>
    <xf numFmtId="41" fontId="9" fillId="0" borderId="5" xfId="32" applyNumberFormat="1" applyFont="1" applyFill="1" applyBorder="1" applyAlignment="1">
      <alignment vertical="center"/>
      <protection/>
    </xf>
    <xf numFmtId="41" fontId="9" fillId="0" borderId="0" xfId="32" applyNumberFormat="1" applyFont="1" applyFill="1" applyBorder="1" applyAlignment="1">
      <alignment vertical="center"/>
      <protection/>
    </xf>
    <xf numFmtId="41" fontId="9" fillId="0" borderId="11" xfId="32" applyNumberFormat="1" applyFont="1" applyFill="1" applyBorder="1" applyAlignment="1">
      <alignment vertical="center"/>
      <protection/>
    </xf>
    <xf numFmtId="38" fontId="8" fillId="0" borderId="4" xfId="17" applyFont="1" applyFill="1" applyBorder="1" applyAlignment="1">
      <alignment horizontal="distributed" vertical="center"/>
    </xf>
    <xf numFmtId="41" fontId="1" fillId="0" borderId="5" xfId="32" applyNumberFormat="1" applyFont="1" applyFill="1" applyBorder="1" applyAlignment="1">
      <alignment vertical="center"/>
      <protection/>
    </xf>
    <xf numFmtId="41" fontId="1" fillId="0" borderId="0" xfId="32" applyNumberFormat="1" applyFont="1" applyFill="1" applyBorder="1" applyAlignment="1">
      <alignment vertical="center"/>
      <protection/>
    </xf>
    <xf numFmtId="41" fontId="1" fillId="0" borderId="11" xfId="32" applyNumberFormat="1" applyFont="1" applyFill="1" applyBorder="1" applyAlignment="1">
      <alignment vertical="center"/>
      <protection/>
    </xf>
    <xf numFmtId="0" fontId="1" fillId="0" borderId="0" xfId="32" applyFont="1" applyFill="1" applyAlignment="1">
      <alignment horizontal="center" vertical="center"/>
      <protection/>
    </xf>
    <xf numFmtId="0" fontId="1" fillId="0" borderId="0" xfId="32" applyFont="1" applyFill="1" applyAlignment="1">
      <alignment vertical="center"/>
      <protection/>
    </xf>
    <xf numFmtId="38" fontId="8" fillId="0" borderId="12" xfId="17" applyFont="1" applyFill="1" applyBorder="1" applyAlignment="1">
      <alignment horizontal="distributed" vertical="center"/>
    </xf>
    <xf numFmtId="41" fontId="1" fillId="0" borderId="13" xfId="32" applyNumberFormat="1" applyFont="1" applyFill="1" applyBorder="1" applyAlignment="1">
      <alignment vertical="center"/>
      <protection/>
    </xf>
    <xf numFmtId="41" fontId="1" fillId="0" borderId="14" xfId="32" applyNumberFormat="1" applyFont="1" applyFill="1" applyBorder="1" applyAlignment="1">
      <alignment vertical="center"/>
      <protection/>
    </xf>
    <xf numFmtId="41" fontId="1" fillId="0" borderId="17" xfId="17" applyNumberFormat="1" applyFont="1" applyFill="1" applyBorder="1" applyAlignment="1">
      <alignment vertical="center"/>
    </xf>
    <xf numFmtId="0" fontId="8" fillId="0" borderId="0" xfId="32" applyFont="1" applyFill="1" applyAlignment="1">
      <alignment/>
      <protection/>
    </xf>
    <xf numFmtId="0" fontId="1" fillId="0" borderId="0" xfId="32" applyFont="1" applyFill="1" applyBorder="1">
      <alignment/>
      <protection/>
    </xf>
    <xf numFmtId="0" fontId="1" fillId="0" borderId="0" xfId="32" applyFont="1" applyFill="1" applyAlignment="1">
      <alignment/>
      <protection/>
    </xf>
    <xf numFmtId="181" fontId="1" fillId="0" borderId="0" xfId="32" applyNumberFormat="1" applyFont="1" applyFill="1" applyAlignment="1">
      <alignment horizontal="center"/>
      <protection/>
    </xf>
    <xf numFmtId="41" fontId="1" fillId="0" borderId="0" xfId="32" applyNumberFormat="1" applyFont="1" applyFill="1" applyAlignment="1">
      <alignment horizontal="center"/>
      <protection/>
    </xf>
    <xf numFmtId="0" fontId="1" fillId="0" borderId="0" xfId="33" applyFont="1" applyAlignment="1">
      <alignment vertical="center"/>
      <protection/>
    </xf>
    <xf numFmtId="0" fontId="7" fillId="0" borderId="0" xfId="33" applyFont="1" applyAlignment="1">
      <alignment vertical="center"/>
      <protection/>
    </xf>
    <xf numFmtId="0" fontId="1" fillId="0" borderId="0" xfId="33" applyFont="1" applyFill="1" applyAlignment="1">
      <alignment vertical="center"/>
      <protection/>
    </xf>
    <xf numFmtId="0" fontId="1" fillId="0" borderId="0" xfId="33" applyFont="1" applyAlignment="1">
      <alignment horizontal="right" vertical="center"/>
      <protection/>
    </xf>
    <xf numFmtId="0" fontId="1" fillId="0" borderId="0" xfId="33" applyFont="1" applyBorder="1" applyAlignment="1">
      <alignment vertical="center"/>
      <protection/>
    </xf>
    <xf numFmtId="0" fontId="1" fillId="0" borderId="19" xfId="33" applyFont="1" applyBorder="1" applyAlignment="1">
      <alignment vertical="center"/>
      <protection/>
    </xf>
    <xf numFmtId="0" fontId="1" fillId="0" borderId="25" xfId="33" applyFont="1" applyBorder="1" applyAlignment="1">
      <alignment vertical="center"/>
      <protection/>
    </xf>
    <xf numFmtId="0" fontId="1" fillId="0" borderId="26" xfId="33" applyFont="1" applyBorder="1" applyAlignment="1">
      <alignment horizontal="distributed" vertical="center"/>
      <protection/>
    </xf>
    <xf numFmtId="0" fontId="1" fillId="0" borderId="19" xfId="33" applyFont="1" applyBorder="1" applyAlignment="1">
      <alignment horizontal="center" vertical="center"/>
      <protection/>
    </xf>
    <xf numFmtId="0" fontId="1" fillId="0" borderId="22" xfId="33" applyFont="1" applyBorder="1" applyAlignment="1">
      <alignment horizontal="center" vertical="center" wrapText="1"/>
      <protection/>
    </xf>
    <xf numFmtId="0" fontId="1" fillId="0" borderId="22" xfId="33" applyFont="1" applyBorder="1" applyAlignment="1">
      <alignment vertical="center"/>
      <protection/>
    </xf>
    <xf numFmtId="0" fontId="1" fillId="0" borderId="5" xfId="33" applyFont="1" applyBorder="1" applyAlignment="1">
      <alignment horizontal="center" vertical="center"/>
      <protection/>
    </xf>
    <xf numFmtId="0" fontId="1" fillId="0" borderId="4" xfId="33" applyFont="1" applyBorder="1" applyAlignment="1">
      <alignment horizontal="center" vertical="center"/>
      <protection/>
    </xf>
    <xf numFmtId="0" fontId="1" fillId="0" borderId="4" xfId="33" applyFont="1" applyBorder="1" applyAlignment="1">
      <alignment horizontal="center" vertical="center" wrapText="1"/>
      <protection/>
    </xf>
    <xf numFmtId="0" fontId="1" fillId="0" borderId="13" xfId="33" applyFont="1" applyFill="1" applyBorder="1" applyAlignment="1">
      <alignment horizontal="center" vertical="center"/>
      <protection/>
    </xf>
    <xf numFmtId="0" fontId="1" fillId="0" borderId="13" xfId="33" applyFont="1" applyBorder="1" applyAlignment="1">
      <alignment vertical="center"/>
      <protection/>
    </xf>
    <xf numFmtId="0" fontId="1" fillId="0" borderId="14" xfId="33" applyFont="1" applyBorder="1" applyAlignment="1">
      <alignment vertical="center"/>
      <protection/>
    </xf>
    <xf numFmtId="0" fontId="1" fillId="0" borderId="17" xfId="33" applyFont="1" applyBorder="1" applyAlignment="1">
      <alignment horizontal="distributed" vertical="center"/>
      <protection/>
    </xf>
    <xf numFmtId="0" fontId="1" fillId="0" borderId="12" xfId="33" applyFont="1" applyBorder="1" applyAlignment="1">
      <alignment horizontal="center" vertical="center" wrapText="1"/>
      <protection/>
    </xf>
    <xf numFmtId="0" fontId="1" fillId="0" borderId="12" xfId="33" applyFont="1" applyFill="1" applyBorder="1" applyAlignment="1">
      <alignment horizontal="center" vertical="center"/>
      <protection/>
    </xf>
    <xf numFmtId="0" fontId="1" fillId="0" borderId="20" xfId="33" applyFont="1" applyFill="1" applyBorder="1" applyAlignment="1">
      <alignment horizontal="center" vertical="center"/>
      <protection/>
    </xf>
    <xf numFmtId="0" fontId="1" fillId="0" borderId="5" xfId="33" applyFont="1" applyBorder="1" applyAlignment="1">
      <alignment vertical="center"/>
      <protection/>
    </xf>
    <xf numFmtId="3" fontId="1" fillId="0" borderId="8" xfId="33" applyNumberFormat="1" applyFont="1" applyBorder="1" applyAlignment="1">
      <alignment vertical="center"/>
      <protection/>
    </xf>
    <xf numFmtId="3" fontId="1" fillId="0" borderId="6" xfId="33" applyNumberFormat="1" applyFont="1" applyBorder="1" applyAlignment="1">
      <alignment vertical="center"/>
      <protection/>
    </xf>
    <xf numFmtId="3" fontId="1" fillId="0" borderId="6" xfId="33" applyNumberFormat="1" applyFont="1" applyFill="1" applyBorder="1" applyAlignment="1">
      <alignment vertical="center"/>
      <protection/>
    </xf>
    <xf numFmtId="193" fontId="10" fillId="0" borderId="6" xfId="33" applyNumberFormat="1" applyFont="1" applyFill="1" applyBorder="1" applyAlignment="1">
      <alignment vertical="center"/>
      <protection/>
    </xf>
    <xf numFmtId="3" fontId="1" fillId="0" borderId="9" xfId="33" applyNumberFormat="1" applyFont="1" applyFill="1" applyBorder="1" applyAlignment="1">
      <alignment vertical="center"/>
      <protection/>
    </xf>
    <xf numFmtId="0" fontId="10" fillId="0" borderId="0" xfId="33" applyFont="1" applyAlignment="1">
      <alignment vertical="center"/>
      <protection/>
    </xf>
    <xf numFmtId="38" fontId="10" fillId="0" borderId="0" xfId="17" applyFont="1" applyFill="1" applyBorder="1" applyAlignment="1">
      <alignment vertical="center"/>
    </xf>
    <xf numFmtId="38" fontId="10" fillId="0" borderId="11" xfId="17" applyFont="1" applyFill="1" applyBorder="1" applyAlignment="1">
      <alignment vertical="center"/>
    </xf>
    <xf numFmtId="0" fontId="10" fillId="0" borderId="0" xfId="33" applyFont="1" applyFill="1" applyAlignment="1">
      <alignment vertical="center"/>
      <protection/>
    </xf>
    <xf numFmtId="0" fontId="1" fillId="0" borderId="11" xfId="33" applyFont="1" applyBorder="1" applyAlignment="1">
      <alignment horizontal="left" vertical="center"/>
      <protection/>
    </xf>
    <xf numFmtId="3" fontId="1" fillId="0" borderId="0" xfId="33" applyNumberFormat="1" applyFont="1" applyFill="1" applyBorder="1" applyAlignment="1">
      <alignment vertical="center"/>
      <protection/>
    </xf>
    <xf numFmtId="3" fontId="1" fillId="0" borderId="11" xfId="33" applyNumberFormat="1" applyFont="1" applyFill="1" applyBorder="1" applyAlignment="1">
      <alignment vertical="center"/>
      <protection/>
    </xf>
    <xf numFmtId="186" fontId="1" fillId="0" borderId="0" xfId="17" applyNumberFormat="1" applyFont="1" applyFill="1" applyBorder="1" applyAlignment="1">
      <alignment vertical="center"/>
    </xf>
    <xf numFmtId="38" fontId="1" fillId="0" borderId="11" xfId="17" applyFont="1" applyFill="1" applyBorder="1" applyAlignment="1">
      <alignment vertical="center"/>
    </xf>
    <xf numFmtId="3" fontId="1" fillId="0" borderId="5" xfId="33" applyNumberFormat="1" applyFont="1" applyBorder="1" applyAlignment="1">
      <alignment vertical="center"/>
      <protection/>
    </xf>
    <xf numFmtId="194" fontId="1" fillId="0" borderId="0" xfId="33" applyNumberFormat="1" applyFont="1" applyAlignment="1">
      <alignment vertical="center"/>
      <protection/>
    </xf>
    <xf numFmtId="194" fontId="1" fillId="0" borderId="5" xfId="33" applyNumberFormat="1" applyFont="1" applyBorder="1" applyAlignment="1">
      <alignment vertical="center"/>
      <protection/>
    </xf>
    <xf numFmtId="194" fontId="1" fillId="0" borderId="0" xfId="33" applyNumberFormat="1" applyFont="1" applyBorder="1" applyAlignment="1">
      <alignment vertical="center"/>
      <protection/>
    </xf>
    <xf numFmtId="190" fontId="1" fillId="0" borderId="5" xfId="17" applyNumberFormat="1" applyFont="1" applyBorder="1" applyAlignment="1">
      <alignment vertical="center"/>
    </xf>
    <xf numFmtId="182" fontId="1" fillId="0" borderId="0" xfId="17" applyNumberFormat="1" applyFont="1" applyFill="1" applyBorder="1" applyAlignment="1">
      <alignment vertical="center"/>
    </xf>
    <xf numFmtId="38" fontId="1" fillId="0" borderId="0" xfId="17" applyNumberFormat="1" applyFont="1" applyFill="1" applyBorder="1" applyAlignment="1">
      <alignment vertical="center"/>
    </xf>
    <xf numFmtId="182" fontId="1" fillId="0" borderId="11" xfId="17" applyNumberFormat="1" applyFont="1" applyBorder="1" applyAlignment="1">
      <alignment vertical="center"/>
    </xf>
    <xf numFmtId="194" fontId="1" fillId="0" borderId="0" xfId="33" applyNumberFormat="1" applyFont="1" applyFill="1" applyAlignment="1">
      <alignment vertical="center"/>
      <protection/>
    </xf>
    <xf numFmtId="194" fontId="1" fillId="0" borderId="5" xfId="33" applyNumberFormat="1" applyFont="1" applyFill="1" applyBorder="1" applyAlignment="1">
      <alignment vertical="center"/>
      <protection/>
    </xf>
    <xf numFmtId="0" fontId="1" fillId="0" borderId="0" xfId="33" applyFont="1" applyFill="1" applyBorder="1" applyAlignment="1">
      <alignment vertical="center"/>
      <protection/>
    </xf>
    <xf numFmtId="194" fontId="1" fillId="0" borderId="0" xfId="33" applyNumberFormat="1" applyFont="1" applyFill="1" applyBorder="1" applyAlignment="1">
      <alignment vertical="center"/>
      <protection/>
    </xf>
    <xf numFmtId="194" fontId="1" fillId="0" borderId="11" xfId="33" applyNumberFormat="1" applyFont="1" applyFill="1" applyBorder="1" applyAlignment="1">
      <alignment vertical="center"/>
      <protection/>
    </xf>
    <xf numFmtId="38" fontId="1" fillId="0" borderId="5" xfId="17" applyFont="1" applyFill="1" applyBorder="1" applyAlignment="1">
      <alignment vertical="center"/>
    </xf>
    <xf numFmtId="38" fontId="1" fillId="0" borderId="0" xfId="17" applyFont="1" applyFill="1" applyBorder="1" applyAlignment="1">
      <alignment horizontal="right" vertical="center"/>
    </xf>
    <xf numFmtId="38" fontId="1" fillId="0" borderId="11" xfId="17" applyFont="1" applyFill="1" applyBorder="1" applyAlignment="1">
      <alignment horizontal="right" vertical="center"/>
    </xf>
    <xf numFmtId="0" fontId="1" fillId="0" borderId="5" xfId="33" applyFont="1" applyFill="1" applyBorder="1" applyAlignment="1">
      <alignment horizontal="center" vertical="center"/>
      <protection/>
    </xf>
    <xf numFmtId="0" fontId="1" fillId="0" borderId="5" xfId="33" applyFont="1" applyFill="1" applyBorder="1" applyAlignment="1">
      <alignment vertical="center"/>
      <protection/>
    </xf>
    <xf numFmtId="0" fontId="1" fillId="0" borderId="11" xfId="33" applyFont="1" applyFill="1" applyBorder="1" applyAlignment="1">
      <alignment vertical="center"/>
      <protection/>
    </xf>
    <xf numFmtId="182" fontId="1" fillId="0" borderId="5" xfId="17" applyNumberFormat="1" applyFont="1" applyBorder="1" applyAlignment="1">
      <alignment vertical="center"/>
    </xf>
    <xf numFmtId="0" fontId="1" fillId="0" borderId="11" xfId="33" applyFont="1" applyBorder="1" applyAlignment="1">
      <alignment vertical="center"/>
      <protection/>
    </xf>
    <xf numFmtId="195" fontId="10" fillId="0" borderId="5" xfId="33" applyNumberFormat="1" applyFont="1" applyBorder="1" applyAlignment="1">
      <alignment vertical="center"/>
      <protection/>
    </xf>
    <xf numFmtId="195" fontId="10" fillId="0" borderId="0" xfId="33" applyNumberFormat="1" applyFont="1" applyBorder="1" applyAlignment="1">
      <alignment vertical="center"/>
      <protection/>
    </xf>
    <xf numFmtId="195" fontId="10" fillId="0" borderId="11" xfId="33" applyNumberFormat="1" applyFont="1" applyBorder="1" applyAlignment="1">
      <alignment vertical="center"/>
      <protection/>
    </xf>
    <xf numFmtId="0" fontId="10" fillId="0" borderId="0" xfId="33" applyFont="1" applyBorder="1" applyAlignment="1">
      <alignment vertical="center"/>
      <protection/>
    </xf>
    <xf numFmtId="0" fontId="10" fillId="0" borderId="0" xfId="33" applyFont="1" applyFill="1" applyBorder="1" applyAlignment="1">
      <alignment vertical="center"/>
      <protection/>
    </xf>
    <xf numFmtId="0" fontId="10" fillId="0" borderId="11" xfId="33" applyFont="1" applyBorder="1" applyAlignment="1">
      <alignment vertical="center"/>
      <protection/>
    </xf>
    <xf numFmtId="0" fontId="10" fillId="0" borderId="5" xfId="33" applyFont="1" applyBorder="1" applyAlignment="1">
      <alignment vertical="center"/>
      <protection/>
    </xf>
    <xf numFmtId="0" fontId="1" fillId="0" borderId="14" xfId="33" applyFont="1" applyFill="1" applyBorder="1" applyAlignment="1">
      <alignment vertical="center"/>
      <protection/>
    </xf>
    <xf numFmtId="0" fontId="1" fillId="0" borderId="17" xfId="33" applyFont="1" applyBorder="1" applyAlignment="1">
      <alignment vertical="center"/>
      <protection/>
    </xf>
    <xf numFmtId="196" fontId="1" fillId="0" borderId="0" xfId="33" applyNumberFormat="1" applyFont="1" applyFill="1" applyAlignment="1">
      <alignment vertical="center"/>
      <protection/>
    </xf>
    <xf numFmtId="38" fontId="7" fillId="0" borderId="0" xfId="17" applyFont="1" applyAlignment="1">
      <alignment/>
    </xf>
    <xf numFmtId="38" fontId="1" fillId="0" borderId="2" xfId="17" applyFont="1" applyBorder="1" applyAlignment="1">
      <alignment horizontal="distributed" vertical="center"/>
    </xf>
    <xf numFmtId="38" fontId="1" fillId="0" borderId="27" xfId="17" applyFont="1" applyBorder="1" applyAlignment="1">
      <alignment horizontal="distributed" vertical="center"/>
    </xf>
    <xf numFmtId="38" fontId="1" fillId="0" borderId="8" xfId="17" applyFont="1" applyBorder="1" applyAlignment="1">
      <alignment horizontal="distributed" vertical="center"/>
    </xf>
    <xf numFmtId="38" fontId="1" fillId="0" borderId="6" xfId="17" applyFont="1" applyBorder="1" applyAlignment="1">
      <alignment horizontal="distributed" vertical="center"/>
    </xf>
    <xf numFmtId="38" fontId="1" fillId="0" borderId="28" xfId="17" applyFont="1" applyBorder="1" applyAlignment="1">
      <alignment horizontal="distributed" vertical="center"/>
    </xf>
    <xf numFmtId="38" fontId="1" fillId="0" borderId="9" xfId="17" applyFont="1" applyBorder="1" applyAlignment="1">
      <alignment horizontal="distributed" vertical="center"/>
    </xf>
    <xf numFmtId="38" fontId="10" fillId="0" borderId="5" xfId="17" applyFont="1" applyBorder="1" applyAlignment="1">
      <alignment horizontal="distributed" vertical="center"/>
    </xf>
    <xf numFmtId="38" fontId="10" fillId="0" borderId="28" xfId="17" applyFont="1" applyBorder="1" applyAlignment="1">
      <alignment vertical="center"/>
    </xf>
    <xf numFmtId="38" fontId="10" fillId="0" borderId="0" xfId="17" applyFont="1" applyBorder="1" applyAlignment="1">
      <alignment horizontal="distributed" vertical="center"/>
    </xf>
    <xf numFmtId="38" fontId="10" fillId="0" borderId="11" xfId="17" applyFont="1" applyBorder="1" applyAlignment="1">
      <alignment vertical="center"/>
    </xf>
    <xf numFmtId="38" fontId="1" fillId="0" borderId="28" xfId="17" applyFont="1" applyBorder="1" applyAlignment="1">
      <alignment vertical="center"/>
    </xf>
    <xf numFmtId="38" fontId="8" fillId="0" borderId="11" xfId="17" applyFont="1" applyBorder="1" applyAlignment="1">
      <alignment horizontal="distributed" vertical="center"/>
    </xf>
    <xf numFmtId="177" fontId="1" fillId="0" borderId="5" xfId="17" applyNumberFormat="1" applyFont="1" applyBorder="1" applyAlignment="1">
      <alignment horizontal="right" vertical="center"/>
    </xf>
    <xf numFmtId="177" fontId="1" fillId="0" borderId="11" xfId="17" applyNumberFormat="1" applyFont="1" applyBorder="1" applyAlignment="1">
      <alignment horizontal="right" vertical="center"/>
    </xf>
    <xf numFmtId="0" fontId="0" fillId="0" borderId="0" xfId="35">
      <alignment/>
      <protection/>
    </xf>
    <xf numFmtId="38" fontId="1" fillId="0" borderId="5" xfId="17" applyFont="1" applyFill="1" applyBorder="1" applyAlignment="1">
      <alignment horizontal="center" vertical="center" wrapText="1"/>
    </xf>
    <xf numFmtId="38" fontId="1" fillId="0" borderId="11" xfId="17" applyFont="1" applyFill="1" applyBorder="1" applyAlignment="1">
      <alignment horizontal="center" vertical="center" wrapText="1"/>
    </xf>
    <xf numFmtId="0" fontId="0" fillId="0" borderId="5" xfId="35" applyBorder="1" applyAlignment="1">
      <alignment horizontal="center" vertical="center" wrapText="1"/>
      <protection/>
    </xf>
    <xf numFmtId="0" fontId="0" fillId="0" borderId="0" xfId="35" applyBorder="1" applyAlignment="1">
      <alignment horizontal="center" vertical="center" wrapText="1"/>
      <protection/>
    </xf>
    <xf numFmtId="0" fontId="0" fillId="0" borderId="0" xfId="35" applyBorder="1" applyAlignment="1">
      <alignment vertical="center" wrapText="1"/>
      <protection/>
    </xf>
    <xf numFmtId="0" fontId="0" fillId="0" borderId="11" xfId="35" applyBorder="1" applyAlignment="1">
      <alignment vertical="center" wrapText="1"/>
      <protection/>
    </xf>
    <xf numFmtId="0" fontId="13" fillId="0" borderId="0" xfId="35" applyFont="1">
      <alignment/>
      <protection/>
    </xf>
    <xf numFmtId="38" fontId="1" fillId="0" borderId="5" xfId="17" applyFont="1" applyFill="1" applyBorder="1" applyAlignment="1">
      <alignment horizontal="distributed" vertical="center"/>
    </xf>
    <xf numFmtId="0" fontId="0" fillId="0" borderId="11" xfId="35" applyBorder="1" applyAlignment="1">
      <alignment horizontal="distributed" vertical="center"/>
      <protection/>
    </xf>
    <xf numFmtId="38" fontId="1" fillId="0" borderId="0" xfId="17" applyFont="1" applyBorder="1" applyAlignment="1" quotePrefix="1">
      <alignment horizontal="right" vertical="center"/>
    </xf>
    <xf numFmtId="182" fontId="1" fillId="0" borderId="0" xfId="17" applyNumberFormat="1" applyFont="1" applyBorder="1" applyAlignment="1">
      <alignment horizontal="right" vertical="center"/>
    </xf>
    <xf numFmtId="190" fontId="1" fillId="0" borderId="0" xfId="17" applyNumberFormat="1" applyFont="1" applyBorder="1" applyAlignment="1" quotePrefix="1">
      <alignment horizontal="right" vertical="center"/>
    </xf>
    <xf numFmtId="182" fontId="1" fillId="0" borderId="11" xfId="17" applyNumberFormat="1" applyFont="1" applyBorder="1" applyAlignment="1">
      <alignment horizontal="right" vertical="center"/>
    </xf>
    <xf numFmtId="0" fontId="13" fillId="0" borderId="0" xfId="35" applyFont="1" applyBorder="1">
      <alignment/>
      <protection/>
    </xf>
    <xf numFmtId="0" fontId="10" fillId="0" borderId="0" xfId="35" applyFont="1">
      <alignment/>
      <protection/>
    </xf>
    <xf numFmtId="182" fontId="10" fillId="0" borderId="0" xfId="17" applyNumberFormat="1" applyFont="1" applyBorder="1" applyAlignment="1">
      <alignment horizontal="right" vertical="center"/>
    </xf>
    <xf numFmtId="190" fontId="10" fillId="0" borderId="0" xfId="17" applyNumberFormat="1" applyFont="1" applyBorder="1" applyAlignment="1" quotePrefix="1">
      <alignment horizontal="right" vertical="center"/>
    </xf>
    <xf numFmtId="182" fontId="10" fillId="0" borderId="11" xfId="17" applyNumberFormat="1" applyFont="1" applyBorder="1" applyAlignment="1">
      <alignment horizontal="right" vertical="center"/>
    </xf>
    <xf numFmtId="0" fontId="10" fillId="0" borderId="0" xfId="35" applyFont="1" applyBorder="1">
      <alignment/>
      <protection/>
    </xf>
    <xf numFmtId="0" fontId="0" fillId="0" borderId="5" xfId="35" applyBorder="1">
      <alignment/>
      <protection/>
    </xf>
    <xf numFmtId="38" fontId="16" fillId="0" borderId="11" xfId="17" applyFont="1" applyFill="1" applyBorder="1" applyAlignment="1">
      <alignment horizontal="center" vertical="center"/>
    </xf>
    <xf numFmtId="38" fontId="16" fillId="0" borderId="5" xfId="17" applyFont="1" applyBorder="1" applyAlignment="1">
      <alignment horizontal="right" vertical="center"/>
    </xf>
    <xf numFmtId="38" fontId="17" fillId="0" borderId="0" xfId="17" applyFont="1" applyBorder="1" applyAlignment="1" quotePrefix="1">
      <alignment horizontal="right" vertical="center"/>
    </xf>
    <xf numFmtId="38" fontId="16" fillId="0" borderId="0" xfId="17" applyFont="1" applyBorder="1" applyAlignment="1">
      <alignment horizontal="right" vertical="center"/>
    </xf>
    <xf numFmtId="190" fontId="17" fillId="0" borderId="0" xfId="17" applyNumberFormat="1" applyFont="1" applyBorder="1" applyAlignment="1" quotePrefix="1">
      <alignment horizontal="right" vertical="center"/>
    </xf>
    <xf numFmtId="0" fontId="0" fillId="0" borderId="0" xfId="35" applyBorder="1">
      <alignment/>
      <protection/>
    </xf>
    <xf numFmtId="38" fontId="10" fillId="0" borderId="5" xfId="17" applyFont="1" applyBorder="1" applyAlignment="1">
      <alignment/>
    </xf>
    <xf numFmtId="38" fontId="10" fillId="0" borderId="0" xfId="17" applyFont="1" applyBorder="1" applyAlignment="1">
      <alignment/>
    </xf>
    <xf numFmtId="182" fontId="10" fillId="0" borderId="0" xfId="35" applyNumberFormat="1" applyFont="1" applyBorder="1">
      <alignment/>
      <protection/>
    </xf>
    <xf numFmtId="182" fontId="10" fillId="0" borderId="11" xfId="35" applyNumberFormat="1" applyFont="1" applyBorder="1">
      <alignment/>
      <protection/>
    </xf>
    <xf numFmtId="0" fontId="1" fillId="0" borderId="0" xfId="35" applyFont="1">
      <alignment/>
      <protection/>
    </xf>
    <xf numFmtId="0" fontId="1" fillId="0" borderId="5" xfId="35" applyFont="1" applyBorder="1">
      <alignment/>
      <protection/>
    </xf>
    <xf numFmtId="38" fontId="1" fillId="0" borderId="11" xfId="17" applyFont="1" applyFill="1" applyBorder="1" applyAlignment="1">
      <alignment horizontal="distributed" vertical="center"/>
    </xf>
    <xf numFmtId="182" fontId="1" fillId="0" borderId="0" xfId="35" applyNumberFormat="1" applyFont="1" applyBorder="1">
      <alignment/>
      <protection/>
    </xf>
    <xf numFmtId="38" fontId="1" fillId="0" borderId="0" xfId="35" applyNumberFormat="1" applyFont="1" applyBorder="1">
      <alignment/>
      <protection/>
    </xf>
    <xf numFmtId="0" fontId="1" fillId="0" borderId="0" xfId="35" applyFont="1" applyBorder="1">
      <alignment/>
      <protection/>
    </xf>
    <xf numFmtId="0" fontId="0" fillId="0" borderId="11" xfId="35" applyBorder="1">
      <alignment/>
      <protection/>
    </xf>
    <xf numFmtId="182" fontId="10" fillId="0" borderId="0" xfId="17" applyNumberFormat="1" applyFont="1" applyBorder="1" applyAlignment="1">
      <alignment/>
    </xf>
    <xf numFmtId="182" fontId="10" fillId="0" borderId="11" xfId="17" applyNumberFormat="1" applyFont="1" applyBorder="1" applyAlignment="1">
      <alignment/>
    </xf>
    <xf numFmtId="0" fontId="1" fillId="0" borderId="11" xfId="35" applyFont="1" applyBorder="1" applyAlignment="1">
      <alignment horizontal="distributed" vertical="center"/>
      <protection/>
    </xf>
    <xf numFmtId="38" fontId="1" fillId="0" borderId="5" xfId="17" applyFont="1" applyBorder="1" applyAlignment="1">
      <alignment/>
    </xf>
    <xf numFmtId="182" fontId="1" fillId="0" borderId="0" xfId="17" applyNumberFormat="1" applyFont="1" applyBorder="1" applyAlignment="1">
      <alignment/>
    </xf>
    <xf numFmtId="182" fontId="1" fillId="0" borderId="11" xfId="17" applyNumberFormat="1" applyFont="1" applyBorder="1" applyAlignment="1">
      <alignment/>
    </xf>
    <xf numFmtId="182" fontId="1" fillId="0" borderId="0" xfId="17" applyNumberFormat="1" applyFont="1" applyBorder="1" applyAlignment="1">
      <alignment horizontal="right"/>
    </xf>
    <xf numFmtId="0" fontId="18" fillId="0" borderId="0" xfId="35" applyFont="1">
      <alignment/>
      <protection/>
    </xf>
    <xf numFmtId="0" fontId="18" fillId="0" borderId="5" xfId="35" applyFont="1" applyBorder="1">
      <alignment/>
      <protection/>
    </xf>
    <xf numFmtId="0" fontId="18" fillId="0" borderId="0" xfId="35" applyFont="1" applyBorder="1">
      <alignment/>
      <protection/>
    </xf>
    <xf numFmtId="182" fontId="18" fillId="0" borderId="11" xfId="35" applyNumberFormat="1" applyFont="1" applyBorder="1">
      <alignment/>
      <protection/>
    </xf>
    <xf numFmtId="38" fontId="10" fillId="0" borderId="0" xfId="17" applyFont="1" applyAlignment="1">
      <alignment/>
    </xf>
    <xf numFmtId="0" fontId="13" fillId="0" borderId="5" xfId="35" applyFont="1" applyBorder="1">
      <alignment/>
      <protection/>
    </xf>
    <xf numFmtId="38" fontId="1" fillId="0" borderId="5" xfId="17" applyFont="1" applyFill="1" applyBorder="1" applyAlignment="1">
      <alignment horizontal="right" vertical="center"/>
    </xf>
    <xf numFmtId="182" fontId="1" fillId="0" borderId="0" xfId="17" applyNumberFormat="1" applyFont="1" applyFill="1" applyBorder="1" applyAlignment="1">
      <alignment horizontal="right" vertical="center"/>
    </xf>
    <xf numFmtId="182" fontId="1" fillId="0" borderId="0" xfId="17" applyNumberFormat="1" applyFont="1" applyFill="1" applyBorder="1" applyAlignment="1">
      <alignment/>
    </xf>
    <xf numFmtId="38" fontId="1" fillId="0" borderId="0" xfId="35" applyNumberFormat="1" applyFont="1" applyFill="1" applyBorder="1">
      <alignment/>
      <protection/>
    </xf>
    <xf numFmtId="182" fontId="1" fillId="0" borderId="11" xfId="17" applyNumberFormat="1" applyFont="1" applyFill="1" applyBorder="1" applyAlignment="1">
      <alignment horizontal="right" vertical="center"/>
    </xf>
    <xf numFmtId="182" fontId="0" fillId="0" borderId="11" xfId="35" applyNumberFormat="1" applyBorder="1">
      <alignment/>
      <protection/>
    </xf>
    <xf numFmtId="38" fontId="10" fillId="0" borderId="5" xfId="35" applyNumberFormat="1" applyFont="1" applyBorder="1">
      <alignment/>
      <protection/>
    </xf>
    <xf numFmtId="38" fontId="10" fillId="0" borderId="0" xfId="35" applyNumberFormat="1" applyFont="1" applyBorder="1">
      <alignment/>
      <protection/>
    </xf>
    <xf numFmtId="182" fontId="10" fillId="0" borderId="0" xfId="17" applyNumberFormat="1" applyFont="1" applyFill="1" applyBorder="1" applyAlignment="1">
      <alignment/>
    </xf>
    <xf numFmtId="38" fontId="10" fillId="0" borderId="0" xfId="17" applyFont="1" applyFill="1" applyBorder="1" applyAlignment="1">
      <alignment horizontal="distributed" vertical="center"/>
    </xf>
    <xf numFmtId="38" fontId="17" fillId="0" borderId="0" xfId="17" applyFont="1" applyBorder="1" applyAlignment="1">
      <alignment horizontal="right" vertical="center"/>
    </xf>
    <xf numFmtId="0" fontId="19" fillId="0" borderId="0" xfId="35" applyFont="1">
      <alignment/>
      <protection/>
    </xf>
    <xf numFmtId="0" fontId="19" fillId="0" borderId="0" xfId="35" applyFont="1" applyBorder="1">
      <alignment/>
      <protection/>
    </xf>
    <xf numFmtId="190" fontId="10" fillId="0" borderId="0" xfId="35" applyNumberFormat="1" applyFont="1" applyBorder="1">
      <alignment/>
      <protection/>
    </xf>
    <xf numFmtId="190" fontId="1" fillId="0" borderId="0" xfId="35" applyNumberFormat="1" applyFont="1" applyBorder="1">
      <alignment/>
      <protection/>
    </xf>
    <xf numFmtId="0" fontId="10" fillId="0" borderId="5" xfId="35" applyFont="1" applyBorder="1">
      <alignment/>
      <protection/>
    </xf>
    <xf numFmtId="0" fontId="1" fillId="0" borderId="13" xfId="35" applyFont="1" applyBorder="1">
      <alignment/>
      <protection/>
    </xf>
    <xf numFmtId="38" fontId="1" fillId="0" borderId="17" xfId="17" applyFont="1" applyFill="1" applyBorder="1" applyAlignment="1">
      <alignment horizontal="distributed" vertical="center"/>
    </xf>
    <xf numFmtId="38" fontId="1" fillId="0" borderId="13" xfId="17" applyFont="1" applyBorder="1" applyAlignment="1">
      <alignment horizontal="right" vertical="center"/>
    </xf>
    <xf numFmtId="182" fontId="1" fillId="0" borderId="14" xfId="17" applyNumberFormat="1" applyFont="1" applyBorder="1" applyAlignment="1">
      <alignment horizontal="right" vertical="center"/>
    </xf>
    <xf numFmtId="182" fontId="1" fillId="0" borderId="14" xfId="17" applyNumberFormat="1" applyFont="1" applyBorder="1" applyAlignment="1">
      <alignment/>
    </xf>
    <xf numFmtId="38" fontId="1" fillId="0" borderId="14" xfId="35" applyNumberFormat="1" applyFont="1" applyBorder="1">
      <alignment/>
      <protection/>
    </xf>
    <xf numFmtId="182" fontId="1" fillId="0" borderId="17" xfId="17" applyNumberFormat="1" applyFont="1" applyBorder="1" applyAlignment="1">
      <alignment horizontal="right" vertical="center"/>
    </xf>
    <xf numFmtId="38" fontId="8" fillId="0" borderId="0" xfId="17" applyFont="1" applyAlignment="1">
      <alignment vertical="center"/>
    </xf>
    <xf numFmtId="38" fontId="7" fillId="0" borderId="0" xfId="17" applyFont="1" applyAlignment="1">
      <alignment/>
    </xf>
    <xf numFmtId="38" fontId="1" fillId="0" borderId="0" xfId="17" applyFont="1" applyAlignment="1">
      <alignment/>
    </xf>
    <xf numFmtId="0" fontId="1" fillId="0" borderId="0" xfId="36" applyFont="1">
      <alignment/>
      <protection/>
    </xf>
    <xf numFmtId="38" fontId="1" fillId="0" borderId="0" xfId="17" applyFont="1" applyFill="1" applyAlignment="1">
      <alignment/>
    </xf>
    <xf numFmtId="38" fontId="1" fillId="0" borderId="0" xfId="17" applyFont="1" applyFill="1" applyAlignment="1">
      <alignment horizontal="centerContinuous"/>
    </xf>
    <xf numFmtId="38" fontId="1" fillId="0" borderId="0"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23" xfId="17" applyFont="1" applyBorder="1" applyAlignment="1">
      <alignment/>
    </xf>
    <xf numFmtId="38" fontId="1" fillId="0" borderId="11" xfId="17" applyFont="1" applyBorder="1" applyAlignment="1">
      <alignment/>
    </xf>
    <xf numFmtId="38" fontId="1" fillId="0" borderId="19" xfId="17" applyFont="1" applyFill="1" applyBorder="1" applyAlignment="1">
      <alignment/>
    </xf>
    <xf numFmtId="38" fontId="1" fillId="0" borderId="25" xfId="17" applyFont="1" applyFill="1" applyBorder="1" applyAlignment="1">
      <alignment/>
    </xf>
    <xf numFmtId="38" fontId="1" fillId="0" borderId="22" xfId="17" applyFont="1" applyFill="1" applyBorder="1" applyAlignment="1">
      <alignment/>
    </xf>
    <xf numFmtId="38" fontId="1" fillId="0" borderId="22" xfId="17" applyFont="1" applyFill="1" applyBorder="1" applyAlignment="1">
      <alignment horizontal="distributed"/>
    </xf>
    <xf numFmtId="38" fontId="1" fillId="0" borderId="12" xfId="17" applyFont="1" applyFill="1" applyBorder="1" applyAlignment="1">
      <alignment horizontal="centerContinuous"/>
    </xf>
    <xf numFmtId="38" fontId="1" fillId="0" borderId="25" xfId="17" applyFont="1" applyFill="1" applyBorder="1" applyAlignment="1">
      <alignment horizontal="centerContinuous"/>
    </xf>
    <xf numFmtId="38" fontId="1" fillId="0" borderId="26" xfId="17" applyFont="1" applyFill="1" applyBorder="1" applyAlignment="1">
      <alignment horizontal="centerContinuous"/>
    </xf>
    <xf numFmtId="38" fontId="1" fillId="0" borderId="5" xfId="17" applyFont="1" applyFill="1" applyBorder="1" applyAlignment="1">
      <alignment horizontal="center"/>
    </xf>
    <xf numFmtId="38" fontId="1" fillId="0" borderId="4" xfId="17" applyFont="1" applyFill="1" applyBorder="1" applyAlignment="1">
      <alignment horizontal="center"/>
    </xf>
    <xf numFmtId="38" fontId="1" fillId="0" borderId="4" xfId="17" applyFont="1" applyFill="1" applyBorder="1" applyAlignment="1">
      <alignment horizontal="distributed"/>
    </xf>
    <xf numFmtId="38" fontId="1" fillId="0" borderId="21" xfId="17" applyFont="1" applyFill="1" applyBorder="1" applyAlignment="1">
      <alignment horizontal="center" vertical="center"/>
    </xf>
    <xf numFmtId="38" fontId="1" fillId="0" borderId="9" xfId="17" applyFont="1" applyFill="1" applyBorder="1" applyAlignment="1">
      <alignment horizontal="center" vertical="center"/>
    </xf>
    <xf numFmtId="38" fontId="1" fillId="0" borderId="13" xfId="17" applyFont="1" applyFill="1" applyBorder="1" applyAlignment="1">
      <alignment/>
    </xf>
    <xf numFmtId="38" fontId="1" fillId="0" borderId="14" xfId="17" applyFont="1" applyFill="1" applyBorder="1" applyAlignment="1">
      <alignment/>
    </xf>
    <xf numFmtId="38" fontId="1" fillId="0" borderId="12" xfId="17" applyFont="1" applyFill="1" applyBorder="1" applyAlignment="1">
      <alignment/>
    </xf>
    <xf numFmtId="38" fontId="1" fillId="0" borderId="12" xfId="17" applyFont="1" applyFill="1" applyBorder="1" applyAlignment="1">
      <alignment horizontal="center" vertical="center"/>
    </xf>
    <xf numFmtId="38" fontId="1" fillId="0" borderId="12" xfId="17" applyFont="1" applyFill="1" applyBorder="1" applyAlignment="1">
      <alignment horizontal="distributed"/>
    </xf>
    <xf numFmtId="38" fontId="1" fillId="0" borderId="17" xfId="17" applyFont="1" applyFill="1" applyBorder="1" applyAlignment="1">
      <alignment horizontal="center" vertical="center"/>
    </xf>
    <xf numFmtId="41" fontId="1" fillId="0" borderId="21" xfId="17" applyNumberFormat="1" applyFont="1" applyFill="1" applyBorder="1" applyAlignment="1">
      <alignment horizontal="right"/>
    </xf>
    <xf numFmtId="41" fontId="1" fillId="0" borderId="9" xfId="17" applyNumberFormat="1" applyFont="1" applyFill="1" applyBorder="1" applyAlignment="1">
      <alignment horizontal="right"/>
    </xf>
    <xf numFmtId="41" fontId="1" fillId="0" borderId="4" xfId="17" applyNumberFormat="1" applyFont="1" applyFill="1" applyBorder="1" applyAlignment="1">
      <alignment horizontal="right"/>
    </xf>
    <xf numFmtId="41" fontId="1" fillId="0" borderId="11" xfId="17" applyNumberFormat="1" applyFont="1" applyFill="1" applyBorder="1" applyAlignment="1">
      <alignment horizontal="right"/>
    </xf>
    <xf numFmtId="38" fontId="10" fillId="0" borderId="11" xfId="17" applyFont="1" applyBorder="1" applyAlignment="1">
      <alignment/>
    </xf>
    <xf numFmtId="41" fontId="10" fillId="0" borderId="4" xfId="17" applyNumberFormat="1" applyFont="1" applyFill="1" applyBorder="1" applyAlignment="1">
      <alignment horizontal="right"/>
    </xf>
    <xf numFmtId="41" fontId="10" fillId="0" borderId="11" xfId="17" applyNumberFormat="1" applyFont="1" applyFill="1" applyBorder="1" applyAlignment="1">
      <alignment horizontal="right"/>
    </xf>
    <xf numFmtId="38" fontId="10" fillId="0" borderId="4" xfId="17" applyFont="1" applyFill="1" applyBorder="1" applyAlignment="1">
      <alignment horizontal="center"/>
    </xf>
    <xf numFmtId="0" fontId="13" fillId="0" borderId="11" xfId="36" applyFont="1" applyFill="1" applyBorder="1">
      <alignment/>
      <protection/>
    </xf>
    <xf numFmtId="38" fontId="1" fillId="0" borderId="4" xfId="17" applyFont="1" applyFill="1" applyBorder="1" applyAlignment="1">
      <alignment/>
    </xf>
    <xf numFmtId="41" fontId="1" fillId="0" borderId="12" xfId="17" applyNumberFormat="1" applyFont="1" applyFill="1" applyBorder="1" applyAlignment="1">
      <alignment horizontal="right"/>
    </xf>
    <xf numFmtId="41" fontId="1" fillId="0" borderId="17" xfId="17" applyNumberFormat="1" applyFont="1" applyFill="1" applyBorder="1" applyAlignment="1">
      <alignment horizontal="right"/>
    </xf>
    <xf numFmtId="38" fontId="1" fillId="0" borderId="12" xfId="17" applyFont="1" applyFill="1" applyBorder="1" applyAlignment="1">
      <alignment horizontal="center"/>
    </xf>
    <xf numFmtId="38" fontId="1" fillId="0" borderId="0" xfId="17" applyFont="1" applyAlignment="1">
      <alignment horizontal="distributed" vertical="center" wrapText="1"/>
    </xf>
    <xf numFmtId="38" fontId="8" fillId="0" borderId="0" xfId="17" applyFont="1" applyFill="1" applyAlignment="1">
      <alignment/>
    </xf>
    <xf numFmtId="0" fontId="1" fillId="0" borderId="0" xfId="37" applyFont="1">
      <alignment/>
      <protection/>
    </xf>
    <xf numFmtId="0" fontId="7" fillId="0" borderId="0" xfId="37" applyFont="1" applyAlignment="1">
      <alignment/>
      <protection/>
    </xf>
    <xf numFmtId="0" fontId="1" fillId="0" borderId="0" xfId="37" applyFont="1" applyFill="1">
      <alignment/>
      <protection/>
    </xf>
    <xf numFmtId="0" fontId="1" fillId="0" borderId="0" xfId="37" applyFont="1" applyFill="1" applyAlignment="1">
      <alignment horizontal="centerContinuous"/>
      <protection/>
    </xf>
    <xf numFmtId="0" fontId="1" fillId="0" borderId="0" xfId="37" applyFont="1" applyAlignment="1">
      <alignment horizontal="centerContinuous"/>
      <protection/>
    </xf>
    <xf numFmtId="0" fontId="1" fillId="0" borderId="0" xfId="37" applyFont="1" applyAlignment="1">
      <alignment/>
      <protection/>
    </xf>
    <xf numFmtId="0" fontId="1" fillId="0" borderId="0" xfId="37" applyFont="1" applyBorder="1">
      <alignment/>
      <protection/>
    </xf>
    <xf numFmtId="0" fontId="1" fillId="0" borderId="0" xfId="37" applyFont="1" applyFill="1" applyBorder="1">
      <alignment/>
      <protection/>
    </xf>
    <xf numFmtId="0" fontId="1" fillId="0" borderId="0" xfId="37" applyFont="1" applyBorder="1" applyAlignment="1">
      <alignment horizontal="centerContinuous"/>
      <protection/>
    </xf>
    <xf numFmtId="0" fontId="1" fillId="0" borderId="0" xfId="37" applyFont="1" applyBorder="1" applyAlignment="1">
      <alignment horizontal="right"/>
      <protection/>
    </xf>
    <xf numFmtId="0" fontId="1" fillId="0" borderId="0" xfId="37" applyFont="1" applyAlignment="1">
      <alignment vertical="center"/>
      <protection/>
    </xf>
    <xf numFmtId="0" fontId="1" fillId="0" borderId="21" xfId="37" applyFont="1" applyFill="1" applyBorder="1" applyAlignment="1">
      <alignment horizontal="distributed" vertical="center"/>
      <protection/>
    </xf>
    <xf numFmtId="0" fontId="1" fillId="0" borderId="8" xfId="37" applyFont="1" applyBorder="1" applyAlignment="1">
      <alignment horizontal="distributed" vertical="center"/>
      <protection/>
    </xf>
    <xf numFmtId="0" fontId="1" fillId="0" borderId="12" xfId="37" applyFont="1" applyFill="1" applyBorder="1" applyAlignment="1">
      <alignment horizontal="distributed" vertical="center"/>
      <protection/>
    </xf>
    <xf numFmtId="0" fontId="1" fillId="0" borderId="13" xfId="37" applyFont="1" applyBorder="1" applyAlignment="1">
      <alignment horizontal="distributed" vertical="center"/>
      <protection/>
    </xf>
    <xf numFmtId="0" fontId="1" fillId="0" borderId="5" xfId="37" applyFont="1" applyBorder="1" applyAlignment="1">
      <alignment horizontal="distributed" vertical="center"/>
      <protection/>
    </xf>
    <xf numFmtId="0" fontId="1" fillId="0" borderId="11" xfId="37" applyFont="1" applyBorder="1" applyAlignment="1">
      <alignment horizontal="distributed" vertical="center"/>
      <protection/>
    </xf>
    <xf numFmtId="196" fontId="1" fillId="0" borderId="5" xfId="17" applyNumberFormat="1" applyFont="1" applyFill="1" applyBorder="1" applyAlignment="1">
      <alignment horizontal="right" vertical="center"/>
    </xf>
    <xf numFmtId="196" fontId="1" fillId="0" borderId="6" xfId="17" applyNumberFormat="1" applyFont="1" applyFill="1" applyBorder="1" applyAlignment="1">
      <alignment horizontal="right" vertical="center"/>
    </xf>
    <xf numFmtId="196" fontId="1" fillId="0" borderId="6" xfId="17" applyNumberFormat="1" applyFont="1" applyBorder="1" applyAlignment="1">
      <alignment vertical="center"/>
    </xf>
    <xf numFmtId="196" fontId="1" fillId="0" borderId="9" xfId="17" applyNumberFormat="1" applyFont="1" applyBorder="1" applyAlignment="1">
      <alignment vertical="center"/>
    </xf>
    <xf numFmtId="196" fontId="1" fillId="0" borderId="5" xfId="17" applyNumberFormat="1" applyFont="1" applyFill="1" applyBorder="1" applyAlignment="1">
      <alignment vertical="center"/>
    </xf>
    <xf numFmtId="196" fontId="1" fillId="0" borderId="0" xfId="17" applyNumberFormat="1" applyFont="1" applyFill="1" applyBorder="1" applyAlignment="1">
      <alignment vertical="center"/>
    </xf>
    <xf numFmtId="196" fontId="1" fillId="0" borderId="0" xfId="17" applyNumberFormat="1" applyFont="1" applyBorder="1" applyAlignment="1">
      <alignment vertical="center"/>
    </xf>
    <xf numFmtId="196" fontId="1" fillId="0" borderId="11" xfId="17" applyNumberFormat="1" applyFont="1" applyBorder="1" applyAlignment="1">
      <alignment vertical="center"/>
    </xf>
    <xf numFmtId="0" fontId="8" fillId="0" borderId="0" xfId="37" applyFont="1" applyAlignment="1">
      <alignment vertical="center"/>
      <protection/>
    </xf>
    <xf numFmtId="0" fontId="10" fillId="0" borderId="11" xfId="37" applyFont="1" applyBorder="1" applyAlignment="1">
      <alignment horizontal="distributed" vertical="center"/>
      <protection/>
    </xf>
    <xf numFmtId="196" fontId="10" fillId="0" borderId="5" xfId="17" applyNumberFormat="1" applyFont="1" applyFill="1" applyBorder="1" applyAlignment="1">
      <alignment vertical="center"/>
    </xf>
    <xf numFmtId="196" fontId="10" fillId="0" borderId="0" xfId="17" applyNumberFormat="1" applyFont="1" applyFill="1" applyBorder="1" applyAlignment="1">
      <alignment vertical="center"/>
    </xf>
    <xf numFmtId="196" fontId="10" fillId="0" borderId="0" xfId="17" applyNumberFormat="1" applyFont="1" applyBorder="1" applyAlignment="1">
      <alignment vertical="center"/>
    </xf>
    <xf numFmtId="196" fontId="10" fillId="0" borderId="11" xfId="17" applyNumberFormat="1" applyFont="1" applyBorder="1" applyAlignment="1">
      <alignment vertical="center"/>
    </xf>
    <xf numFmtId="0" fontId="8" fillId="0" borderId="5" xfId="37" applyFont="1" applyBorder="1" applyAlignment="1">
      <alignment horizontal="distributed" vertical="center"/>
      <protection/>
    </xf>
    <xf numFmtId="196" fontId="8" fillId="0" borderId="5" xfId="17" applyNumberFormat="1" applyFont="1" applyFill="1" applyBorder="1" applyAlignment="1">
      <alignment vertical="center"/>
    </xf>
    <xf numFmtId="196" fontId="8" fillId="0" borderId="0" xfId="17" applyNumberFormat="1" applyFont="1" applyFill="1" applyBorder="1" applyAlignment="1">
      <alignment vertical="center"/>
    </xf>
    <xf numFmtId="196" fontId="8" fillId="0" borderId="0" xfId="17" applyNumberFormat="1" applyFont="1" applyBorder="1" applyAlignment="1">
      <alignment vertical="center"/>
    </xf>
    <xf numFmtId="196" fontId="8" fillId="0" borderId="11" xfId="17" applyNumberFormat="1" applyFont="1" applyBorder="1" applyAlignment="1">
      <alignment vertical="center"/>
    </xf>
    <xf numFmtId="0" fontId="1" fillId="0" borderId="5" xfId="37" applyFont="1" applyBorder="1" applyAlignment="1">
      <alignment vertical="center"/>
      <protection/>
    </xf>
    <xf numFmtId="0" fontId="1" fillId="0" borderId="11" xfId="37" applyFont="1" applyBorder="1" applyAlignment="1">
      <alignment horizontal="center" vertical="center"/>
      <protection/>
    </xf>
    <xf numFmtId="196" fontId="9" fillId="0" borderId="0" xfId="17" applyNumberFormat="1" applyFont="1" applyFill="1" applyBorder="1" applyAlignment="1">
      <alignment vertical="center"/>
    </xf>
    <xf numFmtId="196" fontId="1" fillId="0" borderId="0" xfId="17" applyNumberFormat="1" applyFont="1" applyFill="1" applyBorder="1" applyAlignment="1">
      <alignment horizontal="right" vertical="center"/>
    </xf>
    <xf numFmtId="196" fontId="1" fillId="0" borderId="0" xfId="17" applyNumberFormat="1" applyFont="1" applyBorder="1" applyAlignment="1">
      <alignment horizontal="right" vertical="center"/>
    </xf>
    <xf numFmtId="196" fontId="1" fillId="0" borderId="11" xfId="17" applyNumberFormat="1" applyFont="1" applyBorder="1" applyAlignment="1">
      <alignment horizontal="right" vertical="center"/>
    </xf>
    <xf numFmtId="196" fontId="1" fillId="0" borderId="5" xfId="37" applyNumberFormat="1" applyFont="1" applyFill="1" applyBorder="1" applyAlignment="1">
      <alignment horizontal="right" vertical="center"/>
      <protection/>
    </xf>
    <xf numFmtId="196" fontId="1" fillId="0" borderId="0" xfId="37" applyNumberFormat="1" applyFont="1" applyFill="1" applyBorder="1" applyAlignment="1">
      <alignment horizontal="right" vertical="center"/>
      <protection/>
    </xf>
    <xf numFmtId="196" fontId="1" fillId="0" borderId="0" xfId="37" applyNumberFormat="1" applyFont="1" applyBorder="1" applyAlignment="1">
      <alignment horizontal="right" vertical="center"/>
      <protection/>
    </xf>
    <xf numFmtId="196" fontId="1" fillId="0" borderId="11" xfId="37" applyNumberFormat="1" applyFont="1" applyBorder="1" applyAlignment="1">
      <alignment horizontal="right" vertical="center"/>
      <protection/>
    </xf>
    <xf numFmtId="196" fontId="1" fillId="0" borderId="0" xfId="17" applyNumberFormat="1" applyFont="1" applyBorder="1" applyAlignment="1">
      <alignment horizontal="center" vertical="center"/>
    </xf>
    <xf numFmtId="196" fontId="1" fillId="0" borderId="11" xfId="17" applyNumberFormat="1" applyFont="1" applyBorder="1" applyAlignment="1">
      <alignment horizontal="center" vertical="center"/>
    </xf>
    <xf numFmtId="0" fontId="1" fillId="0" borderId="13" xfId="37" applyFont="1" applyBorder="1" applyAlignment="1">
      <alignment vertical="center"/>
      <protection/>
    </xf>
    <xf numFmtId="0" fontId="1" fillId="0" borderId="17" xfId="37" applyFont="1" applyBorder="1" applyAlignment="1">
      <alignment horizontal="distributed" vertical="center"/>
      <protection/>
    </xf>
    <xf numFmtId="196" fontId="1" fillId="0" borderId="13" xfId="17" applyNumberFormat="1" applyFont="1" applyFill="1" applyBorder="1" applyAlignment="1">
      <alignment horizontal="right" vertical="center"/>
    </xf>
    <xf numFmtId="196" fontId="1" fillId="0" borderId="14" xfId="17" applyNumberFormat="1" applyFont="1" applyFill="1" applyBorder="1" applyAlignment="1">
      <alignment horizontal="right" vertical="center"/>
    </xf>
    <xf numFmtId="196" fontId="1" fillId="0" borderId="14" xfId="17" applyNumberFormat="1" applyFont="1" applyBorder="1" applyAlignment="1">
      <alignment horizontal="right" vertical="center"/>
    </xf>
    <xf numFmtId="196" fontId="1" fillId="0" borderId="14" xfId="17" applyNumberFormat="1" applyFont="1" applyBorder="1" applyAlignment="1">
      <alignment horizontal="center" vertical="center"/>
    </xf>
    <xf numFmtId="196" fontId="1" fillId="0" borderId="17" xfId="17" applyNumberFormat="1" applyFont="1" applyBorder="1" applyAlignment="1">
      <alignment horizontal="right" vertical="center"/>
    </xf>
    <xf numFmtId="0" fontId="1" fillId="0" borderId="0" xfId="38" applyFont="1" applyAlignment="1">
      <alignment vertical="center"/>
      <protection/>
    </xf>
    <xf numFmtId="0" fontId="7" fillId="0" borderId="0" xfId="38" applyFont="1" applyAlignment="1">
      <alignment vertical="center"/>
      <protection/>
    </xf>
    <xf numFmtId="0" fontId="1" fillId="0" borderId="0" xfId="38" applyFont="1" applyFill="1" applyAlignment="1">
      <alignment vertical="center"/>
      <protection/>
    </xf>
    <xf numFmtId="0" fontId="1" fillId="0" borderId="0" xfId="38" applyFont="1" applyAlignment="1">
      <alignment horizontal="right" vertical="center"/>
      <protection/>
    </xf>
    <xf numFmtId="0" fontId="1" fillId="0" borderId="0" xfId="38" applyFont="1" applyBorder="1" applyAlignment="1">
      <alignment vertical="center"/>
      <protection/>
    </xf>
    <xf numFmtId="0" fontId="10" fillId="0" borderId="0" xfId="38" applyFont="1" applyAlignment="1">
      <alignment vertical="center"/>
      <protection/>
    </xf>
    <xf numFmtId="41" fontId="10" fillId="0" borderId="8" xfId="38" applyNumberFormat="1" applyFont="1" applyBorder="1" applyAlignment="1">
      <alignment vertical="center"/>
      <protection/>
    </xf>
    <xf numFmtId="191" fontId="10" fillId="0" borderId="6" xfId="38" applyNumberFormat="1" applyFont="1" applyBorder="1" applyAlignment="1">
      <alignment vertical="center"/>
      <protection/>
    </xf>
    <xf numFmtId="41" fontId="10" fillId="0" borderId="6" xfId="38" applyNumberFormat="1" applyFont="1" applyBorder="1" applyAlignment="1">
      <alignment vertical="center"/>
      <protection/>
    </xf>
    <xf numFmtId="180" fontId="10" fillId="0" borderId="6" xfId="38" applyNumberFormat="1" applyFont="1" applyBorder="1" applyAlignment="1">
      <alignment vertical="center"/>
      <protection/>
    </xf>
    <xf numFmtId="183" fontId="10" fillId="0" borderId="9" xfId="38" applyNumberFormat="1" applyFont="1" applyBorder="1" applyAlignment="1">
      <alignment vertical="center"/>
      <protection/>
    </xf>
    <xf numFmtId="0" fontId="1" fillId="0" borderId="5" xfId="38" applyFont="1" applyBorder="1" applyAlignment="1">
      <alignment vertical="center"/>
      <protection/>
    </xf>
    <xf numFmtId="0" fontId="1" fillId="0" borderId="11" xfId="38" applyFont="1" applyBorder="1" applyAlignment="1">
      <alignment vertical="center"/>
      <protection/>
    </xf>
    <xf numFmtId="41" fontId="1" fillId="0" borderId="5" xfId="38" applyNumberFormat="1" applyFont="1" applyBorder="1" applyAlignment="1">
      <alignment vertical="center"/>
      <protection/>
    </xf>
    <xf numFmtId="191" fontId="1" fillId="0" borderId="0" xfId="38" applyNumberFormat="1" applyFont="1" applyBorder="1" applyAlignment="1">
      <alignment vertical="center"/>
      <protection/>
    </xf>
    <xf numFmtId="41" fontId="1" fillId="0" borderId="0" xfId="38" applyNumberFormat="1" applyFont="1" applyBorder="1" applyAlignment="1">
      <alignment vertical="center"/>
      <protection/>
    </xf>
    <xf numFmtId="180" fontId="1" fillId="0" borderId="0" xfId="38" applyNumberFormat="1" applyFont="1" applyBorder="1" applyAlignment="1">
      <alignment vertical="center"/>
      <protection/>
    </xf>
    <xf numFmtId="183" fontId="1" fillId="0" borderId="11" xfId="38" applyNumberFormat="1" applyFont="1" applyBorder="1" applyAlignment="1">
      <alignment vertical="center"/>
      <protection/>
    </xf>
    <xf numFmtId="0" fontId="1" fillId="0" borderId="0" xfId="38" applyFont="1" applyBorder="1" applyAlignment="1">
      <alignment horizontal="distributed" vertical="center"/>
      <protection/>
    </xf>
    <xf numFmtId="0" fontId="1" fillId="0" borderId="11" xfId="38" applyFont="1" applyBorder="1" applyAlignment="1">
      <alignment horizontal="distributed" vertical="center"/>
      <protection/>
    </xf>
    <xf numFmtId="189" fontId="1" fillId="0" borderId="0" xfId="38" applyNumberFormat="1" applyFont="1" applyBorder="1" applyAlignment="1">
      <alignment vertical="center"/>
      <protection/>
    </xf>
    <xf numFmtId="0" fontId="0" fillId="0" borderId="11" xfId="38" applyBorder="1" applyAlignment="1">
      <alignment vertical="center"/>
      <protection/>
    </xf>
    <xf numFmtId="189" fontId="1" fillId="0" borderId="0" xfId="17" applyNumberFormat="1" applyFont="1" applyBorder="1" applyAlignment="1">
      <alignment vertical="center"/>
    </xf>
    <xf numFmtId="41" fontId="1" fillId="0" borderId="0" xfId="17" applyNumberFormat="1" applyFont="1" applyBorder="1" applyAlignment="1">
      <alignment vertical="center"/>
    </xf>
    <xf numFmtId="180" fontId="1" fillId="0" borderId="0" xfId="17" applyNumberFormat="1" applyFont="1" applyBorder="1" applyAlignment="1">
      <alignment vertical="center"/>
    </xf>
    <xf numFmtId="0" fontId="1" fillId="0" borderId="11" xfId="38" applyFont="1" applyBorder="1" applyAlignment="1">
      <alignment horizontal="center" vertical="center"/>
      <protection/>
    </xf>
    <xf numFmtId="0" fontId="1" fillId="0" borderId="13" xfId="38" applyFont="1" applyBorder="1" applyAlignment="1">
      <alignment vertical="center"/>
      <protection/>
    </xf>
    <xf numFmtId="0" fontId="1" fillId="0" borderId="14" xfId="38" applyFont="1" applyBorder="1" applyAlignment="1">
      <alignment horizontal="distributed" vertical="center"/>
      <protection/>
    </xf>
    <xf numFmtId="0" fontId="1" fillId="0" borderId="17" xfId="38" applyFont="1" applyBorder="1" applyAlignment="1">
      <alignment horizontal="distributed" vertical="center"/>
      <protection/>
    </xf>
    <xf numFmtId="189" fontId="1" fillId="0" borderId="14" xfId="17" applyNumberFormat="1" applyFont="1" applyBorder="1" applyAlignment="1">
      <alignment vertical="center"/>
    </xf>
    <xf numFmtId="41" fontId="1" fillId="0" borderId="14" xfId="17" applyNumberFormat="1" applyFont="1" applyBorder="1" applyAlignment="1">
      <alignment vertical="center"/>
    </xf>
    <xf numFmtId="180" fontId="1" fillId="0" borderId="14" xfId="17" applyNumberFormat="1" applyFont="1" applyBorder="1" applyAlignment="1">
      <alignment vertical="center"/>
    </xf>
    <xf numFmtId="0" fontId="1" fillId="0" borderId="0" xfId="38" applyFont="1" applyFill="1" applyBorder="1" applyAlignment="1">
      <alignment vertical="center"/>
      <protection/>
    </xf>
    <xf numFmtId="191" fontId="1" fillId="0" borderId="0" xfId="38" applyNumberFormat="1" applyFont="1" applyAlignment="1">
      <alignment vertical="center"/>
      <protection/>
    </xf>
    <xf numFmtId="0" fontId="1" fillId="0" borderId="0" xfId="39" applyFont="1">
      <alignment/>
      <protection/>
    </xf>
    <xf numFmtId="0" fontId="7" fillId="0" borderId="0" xfId="39" applyFont="1" applyAlignment="1">
      <alignment horizontal="left"/>
      <protection/>
    </xf>
    <xf numFmtId="0" fontId="1" fillId="0" borderId="0" xfId="39" applyFont="1" applyAlignment="1">
      <alignment horizontal="centerContinuous"/>
      <protection/>
    </xf>
    <xf numFmtId="0" fontId="1" fillId="0" borderId="0" xfId="39" applyFont="1" applyBorder="1" applyAlignment="1">
      <alignment horizontal="right"/>
      <protection/>
    </xf>
    <xf numFmtId="0" fontId="1" fillId="0" borderId="0" xfId="39" applyFont="1" applyBorder="1">
      <alignment/>
      <protection/>
    </xf>
    <xf numFmtId="0" fontId="1" fillId="0" borderId="22" xfId="39" applyFont="1" applyBorder="1" applyAlignment="1">
      <alignment horizontal="center"/>
      <protection/>
    </xf>
    <xf numFmtId="0" fontId="1" fillId="0" borderId="29" xfId="39" applyFont="1" applyBorder="1" applyAlignment="1">
      <alignment horizontal="centerContinuous" vertical="center"/>
      <protection/>
    </xf>
    <xf numFmtId="0" fontId="1" fillId="0" borderId="18" xfId="39" applyFont="1" applyBorder="1" applyAlignment="1">
      <alignment horizontal="centerContinuous" vertical="center"/>
      <protection/>
    </xf>
    <xf numFmtId="0" fontId="1" fillId="0" borderId="22" xfId="39" applyFont="1" applyBorder="1" applyAlignment="1">
      <alignment vertical="center"/>
      <protection/>
    </xf>
    <xf numFmtId="0" fontId="1" fillId="0" borderId="22" xfId="39" applyFont="1" applyBorder="1" applyAlignment="1">
      <alignment horizontal="center" vertical="center"/>
      <protection/>
    </xf>
    <xf numFmtId="0" fontId="1" fillId="0" borderId="4" xfId="39" applyFont="1" applyBorder="1" applyAlignment="1">
      <alignment horizontal="center" vertical="center"/>
      <protection/>
    </xf>
    <xf numFmtId="0" fontId="1" fillId="0" borderId="21" xfId="39" applyFont="1" applyBorder="1" applyAlignment="1">
      <alignment horizontal="center" vertical="center"/>
      <protection/>
    </xf>
    <xf numFmtId="0" fontId="1" fillId="0" borderId="11" xfId="39" applyFont="1" applyBorder="1" applyAlignment="1">
      <alignment horizontal="center" vertical="center"/>
      <protection/>
    </xf>
    <xf numFmtId="0" fontId="1" fillId="0" borderId="12" xfId="39" applyFont="1" applyBorder="1" applyAlignment="1">
      <alignment horizontal="center" vertical="center"/>
      <protection/>
    </xf>
    <xf numFmtId="0" fontId="1" fillId="0" borderId="17" xfId="39" applyFont="1" applyBorder="1" applyAlignment="1">
      <alignment horizontal="center" vertical="center"/>
      <protection/>
    </xf>
    <xf numFmtId="0" fontId="1" fillId="0" borderId="12" xfId="39" applyFont="1" applyBorder="1" applyAlignment="1">
      <alignment horizontal="center"/>
      <protection/>
    </xf>
    <xf numFmtId="0" fontId="1" fillId="0" borderId="20" xfId="39" applyFont="1" applyBorder="1" applyAlignment="1">
      <alignment horizontal="center" vertical="center"/>
      <protection/>
    </xf>
    <xf numFmtId="0" fontId="1" fillId="0" borderId="12" xfId="39" applyFont="1" applyBorder="1" applyAlignment="1">
      <alignment vertical="center"/>
      <protection/>
    </xf>
    <xf numFmtId="0" fontId="1" fillId="0" borderId="20" xfId="39" applyFont="1" applyBorder="1" applyAlignment="1">
      <alignment horizontal="center"/>
      <protection/>
    </xf>
    <xf numFmtId="0" fontId="9" fillId="0" borderId="0" xfId="39" applyFont="1" applyBorder="1">
      <alignment/>
      <protection/>
    </xf>
    <xf numFmtId="0" fontId="9" fillId="0" borderId="4" xfId="39" applyFont="1" applyBorder="1" applyAlignment="1">
      <alignment horizontal="distributed"/>
      <protection/>
    </xf>
    <xf numFmtId="0" fontId="9" fillId="0" borderId="0" xfId="39" applyFont="1" applyFill="1" applyBorder="1">
      <alignment/>
      <protection/>
    </xf>
    <xf numFmtId="0" fontId="9" fillId="0" borderId="6" xfId="39" applyFont="1" applyFill="1" applyBorder="1">
      <alignment/>
      <protection/>
    </xf>
    <xf numFmtId="0" fontId="9" fillId="0" borderId="11" xfId="39" applyFont="1" applyFill="1" applyBorder="1">
      <alignment/>
      <protection/>
    </xf>
    <xf numFmtId="0" fontId="9" fillId="0" borderId="0" xfId="39" applyFont="1">
      <alignment/>
      <protection/>
    </xf>
    <xf numFmtId="0" fontId="1" fillId="0" borderId="4" xfId="39" applyFont="1" applyBorder="1" applyAlignment="1">
      <alignment horizontal="center"/>
      <protection/>
    </xf>
    <xf numFmtId="0" fontId="1" fillId="0" borderId="0" xfId="39" applyFont="1" applyFill="1" applyBorder="1">
      <alignment/>
      <protection/>
    </xf>
    <xf numFmtId="0" fontId="1" fillId="0" borderId="11" xfId="39" applyFont="1" applyFill="1" applyBorder="1">
      <alignment/>
      <protection/>
    </xf>
    <xf numFmtId="0" fontId="1" fillId="0" borderId="4" xfId="39" applyFont="1" applyBorder="1" applyAlignment="1">
      <alignment horizontal="distributed"/>
      <protection/>
    </xf>
    <xf numFmtId="0" fontId="1" fillId="0" borderId="0" xfId="39" applyFont="1" applyFill="1" applyBorder="1" applyAlignment="1">
      <alignment horizontal="right"/>
      <protection/>
    </xf>
    <xf numFmtId="0" fontId="1" fillId="0" borderId="11" xfId="39" applyFont="1" applyFill="1" applyBorder="1" applyAlignment="1">
      <alignment horizontal="right"/>
      <protection/>
    </xf>
    <xf numFmtId="0" fontId="1" fillId="0" borderId="12" xfId="39" applyFont="1" applyBorder="1" applyAlignment="1">
      <alignment horizontal="distributed"/>
      <protection/>
    </xf>
    <xf numFmtId="0" fontId="1" fillId="0" borderId="14" xfId="39" applyFont="1" applyFill="1" applyBorder="1" applyAlignment="1">
      <alignment horizontal="right"/>
      <protection/>
    </xf>
    <xf numFmtId="0" fontId="1" fillId="0" borderId="14" xfId="39" applyFont="1" applyFill="1" applyBorder="1">
      <alignment/>
      <protection/>
    </xf>
    <xf numFmtId="0" fontId="1" fillId="0" borderId="17" xfId="39" applyFont="1" applyFill="1" applyBorder="1" applyAlignment="1">
      <alignment horizontal="right"/>
      <protection/>
    </xf>
    <xf numFmtId="38" fontId="21" fillId="0" borderId="0" xfId="17" applyFont="1" applyAlignment="1">
      <alignment horizontal="right" vertical="center"/>
    </xf>
    <xf numFmtId="38" fontId="1" fillId="0" borderId="27" xfId="17" applyFont="1" applyBorder="1" applyAlignment="1">
      <alignment horizontal="center" vertical="center"/>
    </xf>
    <xf numFmtId="38" fontId="10" fillId="0" borderId="21" xfId="17" applyFont="1" applyBorder="1" applyAlignment="1">
      <alignment vertical="center"/>
    </xf>
    <xf numFmtId="38" fontId="10" fillId="0" borderId="30" xfId="17" applyFont="1" applyBorder="1" applyAlignment="1">
      <alignment vertical="center"/>
    </xf>
    <xf numFmtId="38" fontId="10" fillId="0" borderId="11" xfId="17" applyFont="1" applyBorder="1" applyAlignment="1">
      <alignment horizontal="distributed" vertical="center"/>
    </xf>
    <xf numFmtId="38" fontId="10" fillId="0" borderId="4" xfId="17" applyFont="1" applyBorder="1" applyAlignment="1">
      <alignment vertical="center"/>
    </xf>
    <xf numFmtId="38" fontId="1" fillId="0" borderId="5" xfId="17" applyFont="1" applyBorder="1" applyAlignment="1">
      <alignment horizontal="left" vertical="center"/>
    </xf>
    <xf numFmtId="38" fontId="1" fillId="0" borderId="30" xfId="17" applyFont="1" applyBorder="1" applyAlignment="1">
      <alignment vertical="center"/>
    </xf>
    <xf numFmtId="0" fontId="1" fillId="0" borderId="11" xfId="40" applyFont="1" applyBorder="1" applyAlignment="1">
      <alignment horizontal="distributed" vertical="center"/>
      <protection/>
    </xf>
    <xf numFmtId="0" fontId="1" fillId="0" borderId="0" xfId="40" applyFont="1" applyBorder="1" applyAlignment="1">
      <alignment horizontal="left" vertical="center"/>
      <protection/>
    </xf>
    <xf numFmtId="0" fontId="1" fillId="0" borderId="0" xfId="40" applyFont="1" applyBorder="1" applyAlignment="1">
      <alignment vertical="center"/>
      <protection/>
    </xf>
    <xf numFmtId="38" fontId="1" fillId="0" borderId="4" xfId="17" applyFont="1" applyBorder="1" applyAlignment="1">
      <alignment horizontal="right" vertical="center"/>
    </xf>
    <xf numFmtId="38" fontId="1" fillId="0" borderId="0" xfId="17" applyFont="1" applyBorder="1" applyAlignment="1">
      <alignment horizontal="center" vertical="center"/>
    </xf>
    <xf numFmtId="38" fontId="1" fillId="0" borderId="11" xfId="17" applyFont="1" applyBorder="1" applyAlignment="1">
      <alignment horizontal="center" vertical="center"/>
    </xf>
    <xf numFmtId="0" fontId="1" fillId="0" borderId="5" xfId="40" applyFont="1" applyBorder="1" applyAlignment="1">
      <alignment vertical="center"/>
      <protection/>
    </xf>
    <xf numFmtId="38" fontId="1" fillId="0" borderId="11" xfId="17" applyFont="1" applyBorder="1" applyAlignment="1">
      <alignment horizontal="left" vertical="center"/>
    </xf>
    <xf numFmtId="0" fontId="1" fillId="0" borderId="0" xfId="40" applyFont="1" applyBorder="1" applyAlignment="1">
      <alignment horizontal="right" vertical="center"/>
      <protection/>
    </xf>
    <xf numFmtId="0" fontId="1" fillId="0" borderId="11" xfId="40" applyFont="1" applyBorder="1" applyAlignment="1">
      <alignment horizontal="left" vertical="center"/>
      <protection/>
    </xf>
    <xf numFmtId="0" fontId="1" fillId="0" borderId="13" xfId="40" applyFont="1" applyBorder="1" applyAlignment="1">
      <alignment vertical="center"/>
      <protection/>
    </xf>
    <xf numFmtId="38" fontId="1" fillId="0" borderId="12" xfId="17" applyFont="1" applyBorder="1" applyAlignment="1">
      <alignment vertical="center"/>
    </xf>
    <xf numFmtId="38" fontId="1" fillId="0" borderId="31" xfId="17" applyFont="1" applyBorder="1" applyAlignment="1">
      <alignment vertical="center"/>
    </xf>
    <xf numFmtId="0" fontId="1" fillId="0" borderId="14" xfId="40" applyFont="1" applyBorder="1" applyAlignment="1">
      <alignment vertical="center"/>
      <protection/>
    </xf>
    <xf numFmtId="0" fontId="1" fillId="0" borderId="17" xfId="40" applyFont="1" applyBorder="1" applyAlignment="1">
      <alignment horizontal="distributed" vertical="center"/>
      <protection/>
    </xf>
    <xf numFmtId="38" fontId="10" fillId="0" borderId="32" xfId="17" applyFont="1" applyBorder="1" applyAlignment="1">
      <alignment vertical="center"/>
    </xf>
    <xf numFmtId="0" fontId="1" fillId="0" borderId="11" xfId="41" applyFont="1" applyBorder="1" applyAlignment="1">
      <alignment horizontal="distributed" vertical="center"/>
      <protection/>
    </xf>
    <xf numFmtId="0" fontId="1" fillId="0" borderId="0" xfId="41" applyFont="1" applyBorder="1" applyAlignment="1">
      <alignment horizontal="left" vertical="center"/>
      <protection/>
    </xf>
    <xf numFmtId="0" fontId="1" fillId="0" borderId="0" xfId="41" applyFont="1" applyBorder="1" applyAlignment="1">
      <alignment vertical="center"/>
      <protection/>
    </xf>
    <xf numFmtId="207" fontId="1" fillId="0" borderId="4" xfId="17" applyNumberFormat="1" applyFont="1" applyBorder="1" applyAlignment="1">
      <alignment vertical="center"/>
    </xf>
    <xf numFmtId="0" fontId="1" fillId="0" borderId="5" xfId="41" applyFont="1" applyBorder="1" applyAlignment="1">
      <alignment vertical="center"/>
      <protection/>
    </xf>
    <xf numFmtId="0" fontId="1" fillId="0" borderId="0" xfId="41" applyFont="1" applyBorder="1" applyAlignment="1">
      <alignment horizontal="right" vertical="center"/>
      <protection/>
    </xf>
    <xf numFmtId="0" fontId="1" fillId="0" borderId="11" xfId="41" applyFont="1" applyBorder="1" applyAlignment="1">
      <alignment horizontal="left" vertical="center"/>
      <protection/>
    </xf>
    <xf numFmtId="0" fontId="1" fillId="0" borderId="13" xfId="41" applyFont="1" applyBorder="1" applyAlignment="1">
      <alignment vertical="center"/>
      <protection/>
    </xf>
    <xf numFmtId="0" fontId="1" fillId="0" borderId="14" xfId="41" applyFont="1" applyBorder="1" applyAlignment="1">
      <alignment vertical="center"/>
      <protection/>
    </xf>
    <xf numFmtId="0" fontId="1" fillId="0" borderId="17" xfId="41" applyFont="1" applyBorder="1" applyAlignment="1">
      <alignment horizontal="distributed" vertical="center"/>
      <protection/>
    </xf>
    <xf numFmtId="0" fontId="1" fillId="0" borderId="0" xfId="42" applyFont="1">
      <alignment/>
      <protection/>
    </xf>
    <xf numFmtId="0" fontId="7" fillId="0" borderId="0" xfId="42" applyFont="1">
      <alignment/>
      <protection/>
    </xf>
    <xf numFmtId="0" fontId="8" fillId="0" borderId="0" xfId="42" applyFont="1" applyAlignment="1">
      <alignment horizontal="right"/>
      <protection/>
    </xf>
    <xf numFmtId="0" fontId="1" fillId="0" borderId="0" xfId="42" applyFont="1" applyAlignment="1">
      <alignment vertical="center"/>
      <protection/>
    </xf>
    <xf numFmtId="0" fontId="1" fillId="0" borderId="29" xfId="42" applyFont="1" applyBorder="1" applyAlignment="1">
      <alignment horizontal="centerContinuous" vertical="center"/>
      <protection/>
    </xf>
    <xf numFmtId="0" fontId="1" fillId="0" borderId="18" xfId="42" applyFont="1" applyBorder="1" applyAlignment="1">
      <alignment horizontal="centerContinuous" vertical="center"/>
      <protection/>
    </xf>
    <xf numFmtId="0" fontId="1" fillId="0" borderId="17" xfId="42" applyFont="1" applyBorder="1" applyAlignment="1">
      <alignment horizontal="center" vertical="center"/>
      <protection/>
    </xf>
    <xf numFmtId="0" fontId="1" fillId="0" borderId="12" xfId="42" applyFont="1" applyBorder="1" applyAlignment="1">
      <alignment horizontal="center" vertical="center"/>
      <protection/>
    </xf>
    <xf numFmtId="0" fontId="10" fillId="0" borderId="0" xfId="42" applyFont="1" applyAlignment="1">
      <alignment vertical="center"/>
      <protection/>
    </xf>
    <xf numFmtId="3" fontId="10" fillId="0" borderId="0" xfId="42" applyNumberFormat="1" applyFont="1" applyBorder="1" applyAlignment="1">
      <alignment vertical="center"/>
      <protection/>
    </xf>
    <xf numFmtId="187" fontId="10" fillId="0" borderId="6" xfId="42" applyNumberFormat="1" applyFont="1" applyBorder="1" applyAlignment="1">
      <alignment vertical="center"/>
      <protection/>
    </xf>
    <xf numFmtId="3" fontId="10" fillId="0" borderId="6" xfId="42" applyNumberFormat="1" applyFont="1" applyBorder="1" applyAlignment="1">
      <alignment vertical="center"/>
      <protection/>
    </xf>
    <xf numFmtId="187" fontId="10" fillId="0" borderId="11" xfId="42" applyNumberFormat="1" applyFont="1" applyBorder="1" applyAlignment="1">
      <alignment vertical="center"/>
      <protection/>
    </xf>
    <xf numFmtId="0" fontId="1" fillId="0" borderId="5" xfId="42" applyFont="1" applyFill="1" applyBorder="1">
      <alignment/>
      <protection/>
    </xf>
    <xf numFmtId="0" fontId="1" fillId="0" borderId="11" xfId="42" applyFont="1" applyFill="1" applyBorder="1">
      <alignment/>
      <protection/>
    </xf>
    <xf numFmtId="3" fontId="1" fillId="0" borderId="0" xfId="42" applyNumberFormat="1" applyFont="1" applyBorder="1">
      <alignment/>
      <protection/>
    </xf>
    <xf numFmtId="203" fontId="1" fillId="0" borderId="0" xfId="42" applyNumberFormat="1" applyFont="1" applyBorder="1">
      <alignment/>
      <protection/>
    </xf>
    <xf numFmtId="203" fontId="1" fillId="0" borderId="11" xfId="42" applyNumberFormat="1" applyFont="1" applyBorder="1">
      <alignment/>
      <protection/>
    </xf>
    <xf numFmtId="0" fontId="1" fillId="0" borderId="5" xfId="42" applyFont="1" applyFill="1" applyBorder="1" applyAlignment="1">
      <alignment vertical="center"/>
      <protection/>
    </xf>
    <xf numFmtId="0" fontId="1" fillId="0" borderId="11" xfId="42" applyFont="1" applyFill="1" applyBorder="1" applyAlignment="1">
      <alignment horizontal="distributed" vertical="center"/>
      <protection/>
    </xf>
    <xf numFmtId="3" fontId="1" fillId="0" borderId="0" xfId="42" applyNumberFormat="1" applyFont="1" applyBorder="1" applyAlignment="1">
      <alignment vertical="center"/>
      <protection/>
    </xf>
    <xf numFmtId="203" fontId="1" fillId="0" borderId="0" xfId="42" applyNumberFormat="1" applyFont="1" applyBorder="1" applyAlignment="1">
      <alignment vertical="center"/>
      <protection/>
    </xf>
    <xf numFmtId="203" fontId="1" fillId="0" borderId="11" xfId="42" applyNumberFormat="1" applyFont="1" applyBorder="1" applyAlignment="1">
      <alignment vertical="center"/>
      <protection/>
    </xf>
    <xf numFmtId="190" fontId="1" fillId="0" borderId="0" xfId="42" applyNumberFormat="1" applyFont="1" applyAlignment="1">
      <alignment vertical="center"/>
      <protection/>
    </xf>
    <xf numFmtId="197" fontId="1" fillId="0" borderId="0" xfId="42" applyNumberFormat="1" applyFont="1" applyAlignment="1">
      <alignment vertical="center"/>
      <protection/>
    </xf>
    <xf numFmtId="3" fontId="1" fillId="0" borderId="0" xfId="42" applyNumberFormat="1" applyFont="1" applyBorder="1" applyAlignment="1">
      <alignment horizontal="right" vertical="center"/>
      <protection/>
    </xf>
    <xf numFmtId="187" fontId="10" fillId="0" borderId="0" xfId="42" applyNumberFormat="1" applyFont="1" applyBorder="1" applyAlignment="1">
      <alignment vertical="center"/>
      <protection/>
    </xf>
    <xf numFmtId="3" fontId="1" fillId="0" borderId="5" xfId="42" applyNumberFormat="1" applyFont="1" applyBorder="1" applyAlignment="1">
      <alignment horizontal="right" vertical="center"/>
      <protection/>
    </xf>
    <xf numFmtId="203" fontId="1" fillId="0" borderId="0" xfId="42" applyNumberFormat="1" applyFont="1" applyBorder="1" applyAlignment="1">
      <alignment horizontal="right" vertical="center"/>
      <protection/>
    </xf>
    <xf numFmtId="203" fontId="1" fillId="0" borderId="11" xfId="42" applyNumberFormat="1" applyFont="1" applyBorder="1" applyAlignment="1">
      <alignment horizontal="right" vertical="center"/>
      <protection/>
    </xf>
    <xf numFmtId="3" fontId="1" fillId="0" borderId="5" xfId="42" applyNumberFormat="1" applyFont="1" applyBorder="1">
      <alignment/>
      <protection/>
    </xf>
    <xf numFmtId="3" fontId="10" fillId="0" borderId="13" xfId="42" applyNumberFormat="1" applyFont="1" applyBorder="1" applyAlignment="1">
      <alignment vertical="center"/>
      <protection/>
    </xf>
    <xf numFmtId="203" fontId="10" fillId="0" borderId="14" xfId="42" applyNumberFormat="1" applyFont="1" applyBorder="1" applyAlignment="1">
      <alignment vertical="center"/>
      <protection/>
    </xf>
    <xf numFmtId="3" fontId="10" fillId="0" borderId="14" xfId="42" applyNumberFormat="1" applyFont="1" applyBorder="1" applyAlignment="1">
      <alignment vertical="center"/>
      <protection/>
    </xf>
    <xf numFmtId="203" fontId="10" fillId="0" borderId="17" xfId="42" applyNumberFormat="1" applyFont="1" applyBorder="1" applyAlignment="1">
      <alignment vertical="center"/>
      <protection/>
    </xf>
    <xf numFmtId="184" fontId="7" fillId="0" borderId="0" xfId="17" applyNumberFormat="1" applyFont="1" applyFill="1" applyAlignment="1">
      <alignment horizontal="left"/>
    </xf>
    <xf numFmtId="38" fontId="8" fillId="0" borderId="0" xfId="17" applyFont="1" applyFill="1" applyBorder="1" applyAlignment="1">
      <alignment/>
    </xf>
    <xf numFmtId="38" fontId="8" fillId="0" borderId="0" xfId="17" applyFont="1" applyFill="1" applyBorder="1" applyAlignment="1">
      <alignment horizontal="right"/>
    </xf>
    <xf numFmtId="38" fontId="1" fillId="0" borderId="19" xfId="17" applyFont="1" applyFill="1" applyBorder="1" applyAlignment="1">
      <alignment horizontal="center"/>
    </xf>
    <xf numFmtId="0" fontId="1" fillId="0" borderId="19" xfId="43" applyFont="1" applyFill="1" applyBorder="1" applyAlignment="1">
      <alignment horizontal="center"/>
      <protection/>
    </xf>
    <xf numFmtId="0" fontId="1" fillId="0" borderId="19" xfId="43" applyFont="1" applyFill="1" applyBorder="1">
      <alignment/>
      <protection/>
    </xf>
    <xf numFmtId="38" fontId="1" fillId="0" borderId="0" xfId="17" applyFont="1" applyFill="1" applyAlignment="1">
      <alignment horizontal="center"/>
    </xf>
    <xf numFmtId="38" fontId="1" fillId="0" borderId="5" xfId="17" applyFont="1" applyFill="1" applyBorder="1" applyAlignment="1">
      <alignment/>
    </xf>
    <xf numFmtId="207" fontId="1" fillId="0" borderId="13" xfId="17" applyNumberFormat="1" applyFont="1" applyFill="1" applyBorder="1" applyAlignment="1" quotePrefix="1">
      <alignment horizontal="center"/>
    </xf>
    <xf numFmtId="38" fontId="1" fillId="0" borderId="13" xfId="17" applyFont="1" applyFill="1" applyBorder="1" applyAlignment="1">
      <alignment horizontal="center"/>
    </xf>
    <xf numFmtId="38" fontId="9" fillId="0" borderId="13" xfId="17" applyFont="1" applyFill="1" applyBorder="1" applyAlignment="1">
      <alignment horizontal="center"/>
    </xf>
    <xf numFmtId="38" fontId="1" fillId="0" borderId="4" xfId="17" applyFont="1" applyFill="1" applyBorder="1" applyAlignment="1">
      <alignment horizontal="distributed" vertical="center"/>
    </xf>
    <xf numFmtId="38" fontId="1" fillId="0" borderId="5" xfId="17" applyFont="1" applyFill="1" applyBorder="1" applyAlignment="1">
      <alignment horizontal="right" shrinkToFit="1"/>
    </xf>
    <xf numFmtId="38" fontId="1" fillId="0" borderId="6" xfId="17" applyFont="1" applyFill="1" applyBorder="1" applyAlignment="1">
      <alignment horizontal="right" shrinkToFit="1"/>
    </xf>
    <xf numFmtId="38" fontId="1" fillId="0" borderId="6" xfId="17" applyFont="1" applyFill="1" applyBorder="1" applyAlignment="1">
      <alignment/>
    </xf>
    <xf numFmtId="38" fontId="1" fillId="0" borderId="6" xfId="17" applyFont="1" applyBorder="1" applyAlignment="1">
      <alignment horizontal="right" shrinkToFit="1"/>
    </xf>
    <xf numFmtId="38" fontId="1" fillId="0" borderId="9" xfId="17" applyFont="1" applyBorder="1" applyAlignment="1">
      <alignment horizontal="right" shrinkToFit="1"/>
    </xf>
    <xf numFmtId="38" fontId="1" fillId="0" borderId="0" xfId="17" applyFont="1" applyFill="1" applyBorder="1" applyAlignment="1">
      <alignment horizontal="right" shrinkToFit="1"/>
    </xf>
    <xf numFmtId="38" fontId="1" fillId="0" borderId="0" xfId="17" applyFont="1" applyBorder="1" applyAlignment="1">
      <alignment horizontal="right" shrinkToFit="1"/>
    </xf>
    <xf numFmtId="38" fontId="1" fillId="0" borderId="11" xfId="17" applyFont="1" applyBorder="1" applyAlignment="1">
      <alignment horizontal="right" shrinkToFit="1"/>
    </xf>
    <xf numFmtId="38" fontId="10" fillId="0" borderId="0" xfId="17" applyFont="1" applyFill="1" applyAlignment="1">
      <alignment/>
    </xf>
    <xf numFmtId="38" fontId="10" fillId="0" borderId="5" xfId="17" applyFont="1" applyFill="1" applyBorder="1" applyAlignment="1">
      <alignment horizontal="right" shrinkToFit="1"/>
    </xf>
    <xf numFmtId="38" fontId="10" fillId="0" borderId="0" xfId="17" applyFont="1" applyFill="1" applyBorder="1" applyAlignment="1">
      <alignment horizontal="right" shrinkToFit="1"/>
    </xf>
    <xf numFmtId="38" fontId="10" fillId="0" borderId="0" xfId="17" applyFont="1" applyBorder="1" applyAlignment="1">
      <alignment horizontal="right" shrinkToFit="1"/>
    </xf>
    <xf numFmtId="38" fontId="10" fillId="0" borderId="11" xfId="17" applyFont="1" applyBorder="1" applyAlignment="1">
      <alignment horizontal="right" shrinkToFit="1"/>
    </xf>
    <xf numFmtId="38" fontId="9" fillId="0" borderId="4" xfId="17" applyFont="1" applyFill="1" applyBorder="1" applyAlignment="1">
      <alignment horizontal="distributed" vertical="center"/>
    </xf>
    <xf numFmtId="38" fontId="9" fillId="0" borderId="5" xfId="17" applyFont="1" applyFill="1" applyBorder="1" applyAlignment="1">
      <alignment horizontal="right" shrinkToFit="1"/>
    </xf>
    <xf numFmtId="38" fontId="9" fillId="0" borderId="0" xfId="17" applyFont="1" applyFill="1" applyBorder="1" applyAlignment="1">
      <alignment horizontal="right" shrinkToFit="1"/>
    </xf>
    <xf numFmtId="38" fontId="9" fillId="0" borderId="0" xfId="17" applyFont="1" applyFill="1" applyBorder="1" applyAlignment="1">
      <alignment/>
    </xf>
    <xf numFmtId="41" fontId="1" fillId="0" borderId="0" xfId="17" applyNumberFormat="1" applyFont="1" applyFill="1" applyBorder="1" applyAlignment="1">
      <alignment horizontal="right" shrinkToFit="1"/>
    </xf>
    <xf numFmtId="38" fontId="1" fillId="0" borderId="0" xfId="17" applyFont="1" applyFill="1" applyBorder="1" applyAlignment="1">
      <alignment horizontal="right"/>
    </xf>
    <xf numFmtId="38" fontId="1" fillId="0" borderId="12" xfId="17" applyFont="1" applyFill="1" applyBorder="1" applyAlignment="1">
      <alignment horizontal="distributed" vertical="center"/>
    </xf>
    <xf numFmtId="38" fontId="1" fillId="0" borderId="13" xfId="17" applyFont="1" applyFill="1" applyBorder="1" applyAlignment="1">
      <alignment horizontal="right" shrinkToFit="1"/>
    </xf>
    <xf numFmtId="38" fontId="1" fillId="0" borderId="14" xfId="17" applyFont="1" applyFill="1" applyBorder="1" applyAlignment="1">
      <alignment horizontal="right" shrinkToFit="1"/>
    </xf>
    <xf numFmtId="38" fontId="1" fillId="0" borderId="14" xfId="17" applyFont="1" applyBorder="1" applyAlignment="1">
      <alignment horizontal="right" shrinkToFit="1"/>
    </xf>
    <xf numFmtId="38" fontId="1" fillId="0" borderId="17" xfId="17" applyFont="1" applyBorder="1" applyAlignment="1">
      <alignment horizontal="right" shrinkToFit="1"/>
    </xf>
    <xf numFmtId="0" fontId="1" fillId="0" borderId="0" xfId="44" applyFont="1" applyFill="1" applyAlignment="1">
      <alignment vertical="center"/>
      <protection/>
    </xf>
    <xf numFmtId="0" fontId="7" fillId="0" borderId="0" xfId="44" applyFont="1" applyFill="1" applyAlignment="1">
      <alignment vertical="center"/>
      <protection/>
    </xf>
    <xf numFmtId="3" fontId="1" fillId="0" borderId="0" xfId="44" applyNumberFormat="1" applyFont="1" applyFill="1" applyAlignment="1">
      <alignment vertical="center"/>
      <protection/>
    </xf>
    <xf numFmtId="0" fontId="1" fillId="0" borderId="23" xfId="44" applyFont="1" applyFill="1" applyBorder="1" applyAlignment="1">
      <alignment vertical="center"/>
      <protection/>
    </xf>
    <xf numFmtId="0" fontId="1" fillId="0" borderId="0" xfId="44" applyFont="1" applyFill="1" applyBorder="1" applyAlignment="1">
      <alignment vertical="center"/>
      <protection/>
    </xf>
    <xf numFmtId="0" fontId="1" fillId="0" borderId="0" xfId="44" applyFont="1" applyFill="1" applyAlignment="1">
      <alignment horizontal="right" vertical="center"/>
      <protection/>
    </xf>
    <xf numFmtId="0" fontId="1" fillId="0" borderId="5" xfId="44" applyFont="1" applyFill="1" applyBorder="1" applyAlignment="1">
      <alignment horizontal="centerContinuous" vertical="center"/>
      <protection/>
    </xf>
    <xf numFmtId="0" fontId="1" fillId="0" borderId="25" xfId="44" applyFont="1" applyFill="1" applyBorder="1" applyAlignment="1">
      <alignment horizontal="centerContinuous" vertical="center"/>
      <protection/>
    </xf>
    <xf numFmtId="0" fontId="1" fillId="0" borderId="33" xfId="44" applyFont="1" applyFill="1" applyBorder="1" applyAlignment="1">
      <alignment horizontal="centerContinuous" vertical="center"/>
      <protection/>
    </xf>
    <xf numFmtId="0" fontId="1" fillId="0" borderId="22" xfId="44" applyFont="1" applyFill="1" applyBorder="1" applyAlignment="1">
      <alignment horizontal="center" vertical="center"/>
      <protection/>
    </xf>
    <xf numFmtId="0" fontId="1" fillId="0" borderId="6" xfId="44" applyFont="1" applyFill="1" applyBorder="1" applyAlignment="1">
      <alignment horizontal="distributed" vertical="center"/>
      <protection/>
    </xf>
    <xf numFmtId="0" fontId="1" fillId="0" borderId="8" xfId="44" applyNumberFormat="1" applyFont="1" applyFill="1" applyBorder="1" applyAlignment="1">
      <alignment vertical="center"/>
      <protection/>
    </xf>
    <xf numFmtId="0" fontId="1" fillId="0" borderId="6" xfId="44" applyNumberFormat="1" applyFont="1" applyFill="1" applyBorder="1" applyAlignment="1">
      <alignment vertical="center"/>
      <protection/>
    </xf>
    <xf numFmtId="38" fontId="1" fillId="0" borderId="9" xfId="17" applyFont="1" applyFill="1" applyBorder="1" applyAlignment="1">
      <alignment vertical="center"/>
    </xf>
    <xf numFmtId="0" fontId="1" fillId="0" borderId="0" xfId="44" applyFont="1" applyFill="1" applyBorder="1" applyAlignment="1">
      <alignment horizontal="distributed" vertical="center"/>
      <protection/>
    </xf>
    <xf numFmtId="2" fontId="1" fillId="0" borderId="5" xfId="44" applyNumberFormat="1" applyFont="1" applyFill="1" applyBorder="1" applyAlignment="1">
      <alignment vertical="center"/>
      <protection/>
    </xf>
    <xf numFmtId="208" fontId="1" fillId="0" borderId="0" xfId="44" applyNumberFormat="1" applyFont="1" applyFill="1" applyBorder="1" applyAlignment="1">
      <alignment vertical="center"/>
      <protection/>
    </xf>
    <xf numFmtId="2" fontId="1" fillId="0" borderId="0" xfId="44" applyNumberFormat="1" applyFont="1" applyFill="1" applyBorder="1" applyAlignment="1">
      <alignment vertical="center"/>
      <protection/>
    </xf>
    <xf numFmtId="2" fontId="1" fillId="0" borderId="11" xfId="44" applyNumberFormat="1" applyFont="1" applyFill="1" applyBorder="1" applyAlignment="1">
      <alignment vertical="center"/>
      <protection/>
    </xf>
    <xf numFmtId="0" fontId="1" fillId="0" borderId="5" xfId="44" applyNumberFormat="1" applyFont="1" applyFill="1" applyBorder="1" applyAlignment="1">
      <alignment vertical="center"/>
      <protection/>
    </xf>
    <xf numFmtId="0" fontId="1" fillId="0" borderId="0" xfId="44" applyNumberFormat="1" applyFont="1" applyFill="1" applyBorder="1" applyAlignment="1">
      <alignment vertical="center"/>
      <protection/>
    </xf>
    <xf numFmtId="0" fontId="1" fillId="0" borderId="11" xfId="44" applyNumberFormat="1" applyFont="1" applyFill="1" applyBorder="1" applyAlignment="1">
      <alignment vertical="center"/>
      <protection/>
    </xf>
    <xf numFmtId="0" fontId="1" fillId="0" borderId="14" xfId="44" applyFont="1" applyFill="1" applyBorder="1" applyAlignment="1">
      <alignment horizontal="distributed" vertical="center"/>
      <protection/>
    </xf>
    <xf numFmtId="0" fontId="1" fillId="0" borderId="13" xfId="44" applyNumberFormat="1" applyFont="1" applyFill="1" applyBorder="1" applyAlignment="1">
      <alignment vertical="center"/>
      <protection/>
    </xf>
    <xf numFmtId="0" fontId="1" fillId="0" borderId="14" xfId="44" applyNumberFormat="1" applyFont="1" applyFill="1" applyBorder="1" applyAlignment="1">
      <alignment vertical="center"/>
      <protection/>
    </xf>
    <xf numFmtId="183" fontId="1" fillId="0" borderId="14" xfId="44" applyNumberFormat="1" applyFont="1" applyFill="1" applyBorder="1" applyAlignment="1">
      <alignment vertical="center"/>
      <protection/>
    </xf>
    <xf numFmtId="190" fontId="1" fillId="0" borderId="14" xfId="44" applyNumberFormat="1" applyFont="1" applyFill="1" applyBorder="1" applyAlignment="1">
      <alignment vertical="center"/>
      <protection/>
    </xf>
    <xf numFmtId="0" fontId="1" fillId="0" borderId="17" xfId="44" applyNumberFormat="1" applyFont="1" applyFill="1" applyBorder="1" applyAlignment="1">
      <alignment vertical="center"/>
      <protection/>
    </xf>
    <xf numFmtId="0" fontId="10" fillId="0" borderId="6" xfId="44" applyFont="1" applyFill="1" applyBorder="1" applyAlignment="1">
      <alignment horizontal="distributed" vertical="center"/>
      <protection/>
    </xf>
    <xf numFmtId="3" fontId="10" fillId="0" borderId="8" xfId="44" applyNumberFormat="1" applyFont="1" applyFill="1" applyBorder="1" applyAlignment="1">
      <alignment vertical="center"/>
      <protection/>
    </xf>
    <xf numFmtId="3" fontId="10" fillId="0" borderId="6" xfId="44" applyNumberFormat="1" applyFont="1" applyFill="1" applyBorder="1" applyAlignment="1">
      <alignment vertical="center"/>
      <protection/>
    </xf>
    <xf numFmtId="3" fontId="10" fillId="0" borderId="9" xfId="44" applyNumberFormat="1" applyFont="1" applyFill="1" applyBorder="1" applyAlignment="1">
      <alignment vertical="center"/>
      <protection/>
    </xf>
    <xf numFmtId="0" fontId="10" fillId="0" borderId="0" xfId="44" applyFont="1" applyFill="1" applyAlignment="1">
      <alignment vertical="center"/>
      <protection/>
    </xf>
    <xf numFmtId="0" fontId="10" fillId="0" borderId="5" xfId="44" applyFont="1" applyFill="1" applyBorder="1" applyAlignment="1">
      <alignment horizontal="left" vertical="center"/>
      <protection/>
    </xf>
    <xf numFmtId="0" fontId="10" fillId="0" borderId="0" xfId="44" applyFont="1" applyFill="1" applyBorder="1" applyAlignment="1">
      <alignment horizontal="distributed" vertical="center"/>
      <protection/>
    </xf>
    <xf numFmtId="3" fontId="10" fillId="0" borderId="5" xfId="44" applyNumberFormat="1" applyFont="1" applyFill="1" applyBorder="1" applyAlignment="1">
      <alignment vertical="center"/>
      <protection/>
    </xf>
    <xf numFmtId="3" fontId="10" fillId="0" borderId="0" xfId="44" applyNumberFormat="1" applyFont="1" applyFill="1" applyBorder="1" applyAlignment="1">
      <alignment vertical="center"/>
      <protection/>
    </xf>
    <xf numFmtId="3" fontId="10" fillId="0" borderId="11" xfId="44" applyNumberFormat="1" applyFont="1" applyFill="1" applyBorder="1" applyAlignment="1">
      <alignment vertical="center"/>
      <protection/>
    </xf>
    <xf numFmtId="0" fontId="10" fillId="0" borderId="0" xfId="44" applyFont="1" applyFill="1" applyBorder="1" applyAlignment="1">
      <alignment horizontal="left" vertical="center"/>
      <protection/>
    </xf>
    <xf numFmtId="0" fontId="1" fillId="0" borderId="5" xfId="44" applyFont="1" applyFill="1" applyBorder="1" applyAlignment="1">
      <alignment horizontal="left" vertical="center"/>
      <protection/>
    </xf>
    <xf numFmtId="0" fontId="1" fillId="0" borderId="0" xfId="44" applyFont="1" applyFill="1" applyBorder="1" applyAlignment="1">
      <alignment horizontal="left" vertical="center"/>
      <protection/>
    </xf>
    <xf numFmtId="3" fontId="1" fillId="0" borderId="5" xfId="44" applyNumberFormat="1" applyFont="1" applyFill="1" applyBorder="1" applyAlignment="1">
      <alignment vertical="center"/>
      <protection/>
    </xf>
    <xf numFmtId="3" fontId="1" fillId="0" borderId="0" xfId="44" applyNumberFormat="1" applyFont="1" applyFill="1" applyBorder="1" applyAlignment="1">
      <alignment vertical="center"/>
      <protection/>
    </xf>
    <xf numFmtId="3" fontId="1" fillId="0" borderId="11" xfId="44" applyNumberFormat="1" applyFont="1" applyFill="1" applyBorder="1" applyAlignment="1">
      <alignment vertical="center"/>
      <protection/>
    </xf>
    <xf numFmtId="0" fontId="1" fillId="0" borderId="5" xfId="44" applyFont="1" applyFill="1" applyBorder="1" applyAlignment="1">
      <alignment vertical="center"/>
      <protection/>
    </xf>
    <xf numFmtId="0" fontId="10" fillId="0" borderId="5" xfId="44" applyFont="1" applyFill="1" applyBorder="1" applyAlignment="1">
      <alignment vertical="center"/>
      <protection/>
    </xf>
    <xf numFmtId="0" fontId="10" fillId="0" borderId="0" xfId="44" applyFont="1" applyFill="1" applyBorder="1" applyAlignment="1">
      <alignment vertical="center"/>
      <protection/>
    </xf>
    <xf numFmtId="0" fontId="10" fillId="0" borderId="13" xfId="44" applyFont="1" applyFill="1" applyBorder="1" applyAlignment="1">
      <alignment vertical="center"/>
      <protection/>
    </xf>
    <xf numFmtId="0" fontId="10" fillId="0" borderId="14" xfId="44" applyFont="1" applyFill="1" applyBorder="1" applyAlignment="1">
      <alignment horizontal="distributed" vertical="center"/>
      <protection/>
    </xf>
    <xf numFmtId="3" fontId="10" fillId="0" borderId="13" xfId="44" applyNumberFormat="1" applyFont="1" applyFill="1" applyBorder="1" applyAlignment="1">
      <alignment vertical="center"/>
      <protection/>
    </xf>
    <xf numFmtId="3" fontId="10" fillId="0" borderId="14" xfId="44" applyNumberFormat="1" applyFont="1" applyFill="1" applyBorder="1" applyAlignment="1">
      <alignment vertical="center"/>
      <protection/>
    </xf>
    <xf numFmtId="3" fontId="10" fillId="0" borderId="17" xfId="44" applyNumberFormat="1" applyFont="1" applyFill="1" applyBorder="1" applyAlignment="1">
      <alignment vertical="center"/>
      <protection/>
    </xf>
    <xf numFmtId="0" fontId="1" fillId="0" borderId="34" xfId="44" applyFont="1" applyFill="1" applyBorder="1" applyAlignment="1">
      <alignment horizontal="distributed" vertical="center"/>
      <protection/>
    </xf>
    <xf numFmtId="3" fontId="1" fillId="0" borderId="24" xfId="44" applyNumberFormat="1" applyFont="1" applyFill="1" applyBorder="1" applyAlignment="1">
      <alignment vertical="center"/>
      <protection/>
    </xf>
    <xf numFmtId="3" fontId="1" fillId="0" borderId="34" xfId="44" applyNumberFormat="1" applyFont="1" applyFill="1" applyBorder="1" applyAlignment="1">
      <alignment vertical="center"/>
      <protection/>
    </xf>
    <xf numFmtId="3" fontId="1" fillId="0" borderId="35" xfId="44" applyNumberFormat="1" applyFont="1" applyFill="1" applyBorder="1" applyAlignment="1">
      <alignment vertical="center"/>
      <protection/>
    </xf>
    <xf numFmtId="3" fontId="1" fillId="0" borderId="36" xfId="44" applyNumberFormat="1" applyFont="1" applyFill="1" applyBorder="1" applyAlignment="1">
      <alignment vertical="center"/>
      <protection/>
    </xf>
    <xf numFmtId="38" fontId="1" fillId="0" borderId="22" xfId="17" applyFont="1" applyBorder="1" applyAlignment="1">
      <alignment horizontal="center" vertical="center"/>
    </xf>
    <xf numFmtId="0" fontId="1" fillId="0" borderId="19" xfId="17" applyNumberFormat="1" applyFont="1" applyBorder="1" applyAlignment="1">
      <alignment horizontal="distributed" vertical="center"/>
    </xf>
    <xf numFmtId="0" fontId="1" fillId="0" borderId="22" xfId="17" applyNumberFormat="1" applyFont="1" applyBorder="1" applyAlignment="1">
      <alignment horizontal="distributed" vertical="center"/>
    </xf>
    <xf numFmtId="0" fontId="13" fillId="0" borderId="5" xfId="45" applyNumberFormat="1" applyFont="1" applyBorder="1" applyAlignment="1">
      <alignment horizontal="distributed" vertical="center"/>
      <protection/>
    </xf>
    <xf numFmtId="38" fontId="1" fillId="0" borderId="4" xfId="17" applyFont="1" applyBorder="1" applyAlignment="1">
      <alignment horizontal="center" vertical="center"/>
    </xf>
    <xf numFmtId="0" fontId="1" fillId="0" borderId="4" xfId="17" applyNumberFormat="1" applyFont="1" applyBorder="1" applyAlignment="1">
      <alignment horizontal="distributed" vertical="center"/>
    </xf>
    <xf numFmtId="0" fontId="1" fillId="0" borderId="4" xfId="17" applyNumberFormat="1" applyFont="1" applyBorder="1" applyAlignment="1">
      <alignment horizontal="center" vertical="center"/>
    </xf>
    <xf numFmtId="0" fontId="13" fillId="0" borderId="13" xfId="45" applyNumberFormat="1" applyFont="1" applyBorder="1" applyAlignment="1">
      <alignment horizontal="distributed" vertical="center"/>
      <protection/>
    </xf>
    <xf numFmtId="182" fontId="1" fillId="0" borderId="12" xfId="17" applyNumberFormat="1" applyFont="1" applyBorder="1" applyAlignment="1">
      <alignment horizontal="center" vertical="center"/>
    </xf>
    <xf numFmtId="0" fontId="1" fillId="0" borderId="12" xfId="17" applyNumberFormat="1" applyFont="1" applyBorder="1" applyAlignment="1">
      <alignment horizontal="distributed" vertical="center"/>
    </xf>
    <xf numFmtId="0" fontId="1" fillId="0" borderId="12" xfId="17" applyNumberFormat="1" applyFont="1" applyBorder="1" applyAlignment="1">
      <alignment vertical="center"/>
    </xf>
    <xf numFmtId="0" fontId="1" fillId="0" borderId="21" xfId="45" applyFont="1" applyBorder="1" applyAlignment="1">
      <alignment vertical="center"/>
      <protection/>
    </xf>
    <xf numFmtId="41" fontId="1" fillId="0" borderId="8" xfId="45" applyNumberFormat="1" applyFont="1" applyBorder="1" applyAlignment="1">
      <alignment vertical="center"/>
      <protection/>
    </xf>
    <xf numFmtId="191" fontId="1" fillId="0" borderId="6" xfId="17" applyNumberFormat="1" applyFont="1" applyBorder="1" applyAlignment="1">
      <alignment vertical="center"/>
    </xf>
    <xf numFmtId="41" fontId="1" fillId="0" borderId="6" xfId="17" applyNumberFormat="1" applyFont="1" applyBorder="1" applyAlignment="1">
      <alignment vertical="center"/>
    </xf>
    <xf numFmtId="209" fontId="1" fillId="0" borderId="6" xfId="17" applyNumberFormat="1" applyFont="1" applyBorder="1" applyAlignment="1">
      <alignment vertical="center"/>
    </xf>
    <xf numFmtId="41" fontId="1" fillId="0" borderId="9" xfId="17" applyNumberFormat="1" applyFont="1" applyBorder="1" applyAlignment="1">
      <alignment vertical="center"/>
    </xf>
    <xf numFmtId="0" fontId="1" fillId="0" borderId="11" xfId="45" applyFont="1" applyBorder="1" applyAlignment="1">
      <alignment horizontal="center" vertical="center"/>
      <protection/>
    </xf>
    <xf numFmtId="41" fontId="1" fillId="0" borderId="5" xfId="45" applyNumberFormat="1" applyFont="1" applyBorder="1" applyAlignment="1">
      <alignment vertical="center"/>
      <protection/>
    </xf>
    <xf numFmtId="191" fontId="1" fillId="0" borderId="0" xfId="17" applyNumberFormat="1" applyFont="1" applyBorder="1" applyAlignment="1">
      <alignment vertical="center"/>
    </xf>
    <xf numFmtId="209" fontId="1" fillId="0" borderId="0" xfId="17" applyNumberFormat="1" applyFont="1" applyBorder="1" applyAlignment="1">
      <alignment vertical="center"/>
    </xf>
    <xf numFmtId="38" fontId="8" fillId="0" borderId="11" xfId="17" applyFont="1" applyBorder="1" applyAlignment="1">
      <alignment vertical="center"/>
    </xf>
    <xf numFmtId="0" fontId="10" fillId="0" borderId="12" xfId="45" applyFont="1" applyBorder="1" applyAlignment="1">
      <alignment horizontal="center" vertical="center"/>
      <protection/>
    </xf>
    <xf numFmtId="41" fontId="10" fillId="0" borderId="13" xfId="45" applyNumberFormat="1" applyFont="1" applyBorder="1" applyAlignment="1">
      <alignment vertical="center"/>
      <protection/>
    </xf>
    <xf numFmtId="191" fontId="10" fillId="0" borderId="14" xfId="17" applyNumberFormat="1" applyFont="1" applyBorder="1" applyAlignment="1">
      <alignment vertical="center"/>
    </xf>
    <xf numFmtId="41" fontId="10" fillId="0" borderId="14" xfId="17" applyNumberFormat="1" applyFont="1" applyBorder="1" applyAlignment="1">
      <alignment vertical="center"/>
    </xf>
    <xf numFmtId="209" fontId="10" fillId="0" borderId="14" xfId="17" applyNumberFormat="1" applyFont="1" applyBorder="1" applyAlignment="1">
      <alignment vertical="center"/>
    </xf>
    <xf numFmtId="41" fontId="10" fillId="0" borderId="17" xfId="17" applyNumberFormat="1" applyFont="1" applyBorder="1" applyAlignment="1">
      <alignment vertical="center"/>
    </xf>
    <xf numFmtId="41" fontId="13" fillId="0" borderId="0" xfId="17" applyNumberFormat="1" applyFont="1" applyAlignment="1">
      <alignment vertical="center"/>
    </xf>
    <xf numFmtId="41" fontId="7" fillId="0" borderId="0" xfId="17" applyNumberFormat="1" applyFont="1" applyAlignment="1">
      <alignment vertical="center"/>
    </xf>
    <xf numFmtId="41" fontId="13" fillId="0" borderId="0" xfId="17" applyNumberFormat="1" applyFont="1" applyAlignment="1">
      <alignment horizontal="centerContinuous" vertical="center"/>
    </xf>
    <xf numFmtId="41" fontId="1" fillId="0" borderId="0" xfId="17" applyNumberFormat="1" applyFont="1" applyAlignment="1">
      <alignment vertical="center"/>
    </xf>
    <xf numFmtId="41" fontId="10" fillId="0" borderId="11" xfId="17" applyNumberFormat="1" applyFont="1" applyBorder="1" applyAlignment="1">
      <alignment vertical="center"/>
    </xf>
    <xf numFmtId="41" fontId="10" fillId="0" borderId="8" xfId="17" applyNumberFormat="1" applyFont="1" applyBorder="1" applyAlignment="1">
      <alignment vertical="center"/>
    </xf>
    <xf numFmtId="41" fontId="10" fillId="0" borderId="6" xfId="17" applyNumberFormat="1" applyFont="1" applyBorder="1" applyAlignment="1">
      <alignment vertical="center"/>
    </xf>
    <xf numFmtId="41" fontId="10" fillId="0" borderId="9" xfId="17" applyNumberFormat="1" applyFont="1" applyBorder="1" applyAlignment="1">
      <alignment vertical="center"/>
    </xf>
    <xf numFmtId="41" fontId="10"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11" xfId="17" applyNumberFormat="1" applyFont="1" applyBorder="1" applyAlignment="1">
      <alignment horizontal="distributed" vertical="center"/>
    </xf>
    <xf numFmtId="0" fontId="18" fillId="0" borderId="11" xfId="17" applyNumberFormat="1" applyFont="1" applyBorder="1" applyAlignment="1">
      <alignment horizontal="distributed" vertical="center"/>
    </xf>
    <xf numFmtId="41" fontId="1" fillId="0" borderId="14" xfId="17" applyNumberFormat="1" applyFont="1" applyBorder="1" applyAlignment="1">
      <alignment horizontal="distributed" vertical="center"/>
    </xf>
    <xf numFmtId="0" fontId="1" fillId="0" borderId="17" xfId="17" applyNumberFormat="1" applyFont="1" applyBorder="1" applyAlignment="1">
      <alignment horizontal="distributed" vertical="center"/>
    </xf>
    <xf numFmtId="41" fontId="8" fillId="0" borderId="0" xfId="17" applyNumberFormat="1" applyFont="1" applyAlignment="1">
      <alignment vertical="center"/>
    </xf>
    <xf numFmtId="38" fontId="1" fillId="0" borderId="2" xfId="17" applyFont="1" applyBorder="1" applyAlignment="1">
      <alignment horizontal="centerContinuous" vertical="center"/>
    </xf>
    <xf numFmtId="38" fontId="1" fillId="0" borderId="29" xfId="17" applyFont="1" applyBorder="1" applyAlignment="1">
      <alignment horizontal="centerContinuous" vertical="center"/>
    </xf>
    <xf numFmtId="38" fontId="1" fillId="0" borderId="18" xfId="17" applyFont="1" applyBorder="1" applyAlignment="1">
      <alignment horizontal="centerContinuous" vertical="center"/>
    </xf>
    <xf numFmtId="38" fontId="1" fillId="0" borderId="25" xfId="17" applyFont="1" applyBorder="1" applyAlignment="1">
      <alignment horizontal="centerContinuous" vertical="center"/>
    </xf>
    <xf numFmtId="38" fontId="1" fillId="0" borderId="26" xfId="17" applyFont="1" applyBorder="1" applyAlignment="1">
      <alignment horizontal="centerContinuous" vertical="center"/>
    </xf>
    <xf numFmtId="38" fontId="1" fillId="0" borderId="5" xfId="17" applyFont="1" applyBorder="1" applyAlignment="1">
      <alignment horizontal="center" vertical="center"/>
    </xf>
    <xf numFmtId="38" fontId="1" fillId="0" borderId="24" xfId="17" applyFont="1" applyBorder="1" applyAlignment="1">
      <alignment horizontal="centerContinuous" vertical="center"/>
    </xf>
    <xf numFmtId="38" fontId="1" fillId="0" borderId="35"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34" xfId="17" applyFont="1" applyBorder="1" applyAlignment="1">
      <alignment horizontal="centerContinuous" vertical="center"/>
    </xf>
    <xf numFmtId="38" fontId="1" fillId="0" borderId="13" xfId="17" applyFont="1" applyBorder="1" applyAlignment="1">
      <alignment horizontal="center" vertical="center"/>
    </xf>
    <xf numFmtId="38" fontId="1" fillId="0" borderId="14" xfId="17" applyFont="1" applyBorder="1" applyAlignment="1">
      <alignment horizontal="center" vertical="center"/>
    </xf>
    <xf numFmtId="38" fontId="1" fillId="0" borderId="24" xfId="17" applyFont="1" applyBorder="1" applyAlignment="1">
      <alignment horizontal="center" vertical="center"/>
    </xf>
    <xf numFmtId="38" fontId="1" fillId="0" borderId="17" xfId="17" applyFont="1" applyBorder="1" applyAlignment="1">
      <alignment horizontal="center" vertical="center"/>
    </xf>
    <xf numFmtId="182" fontId="10" fillId="0" borderId="21" xfId="17" applyNumberFormat="1" applyFont="1" applyBorder="1" applyAlignment="1">
      <alignment vertical="center"/>
    </xf>
    <xf numFmtId="182" fontId="1" fillId="0" borderId="4" xfId="17" applyNumberFormat="1" applyFont="1" applyBorder="1" applyAlignment="1">
      <alignment vertical="center"/>
    </xf>
    <xf numFmtId="182" fontId="1" fillId="0" borderId="12" xfId="17" applyNumberFormat="1" applyFont="1" applyBorder="1" applyAlignment="1">
      <alignment vertical="center"/>
    </xf>
    <xf numFmtId="38" fontId="1" fillId="0" borderId="23" xfId="17" applyFont="1" applyBorder="1" applyAlignment="1">
      <alignment horizontal="right" vertical="center"/>
    </xf>
    <xf numFmtId="38" fontId="8" fillId="0" borderId="14" xfId="17" applyFont="1" applyBorder="1" applyAlignment="1">
      <alignment horizontal="distributed" vertical="center" wrapText="1"/>
    </xf>
    <xf numFmtId="38" fontId="8" fillId="0" borderId="20" xfId="17" applyFont="1" applyBorder="1" applyAlignment="1">
      <alignment horizontal="distributed" vertical="center" wrapText="1"/>
    </xf>
    <xf numFmtId="41" fontId="1" fillId="0" borderId="21" xfId="17" applyNumberFormat="1" applyFont="1" applyBorder="1" applyAlignment="1">
      <alignment vertical="center"/>
    </xf>
    <xf numFmtId="41" fontId="1" fillId="0" borderId="4" xfId="17" applyNumberFormat="1" applyFont="1" applyBorder="1" applyAlignment="1">
      <alignment vertical="center"/>
    </xf>
    <xf numFmtId="41" fontId="10" fillId="0" borderId="4" xfId="17" applyNumberFormat="1" applyFont="1" applyBorder="1" applyAlignment="1">
      <alignment vertical="center"/>
    </xf>
    <xf numFmtId="41" fontId="1" fillId="0" borderId="4" xfId="17" applyNumberFormat="1" applyFont="1" applyBorder="1" applyAlignment="1">
      <alignment horizontal="right" vertical="center"/>
    </xf>
    <xf numFmtId="38" fontId="10" fillId="0" borderId="5" xfId="17" applyFont="1" applyBorder="1" applyAlignment="1">
      <alignment horizontal="left" vertical="center"/>
    </xf>
    <xf numFmtId="38" fontId="10" fillId="0" borderId="11" xfId="17" applyFont="1" applyBorder="1" applyAlignment="1">
      <alignment horizontal="right" vertical="center"/>
    </xf>
    <xf numFmtId="41" fontId="10" fillId="0" borderId="4" xfId="17" applyNumberFormat="1" applyFont="1" applyBorder="1" applyAlignment="1">
      <alignment horizontal="right" vertical="center"/>
    </xf>
    <xf numFmtId="38" fontId="1" fillId="0" borderId="37" xfId="17" applyFont="1" applyBorder="1" applyAlignment="1">
      <alignment horizontal="center" vertical="center"/>
    </xf>
    <xf numFmtId="38" fontId="1" fillId="0" borderId="38" xfId="17" applyFont="1" applyBorder="1" applyAlignment="1">
      <alignment horizontal="distributed" vertical="center"/>
    </xf>
    <xf numFmtId="41" fontId="1" fillId="0" borderId="39" xfId="17" applyNumberFormat="1" applyFont="1" applyBorder="1" applyAlignment="1">
      <alignment horizontal="right" vertical="center"/>
    </xf>
    <xf numFmtId="38" fontId="13" fillId="0" borderId="0" xfId="17" applyFont="1" applyBorder="1" applyAlignment="1">
      <alignment/>
    </xf>
    <xf numFmtId="38" fontId="8" fillId="0" borderId="0" xfId="17" applyFont="1" applyBorder="1" applyAlignment="1">
      <alignment horizontal="right"/>
    </xf>
    <xf numFmtId="38" fontId="1" fillId="0" borderId="26" xfId="17" applyFont="1" applyBorder="1" applyAlignment="1">
      <alignment vertical="center"/>
    </xf>
    <xf numFmtId="38" fontId="1" fillId="0" borderId="6" xfId="17" applyFont="1" applyBorder="1" applyAlignment="1">
      <alignment horizontal="center" vertical="center"/>
    </xf>
    <xf numFmtId="38" fontId="1" fillId="0" borderId="11" xfId="17" applyFont="1" applyBorder="1" applyAlignment="1">
      <alignment horizontal="right" vertical="center"/>
    </xf>
    <xf numFmtId="38" fontId="1" fillId="0" borderId="11" xfId="17" applyFont="1" applyBorder="1" applyAlignment="1" quotePrefix="1">
      <alignment vertical="center"/>
    </xf>
    <xf numFmtId="38" fontId="10" fillId="0" borderId="11" xfId="17" applyFont="1" applyBorder="1" applyAlignment="1" quotePrefix="1">
      <alignment horizontal="left" vertical="center"/>
    </xf>
    <xf numFmtId="38" fontId="1" fillId="0" borderId="11" xfId="17" applyFont="1" applyBorder="1" applyAlignment="1" quotePrefix="1">
      <alignment horizontal="left" vertical="center"/>
    </xf>
    <xf numFmtId="38" fontId="8" fillId="0" borderId="5" xfId="17" applyFont="1" applyBorder="1" applyAlignment="1">
      <alignment horizontal="distributed" vertical="center"/>
    </xf>
    <xf numFmtId="38" fontId="8" fillId="0" borderId="6" xfId="17" applyFont="1" applyBorder="1" applyAlignment="1">
      <alignment/>
    </xf>
    <xf numFmtId="38" fontId="8" fillId="0" borderId="0" xfId="17" applyFont="1" applyBorder="1" applyAlignment="1">
      <alignment/>
    </xf>
    <xf numFmtId="38" fontId="7" fillId="0" borderId="0" xfId="17" applyFont="1" applyFill="1" applyAlignment="1">
      <alignment/>
    </xf>
    <xf numFmtId="38" fontId="1" fillId="0" borderId="0" xfId="17" applyFont="1" applyFill="1" applyBorder="1" applyAlignment="1">
      <alignment horizontal="centerContinuous"/>
    </xf>
    <xf numFmtId="38" fontId="1" fillId="0" borderId="11" xfId="17" applyFont="1" applyFill="1" applyBorder="1" applyAlignment="1">
      <alignment/>
    </xf>
    <xf numFmtId="38" fontId="1" fillId="0" borderId="2" xfId="17" applyFont="1" applyFill="1" applyBorder="1" applyAlignment="1">
      <alignment horizontal="centerContinuous" vertical="center"/>
    </xf>
    <xf numFmtId="38" fontId="1" fillId="0" borderId="18" xfId="17" applyFont="1" applyFill="1" applyBorder="1" applyAlignment="1">
      <alignment horizontal="centerContinuous" vertical="center"/>
    </xf>
    <xf numFmtId="38" fontId="1" fillId="0" borderId="11" xfId="17" applyFont="1" applyFill="1" applyBorder="1" applyAlignment="1">
      <alignment horizontal="center" vertical="center"/>
    </xf>
    <xf numFmtId="38" fontId="1" fillId="0" borderId="6" xfId="17" applyFont="1" applyFill="1" applyBorder="1" applyAlignment="1">
      <alignment vertical="center"/>
    </xf>
    <xf numFmtId="38" fontId="1" fillId="0" borderId="9" xfId="17" applyFont="1" applyFill="1" applyBorder="1" applyAlignment="1">
      <alignment/>
    </xf>
    <xf numFmtId="38" fontId="10" fillId="0" borderId="11" xfId="17" applyFont="1" applyFill="1" applyBorder="1" applyAlignment="1">
      <alignment/>
    </xf>
    <xf numFmtId="38" fontId="10" fillId="0" borderId="11" xfId="17" applyFont="1" applyFill="1" applyBorder="1" applyAlignment="1">
      <alignment horizontal="distributed" vertical="center"/>
    </xf>
    <xf numFmtId="41" fontId="10" fillId="0" borderId="5" xfId="17" applyNumberFormat="1" applyFont="1" applyFill="1" applyBorder="1" applyAlignment="1">
      <alignment horizontal="right" vertical="center"/>
    </xf>
    <xf numFmtId="41" fontId="10" fillId="0" borderId="5" xfId="17" applyNumberFormat="1" applyFont="1" applyFill="1" applyBorder="1" applyAlignment="1">
      <alignment horizontal="distributed" vertical="center"/>
    </xf>
    <xf numFmtId="41" fontId="1" fillId="0" borderId="5" xfId="17" applyNumberFormat="1" applyFont="1" applyFill="1" applyBorder="1" applyAlignment="1">
      <alignment horizontal="distributed" vertical="center"/>
    </xf>
    <xf numFmtId="41" fontId="1" fillId="0" borderId="0" xfId="17" applyNumberFormat="1" applyFont="1" applyFill="1" applyBorder="1" applyAlignment="1">
      <alignment/>
    </xf>
    <xf numFmtId="41" fontId="1" fillId="0" borderId="11" xfId="17" applyNumberFormat="1" applyFont="1" applyFill="1" applyBorder="1" applyAlignment="1">
      <alignment/>
    </xf>
    <xf numFmtId="41" fontId="10" fillId="0" borderId="0" xfId="17" applyNumberFormat="1" applyFont="1" applyFill="1" applyBorder="1" applyAlignment="1">
      <alignment/>
    </xf>
    <xf numFmtId="0" fontId="1" fillId="0" borderId="0" xfId="49" applyFont="1" applyAlignment="1">
      <alignment vertical="center"/>
      <protection/>
    </xf>
    <xf numFmtId="0" fontId="1" fillId="0" borderId="20" xfId="49" applyFont="1" applyBorder="1" applyAlignment="1">
      <alignment horizontal="distributed" vertical="center"/>
      <protection/>
    </xf>
    <xf numFmtId="38" fontId="8" fillId="0" borderId="5" xfId="17" applyFont="1" applyBorder="1" applyAlignment="1">
      <alignment vertical="center"/>
    </xf>
    <xf numFmtId="41" fontId="1" fillId="0" borderId="8" xfId="17" applyNumberFormat="1" applyFont="1" applyBorder="1" applyAlignment="1">
      <alignment vertical="center"/>
    </xf>
    <xf numFmtId="41" fontId="10" fillId="0" borderId="5" xfId="17" applyNumberFormat="1" applyFont="1" applyBorder="1" applyAlignment="1">
      <alignment vertical="center"/>
    </xf>
    <xf numFmtId="41" fontId="10" fillId="0" borderId="0" xfId="17" applyNumberFormat="1" applyFont="1" applyBorder="1" applyAlignment="1">
      <alignment vertical="center"/>
    </xf>
    <xf numFmtId="41" fontId="8" fillId="0" borderId="5" xfId="17" applyNumberFormat="1" applyFont="1" applyBorder="1" applyAlignment="1">
      <alignment vertical="center"/>
    </xf>
    <xf numFmtId="41" fontId="8" fillId="0" borderId="0" xfId="17" applyNumberFormat="1" applyFont="1" applyBorder="1" applyAlignment="1">
      <alignment vertical="center"/>
    </xf>
    <xf numFmtId="41" fontId="8" fillId="0" borderId="11" xfId="17" applyNumberFormat="1" applyFont="1" applyBorder="1" applyAlignment="1">
      <alignment vertical="center"/>
    </xf>
    <xf numFmtId="38" fontId="8" fillId="0" borderId="5" xfId="17" applyFont="1" applyBorder="1" applyAlignment="1">
      <alignment horizontal="left" vertical="center"/>
    </xf>
    <xf numFmtId="41" fontId="8" fillId="0" borderId="0" xfId="17" applyNumberFormat="1" applyFont="1" applyFill="1" applyBorder="1" applyAlignment="1">
      <alignment vertical="center"/>
    </xf>
    <xf numFmtId="41" fontId="8" fillId="0" borderId="11" xfId="17" applyNumberFormat="1" applyFont="1" applyFill="1" applyBorder="1" applyAlignment="1">
      <alignment vertical="center"/>
    </xf>
    <xf numFmtId="41" fontId="1" fillId="0" borderId="5" xfId="17" applyNumberFormat="1" applyFont="1" applyFill="1" applyBorder="1" applyAlignment="1">
      <alignment vertical="center"/>
    </xf>
    <xf numFmtId="41" fontId="1" fillId="0" borderId="13" xfId="17" applyNumberFormat="1" applyFont="1" applyFill="1" applyBorder="1" applyAlignment="1">
      <alignment vertical="center"/>
    </xf>
    <xf numFmtId="38" fontId="1" fillId="0" borderId="0" xfId="17" applyFont="1" applyFill="1" applyAlignment="1">
      <alignment vertical="center"/>
    </xf>
    <xf numFmtId="0" fontId="8" fillId="0" borderId="0" xfId="50" applyFont="1" applyAlignment="1">
      <alignment vertical="center"/>
      <protection/>
    </xf>
    <xf numFmtId="38" fontId="8" fillId="0" borderId="0" xfId="17" applyFont="1" applyBorder="1" applyAlignment="1">
      <alignment horizontal="right" vertical="center"/>
    </xf>
    <xf numFmtId="38" fontId="8" fillId="0" borderId="0" xfId="17" applyFont="1" applyAlignment="1">
      <alignment vertical="center" shrinkToFit="1"/>
    </xf>
    <xf numFmtId="38" fontId="8" fillId="0" borderId="4" xfId="17" applyFont="1" applyBorder="1" applyAlignment="1">
      <alignment horizontal="center" vertical="center" shrinkToFit="1"/>
    </xf>
    <xf numFmtId="38" fontId="1" fillId="0" borderId="20" xfId="17" applyFont="1" applyBorder="1" applyAlignment="1">
      <alignment horizontal="distributed" vertical="center" shrinkToFit="1"/>
    </xf>
    <xf numFmtId="38" fontId="1" fillId="0" borderId="20" xfId="17" applyFont="1" applyBorder="1" applyAlignment="1">
      <alignment horizontal="center" vertical="center" shrinkToFit="1"/>
    </xf>
    <xf numFmtId="38" fontId="8" fillId="0" borderId="12" xfId="17" applyFont="1" applyBorder="1" applyAlignment="1">
      <alignment vertical="center" shrinkToFit="1"/>
    </xf>
    <xf numFmtId="38" fontId="8" fillId="0" borderId="4" xfId="17" applyFont="1" applyBorder="1" applyAlignment="1">
      <alignment horizontal="distributed" vertical="center" shrinkToFit="1"/>
    </xf>
    <xf numFmtId="38" fontId="10" fillId="0" borderId="4" xfId="17" applyFont="1" applyBorder="1" applyAlignment="1">
      <alignment horizontal="distributed" vertical="center" shrinkToFit="1"/>
    </xf>
    <xf numFmtId="38" fontId="10" fillId="0" borderId="0" xfId="17" applyFont="1" applyAlignment="1">
      <alignment vertical="center" shrinkToFit="1"/>
    </xf>
    <xf numFmtId="41" fontId="8" fillId="0" borderId="5" xfId="17" applyNumberFormat="1" applyFont="1" applyFill="1" applyBorder="1" applyAlignment="1">
      <alignment vertical="center"/>
    </xf>
    <xf numFmtId="38" fontId="9" fillId="0" borderId="4" xfId="17" applyFont="1" applyBorder="1" applyAlignment="1">
      <alignment horizontal="distributed" vertical="center" shrinkToFit="1"/>
    </xf>
    <xf numFmtId="38" fontId="1" fillId="0" borderId="4" xfId="17" applyFont="1" applyBorder="1" applyAlignment="1">
      <alignment horizontal="distributed" vertical="center" shrinkToFit="1"/>
    </xf>
    <xf numFmtId="38" fontId="1" fillId="0" borderId="0" xfId="17" applyFont="1" applyAlignment="1">
      <alignment vertical="center" shrinkToFit="1"/>
    </xf>
    <xf numFmtId="38" fontId="1" fillId="0" borderId="12" xfId="17" applyFont="1" applyBorder="1" applyAlignment="1">
      <alignment horizontal="distributed" vertical="center" shrinkToFit="1"/>
    </xf>
    <xf numFmtId="38" fontId="7" fillId="0" borderId="0" xfId="17" applyFont="1" applyAlignment="1">
      <alignment horizontal="center" vertical="center"/>
    </xf>
    <xf numFmtId="38" fontId="1" fillId="0" borderId="0" xfId="17" applyFont="1" applyAlignment="1">
      <alignment horizontal="center" vertical="center"/>
    </xf>
    <xf numFmtId="38" fontId="8" fillId="0" borderId="20" xfId="17" applyFont="1" applyBorder="1" applyAlignment="1">
      <alignment horizontal="distributed" vertical="center"/>
    </xf>
    <xf numFmtId="38" fontId="8" fillId="0" borderId="8" xfId="17" applyFont="1" applyBorder="1" applyAlignment="1">
      <alignment horizontal="distributed" vertical="center"/>
    </xf>
    <xf numFmtId="38" fontId="8" fillId="0" borderId="6" xfId="17" applyFont="1" applyBorder="1" applyAlignment="1">
      <alignment horizontal="distributed" vertical="center"/>
    </xf>
    <xf numFmtId="38" fontId="8" fillId="0" borderId="9" xfId="17" applyFont="1" applyBorder="1" applyAlignment="1">
      <alignment horizontal="distributed" vertical="center"/>
    </xf>
    <xf numFmtId="38" fontId="9" fillId="0" borderId="5" xfId="17" applyFont="1" applyBorder="1" applyAlignment="1">
      <alignment horizontal="right" vertical="center"/>
    </xf>
    <xf numFmtId="38" fontId="9" fillId="0" borderId="0" xfId="17" applyFont="1" applyBorder="1" applyAlignment="1">
      <alignment horizontal="right" vertical="center"/>
    </xf>
    <xf numFmtId="38" fontId="9" fillId="0" borderId="11" xfId="17" applyFont="1" applyBorder="1" applyAlignment="1">
      <alignment horizontal="right" vertical="center"/>
    </xf>
    <xf numFmtId="38" fontId="1" fillId="0" borderId="14" xfId="17" applyNumberFormat="1" applyFont="1" applyBorder="1" applyAlignment="1">
      <alignment vertical="center"/>
    </xf>
    <xf numFmtId="49" fontId="1" fillId="0" borderId="0" xfId="17" applyNumberFormat="1" applyFont="1" applyAlignment="1">
      <alignment vertical="center"/>
    </xf>
    <xf numFmtId="0" fontId="8" fillId="0" borderId="0" xfId="51" applyFont="1">
      <alignment/>
      <protection/>
    </xf>
    <xf numFmtId="38" fontId="8" fillId="0" borderId="0" xfId="17" applyFont="1" applyAlignment="1">
      <alignment horizontal="center" vertical="center"/>
    </xf>
    <xf numFmtId="38" fontId="1" fillId="0" borderId="40" xfId="17" applyFont="1" applyBorder="1" applyAlignment="1">
      <alignment horizontal="centerContinuous" vertical="center"/>
    </xf>
    <xf numFmtId="38" fontId="1" fillId="0" borderId="40" xfId="17" applyFont="1" applyBorder="1" applyAlignment="1">
      <alignment horizontal="distributed" vertical="center"/>
    </xf>
    <xf numFmtId="38" fontId="1" fillId="0" borderId="36" xfId="17" applyFont="1" applyBorder="1" applyAlignment="1">
      <alignment horizontal="centerContinuous" vertical="center"/>
    </xf>
    <xf numFmtId="38" fontId="1" fillId="0" borderId="41" xfId="17" applyFont="1" applyBorder="1" applyAlignment="1">
      <alignment horizontal="centerContinuous" vertical="center"/>
    </xf>
    <xf numFmtId="38" fontId="1" fillId="0" borderId="42" xfId="17" applyFont="1" applyBorder="1" applyAlignment="1">
      <alignment horizontal="distributed" vertical="center"/>
    </xf>
    <xf numFmtId="38" fontId="1" fillId="0" borderId="43" xfId="17" applyFont="1" applyBorder="1" applyAlignment="1">
      <alignment horizontal="distributed" vertical="center"/>
    </xf>
    <xf numFmtId="38" fontId="1" fillId="0" borderId="44" xfId="17" applyFont="1" applyBorder="1" applyAlignment="1">
      <alignment horizontal="distributed" vertical="center"/>
    </xf>
    <xf numFmtId="38" fontId="10" fillId="0" borderId="4" xfId="17" applyFont="1" applyBorder="1" applyAlignment="1">
      <alignment horizontal="center" vertical="center"/>
    </xf>
    <xf numFmtId="38" fontId="1" fillId="0" borderId="4" xfId="17" applyFont="1" applyBorder="1" applyAlignment="1" quotePrefix="1">
      <alignment horizontal="right" vertical="center"/>
    </xf>
    <xf numFmtId="38" fontId="1" fillId="0" borderId="45" xfId="17" applyFont="1" applyBorder="1" applyAlignment="1">
      <alignment horizontal="right" vertical="center"/>
    </xf>
    <xf numFmtId="38" fontId="1" fillId="0" borderId="46" xfId="17" applyFont="1" applyBorder="1" applyAlignment="1">
      <alignment horizontal="right" vertical="center"/>
    </xf>
    <xf numFmtId="38" fontId="1" fillId="0" borderId="6" xfId="17" applyFont="1" applyBorder="1" applyAlignment="1">
      <alignment horizontal="right" vertical="center"/>
    </xf>
    <xf numFmtId="38" fontId="1" fillId="0" borderId="9" xfId="17" applyFont="1" applyBorder="1" applyAlignment="1">
      <alignment horizontal="right" vertical="center"/>
    </xf>
    <xf numFmtId="38" fontId="1" fillId="0" borderId="17" xfId="17" applyFont="1" applyBorder="1" applyAlignment="1">
      <alignment horizontal="right" vertical="center"/>
    </xf>
    <xf numFmtId="0" fontId="7" fillId="0" borderId="0" xfId="52" applyFont="1" applyAlignment="1">
      <alignment vertical="center"/>
      <protection/>
    </xf>
    <xf numFmtId="0" fontId="25" fillId="0" borderId="0" xfId="52" applyFont="1" applyAlignment="1">
      <alignment vertical="center"/>
      <protection/>
    </xf>
    <xf numFmtId="0" fontId="1" fillId="0" borderId="0" xfId="52" applyFont="1" applyAlignment="1">
      <alignment vertical="center"/>
      <protection/>
    </xf>
    <xf numFmtId="38" fontId="1" fillId="0" borderId="47" xfId="17" applyFont="1" applyBorder="1" applyAlignment="1">
      <alignment horizontal="centerContinuous" vertical="center"/>
    </xf>
    <xf numFmtId="38" fontId="1" fillId="0" borderId="48" xfId="17" applyFont="1" applyBorder="1" applyAlignment="1">
      <alignment horizontal="centerContinuous" vertical="center"/>
    </xf>
    <xf numFmtId="38" fontId="1" fillId="0" borderId="49" xfId="17" applyFont="1" applyBorder="1" applyAlignment="1">
      <alignment horizontal="centerContinuous" vertical="center"/>
    </xf>
    <xf numFmtId="38" fontId="1" fillId="0" borderId="42" xfId="17" applyFont="1" applyBorder="1" applyAlignment="1">
      <alignment horizontal="center" vertical="center"/>
    </xf>
    <xf numFmtId="38" fontId="1" fillId="0" borderId="50" xfId="17" applyFont="1" applyBorder="1" applyAlignment="1">
      <alignment horizontal="distributed" vertical="center"/>
    </xf>
    <xf numFmtId="180" fontId="10" fillId="0" borderId="11" xfId="17" applyNumberFormat="1" applyFont="1" applyBorder="1" applyAlignment="1">
      <alignment vertical="center"/>
    </xf>
    <xf numFmtId="180" fontId="8" fillId="0" borderId="5" xfId="17" applyNumberFormat="1" applyFont="1" applyBorder="1" applyAlignment="1">
      <alignment vertical="center"/>
    </xf>
    <xf numFmtId="180" fontId="8" fillId="0" borderId="0" xfId="17" applyNumberFormat="1" applyFont="1" applyBorder="1" applyAlignment="1">
      <alignment vertical="center"/>
    </xf>
    <xf numFmtId="180" fontId="8" fillId="0" borderId="11" xfId="17" applyNumberFormat="1" applyFont="1" applyBorder="1" applyAlignment="1">
      <alignment vertical="center"/>
    </xf>
    <xf numFmtId="180" fontId="9" fillId="0" borderId="5" xfId="17" applyNumberFormat="1" applyFont="1" applyBorder="1" applyAlignment="1">
      <alignment vertical="center"/>
    </xf>
    <xf numFmtId="180" fontId="9" fillId="0" borderId="0" xfId="17" applyNumberFormat="1" applyFont="1" applyBorder="1" applyAlignment="1">
      <alignment vertical="center"/>
    </xf>
    <xf numFmtId="180" fontId="9" fillId="0" borderId="11" xfId="17" applyNumberFormat="1" applyFont="1" applyBorder="1" applyAlignment="1">
      <alignment vertical="center"/>
    </xf>
    <xf numFmtId="180" fontId="1" fillId="0" borderId="5" xfId="17" applyNumberFormat="1" applyFont="1" applyBorder="1" applyAlignment="1">
      <alignment vertical="center"/>
    </xf>
    <xf numFmtId="180" fontId="1" fillId="0" borderId="11" xfId="17" applyNumberFormat="1" applyFont="1" applyBorder="1" applyAlignment="1">
      <alignment vertical="center"/>
    </xf>
    <xf numFmtId="180" fontId="1" fillId="0" borderId="13" xfId="17" applyNumberFormat="1" applyFont="1" applyBorder="1" applyAlignment="1">
      <alignment vertical="center"/>
    </xf>
    <xf numFmtId="180" fontId="1" fillId="0" borderId="17" xfId="17" applyNumberFormat="1" applyFont="1" applyBorder="1" applyAlignment="1">
      <alignment vertical="center"/>
    </xf>
    <xf numFmtId="0" fontId="1" fillId="0" borderId="18" xfId="25" applyFont="1" applyBorder="1" applyAlignment="1">
      <alignment horizontal="center" vertical="distributed"/>
      <protection/>
    </xf>
    <xf numFmtId="0" fontId="1" fillId="0" borderId="2" xfId="25" applyFont="1" applyFill="1" applyBorder="1" applyAlignment="1">
      <alignment horizontal="center" vertical="distributed"/>
      <protection/>
    </xf>
    <xf numFmtId="0" fontId="1" fillId="0" borderId="18" xfId="25" applyFont="1" applyFill="1" applyBorder="1" applyAlignment="1">
      <alignment/>
      <protection/>
    </xf>
    <xf numFmtId="0" fontId="1" fillId="0" borderId="2" xfId="25" applyFont="1" applyBorder="1" applyAlignment="1">
      <alignment horizontal="center" vertical="distributed"/>
      <protection/>
    </xf>
    <xf numFmtId="0" fontId="13" fillId="0" borderId="17" xfId="25" applyFont="1" applyBorder="1" applyAlignment="1">
      <alignment horizontal="distributed" vertical="center" wrapText="1"/>
      <protection/>
    </xf>
    <xf numFmtId="0" fontId="1" fillId="0" borderId="8" xfId="25" applyFont="1" applyBorder="1" applyAlignment="1">
      <alignment horizontal="center" vertical="center"/>
      <protection/>
    </xf>
    <xf numFmtId="0" fontId="1" fillId="0" borderId="9" xfId="25" applyFont="1" applyBorder="1" applyAlignment="1">
      <alignment horizontal="center" vertical="center"/>
      <protection/>
    </xf>
    <xf numFmtId="0" fontId="1" fillId="0" borderId="13" xfId="25" applyFont="1" applyBorder="1" applyAlignment="1">
      <alignment horizontal="center" vertical="center"/>
      <protection/>
    </xf>
    <xf numFmtId="0" fontId="1" fillId="0" borderId="17" xfId="25" applyFont="1" applyBorder="1" applyAlignment="1">
      <alignment horizontal="center" vertical="center"/>
      <protection/>
    </xf>
    <xf numFmtId="0" fontId="1" fillId="0" borderId="34" xfId="25" applyFont="1" applyBorder="1" applyAlignment="1">
      <alignment horizontal="center" vertical="center"/>
      <protection/>
    </xf>
    <xf numFmtId="0" fontId="1" fillId="0" borderId="22" xfId="25" applyFont="1" applyBorder="1" applyAlignment="1">
      <alignment horizontal="distributed" vertical="center"/>
      <protection/>
    </xf>
    <xf numFmtId="0" fontId="13" fillId="0" borderId="4" xfId="25" applyFont="1" applyBorder="1" applyAlignment="1">
      <alignment vertical="center"/>
      <protection/>
    </xf>
    <xf numFmtId="0" fontId="1" fillId="0" borderId="2" xfId="25" applyFont="1" applyFill="1" applyBorder="1" applyAlignment="1">
      <alignment/>
      <protection/>
    </xf>
    <xf numFmtId="0" fontId="1" fillId="0" borderId="35" xfId="25" applyFont="1" applyFill="1" applyBorder="1" applyAlignment="1">
      <alignment horizontal="center" vertical="center"/>
      <protection/>
    </xf>
    <xf numFmtId="0" fontId="1" fillId="0" borderId="8" xfId="25" applyFont="1" applyBorder="1" applyAlignment="1">
      <alignment horizontal="distributed" vertical="center" wrapText="1"/>
      <protection/>
    </xf>
    <xf numFmtId="0" fontId="1" fillId="0" borderId="9" xfId="25" applyFont="1" applyBorder="1" applyAlignment="1">
      <alignment horizontal="distributed" vertical="center" wrapText="1"/>
      <protection/>
    </xf>
    <xf numFmtId="0" fontId="13" fillId="0" borderId="13" xfId="25" applyFont="1" applyBorder="1" applyAlignment="1">
      <alignment horizontal="distributed" vertical="center" wrapText="1"/>
      <protection/>
    </xf>
    <xf numFmtId="0" fontId="1" fillId="0" borderId="24" xfId="25" applyFont="1" applyBorder="1" applyAlignment="1">
      <alignment horizontal="center" vertical="center"/>
      <protection/>
    </xf>
    <xf numFmtId="0" fontId="1" fillId="0" borderId="35" xfId="25" applyFont="1" applyBorder="1" applyAlignment="1">
      <alignment horizontal="center" vertical="center"/>
      <protection/>
    </xf>
    <xf numFmtId="0" fontId="1" fillId="0" borderId="2" xfId="25" applyFont="1" applyFill="1" applyBorder="1" applyAlignment="1">
      <alignment horizontal="center" vertical="center"/>
      <protection/>
    </xf>
    <xf numFmtId="0" fontId="13" fillId="0" borderId="29" xfId="25" applyFont="1" applyFill="1" applyBorder="1" applyAlignment="1">
      <alignment horizontal="center" vertical="center"/>
      <protection/>
    </xf>
    <xf numFmtId="0" fontId="13" fillId="0" borderId="18" xfId="25" applyFont="1" applyFill="1" applyBorder="1" applyAlignment="1">
      <alignment horizontal="center" vertical="center"/>
      <protection/>
    </xf>
    <xf numFmtId="0" fontId="1" fillId="0" borderId="24" xfId="25" applyFont="1" applyFill="1" applyBorder="1" applyAlignment="1">
      <alignment horizontal="center" vertical="center"/>
      <protection/>
    </xf>
    <xf numFmtId="0" fontId="13" fillId="0" borderId="4" xfId="25" applyFont="1" applyFill="1" applyBorder="1" applyAlignment="1">
      <alignment horizontal="center" vertical="center"/>
      <protection/>
    </xf>
    <xf numFmtId="0" fontId="1" fillId="0" borderId="20" xfId="25" applyFont="1" applyBorder="1" applyAlignment="1">
      <alignment horizontal="distributed" vertical="center" wrapText="1"/>
      <protection/>
    </xf>
    <xf numFmtId="0" fontId="13" fillId="0" borderId="20" xfId="25" applyFont="1" applyBorder="1" applyAlignment="1">
      <alignment vertical="center"/>
      <protection/>
    </xf>
    <xf numFmtId="0" fontId="1" fillId="0" borderId="20" xfId="25" applyFont="1" applyBorder="1" applyAlignment="1">
      <alignment horizontal="center" vertical="center"/>
      <protection/>
    </xf>
    <xf numFmtId="0" fontId="1" fillId="0" borderId="24" xfId="25" applyFont="1" applyFill="1" applyBorder="1" applyAlignment="1">
      <alignment horizontal="center"/>
      <protection/>
    </xf>
    <xf numFmtId="0" fontId="1" fillId="0" borderId="35" xfId="25" applyFont="1" applyFill="1" applyBorder="1" applyAlignment="1">
      <alignment horizontal="center"/>
      <protection/>
    </xf>
    <xf numFmtId="0" fontId="1" fillId="0" borderId="13" xfId="25" applyFont="1" applyBorder="1" applyAlignment="1">
      <alignment horizontal="center" vertical="center" wrapText="1"/>
      <protection/>
    </xf>
    <xf numFmtId="0" fontId="1" fillId="0" borderId="17" xfId="25" applyFont="1" applyBorder="1" applyAlignment="1">
      <alignment horizontal="center" vertical="center" wrapText="1"/>
      <protection/>
    </xf>
    <xf numFmtId="0" fontId="1" fillId="0" borderId="21" xfId="25" applyFont="1" applyBorder="1" applyAlignment="1">
      <alignment horizontal="center" vertical="center"/>
      <protection/>
    </xf>
    <xf numFmtId="0" fontId="1" fillId="0" borderId="4" xfId="25" applyFont="1" applyBorder="1" applyAlignment="1">
      <alignment horizontal="distributed" vertical="center"/>
      <protection/>
    </xf>
    <xf numFmtId="0" fontId="13" fillId="0" borderId="12" xfId="25" applyFont="1" applyBorder="1" applyAlignment="1">
      <alignment vertical="center"/>
      <protection/>
    </xf>
    <xf numFmtId="0" fontId="13" fillId="0" borderId="4" xfId="25" applyFont="1" applyBorder="1" applyAlignment="1">
      <alignment horizontal="center" vertical="center"/>
      <protection/>
    </xf>
    <xf numFmtId="0" fontId="1" fillId="0" borderId="25" xfId="24" applyFont="1" applyBorder="1" applyAlignment="1">
      <alignment horizontal="center"/>
      <protection/>
    </xf>
    <xf numFmtId="0" fontId="1" fillId="0" borderId="21" xfId="25" applyFont="1" applyFill="1" applyBorder="1" applyAlignment="1">
      <alignment horizontal="center" vertical="center"/>
      <protection/>
    </xf>
    <xf numFmtId="0" fontId="13" fillId="0" borderId="12" xfId="25" applyFont="1" applyFill="1" applyBorder="1" applyAlignment="1">
      <alignment horizontal="center" vertical="center"/>
      <protection/>
    </xf>
    <xf numFmtId="0" fontId="1" fillId="0" borderId="4" xfId="25" applyFont="1" applyBorder="1" applyAlignment="1">
      <alignment horizontal="center" vertical="center"/>
      <protection/>
    </xf>
    <xf numFmtId="0" fontId="13" fillId="0" borderId="12" xfId="25" applyFont="1" applyBorder="1" applyAlignment="1">
      <alignment horizontal="center" vertical="center"/>
      <protection/>
    </xf>
    <xf numFmtId="0" fontId="1" fillId="0" borderId="2" xfId="24" applyFont="1" applyBorder="1" applyAlignment="1">
      <alignment horizontal="center"/>
      <protection/>
    </xf>
    <xf numFmtId="0" fontId="1" fillId="0" borderId="18" xfId="24" applyFont="1" applyBorder="1" applyAlignment="1">
      <alignment horizontal="center"/>
      <protection/>
    </xf>
    <xf numFmtId="0" fontId="1" fillId="0" borderId="19" xfId="24" applyFont="1" applyBorder="1" applyAlignment="1">
      <alignment horizontal="center"/>
      <protection/>
    </xf>
    <xf numFmtId="0" fontId="0" fillId="0" borderId="12" xfId="23" applyBorder="1" applyAlignment="1">
      <alignment horizontal="distributed" vertical="center"/>
      <protection/>
    </xf>
    <xf numFmtId="0" fontId="0" fillId="0" borderId="25" xfId="23" applyBorder="1" applyAlignment="1">
      <alignment horizontal="center" vertical="center"/>
      <protection/>
    </xf>
    <xf numFmtId="0" fontId="0" fillId="0" borderId="26" xfId="23" applyBorder="1" applyAlignment="1">
      <alignment horizontal="center" vertical="center"/>
      <protection/>
    </xf>
    <xf numFmtId="38" fontId="1" fillId="0" borderId="20" xfId="17" applyFont="1" applyBorder="1" applyAlignment="1">
      <alignment horizontal="distributed" vertical="center"/>
    </xf>
    <xf numFmtId="0" fontId="0" fillId="0" borderId="20" xfId="23" applyBorder="1" applyAlignment="1">
      <alignment horizontal="distributed" vertical="center"/>
      <protection/>
    </xf>
    <xf numFmtId="38" fontId="8" fillId="0" borderId="21" xfId="17" applyFont="1" applyBorder="1" applyAlignment="1">
      <alignment horizontal="distributed" vertical="top" wrapText="1"/>
    </xf>
    <xf numFmtId="0" fontId="0" fillId="0" borderId="4" xfId="23" applyBorder="1" applyAlignment="1">
      <alignment horizontal="distributed" vertical="top" wrapText="1"/>
      <protection/>
    </xf>
    <xf numFmtId="0" fontId="1" fillId="0" borderId="22" xfId="24" applyFont="1" applyBorder="1" applyAlignment="1">
      <alignment horizontal="distributed" vertical="center"/>
      <protection/>
    </xf>
    <xf numFmtId="0" fontId="13" fillId="0" borderId="12" xfId="24" applyFont="1" applyBorder="1" applyAlignment="1">
      <alignment horizontal="distributed" vertical="center"/>
      <protection/>
    </xf>
    <xf numFmtId="0" fontId="1" fillId="0" borderId="5" xfId="22" applyFont="1" applyBorder="1" applyAlignment="1">
      <alignment horizontal="distributed"/>
      <protection/>
    </xf>
    <xf numFmtId="0" fontId="1" fillId="0" borderId="0" xfId="22" applyFont="1" applyBorder="1" applyAlignment="1">
      <alignment horizontal="distributed"/>
      <protection/>
    </xf>
    <xf numFmtId="38" fontId="10" fillId="0" borderId="5" xfId="17" applyFont="1" applyBorder="1" applyAlignment="1">
      <alignment horizontal="center" vertical="center"/>
    </xf>
    <xf numFmtId="38" fontId="10" fillId="0" borderId="0" xfId="17" applyFont="1" applyBorder="1" applyAlignment="1">
      <alignment horizontal="center" vertical="center"/>
    </xf>
    <xf numFmtId="38" fontId="10" fillId="0" borderId="11" xfId="17" applyFont="1" applyBorder="1" applyAlignment="1">
      <alignment horizontal="center" vertical="center"/>
    </xf>
    <xf numFmtId="0" fontId="10" fillId="0" borderId="8" xfId="22" applyFont="1" applyBorder="1" applyAlignment="1">
      <alignment horizontal="center" vertical="center"/>
      <protection/>
    </xf>
    <xf numFmtId="0" fontId="10" fillId="0" borderId="6" xfId="22" applyFont="1" applyBorder="1" applyAlignment="1">
      <alignment horizontal="center" vertical="center"/>
      <protection/>
    </xf>
    <xf numFmtId="0" fontId="8" fillId="0" borderId="11" xfId="22" applyFont="1" applyBorder="1" applyAlignment="1">
      <alignment horizontal="center"/>
      <protection/>
    </xf>
    <xf numFmtId="38" fontId="1" fillId="0" borderId="22" xfId="17" applyFont="1" applyBorder="1" applyAlignment="1">
      <alignment horizontal="distributed" vertical="center"/>
    </xf>
    <xf numFmtId="0" fontId="0" fillId="0" borderId="4" xfId="23" applyBorder="1" applyAlignment="1">
      <alignment horizontal="distributed" vertical="center"/>
      <protection/>
    </xf>
    <xf numFmtId="38" fontId="1" fillId="0" borderId="19" xfId="17" applyFont="1" applyFill="1" applyBorder="1" applyAlignment="1">
      <alignment horizontal="center" vertical="center"/>
    </xf>
    <xf numFmtId="0" fontId="13" fillId="0" borderId="26" xfId="22" applyFont="1" applyBorder="1" applyAlignment="1">
      <alignment horizontal="center" vertical="center"/>
      <protection/>
    </xf>
    <xf numFmtId="0" fontId="13" fillId="0" borderId="13" xfId="22" applyFont="1" applyBorder="1" applyAlignment="1">
      <alignment horizontal="center" vertical="center"/>
      <protection/>
    </xf>
    <xf numFmtId="0" fontId="13" fillId="0" borderId="17" xfId="22" applyFont="1" applyBorder="1" applyAlignment="1">
      <alignment horizontal="center" vertical="center"/>
      <protection/>
    </xf>
    <xf numFmtId="38" fontId="1" fillId="0" borderId="19" xfId="17" applyFont="1" applyBorder="1" applyAlignment="1">
      <alignment horizontal="center" vertical="center"/>
    </xf>
    <xf numFmtId="0" fontId="1" fillId="0" borderId="5" xfId="22" applyFont="1" applyBorder="1" applyAlignment="1">
      <alignment horizontal="center"/>
      <protection/>
    </xf>
    <xf numFmtId="0" fontId="1" fillId="0" borderId="0" xfId="22" applyFont="1" applyBorder="1" applyAlignment="1">
      <alignment horizontal="center"/>
      <protection/>
    </xf>
    <xf numFmtId="181" fontId="1" fillId="0" borderId="13" xfId="22" applyNumberFormat="1" applyFont="1" applyBorder="1" applyAlignment="1">
      <alignment horizontal="center" vertical="center"/>
      <protection/>
    </xf>
    <xf numFmtId="181" fontId="1" fillId="0" borderId="17" xfId="22" applyNumberFormat="1" applyFont="1" applyBorder="1" applyAlignment="1">
      <alignment horizontal="center" vertical="center"/>
      <protection/>
    </xf>
    <xf numFmtId="0" fontId="1" fillId="0" borderId="19" xfId="22" applyFont="1" applyBorder="1" applyAlignment="1">
      <alignment horizontal="center" vertical="center"/>
      <protection/>
    </xf>
    <xf numFmtId="0" fontId="1" fillId="0" borderId="26" xfId="22" applyFont="1" applyBorder="1" applyAlignment="1">
      <alignment horizontal="center" vertical="center"/>
      <protection/>
    </xf>
    <xf numFmtId="0" fontId="1" fillId="0" borderId="13" xfId="22" applyFont="1" applyBorder="1" applyAlignment="1">
      <alignment horizontal="center" vertical="center"/>
      <protection/>
    </xf>
    <xf numFmtId="0" fontId="1" fillId="0" borderId="17" xfId="22" applyFont="1" applyBorder="1" applyAlignment="1">
      <alignment horizontal="center" vertical="center"/>
      <protection/>
    </xf>
    <xf numFmtId="0" fontId="13" fillId="0" borderId="11" xfId="22" applyFont="1" applyBorder="1" applyAlignment="1">
      <alignment horizontal="distributed" vertical="center"/>
      <protection/>
    </xf>
    <xf numFmtId="0" fontId="13" fillId="0" borderId="13" xfId="22" applyFont="1" applyBorder="1" applyAlignment="1">
      <alignment horizontal="distributed" vertical="center"/>
      <protection/>
    </xf>
    <xf numFmtId="0" fontId="13" fillId="0" borderId="17" xfId="22" applyFont="1" applyBorder="1" applyAlignment="1">
      <alignment horizontal="distributed" vertical="center"/>
      <protection/>
    </xf>
    <xf numFmtId="0" fontId="1" fillId="0" borderId="22" xfId="22" applyFont="1" applyBorder="1" applyAlignment="1">
      <alignment horizontal="distributed" vertical="center"/>
      <protection/>
    </xf>
    <xf numFmtId="0" fontId="13" fillId="0" borderId="12" xfId="22" applyFont="1" applyBorder="1" applyAlignment="1">
      <alignment horizontal="distributed" vertical="center"/>
      <protection/>
    </xf>
    <xf numFmtId="181" fontId="1" fillId="0" borderId="19" xfId="22" applyNumberFormat="1" applyFont="1" applyBorder="1" applyAlignment="1">
      <alignment horizontal="center" vertical="center"/>
      <protection/>
    </xf>
    <xf numFmtId="181" fontId="1" fillId="0" borderId="26" xfId="22" applyNumberFormat="1" applyFont="1" applyBorder="1" applyAlignment="1">
      <alignment horizontal="center" vertical="center"/>
      <protection/>
    </xf>
    <xf numFmtId="38" fontId="9" fillId="0" borderId="5" xfId="17" applyFont="1" applyBorder="1" applyAlignment="1">
      <alignment horizontal="distributed" vertical="center"/>
    </xf>
    <xf numFmtId="38" fontId="9" fillId="0" borderId="11" xfId="17" applyFont="1" applyBorder="1" applyAlignment="1">
      <alignment horizontal="distributed" vertical="center"/>
    </xf>
    <xf numFmtId="0" fontId="1" fillId="0" borderId="2" xfId="21" applyFont="1" applyBorder="1" applyAlignment="1">
      <alignment horizontal="center" vertical="center"/>
      <protection/>
    </xf>
    <xf numFmtId="0" fontId="1" fillId="0" borderId="18" xfId="21" applyFont="1" applyBorder="1" applyAlignment="1">
      <alignment horizontal="center" vertical="center"/>
      <protection/>
    </xf>
    <xf numFmtId="0" fontId="9" fillId="0" borderId="8" xfId="21" applyFont="1" applyBorder="1" applyAlignment="1">
      <alignment horizontal="distributed" vertical="center"/>
      <protection/>
    </xf>
    <xf numFmtId="0" fontId="9" fillId="0" borderId="9" xfId="21" applyFont="1" applyBorder="1" applyAlignment="1">
      <alignment horizontal="distributed" vertical="center"/>
      <protection/>
    </xf>
    <xf numFmtId="0" fontId="1" fillId="0" borderId="19" xfId="22" applyFont="1" applyBorder="1" applyAlignment="1">
      <alignment horizontal="distributed" vertical="center"/>
      <protection/>
    </xf>
    <xf numFmtId="0" fontId="13" fillId="0" borderId="26" xfId="22" applyFont="1" applyBorder="1" applyAlignment="1">
      <alignment horizontal="distributed" vertical="center"/>
      <protection/>
    </xf>
    <xf numFmtId="0" fontId="13" fillId="0" borderId="5" xfId="22" applyFont="1" applyBorder="1" applyAlignment="1">
      <alignment horizontal="distributed" vertical="center"/>
      <protection/>
    </xf>
    <xf numFmtId="0" fontId="1" fillId="0" borderId="29" xfId="25" applyFont="1" applyFill="1" applyBorder="1" applyAlignment="1">
      <alignment horizontal="center" vertical="distributed"/>
      <protection/>
    </xf>
    <xf numFmtId="0" fontId="1" fillId="0" borderId="18" xfId="25" applyFont="1" applyFill="1" applyBorder="1" applyAlignment="1">
      <alignment horizontal="center" vertical="distributed"/>
      <protection/>
    </xf>
    <xf numFmtId="0" fontId="1" fillId="0" borderId="13" xfId="27" applyFont="1" applyBorder="1" applyAlignment="1">
      <alignment horizontal="center" vertical="center"/>
      <protection/>
    </xf>
    <xf numFmtId="0" fontId="1" fillId="0" borderId="14" xfId="27" applyFont="1" applyBorder="1" applyAlignment="1">
      <alignment horizontal="center" vertical="center"/>
      <protection/>
    </xf>
    <xf numFmtId="0" fontId="1" fillId="0" borderId="17" xfId="27" applyFont="1" applyBorder="1" applyAlignment="1">
      <alignment horizontal="center" vertical="center"/>
      <protection/>
    </xf>
    <xf numFmtId="0" fontId="1" fillId="0" borderId="21" xfId="27" applyFont="1" applyBorder="1" applyAlignment="1">
      <alignment horizontal="center" vertical="center" wrapText="1"/>
      <protection/>
    </xf>
    <xf numFmtId="0" fontId="1" fillId="0" borderId="4" xfId="27" applyFont="1" applyBorder="1" applyAlignment="1">
      <alignment horizontal="center" vertical="center" wrapText="1"/>
      <protection/>
    </xf>
    <xf numFmtId="0" fontId="1" fillId="0" borderId="12" xfId="27" applyFont="1" applyBorder="1" applyAlignment="1">
      <alignment horizontal="center" vertical="center" wrapText="1"/>
      <protection/>
    </xf>
    <xf numFmtId="0" fontId="1" fillId="0" borderId="21" xfId="27" applyFont="1" applyBorder="1" applyAlignment="1">
      <alignment horizontal="distributed" vertical="center"/>
      <protection/>
    </xf>
    <xf numFmtId="0" fontId="1" fillId="0" borderId="4" xfId="27" applyFont="1" applyBorder="1" applyAlignment="1">
      <alignment horizontal="distributed" vertical="center"/>
      <protection/>
    </xf>
    <xf numFmtId="0" fontId="1" fillId="0" borderId="12" xfId="27" applyFont="1" applyBorder="1" applyAlignment="1">
      <alignment horizontal="distributed" vertical="center"/>
      <protection/>
    </xf>
    <xf numFmtId="0" fontId="1" fillId="0" borderId="8" xfId="27" applyFont="1" applyBorder="1" applyAlignment="1">
      <alignment horizontal="distributed" vertical="center"/>
      <protection/>
    </xf>
    <xf numFmtId="0" fontId="1" fillId="0" borderId="5" xfId="27" applyFont="1" applyBorder="1" applyAlignment="1">
      <alignment horizontal="distributed" vertical="center"/>
      <protection/>
    </xf>
    <xf numFmtId="0" fontId="1" fillId="0" borderId="13" xfId="27" applyFont="1" applyBorder="1" applyAlignment="1">
      <alignment horizontal="distributed" vertical="center"/>
      <protection/>
    </xf>
    <xf numFmtId="0" fontId="1" fillId="0" borderId="4" xfId="27" applyFont="1" applyBorder="1" applyAlignment="1">
      <alignment horizontal="center" wrapText="1"/>
      <protection/>
    </xf>
    <xf numFmtId="0" fontId="1" fillId="0" borderId="12" xfId="27" applyFont="1" applyBorder="1" applyAlignment="1">
      <alignment horizontal="center" wrapText="1"/>
      <protection/>
    </xf>
    <xf numFmtId="0" fontId="1" fillId="0" borderId="0" xfId="27" applyFont="1" applyBorder="1" applyAlignment="1">
      <alignment/>
      <protection/>
    </xf>
    <xf numFmtId="0" fontId="1" fillId="0" borderId="11" xfId="27" applyFont="1" applyBorder="1" applyAlignment="1">
      <alignment/>
      <protection/>
    </xf>
    <xf numFmtId="38" fontId="1" fillId="0" borderId="4" xfId="17" applyFont="1" applyBorder="1" applyAlignment="1">
      <alignment horizontal="distributed" vertical="center"/>
    </xf>
    <xf numFmtId="38" fontId="1" fillId="0" borderId="12" xfId="17" applyFont="1" applyBorder="1" applyAlignment="1">
      <alignment horizontal="distributed" vertical="center"/>
    </xf>
    <xf numFmtId="38" fontId="1" fillId="0" borderId="21" xfId="17" applyFont="1" applyBorder="1" applyAlignment="1">
      <alignment horizontal="distributed" vertical="center"/>
    </xf>
    <xf numFmtId="38" fontId="1" fillId="0" borderId="34" xfId="17" applyFont="1" applyBorder="1" applyAlignment="1">
      <alignment horizontal="distributed" vertical="center"/>
    </xf>
    <xf numFmtId="38" fontId="1" fillId="0" borderId="35" xfId="17" applyFont="1" applyBorder="1" applyAlignment="1">
      <alignment horizontal="distributed" vertical="center"/>
    </xf>
    <xf numFmtId="38" fontId="1" fillId="0" borderId="5" xfId="17" applyFont="1" applyBorder="1" applyAlignment="1">
      <alignment horizontal="distributed" vertical="center"/>
    </xf>
    <xf numFmtId="38" fontId="1" fillId="0" borderId="0" xfId="17" applyFont="1" applyBorder="1" applyAlignment="1">
      <alignment horizontal="distributed" vertical="center"/>
    </xf>
    <xf numFmtId="38" fontId="1" fillId="0" borderId="11" xfId="17" applyFont="1" applyBorder="1" applyAlignment="1">
      <alignment horizontal="distributed" vertical="center"/>
    </xf>
    <xf numFmtId="38" fontId="1" fillId="0" borderId="13" xfId="17" applyFont="1" applyBorder="1" applyAlignment="1">
      <alignment horizontal="distributed" vertical="center"/>
    </xf>
    <xf numFmtId="38" fontId="1" fillId="0" borderId="14" xfId="17" applyFont="1" applyBorder="1" applyAlignment="1">
      <alignment horizontal="distributed" vertical="center"/>
    </xf>
    <xf numFmtId="38" fontId="1" fillId="0" borderId="17" xfId="17" applyFont="1" applyBorder="1" applyAlignment="1">
      <alignment horizontal="distributed" vertical="center"/>
    </xf>
    <xf numFmtId="38" fontId="1" fillId="0" borderId="4" xfId="17" applyFont="1" applyBorder="1" applyAlignment="1">
      <alignment horizontal="distributed" vertical="center" wrapText="1"/>
    </xf>
    <xf numFmtId="38" fontId="1" fillId="0" borderId="12" xfId="17" applyFont="1" applyBorder="1" applyAlignment="1">
      <alignment horizontal="distributed" vertical="center" wrapText="1"/>
    </xf>
    <xf numFmtId="38" fontId="8" fillId="0" borderId="21" xfId="17" applyFont="1" applyBorder="1" applyAlignment="1">
      <alignment horizontal="distributed" vertical="center" wrapText="1"/>
    </xf>
    <xf numFmtId="38" fontId="8" fillId="0" borderId="4" xfId="17" applyFont="1" applyBorder="1" applyAlignment="1">
      <alignment horizontal="distributed" vertical="center" wrapText="1"/>
    </xf>
    <xf numFmtId="38" fontId="8" fillId="0" borderId="12" xfId="17" applyFont="1" applyBorder="1" applyAlignment="1">
      <alignment horizontal="distributed" vertical="center" wrapText="1"/>
    </xf>
    <xf numFmtId="38" fontId="1" fillId="0" borderId="24" xfId="17" applyFont="1" applyBorder="1" applyAlignment="1">
      <alignment horizontal="distributed" vertical="center"/>
    </xf>
    <xf numFmtId="0" fontId="0" fillId="0" borderId="34" xfId="28" applyBorder="1" applyAlignment="1">
      <alignment horizontal="distributed" vertical="center"/>
      <protection/>
    </xf>
    <xf numFmtId="0" fontId="0" fillId="0" borderId="35" xfId="28" applyBorder="1" applyAlignment="1">
      <alignment horizontal="distributed" vertical="center"/>
      <protection/>
    </xf>
    <xf numFmtId="38" fontId="1" fillId="0" borderId="2" xfId="17" applyFont="1" applyBorder="1" applyAlignment="1">
      <alignment horizontal="distributed" vertical="center"/>
    </xf>
    <xf numFmtId="38" fontId="1" fillId="0" borderId="29" xfId="17" applyFont="1" applyBorder="1" applyAlignment="1">
      <alignment horizontal="distributed" vertical="center"/>
    </xf>
    <xf numFmtId="0" fontId="0" fillId="0" borderId="29" xfId="28" applyBorder="1" applyAlignment="1">
      <alignment horizontal="distributed" vertical="center"/>
      <protection/>
    </xf>
    <xf numFmtId="0" fontId="0" fillId="0" borderId="18" xfId="28" applyBorder="1" applyAlignment="1">
      <alignment horizontal="distributed" vertical="center"/>
      <protection/>
    </xf>
    <xf numFmtId="38" fontId="1" fillId="0" borderId="34" xfId="17" applyFont="1" applyBorder="1" applyAlignment="1">
      <alignment horizontal="distributed" vertical="center"/>
    </xf>
    <xf numFmtId="38" fontId="1" fillId="0" borderId="35" xfId="17" applyFont="1" applyBorder="1" applyAlignment="1">
      <alignment horizontal="distributed" vertical="center"/>
    </xf>
    <xf numFmtId="0" fontId="1" fillId="0" borderId="22" xfId="29" applyFont="1" applyBorder="1" applyAlignment="1">
      <alignment horizontal="center" vertical="center"/>
      <protection/>
    </xf>
    <xf numFmtId="0" fontId="0" fillId="0" borderId="4" xfId="29" applyBorder="1" applyAlignment="1">
      <alignment horizontal="center" vertical="center"/>
      <protection/>
    </xf>
    <xf numFmtId="0" fontId="1" fillId="0" borderId="4" xfId="29" applyFont="1" applyBorder="1" applyAlignment="1">
      <alignment horizontal="center" vertical="center"/>
      <protection/>
    </xf>
    <xf numFmtId="0" fontId="0" fillId="0" borderId="12" xfId="29" applyBorder="1" applyAlignment="1">
      <alignment horizontal="center" vertical="center"/>
      <protection/>
    </xf>
    <xf numFmtId="0" fontId="1" fillId="0" borderId="2" xfId="29" applyNumberFormat="1" applyFont="1" applyBorder="1" applyAlignment="1">
      <alignment horizontal="distributed" vertical="center"/>
      <protection/>
    </xf>
    <xf numFmtId="0" fontId="0" fillId="0" borderId="29" xfId="29" applyNumberFormat="1" applyBorder="1" applyAlignment="1">
      <alignment horizontal="distributed" vertical="center"/>
      <protection/>
    </xf>
    <xf numFmtId="0" fontId="0" fillId="0" borderId="18" xfId="29" applyNumberFormat="1" applyBorder="1" applyAlignment="1">
      <alignment horizontal="distributed" vertical="center"/>
      <protection/>
    </xf>
    <xf numFmtId="187" fontId="1" fillId="0" borderId="5" xfId="30" applyNumberFormat="1" applyFont="1" applyFill="1" applyBorder="1" applyAlignment="1">
      <alignment vertical="center"/>
      <protection/>
    </xf>
    <xf numFmtId="187" fontId="1" fillId="0" borderId="0" xfId="30" applyNumberFormat="1" applyFont="1" applyFill="1" applyBorder="1" applyAlignment="1">
      <alignment vertical="center"/>
      <protection/>
    </xf>
    <xf numFmtId="0" fontId="10" fillId="0" borderId="21" xfId="30" applyFont="1" applyFill="1" applyBorder="1" applyAlignment="1">
      <alignment horizontal="distributed" vertical="center"/>
      <protection/>
    </xf>
    <xf numFmtId="0" fontId="10" fillId="0" borderId="8" xfId="30" applyFont="1" applyFill="1" applyBorder="1" applyAlignment="1">
      <alignment horizontal="distributed" vertical="center"/>
      <protection/>
    </xf>
    <xf numFmtId="0" fontId="1" fillId="0" borderId="1" xfId="30" applyFont="1" applyFill="1" applyBorder="1" applyAlignment="1">
      <alignment horizontal="distributed" vertical="center"/>
      <protection/>
    </xf>
    <xf numFmtId="0" fontId="1" fillId="0" borderId="4" xfId="30" applyFont="1" applyFill="1" applyBorder="1" applyAlignment="1">
      <alignment vertical="center"/>
      <protection/>
    </xf>
    <xf numFmtId="0" fontId="1" fillId="0" borderId="5" xfId="30" applyFont="1" applyFill="1" applyBorder="1" applyAlignment="1">
      <alignment vertical="center"/>
      <protection/>
    </xf>
    <xf numFmtId="0" fontId="1" fillId="0" borderId="2" xfId="31" applyFont="1" applyBorder="1" applyAlignment="1">
      <alignment horizontal="distributed" vertical="center" wrapText="1"/>
      <protection/>
    </xf>
    <xf numFmtId="0" fontId="0" fillId="0" borderId="18" xfId="31" applyBorder="1" applyAlignment="1">
      <alignment horizontal="distributed" vertical="center" wrapText="1"/>
      <protection/>
    </xf>
    <xf numFmtId="0" fontId="1" fillId="0" borderId="5" xfId="31" applyFont="1" applyBorder="1" applyAlignment="1">
      <alignment horizontal="distributed" vertical="center"/>
      <protection/>
    </xf>
    <xf numFmtId="0" fontId="0" fillId="0" borderId="11" xfId="31" applyBorder="1" applyAlignment="1">
      <alignment horizontal="distributed" vertical="center"/>
      <protection/>
    </xf>
    <xf numFmtId="0" fontId="8" fillId="0" borderId="24" xfId="32" applyFont="1" applyFill="1" applyBorder="1" applyAlignment="1">
      <alignment horizontal="distributed" vertical="center" wrapText="1"/>
      <protection/>
    </xf>
    <xf numFmtId="0" fontId="0" fillId="0" borderId="35" xfId="32" applyFill="1" applyBorder="1" applyAlignment="1">
      <alignment horizontal="distributed" vertical="center" wrapText="1"/>
      <protection/>
    </xf>
    <xf numFmtId="0" fontId="1" fillId="0" borderId="21" xfId="32" applyFont="1" applyFill="1" applyBorder="1" applyAlignment="1">
      <alignment horizontal="distributed" vertical="center"/>
      <protection/>
    </xf>
    <xf numFmtId="0" fontId="0" fillId="0" borderId="12" xfId="32" applyFill="1" applyBorder="1" applyAlignment="1">
      <alignment horizontal="distributed" vertical="center"/>
      <protection/>
    </xf>
    <xf numFmtId="0" fontId="1" fillId="0" borderId="24" xfId="32" applyFont="1" applyFill="1" applyBorder="1" applyAlignment="1">
      <alignment horizontal="center" vertical="center"/>
      <protection/>
    </xf>
    <xf numFmtId="0" fontId="1" fillId="0" borderId="34" xfId="32" applyFont="1" applyFill="1" applyBorder="1" applyAlignment="1">
      <alignment horizontal="center" vertical="center"/>
      <protection/>
    </xf>
    <xf numFmtId="0" fontId="1" fillId="0" borderId="35" xfId="32" applyFont="1" applyFill="1" applyBorder="1" applyAlignment="1">
      <alignment horizontal="center" vertical="center"/>
      <protection/>
    </xf>
    <xf numFmtId="0" fontId="1" fillId="0" borderId="22" xfId="32" applyFont="1" applyFill="1" applyBorder="1" applyAlignment="1">
      <alignment horizontal="center" vertical="center"/>
      <protection/>
    </xf>
    <xf numFmtId="0" fontId="1" fillId="0" borderId="4" xfId="32" applyFont="1" applyFill="1" applyBorder="1" applyAlignment="1">
      <alignment horizontal="center" vertical="center"/>
      <protection/>
    </xf>
    <xf numFmtId="0" fontId="1" fillId="0" borderId="12" xfId="32" applyFont="1" applyFill="1" applyBorder="1" applyAlignment="1">
      <alignment horizontal="center" vertical="center"/>
      <protection/>
    </xf>
    <xf numFmtId="0" fontId="1" fillId="0" borderId="2" xfId="32" applyFont="1" applyFill="1" applyBorder="1" applyAlignment="1">
      <alignment horizontal="center" vertical="center"/>
      <protection/>
    </xf>
    <xf numFmtId="0" fontId="0" fillId="0" borderId="29" xfId="32" applyBorder="1" applyAlignment="1">
      <alignment horizontal="center" vertical="center"/>
      <protection/>
    </xf>
    <xf numFmtId="0" fontId="0" fillId="0" borderId="18" xfId="32" applyBorder="1" applyAlignment="1">
      <alignment horizontal="center" vertical="center"/>
      <protection/>
    </xf>
    <xf numFmtId="0" fontId="1" fillId="0" borderId="1" xfId="32" applyFont="1" applyFill="1" applyBorder="1" applyAlignment="1">
      <alignment horizontal="center" vertical="center"/>
      <protection/>
    </xf>
    <xf numFmtId="0" fontId="0" fillId="0" borderId="29" xfId="32" applyFill="1" applyBorder="1" applyAlignment="1">
      <alignment horizontal="center" vertical="center"/>
      <protection/>
    </xf>
    <xf numFmtId="0" fontId="0" fillId="0" borderId="18" xfId="32" applyFill="1" applyBorder="1" applyAlignment="1">
      <alignment horizontal="center" vertical="center"/>
      <protection/>
    </xf>
    <xf numFmtId="0" fontId="1" fillId="0" borderId="12" xfId="32" applyFont="1" applyFill="1" applyBorder="1" applyAlignment="1">
      <alignment horizontal="distributed" vertical="center"/>
      <protection/>
    </xf>
    <xf numFmtId="0" fontId="1" fillId="0" borderId="22" xfId="32" applyFont="1" applyFill="1" applyBorder="1" applyAlignment="1">
      <alignment horizontal="distributed" vertical="distributed" wrapText="1"/>
      <protection/>
    </xf>
    <xf numFmtId="0" fontId="0" fillId="0" borderId="4" xfId="32" applyFill="1" applyBorder="1" applyAlignment="1">
      <alignment horizontal="distributed" vertical="distributed" wrapText="1"/>
      <protection/>
    </xf>
    <xf numFmtId="0" fontId="0" fillId="0" borderId="12" xfId="32" applyFill="1" applyBorder="1" applyAlignment="1">
      <alignment horizontal="distributed" vertical="distributed" wrapText="1"/>
      <protection/>
    </xf>
    <xf numFmtId="0" fontId="10" fillId="0" borderId="0" xfId="33" applyFont="1" applyBorder="1" applyAlignment="1">
      <alignment horizontal="distributed" vertical="center"/>
      <protection/>
    </xf>
    <xf numFmtId="0" fontId="10" fillId="0" borderId="11" xfId="33" applyFont="1" applyBorder="1" applyAlignment="1">
      <alignment horizontal="distributed" vertical="center"/>
      <protection/>
    </xf>
    <xf numFmtId="0" fontId="1" fillId="0" borderId="0" xfId="33" applyFont="1" applyBorder="1" applyAlignment="1">
      <alignment horizontal="distributed" vertical="center"/>
      <protection/>
    </xf>
    <xf numFmtId="0" fontId="1" fillId="0" borderId="11" xfId="33" applyFont="1" applyBorder="1" applyAlignment="1">
      <alignment horizontal="distributed" vertical="center"/>
      <protection/>
    </xf>
    <xf numFmtId="0" fontId="1" fillId="0" borderId="0" xfId="33" applyFont="1" applyBorder="1" applyAlignment="1">
      <alignment horizontal="center" vertical="center" textRotation="255"/>
      <protection/>
    </xf>
    <xf numFmtId="0" fontId="9" fillId="0" borderId="0" xfId="33" applyFont="1" applyBorder="1" applyAlignment="1">
      <alignment horizontal="distributed" vertical="center"/>
      <protection/>
    </xf>
    <xf numFmtId="0" fontId="9" fillId="0" borderId="11" xfId="33" applyFont="1" applyBorder="1" applyAlignment="1">
      <alignment horizontal="distributed" vertical="center"/>
      <protection/>
    </xf>
    <xf numFmtId="0" fontId="10" fillId="0" borderId="5" xfId="33" applyFont="1" applyBorder="1" applyAlignment="1">
      <alignment horizontal="distributed" vertical="center"/>
      <protection/>
    </xf>
    <xf numFmtId="0" fontId="1" fillId="0" borderId="5" xfId="33" applyFont="1" applyBorder="1" applyAlignment="1">
      <alignment horizontal="left" vertical="center"/>
      <protection/>
    </xf>
    <xf numFmtId="0" fontId="1" fillId="0" borderId="0" xfId="33" applyFont="1" applyBorder="1" applyAlignment="1">
      <alignment horizontal="left" vertical="center"/>
      <protection/>
    </xf>
    <xf numFmtId="0" fontId="1" fillId="0" borderId="11" xfId="33" applyFont="1" applyBorder="1" applyAlignment="1">
      <alignment horizontal="left" vertical="center"/>
      <protection/>
    </xf>
    <xf numFmtId="0" fontId="1" fillId="0" borderId="19" xfId="33" applyFont="1" applyFill="1" applyBorder="1" applyAlignment="1">
      <alignment horizontal="center" vertical="center"/>
      <protection/>
    </xf>
    <xf numFmtId="0" fontId="1" fillId="0" borderId="25" xfId="33" applyFont="1" applyFill="1" applyBorder="1" applyAlignment="1">
      <alignment horizontal="center" vertical="center"/>
      <protection/>
    </xf>
    <xf numFmtId="0" fontId="1" fillId="0" borderId="26" xfId="33" applyFont="1" applyFill="1" applyBorder="1" applyAlignment="1">
      <alignment horizontal="center" vertical="center"/>
      <protection/>
    </xf>
    <xf numFmtId="0" fontId="1" fillId="0" borderId="13" xfId="33" applyFont="1" applyFill="1" applyBorder="1" applyAlignment="1">
      <alignment horizontal="center" vertical="center"/>
      <protection/>
    </xf>
    <xf numFmtId="0" fontId="1" fillId="0" borderId="14" xfId="33" applyFont="1" applyFill="1" applyBorder="1" applyAlignment="1">
      <alignment horizontal="center" vertical="center"/>
      <protection/>
    </xf>
    <xf numFmtId="0" fontId="1" fillId="0" borderId="17" xfId="33" applyFont="1" applyFill="1" applyBorder="1" applyAlignment="1">
      <alignment horizontal="center" vertical="center"/>
      <protection/>
    </xf>
    <xf numFmtId="0" fontId="1" fillId="0" borderId="5" xfId="33" applyFont="1" applyBorder="1" applyAlignment="1">
      <alignment horizontal="center" vertical="center"/>
      <protection/>
    </xf>
    <xf numFmtId="0" fontId="1" fillId="0" borderId="0" xfId="33" applyFont="1" applyBorder="1" applyAlignment="1">
      <alignment horizontal="center" vertical="center"/>
      <protection/>
    </xf>
    <xf numFmtId="0" fontId="1" fillId="0" borderId="11" xfId="33" applyFont="1" applyBorder="1" applyAlignment="1">
      <alignment horizontal="center" vertical="center"/>
      <protection/>
    </xf>
    <xf numFmtId="38" fontId="1" fillId="0" borderId="2" xfId="17" applyFont="1" applyBorder="1" applyAlignment="1">
      <alignment horizontal="distributed" vertical="center"/>
    </xf>
    <xf numFmtId="0" fontId="13" fillId="0" borderId="29" xfId="34" applyFont="1" applyBorder="1" applyAlignment="1">
      <alignment horizontal="distributed" vertical="center"/>
      <protection/>
    </xf>
    <xf numFmtId="0" fontId="13" fillId="0" borderId="18" xfId="34" applyFont="1" applyBorder="1" applyAlignment="1">
      <alignment horizontal="distributed" vertical="center"/>
      <protection/>
    </xf>
    <xf numFmtId="38" fontId="1" fillId="0" borderId="29" xfId="17" applyFont="1" applyBorder="1" applyAlignment="1">
      <alignment horizontal="distributed" vertical="center"/>
    </xf>
    <xf numFmtId="38" fontId="1" fillId="0" borderId="8" xfId="17" applyFont="1" applyBorder="1" applyAlignment="1">
      <alignment horizontal="center"/>
    </xf>
    <xf numFmtId="38" fontId="1" fillId="0" borderId="6" xfId="17" applyFont="1" applyBorder="1" applyAlignment="1">
      <alignment horizontal="center"/>
    </xf>
    <xf numFmtId="38" fontId="1" fillId="0" borderId="9" xfId="17" applyFont="1" applyBorder="1" applyAlignment="1">
      <alignment horizontal="center"/>
    </xf>
    <xf numFmtId="38" fontId="10" fillId="0" borderId="5" xfId="17" applyFont="1" applyBorder="1" applyAlignment="1">
      <alignment horizontal="distributed" vertical="center"/>
    </xf>
    <xf numFmtId="0" fontId="13" fillId="0" borderId="0" xfId="34" applyFont="1" applyBorder="1" applyAlignment="1">
      <alignment horizontal="distributed" vertical="center"/>
      <protection/>
    </xf>
    <xf numFmtId="0" fontId="13" fillId="0" borderId="11" xfId="34" applyFont="1" applyBorder="1" applyAlignment="1">
      <alignment horizontal="distributed" vertical="center"/>
      <protection/>
    </xf>
    <xf numFmtId="38" fontId="10" fillId="0" borderId="0" xfId="17" applyFont="1" applyBorder="1" applyAlignment="1">
      <alignment horizontal="distributed" vertical="center"/>
    </xf>
    <xf numFmtId="38" fontId="1" fillId="0" borderId="0" xfId="17" applyFont="1" applyBorder="1" applyAlignment="1">
      <alignment horizontal="distributed" vertical="center"/>
    </xf>
    <xf numFmtId="38" fontId="1" fillId="0" borderId="14" xfId="17" applyFont="1" applyBorder="1" applyAlignment="1">
      <alignment horizontal="distributed" vertical="center"/>
    </xf>
    <xf numFmtId="0" fontId="13" fillId="0" borderId="17" xfId="34" applyFont="1" applyBorder="1" applyAlignment="1">
      <alignment horizontal="distributed" vertical="center"/>
      <protection/>
    </xf>
    <xf numFmtId="38" fontId="1" fillId="0" borderId="22" xfId="17" applyFont="1" applyBorder="1" applyAlignment="1">
      <alignment horizontal="center" vertical="center" wrapText="1"/>
    </xf>
    <xf numFmtId="0" fontId="0" fillId="0" borderId="12" xfId="35" applyBorder="1" applyAlignment="1">
      <alignment horizontal="center" vertical="center" wrapText="1"/>
      <protection/>
    </xf>
    <xf numFmtId="38" fontId="8" fillId="0" borderId="22" xfId="17" applyFont="1" applyBorder="1" applyAlignment="1">
      <alignment horizontal="center" vertical="center" wrapText="1"/>
    </xf>
    <xf numFmtId="0" fontId="0" fillId="0" borderId="12" xfId="35" applyBorder="1" applyAlignment="1">
      <alignment vertical="center" wrapText="1"/>
      <protection/>
    </xf>
    <xf numFmtId="38" fontId="1" fillId="0" borderId="19" xfId="17" applyFont="1" applyFill="1" applyBorder="1" applyAlignment="1">
      <alignment horizontal="center" vertical="center" wrapText="1"/>
    </xf>
    <xf numFmtId="38" fontId="1" fillId="0" borderId="26" xfId="17" applyFont="1" applyFill="1" applyBorder="1" applyAlignment="1">
      <alignment horizontal="center" vertical="center" wrapText="1"/>
    </xf>
    <xf numFmtId="38" fontId="1" fillId="0" borderId="13" xfId="17" applyFont="1" applyFill="1" applyBorder="1" applyAlignment="1">
      <alignment horizontal="center" vertical="center" wrapText="1"/>
    </xf>
    <xf numFmtId="38" fontId="1" fillId="0" borderId="17" xfId="17" applyFont="1" applyFill="1" applyBorder="1" applyAlignment="1">
      <alignment horizontal="center" vertical="center" wrapText="1"/>
    </xf>
    <xf numFmtId="38" fontId="1" fillId="0" borderId="19" xfId="17" applyFont="1" applyBorder="1" applyAlignment="1">
      <alignment horizontal="center" vertical="center" wrapText="1"/>
    </xf>
    <xf numFmtId="0" fontId="0" fillId="0" borderId="13" xfId="35" applyBorder="1" applyAlignment="1">
      <alignment vertical="center" wrapText="1"/>
      <protection/>
    </xf>
    <xf numFmtId="38" fontId="1" fillId="0" borderId="5" xfId="17" applyFont="1" applyFill="1" applyBorder="1" applyAlignment="1">
      <alignment horizontal="distributed" vertical="center"/>
    </xf>
    <xf numFmtId="0" fontId="0" fillId="0" borderId="11" xfId="35" applyBorder="1" applyAlignment="1">
      <alignment horizontal="distributed" vertical="center"/>
      <protection/>
    </xf>
    <xf numFmtId="38" fontId="10" fillId="0" borderId="5" xfId="17" applyFont="1" applyFill="1" applyBorder="1" applyAlignment="1">
      <alignment horizontal="distributed" vertical="center"/>
    </xf>
    <xf numFmtId="0" fontId="10" fillId="0" borderId="5" xfId="35" applyFont="1" applyBorder="1" applyAlignment="1">
      <alignment horizontal="distributed" vertical="center"/>
      <protection/>
    </xf>
    <xf numFmtId="38" fontId="8" fillId="0" borderId="21" xfId="17" applyFont="1" applyFill="1" applyBorder="1" applyAlignment="1">
      <alignment horizontal="center" vertical="center"/>
    </xf>
    <xf numFmtId="38" fontId="8" fillId="0" borderId="12" xfId="17" applyFont="1" applyFill="1" applyBorder="1" applyAlignment="1">
      <alignment horizontal="center" vertical="center"/>
    </xf>
    <xf numFmtId="38" fontId="8" fillId="0" borderId="21" xfId="17" applyFont="1" applyFill="1" applyBorder="1" applyAlignment="1">
      <alignment horizontal="distributed" vertical="center" wrapText="1"/>
    </xf>
    <xf numFmtId="38" fontId="8" fillId="0" borderId="12" xfId="17" applyFont="1" applyFill="1" applyBorder="1" applyAlignment="1">
      <alignment horizontal="distributed" vertical="center" wrapText="1"/>
    </xf>
    <xf numFmtId="38" fontId="1" fillId="0" borderId="21" xfId="17" applyFont="1" applyFill="1" applyBorder="1" applyAlignment="1">
      <alignment horizontal="center" vertical="center"/>
    </xf>
    <xf numFmtId="38" fontId="1" fillId="0" borderId="12" xfId="17" applyFont="1" applyFill="1" applyBorder="1" applyAlignment="1">
      <alignment horizontal="center" vertical="center"/>
    </xf>
    <xf numFmtId="38" fontId="1" fillId="0" borderId="22" xfId="17" applyFont="1" applyFill="1" applyBorder="1" applyAlignment="1">
      <alignment horizontal="center" vertical="center"/>
    </xf>
    <xf numFmtId="0" fontId="0" fillId="0" borderId="4" xfId="36" applyBorder="1" applyAlignment="1">
      <alignment horizontal="center" vertical="center"/>
      <protection/>
    </xf>
    <xf numFmtId="0" fontId="0" fillId="0" borderId="12" xfId="36" applyBorder="1" applyAlignment="1">
      <alignment horizontal="center" vertical="center"/>
      <protection/>
    </xf>
    <xf numFmtId="38" fontId="1" fillId="0" borderId="4" xfId="17" applyFont="1" applyFill="1" applyBorder="1" applyAlignment="1">
      <alignment horizontal="distributed" vertical="center" wrapText="1"/>
    </xf>
    <xf numFmtId="0" fontId="0" fillId="0" borderId="12" xfId="36" applyBorder="1" applyAlignment="1">
      <alignment horizontal="distributed" vertical="center" wrapText="1"/>
      <protection/>
    </xf>
    <xf numFmtId="38" fontId="1" fillId="0" borderId="5" xfId="17" applyFont="1" applyFill="1" applyBorder="1" applyAlignment="1">
      <alignment horizontal="center"/>
    </xf>
    <xf numFmtId="0" fontId="13" fillId="0" borderId="11" xfId="36" applyFont="1" applyFill="1" applyBorder="1" applyAlignment="1">
      <alignment horizontal="center"/>
      <protection/>
    </xf>
    <xf numFmtId="38" fontId="1" fillId="0" borderId="9" xfId="17" applyFont="1" applyFill="1" applyBorder="1" applyAlignment="1">
      <alignment horizontal="center" vertical="center"/>
    </xf>
    <xf numFmtId="38" fontId="1" fillId="0" borderId="17" xfId="17" applyFont="1" applyFill="1" applyBorder="1" applyAlignment="1">
      <alignment horizontal="center" vertical="center"/>
    </xf>
    <xf numFmtId="38" fontId="1" fillId="0" borderId="21" xfId="17" applyFont="1" applyFill="1" applyBorder="1" applyAlignment="1">
      <alignment horizontal="distributed" vertical="center" wrapText="1"/>
    </xf>
    <xf numFmtId="38" fontId="1" fillId="0" borderId="12" xfId="17" applyFont="1" applyFill="1" applyBorder="1" applyAlignment="1">
      <alignment horizontal="distributed" vertical="center" wrapText="1"/>
    </xf>
    <xf numFmtId="38" fontId="1" fillId="0" borderId="2" xfId="17" applyFont="1" applyFill="1" applyBorder="1" applyAlignment="1">
      <alignment horizontal="distributed" vertical="center"/>
    </xf>
    <xf numFmtId="0" fontId="0" fillId="0" borderId="29" xfId="36" applyBorder="1" applyAlignment="1">
      <alignment horizontal="distributed" vertical="center"/>
      <protection/>
    </xf>
    <xf numFmtId="0" fontId="0" fillId="0" borderId="18" xfId="36" applyBorder="1" applyAlignment="1">
      <alignment horizontal="distributed" vertical="center"/>
      <protection/>
    </xf>
    <xf numFmtId="38" fontId="1" fillId="0" borderId="13" xfId="17" applyFont="1" applyFill="1" applyBorder="1" applyAlignment="1">
      <alignment horizontal="distributed" vertical="center"/>
    </xf>
    <xf numFmtId="0" fontId="13" fillId="0" borderId="17" xfId="36" applyFont="1" applyBorder="1" applyAlignment="1">
      <alignment horizontal="distributed" vertical="center"/>
      <protection/>
    </xf>
    <xf numFmtId="0" fontId="0" fillId="0" borderId="11" xfId="36" applyBorder="1" applyAlignment="1">
      <alignment horizontal="center"/>
      <protection/>
    </xf>
    <xf numFmtId="38" fontId="10" fillId="0" borderId="5" xfId="17" applyFont="1" applyFill="1" applyBorder="1" applyAlignment="1">
      <alignment horizontal="center"/>
    </xf>
    <xf numFmtId="0" fontId="10" fillId="0" borderId="11" xfId="36" applyFont="1" applyFill="1" applyBorder="1" applyAlignment="1">
      <alignment horizontal="center"/>
      <protection/>
    </xf>
    <xf numFmtId="38" fontId="1" fillId="0" borderId="5" xfId="17" applyFont="1" applyFill="1" applyBorder="1" applyAlignment="1">
      <alignment horizontal="distributed" vertical="center"/>
    </xf>
    <xf numFmtId="0" fontId="13" fillId="0" borderId="11" xfId="36" applyFont="1" applyBorder="1" applyAlignment="1">
      <alignment horizontal="distributed" vertical="center"/>
      <protection/>
    </xf>
    <xf numFmtId="38" fontId="1" fillId="0" borderId="4" xfId="17" applyFont="1" applyFill="1" applyBorder="1" applyAlignment="1">
      <alignment horizontal="center" vertical="center"/>
    </xf>
    <xf numFmtId="38" fontId="8" fillId="0" borderId="4" xfId="17" applyFont="1" applyFill="1" applyBorder="1" applyAlignment="1">
      <alignment horizontal="center" vertical="center"/>
    </xf>
    <xf numFmtId="38" fontId="1" fillId="0" borderId="2" xfId="17" applyFont="1" applyFill="1" applyBorder="1" applyAlignment="1">
      <alignment horizontal="distributed"/>
    </xf>
    <xf numFmtId="0" fontId="0" fillId="0" borderId="29" xfId="36" applyBorder="1" applyAlignment="1">
      <alignment horizontal="distributed"/>
      <protection/>
    </xf>
    <xf numFmtId="0" fontId="0" fillId="0" borderId="18" xfId="36" applyBorder="1" applyAlignment="1">
      <alignment horizontal="distributed"/>
      <protection/>
    </xf>
    <xf numFmtId="38" fontId="1" fillId="0" borderId="0" xfId="17" applyFont="1" applyFill="1" applyBorder="1" applyAlignment="1">
      <alignment horizontal="center"/>
    </xf>
    <xf numFmtId="0" fontId="10" fillId="0" borderId="5" xfId="37" applyFont="1" applyBorder="1" applyAlignment="1">
      <alignment horizontal="distributed" vertical="center"/>
      <protection/>
    </xf>
    <xf numFmtId="0" fontId="10" fillId="0" borderId="11" xfId="37" applyFont="1" applyBorder="1" applyAlignment="1">
      <alignment horizontal="distributed" vertical="center"/>
      <protection/>
    </xf>
    <xf numFmtId="0" fontId="20" fillId="0" borderId="5" xfId="37" applyFont="1" applyBorder="1" applyAlignment="1">
      <alignment horizontal="distributed" vertical="center"/>
      <protection/>
    </xf>
    <xf numFmtId="0" fontId="1" fillId="0" borderId="8" xfId="37" applyFont="1" applyBorder="1" applyAlignment="1">
      <alignment horizontal="distributed" vertical="center"/>
      <protection/>
    </xf>
    <xf numFmtId="0" fontId="0" fillId="0" borderId="9" xfId="37" applyBorder="1" applyAlignment="1">
      <alignment horizontal="distributed" vertical="center"/>
      <protection/>
    </xf>
    <xf numFmtId="0" fontId="1" fillId="0" borderId="13" xfId="37" applyFont="1" applyBorder="1" applyAlignment="1">
      <alignment horizontal="distributed" vertical="center"/>
      <protection/>
    </xf>
    <xf numFmtId="0" fontId="0" fillId="0" borderId="17" xfId="37" applyBorder="1" applyAlignment="1">
      <alignment horizontal="distributed" vertical="center"/>
      <protection/>
    </xf>
    <xf numFmtId="0" fontId="1" fillId="0" borderId="2" xfId="37" applyFont="1" applyBorder="1" applyAlignment="1">
      <alignment horizontal="distributed" vertical="center"/>
      <protection/>
    </xf>
    <xf numFmtId="0" fontId="0" fillId="0" borderId="29" xfId="37" applyBorder="1" applyAlignment="1">
      <alignment horizontal="distributed" vertical="center"/>
      <protection/>
    </xf>
    <xf numFmtId="0" fontId="0" fillId="0" borderId="18" xfId="37" applyBorder="1" applyAlignment="1">
      <alignment horizontal="distributed" vertical="center"/>
      <protection/>
    </xf>
    <xf numFmtId="0" fontId="1" fillId="0" borderId="21" xfId="37" applyFont="1" applyBorder="1" applyAlignment="1">
      <alignment horizontal="center" vertical="center"/>
      <protection/>
    </xf>
    <xf numFmtId="0" fontId="0" fillId="0" borderId="12" xfId="37" applyBorder="1" applyAlignment="1">
      <alignment horizontal="center" vertical="center"/>
      <protection/>
    </xf>
    <xf numFmtId="0" fontId="1" fillId="0" borderId="20" xfId="37" applyFont="1" applyBorder="1" applyAlignment="1">
      <alignment horizontal="distributed" vertical="center"/>
      <protection/>
    </xf>
    <xf numFmtId="0" fontId="13" fillId="0" borderId="20" xfId="37" applyFont="1" applyBorder="1" applyAlignment="1">
      <alignment horizontal="distributed" vertical="center"/>
      <protection/>
    </xf>
    <xf numFmtId="0" fontId="1" fillId="0" borderId="8" xfId="37" applyFont="1" applyBorder="1" applyAlignment="1">
      <alignment horizontal="center" vertical="center"/>
      <protection/>
    </xf>
    <xf numFmtId="0" fontId="0" fillId="0" borderId="9" xfId="37" applyBorder="1" applyAlignment="1">
      <alignment horizontal="center" vertical="center"/>
      <protection/>
    </xf>
    <xf numFmtId="0" fontId="0" fillId="0" borderId="13" xfId="37" applyBorder="1" applyAlignment="1">
      <alignment horizontal="center" vertical="center"/>
      <protection/>
    </xf>
    <xf numFmtId="0" fontId="0" fillId="0" borderId="17" xfId="37" applyBorder="1" applyAlignment="1">
      <alignment horizontal="center" vertical="center"/>
      <protection/>
    </xf>
    <xf numFmtId="0" fontId="1" fillId="0" borderId="19" xfId="37" applyFont="1" applyBorder="1" applyAlignment="1">
      <alignment horizontal="center" vertical="center"/>
      <protection/>
    </xf>
    <xf numFmtId="0" fontId="1" fillId="0" borderId="26" xfId="37" applyFont="1" applyBorder="1" applyAlignment="1">
      <alignment horizontal="center" vertical="center"/>
      <protection/>
    </xf>
    <xf numFmtId="0" fontId="1" fillId="0" borderId="5" xfId="37" applyFont="1" applyBorder="1" applyAlignment="1">
      <alignment horizontal="center" vertical="center"/>
      <protection/>
    </xf>
    <xf numFmtId="0" fontId="1" fillId="0" borderId="11" xfId="37" applyFont="1" applyBorder="1" applyAlignment="1">
      <alignment horizontal="center" vertical="center"/>
      <protection/>
    </xf>
    <xf numFmtId="0" fontId="1" fillId="0" borderId="13" xfId="37" applyFont="1" applyBorder="1" applyAlignment="1">
      <alignment horizontal="center" vertical="center"/>
      <protection/>
    </xf>
    <xf numFmtId="0" fontId="1" fillId="0" borderId="17" xfId="37" applyFont="1" applyBorder="1" applyAlignment="1">
      <alignment horizontal="center" vertical="center"/>
      <protection/>
    </xf>
    <xf numFmtId="0" fontId="1" fillId="0" borderId="5" xfId="37" applyFont="1" applyBorder="1" applyAlignment="1">
      <alignment horizontal="distributed" vertical="center"/>
      <protection/>
    </xf>
    <xf numFmtId="0" fontId="1" fillId="0" borderId="11" xfId="37" applyFont="1" applyBorder="1" applyAlignment="1">
      <alignment horizontal="distributed" vertical="center"/>
      <protection/>
    </xf>
    <xf numFmtId="0" fontId="1" fillId="0" borderId="1" xfId="37" applyFont="1" applyFill="1" applyBorder="1" applyAlignment="1">
      <alignment horizontal="distributed" vertical="center"/>
      <protection/>
    </xf>
    <xf numFmtId="0" fontId="13" fillId="0" borderId="1" xfId="37" applyFont="1" applyFill="1" applyBorder="1" applyAlignment="1">
      <alignment horizontal="distributed" vertical="center"/>
      <protection/>
    </xf>
    <xf numFmtId="0" fontId="1" fillId="0" borderId="20" xfId="37" applyFont="1" applyFill="1" applyBorder="1" applyAlignment="1">
      <alignment horizontal="distributed" vertical="center"/>
      <protection/>
    </xf>
    <xf numFmtId="0" fontId="13" fillId="0" borderId="20" xfId="37" applyFont="1" applyFill="1" applyBorder="1" applyAlignment="1">
      <alignment horizontal="distributed" vertical="center"/>
      <protection/>
    </xf>
    <xf numFmtId="0" fontId="1" fillId="0" borderId="20" xfId="37" applyFont="1" applyFill="1" applyBorder="1" applyAlignment="1">
      <alignment horizontal="center" vertical="center"/>
      <protection/>
    </xf>
    <xf numFmtId="0" fontId="13" fillId="0" borderId="20" xfId="37" applyFont="1" applyFill="1" applyBorder="1" applyAlignment="1">
      <alignment horizontal="center" vertical="center"/>
      <protection/>
    </xf>
    <xf numFmtId="0" fontId="1" fillId="0" borderId="19" xfId="38" applyFont="1" applyBorder="1" applyAlignment="1">
      <alignment horizontal="center" vertical="center"/>
      <protection/>
    </xf>
    <xf numFmtId="0" fontId="1" fillId="0" borderId="25" xfId="38" applyFont="1" applyBorder="1" applyAlignment="1">
      <alignment horizontal="center" vertical="center"/>
      <protection/>
    </xf>
    <xf numFmtId="0" fontId="1" fillId="0" borderId="26" xfId="38" applyFont="1" applyBorder="1" applyAlignment="1">
      <alignment horizontal="center" vertical="center"/>
      <protection/>
    </xf>
    <xf numFmtId="0" fontId="1" fillId="0" borderId="5" xfId="38" applyFont="1" applyBorder="1" applyAlignment="1">
      <alignment horizontal="center" vertical="center"/>
      <protection/>
    </xf>
    <xf numFmtId="0" fontId="1" fillId="0" borderId="0"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13" xfId="38" applyFont="1" applyBorder="1" applyAlignment="1">
      <alignment horizontal="center" vertical="center"/>
      <protection/>
    </xf>
    <xf numFmtId="0" fontId="1" fillId="0" borderId="14" xfId="38" applyFont="1" applyBorder="1" applyAlignment="1">
      <alignment horizontal="center" vertical="center"/>
      <protection/>
    </xf>
    <xf numFmtId="0" fontId="1" fillId="0" borderId="17" xfId="38" applyFont="1" applyBorder="1" applyAlignment="1">
      <alignment horizontal="center" vertical="center"/>
      <protection/>
    </xf>
    <xf numFmtId="0" fontId="1" fillId="0" borderId="0" xfId="38" applyFont="1" applyBorder="1" applyAlignment="1">
      <alignment horizontal="distributed" vertical="center"/>
      <protection/>
    </xf>
    <xf numFmtId="0" fontId="0" fillId="0" borderId="11" xfId="38" applyBorder="1" applyAlignment="1">
      <alignment vertical="center"/>
      <protection/>
    </xf>
    <xf numFmtId="0" fontId="1" fillId="0" borderId="11" xfId="38" applyFont="1" applyBorder="1" applyAlignment="1">
      <alignment horizontal="distributed" vertical="center"/>
      <protection/>
    </xf>
    <xf numFmtId="0" fontId="1" fillId="0" borderId="11" xfId="38" applyFont="1" applyBorder="1" applyAlignment="1">
      <alignment vertical="center"/>
      <protection/>
    </xf>
    <xf numFmtId="0" fontId="10" fillId="0" borderId="8" xfId="38" applyFont="1" applyBorder="1" applyAlignment="1">
      <alignment horizontal="distributed" vertical="center"/>
      <protection/>
    </xf>
    <xf numFmtId="0" fontId="10" fillId="0" borderId="6" xfId="38" applyFont="1" applyBorder="1" applyAlignment="1">
      <alignment horizontal="distributed" vertical="center"/>
      <protection/>
    </xf>
    <xf numFmtId="0" fontId="10" fillId="0" borderId="9" xfId="38" applyFont="1" applyBorder="1" applyAlignment="1">
      <alignment horizontal="distributed" vertical="center"/>
      <protection/>
    </xf>
    <xf numFmtId="0" fontId="1" fillId="0" borderId="2" xfId="38" applyFont="1" applyBorder="1" applyAlignment="1">
      <alignment horizontal="distributed" vertical="center"/>
      <protection/>
    </xf>
    <xf numFmtId="0" fontId="1" fillId="0" borderId="18" xfId="38" applyFont="1" applyBorder="1" applyAlignment="1">
      <alignment horizontal="distributed" vertical="center"/>
      <protection/>
    </xf>
    <xf numFmtId="0" fontId="1" fillId="0" borderId="20" xfId="38" applyFont="1" applyBorder="1" applyAlignment="1">
      <alignment horizontal="distributed" vertical="center" wrapText="1"/>
      <protection/>
    </xf>
    <xf numFmtId="0" fontId="0" fillId="0" borderId="20" xfId="38" applyBorder="1" applyAlignment="1">
      <alignment horizontal="distributed" vertical="center" wrapText="1"/>
      <protection/>
    </xf>
    <xf numFmtId="0" fontId="1" fillId="0" borderId="20" xfId="38" applyFont="1" applyBorder="1" applyAlignment="1">
      <alignment horizontal="distributed" vertical="center"/>
      <protection/>
    </xf>
    <xf numFmtId="0" fontId="1" fillId="0" borderId="21" xfId="39" applyFont="1" applyBorder="1" applyAlignment="1">
      <alignment horizontal="center" vertical="center" wrapText="1"/>
      <protection/>
    </xf>
    <xf numFmtId="0" fontId="1" fillId="0" borderId="4" xfId="39" applyFont="1" applyBorder="1" applyAlignment="1">
      <alignment horizontal="center" vertical="center"/>
      <protection/>
    </xf>
    <xf numFmtId="0" fontId="1" fillId="0" borderId="12" xfId="39" applyFont="1" applyBorder="1" applyAlignment="1">
      <alignment horizontal="center" vertical="center"/>
      <protection/>
    </xf>
    <xf numFmtId="0" fontId="1" fillId="0" borderId="2" xfId="39" applyFont="1" applyBorder="1" applyAlignment="1">
      <alignment horizontal="center" vertical="center"/>
      <protection/>
    </xf>
    <xf numFmtId="0" fontId="1" fillId="0" borderId="29" xfId="39" applyFont="1" applyBorder="1" applyAlignment="1">
      <alignment horizontal="center" vertical="center"/>
      <protection/>
    </xf>
    <xf numFmtId="0" fontId="1" fillId="0" borderId="18" xfId="39" applyFont="1" applyBorder="1" applyAlignment="1">
      <alignment horizontal="center" vertical="center"/>
      <protection/>
    </xf>
    <xf numFmtId="0" fontId="1" fillId="0" borderId="22" xfId="39" applyFont="1" applyBorder="1" applyAlignment="1">
      <alignment horizontal="center" vertical="center" wrapText="1"/>
      <protection/>
    </xf>
    <xf numFmtId="0" fontId="1" fillId="0" borderId="4" xfId="39" applyFont="1" applyBorder="1" applyAlignment="1">
      <alignment horizontal="center" vertical="center" wrapText="1"/>
      <protection/>
    </xf>
    <xf numFmtId="0" fontId="1" fillId="0" borderId="12" xfId="39" applyFont="1" applyBorder="1" applyAlignment="1">
      <alignment horizontal="center" vertical="center" wrapText="1"/>
      <protection/>
    </xf>
    <xf numFmtId="0" fontId="1" fillId="0" borderId="8" xfId="39" applyFont="1" applyBorder="1" applyAlignment="1">
      <alignment horizontal="center" vertical="center"/>
      <protection/>
    </xf>
    <xf numFmtId="0" fontId="1" fillId="0" borderId="9" xfId="39" applyFont="1" applyBorder="1" applyAlignment="1">
      <alignment horizontal="center" vertical="center"/>
      <protection/>
    </xf>
    <xf numFmtId="0" fontId="1" fillId="0" borderId="13" xfId="39" applyFont="1" applyBorder="1" applyAlignment="1">
      <alignment horizontal="center" vertical="center"/>
      <protection/>
    </xf>
    <xf numFmtId="0" fontId="1" fillId="0" borderId="17" xfId="39" applyFont="1" applyBorder="1" applyAlignment="1">
      <alignment horizontal="center" vertical="center"/>
      <protection/>
    </xf>
    <xf numFmtId="0" fontId="1" fillId="0" borderId="6" xfId="39" applyFont="1" applyBorder="1" applyAlignment="1">
      <alignment horizontal="center" vertical="center"/>
      <protection/>
    </xf>
    <xf numFmtId="0" fontId="1" fillId="0" borderId="14" xfId="39" applyFont="1" applyBorder="1" applyAlignment="1">
      <alignment horizontal="center" vertical="center"/>
      <protection/>
    </xf>
    <xf numFmtId="0" fontId="1" fillId="0" borderId="21" xfId="39" applyFont="1" applyBorder="1" applyAlignment="1">
      <alignment vertical="center" wrapText="1"/>
      <protection/>
    </xf>
    <xf numFmtId="0" fontId="1" fillId="0" borderId="4" xfId="39" applyFont="1" applyBorder="1" applyAlignment="1">
      <alignment vertical="center"/>
      <protection/>
    </xf>
    <xf numFmtId="0" fontId="1" fillId="0" borderId="12" xfId="39" applyFont="1" applyBorder="1" applyAlignment="1">
      <alignment vertical="center"/>
      <protection/>
    </xf>
    <xf numFmtId="38" fontId="1" fillId="0" borderId="11" xfId="17" applyFont="1" applyBorder="1" applyAlignment="1">
      <alignment horizontal="distributed" vertical="center"/>
    </xf>
    <xf numFmtId="38" fontId="1" fillId="0" borderId="17" xfId="17" applyFont="1" applyBorder="1" applyAlignment="1">
      <alignment horizontal="distributed" vertical="center"/>
    </xf>
    <xf numFmtId="38" fontId="1" fillId="0" borderId="0" xfId="17" applyFont="1" applyBorder="1" applyAlignment="1">
      <alignment horizontal="center" vertical="center"/>
    </xf>
    <xf numFmtId="38" fontId="1" fillId="0" borderId="11" xfId="17" applyFont="1" applyBorder="1" applyAlignment="1">
      <alignment horizontal="center" vertical="center"/>
    </xf>
    <xf numFmtId="38" fontId="1" fillId="0" borderId="2" xfId="17" applyFont="1" applyBorder="1" applyAlignment="1">
      <alignment horizontal="center" vertical="center"/>
    </xf>
    <xf numFmtId="38" fontId="1" fillId="0" borderId="29" xfId="17" applyFont="1" applyBorder="1" applyAlignment="1">
      <alignment horizontal="center" vertical="center"/>
    </xf>
    <xf numFmtId="38" fontId="1" fillId="0" borderId="18" xfId="17" applyFont="1" applyBorder="1" applyAlignment="1">
      <alignment horizontal="center" vertical="center"/>
    </xf>
    <xf numFmtId="38" fontId="10" fillId="0" borderId="8" xfId="17" applyFont="1" applyBorder="1" applyAlignment="1">
      <alignment horizontal="distributed" vertical="center"/>
    </xf>
    <xf numFmtId="38" fontId="10" fillId="0" borderId="6" xfId="17" applyFont="1" applyBorder="1" applyAlignment="1">
      <alignment horizontal="distributed" vertical="center"/>
    </xf>
    <xf numFmtId="38" fontId="10" fillId="0" borderId="9" xfId="17" applyFont="1" applyBorder="1" applyAlignment="1">
      <alignment horizontal="distributed" vertical="center"/>
    </xf>
    <xf numFmtId="0" fontId="10" fillId="0" borderId="5" xfId="42" applyFont="1" applyFill="1" applyBorder="1" applyAlignment="1">
      <alignment horizontal="distributed" vertical="center"/>
      <protection/>
    </xf>
    <xf numFmtId="0" fontId="13" fillId="0" borderId="11" xfId="42" applyFont="1" applyFill="1" applyBorder="1" applyAlignment="1">
      <alignment horizontal="distributed" vertical="center"/>
      <protection/>
    </xf>
    <xf numFmtId="0" fontId="1" fillId="0" borderId="19" xfId="42" applyFont="1" applyFill="1" applyBorder="1" applyAlignment="1">
      <alignment horizontal="center" vertical="center"/>
      <protection/>
    </xf>
    <xf numFmtId="0" fontId="1" fillId="0" borderId="26" xfId="42" applyFont="1" applyFill="1" applyBorder="1" applyAlignment="1">
      <alignment horizontal="center" vertical="center"/>
      <protection/>
    </xf>
    <xf numFmtId="0" fontId="1" fillId="0" borderId="13" xfId="42" applyFont="1" applyFill="1" applyBorder="1" applyAlignment="1">
      <alignment horizontal="center" vertical="center"/>
      <protection/>
    </xf>
    <xf numFmtId="0" fontId="1" fillId="0" borderId="17" xfId="42" applyFont="1" applyFill="1" applyBorder="1" applyAlignment="1">
      <alignment horizontal="center" vertical="center"/>
      <protection/>
    </xf>
    <xf numFmtId="0" fontId="10" fillId="0" borderId="13" xfId="42" applyFont="1" applyFill="1" applyBorder="1" applyAlignment="1">
      <alignment horizontal="distributed" vertical="center"/>
      <protection/>
    </xf>
    <xf numFmtId="0" fontId="10" fillId="0" borderId="17" xfId="42" applyFont="1" applyFill="1" applyBorder="1" applyAlignment="1">
      <alignment horizontal="distributed" vertical="center"/>
      <protection/>
    </xf>
    <xf numFmtId="38" fontId="1" fillId="0" borderId="2" xfId="17" applyFont="1" applyFill="1" applyBorder="1" applyAlignment="1">
      <alignment horizontal="center"/>
    </xf>
    <xf numFmtId="38" fontId="1" fillId="0" borderId="29" xfId="17" applyFont="1" applyFill="1" applyBorder="1" applyAlignment="1">
      <alignment horizontal="center"/>
    </xf>
    <xf numFmtId="38" fontId="1" fillId="0" borderId="18" xfId="17" applyFont="1" applyFill="1" applyBorder="1" applyAlignment="1">
      <alignment horizontal="center"/>
    </xf>
    <xf numFmtId="0" fontId="13" fillId="0" borderId="29" xfId="43" applyFont="1" applyBorder="1" applyAlignment="1">
      <alignment horizontal="distributed" vertical="center"/>
      <protection/>
    </xf>
    <xf numFmtId="0" fontId="13" fillId="0" borderId="18" xfId="43" applyFont="1" applyBorder="1" applyAlignment="1">
      <alignment horizontal="distributed" vertical="center"/>
      <protection/>
    </xf>
    <xf numFmtId="38" fontId="1" fillId="0" borderId="20" xfId="17" applyFont="1" applyBorder="1" applyAlignment="1">
      <alignment horizontal="center" vertical="center"/>
    </xf>
    <xf numFmtId="38" fontId="1" fillId="0" borderId="20" xfId="17" applyFont="1" applyBorder="1" applyAlignment="1">
      <alignment horizontal="center" vertical="center" wrapText="1"/>
    </xf>
    <xf numFmtId="0" fontId="10" fillId="0" borderId="8" xfId="44" applyFont="1" applyFill="1" applyBorder="1" applyAlignment="1">
      <alignment horizontal="distributed" vertical="center"/>
      <protection/>
    </xf>
    <xf numFmtId="0" fontId="10" fillId="0" borderId="6" xfId="44" applyFont="1" applyFill="1" applyBorder="1" applyAlignment="1">
      <alignment horizontal="distributed" vertical="center"/>
      <protection/>
    </xf>
    <xf numFmtId="0" fontId="10" fillId="0" borderId="0" xfId="44" applyFont="1" applyFill="1" applyBorder="1" applyAlignment="1">
      <alignment horizontal="distributed" vertical="center"/>
      <protection/>
    </xf>
    <xf numFmtId="0" fontId="1" fillId="0" borderId="0" xfId="44" applyFont="1" applyFill="1" applyBorder="1" applyAlignment="1">
      <alignment horizontal="distributed" vertical="center"/>
      <protection/>
    </xf>
    <xf numFmtId="0" fontId="1" fillId="0" borderId="8" xfId="44" applyFont="1" applyFill="1" applyBorder="1" applyAlignment="1">
      <alignment horizontal="distributed" vertical="center"/>
      <protection/>
    </xf>
    <xf numFmtId="0" fontId="1" fillId="0" borderId="6" xfId="44" applyFont="1" applyFill="1" applyBorder="1" applyAlignment="1">
      <alignment horizontal="distributed" vertical="center"/>
      <protection/>
    </xf>
    <xf numFmtId="0" fontId="1" fillId="0" borderId="5" xfId="44" applyFont="1" applyFill="1" applyBorder="1" applyAlignment="1">
      <alignment horizontal="distributed" vertical="center"/>
      <protection/>
    </xf>
    <xf numFmtId="0" fontId="1" fillId="0" borderId="13" xfId="44" applyFont="1" applyFill="1" applyBorder="1" applyAlignment="1">
      <alignment horizontal="distributed" vertical="center"/>
      <protection/>
    </xf>
    <xf numFmtId="0" fontId="1" fillId="0" borderId="14" xfId="44" applyFont="1" applyFill="1" applyBorder="1" applyAlignment="1">
      <alignment horizontal="distributed" vertical="center"/>
      <protection/>
    </xf>
    <xf numFmtId="0" fontId="10" fillId="0" borderId="14" xfId="44" applyFont="1" applyFill="1" applyBorder="1" applyAlignment="1">
      <alignment horizontal="distributed" vertical="center"/>
      <protection/>
    </xf>
    <xf numFmtId="0" fontId="0" fillId="0" borderId="0" xfId="44" applyAlignment="1">
      <alignment vertical="center"/>
      <protection/>
    </xf>
    <xf numFmtId="0" fontId="1" fillId="0" borderId="24" xfId="44" applyFont="1" applyFill="1" applyBorder="1" applyAlignment="1">
      <alignment horizontal="distributed" vertical="center"/>
      <protection/>
    </xf>
    <xf numFmtId="0" fontId="1" fillId="0" borderId="34" xfId="44" applyFont="1" applyFill="1" applyBorder="1" applyAlignment="1">
      <alignment horizontal="distributed" vertical="center"/>
      <protection/>
    </xf>
    <xf numFmtId="38" fontId="1" fillId="0" borderId="22" xfId="17" applyFont="1" applyBorder="1" applyAlignment="1">
      <alignment horizontal="center" vertical="center"/>
    </xf>
    <xf numFmtId="0" fontId="13" fillId="0" borderId="4" xfId="45" applyFont="1" applyBorder="1" applyAlignment="1">
      <alignment horizontal="center" vertical="center"/>
      <protection/>
    </xf>
    <xf numFmtId="0" fontId="13" fillId="0" borderId="12" xfId="45" applyFont="1" applyBorder="1" applyAlignment="1">
      <alignment horizontal="center" vertical="center"/>
      <protection/>
    </xf>
    <xf numFmtId="0" fontId="13" fillId="0" borderId="20" xfId="45" applyFont="1" applyBorder="1" applyAlignment="1">
      <alignment horizontal="distributed" vertical="center"/>
      <protection/>
    </xf>
    <xf numFmtId="0" fontId="0" fillId="0" borderId="29" xfId="45" applyBorder="1" applyAlignment="1">
      <alignment horizontal="distributed" vertical="center"/>
      <protection/>
    </xf>
    <xf numFmtId="0" fontId="0" fillId="0" borderId="18" xfId="45" applyBorder="1" applyAlignment="1">
      <alignment horizontal="distributed" vertical="center"/>
      <protection/>
    </xf>
    <xf numFmtId="0" fontId="10" fillId="0" borderId="8" xfId="17" applyNumberFormat="1" applyFont="1" applyBorder="1" applyAlignment="1">
      <alignment horizontal="distributed" vertical="center"/>
    </xf>
    <xf numFmtId="0" fontId="10" fillId="0" borderId="9" xfId="17" applyNumberFormat="1" applyFont="1" applyBorder="1" applyAlignment="1">
      <alignment horizontal="distributed" vertical="center"/>
    </xf>
    <xf numFmtId="0" fontId="1" fillId="0" borderId="2" xfId="17" applyNumberFormat="1" applyFont="1" applyBorder="1" applyAlignment="1">
      <alignment horizontal="distributed" vertical="center"/>
    </xf>
    <xf numFmtId="0" fontId="13" fillId="0" borderId="29" xfId="46" applyNumberFormat="1" applyFont="1" applyBorder="1" applyAlignment="1">
      <alignment horizontal="distributed" vertical="center"/>
      <protection/>
    </xf>
    <xf numFmtId="0" fontId="13" fillId="0" borderId="51" xfId="46" applyNumberFormat="1" applyFont="1" applyBorder="1" applyAlignment="1">
      <alignment horizontal="distributed" vertical="center"/>
      <protection/>
    </xf>
    <xf numFmtId="0" fontId="13" fillId="0" borderId="18" xfId="46" applyNumberFormat="1" applyFont="1" applyBorder="1" applyAlignment="1">
      <alignment horizontal="distributed" vertical="center"/>
      <protection/>
    </xf>
    <xf numFmtId="0" fontId="1" fillId="0" borderId="19" xfId="17" applyNumberFormat="1" applyFont="1" applyBorder="1" applyAlignment="1">
      <alignment horizontal="distributed" vertical="center"/>
    </xf>
    <xf numFmtId="0" fontId="1" fillId="0" borderId="26" xfId="17" applyNumberFormat="1" applyFont="1" applyBorder="1" applyAlignment="1">
      <alignment horizontal="distributed" vertical="center"/>
    </xf>
    <xf numFmtId="0" fontId="1" fillId="0" borderId="13" xfId="17" applyNumberFormat="1" applyFont="1" applyBorder="1" applyAlignment="1">
      <alignment horizontal="distributed" vertical="center"/>
    </xf>
    <xf numFmtId="0" fontId="1" fillId="0" borderId="17" xfId="17" applyNumberFormat="1" applyFont="1" applyBorder="1" applyAlignment="1">
      <alignment horizontal="distributed" vertical="center"/>
    </xf>
    <xf numFmtId="38" fontId="1" fillId="0" borderId="5" xfId="17" applyFont="1" applyBorder="1" applyAlignment="1">
      <alignment horizontal="center" vertical="center"/>
    </xf>
    <xf numFmtId="38" fontId="1" fillId="0" borderId="13" xfId="17" applyFont="1" applyBorder="1" applyAlignment="1">
      <alignment horizontal="center" vertical="center"/>
    </xf>
    <xf numFmtId="38" fontId="10" fillId="0" borderId="5" xfId="17" applyFont="1" applyBorder="1" applyAlignment="1">
      <alignment horizontal="left" vertical="center"/>
    </xf>
    <xf numFmtId="0" fontId="19" fillId="0" borderId="11" xfId="47" applyFont="1" applyBorder="1" applyAlignment="1">
      <alignment horizontal="left" vertical="center"/>
      <protection/>
    </xf>
    <xf numFmtId="38" fontId="1" fillId="0" borderId="22" xfId="17" applyFont="1" applyBorder="1" applyAlignment="1">
      <alignment horizontal="distributed" vertical="center"/>
    </xf>
    <xf numFmtId="0" fontId="0" fillId="0" borderId="12" xfId="47" applyBorder="1" applyAlignment="1">
      <alignment horizontal="distributed" vertical="center"/>
      <protection/>
    </xf>
    <xf numFmtId="0" fontId="8" fillId="0" borderId="11" xfId="47" applyFont="1" applyBorder="1" applyAlignment="1">
      <alignment horizontal="distributed" vertical="center"/>
      <protection/>
    </xf>
    <xf numFmtId="38" fontId="1" fillId="0" borderId="19" xfId="17" applyFont="1" applyBorder="1" applyAlignment="1">
      <alignment horizontal="distributed" vertical="center" wrapText="1"/>
    </xf>
    <xf numFmtId="0" fontId="0" fillId="0" borderId="26" xfId="47" applyBorder="1" applyAlignment="1">
      <alignment horizontal="distributed" vertical="center"/>
      <protection/>
    </xf>
    <xf numFmtId="0" fontId="0" fillId="0" borderId="13" xfId="47" applyBorder="1" applyAlignment="1">
      <alignment horizontal="distributed" vertical="center"/>
      <protection/>
    </xf>
    <xf numFmtId="0" fontId="0" fillId="0" borderId="17" xfId="47" applyBorder="1" applyAlignment="1">
      <alignment horizontal="distributed" vertical="center"/>
      <protection/>
    </xf>
    <xf numFmtId="38" fontId="1" fillId="0" borderId="8" xfId="17" applyFont="1" applyBorder="1" applyAlignment="1">
      <alignment horizontal="left" vertical="center"/>
    </xf>
    <xf numFmtId="38" fontId="1" fillId="0" borderId="9" xfId="17" applyFont="1" applyBorder="1" applyAlignment="1">
      <alignment horizontal="left" vertical="center"/>
    </xf>
    <xf numFmtId="0" fontId="0" fillId="0" borderId="29" xfId="47" applyBorder="1" applyAlignment="1">
      <alignment horizontal="distributed" vertical="center"/>
      <protection/>
    </xf>
    <xf numFmtId="38" fontId="8" fillId="0" borderId="5" xfId="17" applyFont="1" applyBorder="1" applyAlignment="1">
      <alignment horizontal="distributed" vertical="center"/>
    </xf>
    <xf numFmtId="38" fontId="8" fillId="0" borderId="11" xfId="17" applyFont="1" applyBorder="1" applyAlignment="1">
      <alignment horizontal="distributed" vertical="center"/>
    </xf>
    <xf numFmtId="38" fontId="9" fillId="0" borderId="5" xfId="17" applyFont="1" applyBorder="1" applyAlignment="1">
      <alignment horizontal="distributed" vertical="center"/>
    </xf>
    <xf numFmtId="38" fontId="9" fillId="0" borderId="0" xfId="17" applyFont="1" applyBorder="1" applyAlignment="1">
      <alignment horizontal="distributed" vertical="center"/>
    </xf>
    <xf numFmtId="38" fontId="9" fillId="0" borderId="11" xfId="17" applyFont="1" applyBorder="1" applyAlignment="1">
      <alignment horizontal="distributed" vertical="center"/>
    </xf>
    <xf numFmtId="0" fontId="23" fillId="0" borderId="0" xfId="48" applyFont="1" applyBorder="1" applyAlignment="1">
      <alignment horizontal="distributed" vertical="center"/>
      <protection/>
    </xf>
    <xf numFmtId="0" fontId="23" fillId="0" borderId="11" xfId="48" applyFont="1" applyBorder="1" applyAlignment="1">
      <alignment horizontal="distributed" vertical="center"/>
      <protection/>
    </xf>
    <xf numFmtId="0" fontId="0" fillId="0" borderId="29" xfId="48" applyBorder="1" applyAlignment="1">
      <alignment horizontal="center" vertical="center"/>
      <protection/>
    </xf>
    <xf numFmtId="0" fontId="0" fillId="0" borderId="18" xfId="48" applyBorder="1" applyAlignment="1">
      <alignment horizontal="center" vertical="center"/>
      <protection/>
    </xf>
    <xf numFmtId="38" fontId="1" fillId="0" borderId="5" xfId="17" applyFont="1" applyBorder="1" applyAlignment="1">
      <alignment horizontal="distributed" vertical="center"/>
    </xf>
    <xf numFmtId="38" fontId="1" fillId="0" borderId="21" xfId="17" applyFont="1" applyFill="1" applyBorder="1" applyAlignment="1">
      <alignment horizontal="center" wrapText="1"/>
    </xf>
    <xf numFmtId="38" fontId="1" fillId="0" borderId="12" xfId="17" applyFont="1" applyFill="1" applyBorder="1" applyAlignment="1">
      <alignment horizontal="center" wrapText="1"/>
    </xf>
    <xf numFmtId="38" fontId="1" fillId="0" borderId="2" xfId="17" applyFont="1" applyFill="1" applyBorder="1" applyAlignment="1">
      <alignment horizontal="center" vertical="center" wrapText="1"/>
    </xf>
    <xf numFmtId="38" fontId="1" fillId="0" borderId="18" xfId="17" applyFont="1" applyFill="1" applyBorder="1" applyAlignment="1">
      <alignment horizontal="center" vertical="center" wrapText="1"/>
    </xf>
    <xf numFmtId="38" fontId="1" fillId="0" borderId="2" xfId="17" applyFont="1" applyFill="1" applyBorder="1" applyAlignment="1">
      <alignment horizontal="center" vertical="center"/>
    </xf>
    <xf numFmtId="38" fontId="1" fillId="0" borderId="29" xfId="17" applyFont="1" applyFill="1" applyBorder="1" applyAlignment="1">
      <alignment horizontal="center" vertical="center"/>
    </xf>
    <xf numFmtId="38" fontId="1" fillId="0" borderId="18" xfId="17" applyFont="1" applyFill="1" applyBorder="1" applyAlignment="1">
      <alignment horizontal="center" vertical="center"/>
    </xf>
    <xf numFmtId="38" fontId="1" fillId="0" borderId="11" xfId="17" applyFont="1" applyFill="1" applyBorder="1" applyAlignment="1">
      <alignment horizontal="center" vertical="center"/>
    </xf>
    <xf numFmtId="0" fontId="24" fillId="0" borderId="11" xfId="49" applyFont="1" applyBorder="1" applyAlignment="1">
      <alignment/>
      <protection/>
    </xf>
    <xf numFmtId="38" fontId="1" fillId="0" borderId="24" xfId="17" applyFont="1" applyBorder="1" applyAlignment="1">
      <alignment horizontal="center" vertical="center"/>
    </xf>
    <xf numFmtId="0" fontId="0" fillId="0" borderId="34" xfId="49" applyBorder="1" applyAlignment="1">
      <alignment horizontal="center" vertical="center"/>
      <protection/>
    </xf>
    <xf numFmtId="0" fontId="0" fillId="0" borderId="35" xfId="49" applyBorder="1" applyAlignment="1">
      <alignment horizontal="center" vertical="center"/>
      <protection/>
    </xf>
    <xf numFmtId="0" fontId="1" fillId="0" borderId="22" xfId="49" applyFont="1" applyBorder="1" applyAlignment="1">
      <alignment horizontal="center" vertical="center" wrapText="1"/>
      <protection/>
    </xf>
    <xf numFmtId="0" fontId="0" fillId="0" borderId="4" xfId="49" applyBorder="1" applyAlignment="1">
      <alignment horizontal="center" vertical="center" wrapText="1"/>
      <protection/>
    </xf>
    <xf numFmtId="0" fontId="0" fillId="0" borderId="12" xfId="49" applyBorder="1" applyAlignment="1">
      <alignment horizontal="center" vertical="center" wrapText="1"/>
      <protection/>
    </xf>
    <xf numFmtId="0" fontId="0" fillId="0" borderId="35" xfId="49" applyBorder="1" applyAlignment="1">
      <alignment horizontal="distributed" vertical="center"/>
      <protection/>
    </xf>
    <xf numFmtId="0" fontId="0" fillId="0" borderId="35" xfId="49" applyBorder="1" applyAlignment="1">
      <alignment vertical="center"/>
      <protection/>
    </xf>
    <xf numFmtId="38" fontId="1" fillId="0" borderId="26" xfId="17" applyFont="1" applyBorder="1" applyAlignment="1">
      <alignment horizontal="center" vertical="center"/>
    </xf>
    <xf numFmtId="38" fontId="1" fillId="0" borderId="17" xfId="17" applyFont="1" applyBorder="1" applyAlignment="1">
      <alignment horizontal="center" vertical="center"/>
    </xf>
    <xf numFmtId="38" fontId="10" fillId="0" borderId="11" xfId="17" applyFont="1" applyBorder="1" applyAlignment="1">
      <alignment horizontal="distributed" vertical="center"/>
    </xf>
    <xf numFmtId="0" fontId="24" fillId="0" borderId="11" xfId="49" applyFont="1" applyBorder="1" applyAlignment="1">
      <alignment horizontal="distributed" vertical="center"/>
      <protection/>
    </xf>
    <xf numFmtId="0" fontId="0" fillId="0" borderId="4" xfId="49" applyBorder="1" applyAlignment="1">
      <alignment horizontal="center" vertical="center"/>
      <protection/>
    </xf>
    <xf numFmtId="0" fontId="0" fillId="0" borderId="12" xfId="49" applyBorder="1" applyAlignment="1">
      <alignment horizontal="center" vertical="center"/>
      <protection/>
    </xf>
    <xf numFmtId="38" fontId="8" fillId="0" borderId="19" xfId="17" applyFont="1" applyBorder="1" applyAlignment="1">
      <alignment horizontal="distributed" vertical="center"/>
    </xf>
    <xf numFmtId="38" fontId="8" fillId="0" borderId="26" xfId="17" applyFont="1" applyBorder="1" applyAlignment="1">
      <alignment horizontal="distributed" vertical="center"/>
    </xf>
    <xf numFmtId="38" fontId="8" fillId="0" borderId="5" xfId="17" applyFont="1" applyBorder="1" applyAlignment="1">
      <alignment horizontal="distributed" vertical="center"/>
    </xf>
    <xf numFmtId="38" fontId="8" fillId="0" borderId="11" xfId="17" applyFont="1" applyBorder="1" applyAlignment="1">
      <alignment horizontal="distributed" vertical="center"/>
    </xf>
    <xf numFmtId="38" fontId="8" fillId="0" borderId="13" xfId="17" applyFont="1" applyBorder="1" applyAlignment="1">
      <alignment horizontal="distributed" vertical="center"/>
    </xf>
    <xf numFmtId="38" fontId="8" fillId="0" borderId="17" xfId="17" applyFont="1" applyBorder="1" applyAlignment="1">
      <alignment horizontal="distributed" vertical="center"/>
    </xf>
    <xf numFmtId="0" fontId="0" fillId="0" borderId="29" xfId="49" applyBorder="1" applyAlignment="1">
      <alignment horizontal="distributed" vertical="center"/>
      <protection/>
    </xf>
    <xf numFmtId="0" fontId="0" fillId="0" borderId="18" xfId="49" applyBorder="1" applyAlignment="1">
      <alignment horizontal="distributed" vertical="center"/>
      <protection/>
    </xf>
    <xf numFmtId="38" fontId="1" fillId="0" borderId="4" xfId="17" applyFont="1" applyBorder="1" applyAlignment="1">
      <alignment horizontal="center" vertical="center"/>
    </xf>
    <xf numFmtId="38" fontId="1" fillId="0" borderId="12" xfId="17" applyFont="1" applyBorder="1" applyAlignment="1">
      <alignment horizontal="center" vertical="center"/>
    </xf>
    <xf numFmtId="0" fontId="0" fillId="0" borderId="35" xfId="50" applyBorder="1" applyAlignment="1">
      <alignment horizontal="distributed" vertical="center"/>
      <protection/>
    </xf>
    <xf numFmtId="38" fontId="8" fillId="0" borderId="22" xfId="17" applyFont="1" applyBorder="1" applyAlignment="1">
      <alignment horizontal="center" vertical="center" shrinkToFit="1"/>
    </xf>
    <xf numFmtId="38" fontId="8" fillId="0" borderId="4" xfId="17" applyFont="1" applyBorder="1" applyAlignment="1">
      <alignment horizontal="center" vertical="center" shrinkToFit="1"/>
    </xf>
    <xf numFmtId="38" fontId="8" fillId="0" borderId="12" xfId="17" applyFont="1" applyBorder="1" applyAlignment="1">
      <alignment horizontal="center" vertical="center" shrinkToFit="1"/>
    </xf>
    <xf numFmtId="38" fontId="1" fillId="0" borderId="1" xfId="17" applyFont="1" applyBorder="1" applyAlignment="1">
      <alignment horizontal="center" vertical="center"/>
    </xf>
    <xf numFmtId="0" fontId="1" fillId="0" borderId="1" xfId="50" applyFont="1" applyBorder="1" applyAlignment="1">
      <alignment horizontal="center" vertical="center"/>
      <protection/>
    </xf>
    <xf numFmtId="38" fontId="1" fillId="0" borderId="21" xfId="17" applyFont="1" applyBorder="1" applyAlignment="1">
      <alignment horizontal="center" vertical="center"/>
    </xf>
    <xf numFmtId="0" fontId="0" fillId="0" borderId="12" xfId="50" applyBorder="1" applyAlignment="1">
      <alignment horizontal="center" vertical="center"/>
      <protection/>
    </xf>
    <xf numFmtId="38" fontId="1" fillId="0" borderId="34" xfId="17" applyFont="1" applyBorder="1" applyAlignment="1">
      <alignment horizontal="center" vertical="center"/>
    </xf>
    <xf numFmtId="38" fontId="1" fillId="0" borderId="35" xfId="17" applyFont="1" applyBorder="1" applyAlignment="1">
      <alignment horizontal="center" vertical="center"/>
    </xf>
    <xf numFmtId="0" fontId="0" fillId="0" borderId="29" xfId="50" applyBorder="1" applyAlignment="1">
      <alignment horizontal="distributed" vertical="center"/>
      <protection/>
    </xf>
    <xf numFmtId="0" fontId="0" fillId="0" borderId="18" xfId="50" applyBorder="1" applyAlignment="1">
      <alignment horizontal="distributed" vertical="center"/>
      <protection/>
    </xf>
    <xf numFmtId="0" fontId="0" fillId="0" borderId="35" xfId="50" applyBorder="1" applyAlignment="1">
      <alignment horizontal="center" vertical="center"/>
      <protection/>
    </xf>
    <xf numFmtId="38" fontId="1" fillId="0" borderId="1" xfId="17" applyFont="1" applyBorder="1" applyAlignment="1">
      <alignment horizontal="distributed" vertical="center"/>
    </xf>
    <xf numFmtId="38" fontId="1" fillId="0" borderId="14" xfId="17" applyFont="1" applyBorder="1" applyAlignment="1">
      <alignment horizontal="right" vertical="center"/>
    </xf>
    <xf numFmtId="41" fontId="1" fillId="0" borderId="14" xfId="17" applyNumberFormat="1" applyFont="1" applyBorder="1" applyAlignment="1">
      <alignment horizontal="center" vertical="center"/>
    </xf>
    <xf numFmtId="38" fontId="1" fillId="0" borderId="0" xfId="17" applyFont="1" applyBorder="1" applyAlignment="1">
      <alignment horizontal="right" vertical="center"/>
    </xf>
    <xf numFmtId="41" fontId="1" fillId="0" borderId="0" xfId="17" applyNumberFormat="1" applyFont="1" applyBorder="1" applyAlignment="1">
      <alignment horizontal="center" vertical="center"/>
    </xf>
    <xf numFmtId="38" fontId="1" fillId="0" borderId="0" xfId="17" applyFont="1" applyBorder="1" applyAlignment="1">
      <alignment vertical="center"/>
    </xf>
    <xf numFmtId="38" fontId="10" fillId="0" borderId="0" xfId="17" applyFont="1" applyBorder="1" applyAlignment="1">
      <alignment horizontal="right" vertical="center"/>
    </xf>
    <xf numFmtId="41" fontId="10" fillId="0" borderId="0" xfId="17" applyNumberFormat="1" applyFont="1" applyBorder="1" applyAlignment="1">
      <alignment horizontal="center" vertical="center"/>
    </xf>
    <xf numFmtId="41" fontId="1" fillId="0" borderId="0" xfId="17" applyNumberFormat="1" applyFont="1" applyBorder="1" applyAlignment="1">
      <alignment horizontal="right" vertical="center"/>
    </xf>
    <xf numFmtId="38" fontId="1" fillId="0" borderId="6" xfId="17" applyFont="1" applyBorder="1" applyAlignment="1">
      <alignment vertical="center"/>
    </xf>
    <xf numFmtId="38" fontId="1" fillId="0" borderId="6" xfId="17" applyFont="1" applyBorder="1" applyAlignment="1">
      <alignment horizontal="center" vertical="center"/>
    </xf>
    <xf numFmtId="0" fontId="0" fillId="0" borderId="20" xfId="51" applyBorder="1" applyAlignment="1">
      <alignment horizontal="center" vertical="center" wrapText="1"/>
      <protection/>
    </xf>
    <xf numFmtId="0" fontId="1" fillId="0" borderId="20" xfId="17" applyNumberFormat="1" applyFont="1" applyBorder="1" applyAlignment="1">
      <alignment horizontal="distributed" vertical="center"/>
    </xf>
    <xf numFmtId="38" fontId="1" fillId="0" borderId="4" xfId="17" applyFont="1" applyBorder="1" applyAlignment="1">
      <alignment horizontal="center" vertical="center" wrapText="1"/>
    </xf>
    <xf numFmtId="38" fontId="1" fillId="0" borderId="12" xfId="17" applyFont="1" applyBorder="1" applyAlignment="1">
      <alignment horizontal="center" vertical="center" wrapText="1"/>
    </xf>
    <xf numFmtId="38" fontId="1" fillId="0" borderId="1" xfId="17" applyFont="1" applyBorder="1" applyAlignment="1">
      <alignment horizontal="center" vertical="center" wrapText="1"/>
    </xf>
    <xf numFmtId="0" fontId="0" fillId="0" borderId="1" xfId="51" applyBorder="1" applyAlignment="1">
      <alignment vertical="center"/>
      <protection/>
    </xf>
    <xf numFmtId="38" fontId="1" fillId="0" borderId="21" xfId="17" applyFont="1" applyBorder="1" applyAlignment="1">
      <alignment horizontal="distributed" vertical="center"/>
    </xf>
    <xf numFmtId="0" fontId="0" fillId="0" borderId="12" xfId="51" applyBorder="1" applyAlignment="1">
      <alignment horizontal="distributed" vertical="center"/>
      <protection/>
    </xf>
    <xf numFmtId="0" fontId="1" fillId="0" borderId="20" xfId="51" applyFont="1" applyBorder="1" applyAlignment="1">
      <alignment horizontal="distributed"/>
      <protection/>
    </xf>
    <xf numFmtId="38" fontId="8" fillId="0" borderId="0" xfId="17" applyFont="1" applyAlignment="1">
      <alignment horizontal="right" vertical="center"/>
    </xf>
    <xf numFmtId="38" fontId="8" fillId="0" borderId="0" xfId="17" applyFont="1" applyBorder="1" applyAlignment="1">
      <alignment horizontal="right" vertical="center"/>
    </xf>
    <xf numFmtId="38" fontId="8" fillId="0" borderId="0" xfId="17" applyFont="1" applyBorder="1" applyAlignment="1">
      <alignment horizontal="left" vertical="center"/>
    </xf>
    <xf numFmtId="0" fontId="1" fillId="0" borderId="4" xfId="51" applyFont="1" applyBorder="1" applyAlignment="1">
      <alignment horizontal="center" vertical="center" wrapText="1"/>
      <protection/>
    </xf>
    <xf numFmtId="0" fontId="1" fillId="0" borderId="12" xfId="51" applyFont="1" applyBorder="1" applyAlignment="1">
      <alignment horizontal="center" vertical="center" wrapText="1"/>
      <protection/>
    </xf>
    <xf numFmtId="38" fontId="1" fillId="0" borderId="47" xfId="17" applyFont="1" applyBorder="1" applyAlignment="1">
      <alignment horizontal="center" vertical="center"/>
    </xf>
    <xf numFmtId="38" fontId="1" fillId="0" borderId="48" xfId="17" applyFont="1" applyBorder="1" applyAlignment="1">
      <alignment horizontal="center" vertical="center"/>
    </xf>
    <xf numFmtId="38" fontId="1" fillId="0" borderId="52" xfId="17" applyFont="1" applyBorder="1" applyAlignment="1">
      <alignment horizontal="center" vertical="center"/>
    </xf>
    <xf numFmtId="38" fontId="1" fillId="0" borderId="53" xfId="17" applyFont="1" applyBorder="1" applyAlignment="1">
      <alignment horizontal="center" vertical="center"/>
    </xf>
    <xf numFmtId="38" fontId="1" fillId="0" borderId="54" xfId="17" applyFont="1" applyBorder="1" applyAlignment="1">
      <alignment horizontal="center" vertical="center" wrapText="1"/>
    </xf>
    <xf numFmtId="38" fontId="1" fillId="0" borderId="36" xfId="17" applyFont="1" applyBorder="1" applyAlignment="1">
      <alignment horizontal="center" vertical="center" wrapText="1"/>
    </xf>
    <xf numFmtId="38" fontId="1" fillId="0" borderId="43" xfId="17" applyFont="1" applyBorder="1" applyAlignment="1">
      <alignment horizontal="center" vertical="center" wrapText="1"/>
    </xf>
    <xf numFmtId="0" fontId="1" fillId="0" borderId="55" xfId="51" applyFont="1" applyBorder="1" applyAlignment="1">
      <alignment horizontal="center"/>
      <protection/>
    </xf>
    <xf numFmtId="0" fontId="1" fillId="0" borderId="56" xfId="51" applyFont="1" applyBorder="1" applyAlignment="1">
      <alignment horizontal="center"/>
      <protection/>
    </xf>
    <xf numFmtId="0" fontId="0" fillId="0" borderId="12" xfId="52" applyBorder="1" applyAlignment="1">
      <alignment horizontal="distributed" vertical="center"/>
      <protection/>
    </xf>
  </cellXfs>
  <cellStyles count="41">
    <cellStyle name="Normal" xfId="0"/>
    <cellStyle name="Percent" xfId="15"/>
    <cellStyle name="Hyperlink" xfId="16"/>
    <cellStyle name="Comma [0]" xfId="17"/>
    <cellStyle name="Comma" xfId="18"/>
    <cellStyle name="Currency [0]" xfId="19"/>
    <cellStyle name="Currency" xfId="20"/>
    <cellStyle name="標準_02-05-s61" xfId="21"/>
    <cellStyle name="標準_02-20-s61" xfId="22"/>
    <cellStyle name="標準_03-01-s61" xfId="23"/>
    <cellStyle name="標準_04-01-s61" xfId="24"/>
    <cellStyle name="標準_04-02-s61" xfId="25"/>
    <cellStyle name="標準_04-09-s61" xfId="26"/>
    <cellStyle name="標準_04-19-s61" xfId="27"/>
    <cellStyle name="標準_05-01-s61" xfId="28"/>
    <cellStyle name="標準_06-01-s61" xfId="29"/>
    <cellStyle name="標準_06-05-s61" xfId="30"/>
    <cellStyle name="標準_07-05-s61" xfId="31"/>
    <cellStyle name="標準_07-07-s61" xfId="32"/>
    <cellStyle name="標準_08-16-s61" xfId="33"/>
    <cellStyle name="標準_09-03-s61" xfId="34"/>
    <cellStyle name="標準_09-09-s61" xfId="35"/>
    <cellStyle name="標準_10-06-s61" xfId="36"/>
    <cellStyle name="標準_11-01-s61" xfId="37"/>
    <cellStyle name="標準_11-05-s61" xfId="38"/>
    <cellStyle name="標準_12-01-s61" xfId="39"/>
    <cellStyle name="標準_12-14-s61" xfId="40"/>
    <cellStyle name="標準_12-15-s61" xfId="41"/>
    <cellStyle name="標準_13-01-s61" xfId="42"/>
    <cellStyle name="標準_13-02-s61" xfId="43"/>
    <cellStyle name="標準_14-11-s61" xfId="44"/>
    <cellStyle name="標準_15-13-s61" xfId="45"/>
    <cellStyle name="標準_15-14-s61" xfId="46"/>
    <cellStyle name="標準_16-06-s61" xfId="47"/>
    <cellStyle name="標準_17-04-s61" xfId="48"/>
    <cellStyle name="標準_18-02-s61" xfId="49"/>
    <cellStyle name="標準_18-03-s61" xfId="50"/>
    <cellStyle name="標準_20-01-s61" xfId="51"/>
    <cellStyle name="標準_20-06-s61" xfId="52"/>
    <cellStyle name="標準_nenkan-S23-000"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xdr:row>
      <xdr:rowOff>200025</xdr:rowOff>
    </xdr:from>
    <xdr:to>
      <xdr:col>7</xdr:col>
      <xdr:colOff>895350</xdr:colOff>
      <xdr:row>4</xdr:row>
      <xdr:rowOff>647700</xdr:rowOff>
    </xdr:to>
    <xdr:sp>
      <xdr:nvSpPr>
        <xdr:cNvPr id="1" name="AutoShape 1"/>
        <xdr:cNvSpPr>
          <a:spLocks/>
        </xdr:cNvSpPr>
      </xdr:nvSpPr>
      <xdr:spPr>
        <a:xfrm>
          <a:off x="6419850"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200025</xdr:rowOff>
    </xdr:from>
    <xdr:to>
      <xdr:col>8</xdr:col>
      <xdr:colOff>895350</xdr:colOff>
      <xdr:row>4</xdr:row>
      <xdr:rowOff>647700</xdr:rowOff>
    </xdr:to>
    <xdr:sp>
      <xdr:nvSpPr>
        <xdr:cNvPr id="2" name="AutoShape 2"/>
        <xdr:cNvSpPr>
          <a:spLocks/>
        </xdr:cNvSpPr>
      </xdr:nvSpPr>
      <xdr:spPr>
        <a:xfrm>
          <a:off x="7343775"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13</xdr:row>
      <xdr:rowOff>28575</xdr:rowOff>
    </xdr:from>
    <xdr:to>
      <xdr:col>2</xdr:col>
      <xdr:colOff>19050</xdr:colOff>
      <xdr:row>38</xdr:row>
      <xdr:rowOff>123825</xdr:rowOff>
    </xdr:to>
    <xdr:sp>
      <xdr:nvSpPr>
        <xdr:cNvPr id="1" name="AutoShape 1"/>
        <xdr:cNvSpPr>
          <a:spLocks/>
        </xdr:cNvSpPr>
      </xdr:nvSpPr>
      <xdr:spPr>
        <a:xfrm>
          <a:off x="590550" y="2343150"/>
          <a:ext cx="161925" cy="423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31</xdr:row>
      <xdr:rowOff>28575</xdr:rowOff>
    </xdr:from>
    <xdr:to>
      <xdr:col>4</xdr:col>
      <xdr:colOff>142875</xdr:colOff>
      <xdr:row>34</xdr:row>
      <xdr:rowOff>219075</xdr:rowOff>
    </xdr:to>
    <xdr:sp>
      <xdr:nvSpPr>
        <xdr:cNvPr id="2" name="AutoShape 2"/>
        <xdr:cNvSpPr>
          <a:spLocks/>
        </xdr:cNvSpPr>
      </xdr:nvSpPr>
      <xdr:spPr>
        <a:xfrm>
          <a:off x="1076325" y="5095875"/>
          <a:ext cx="16192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22</xdr:row>
      <xdr:rowOff>19050</xdr:rowOff>
    </xdr:from>
    <xdr:to>
      <xdr:col>9</xdr:col>
      <xdr:colOff>1543050</xdr:colOff>
      <xdr:row>23</xdr:row>
      <xdr:rowOff>171450</xdr:rowOff>
    </xdr:to>
    <xdr:sp>
      <xdr:nvSpPr>
        <xdr:cNvPr id="1" name="AutoShape 1"/>
        <xdr:cNvSpPr>
          <a:spLocks/>
        </xdr:cNvSpPr>
      </xdr:nvSpPr>
      <xdr:spPr>
        <a:xfrm>
          <a:off x="5543550" y="4314825"/>
          <a:ext cx="9144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22</xdr:row>
      <xdr:rowOff>19050</xdr:rowOff>
    </xdr:from>
    <xdr:to>
      <xdr:col>9</xdr:col>
      <xdr:colOff>1466850</xdr:colOff>
      <xdr:row>23</xdr:row>
      <xdr:rowOff>171450</xdr:rowOff>
    </xdr:to>
    <xdr:sp>
      <xdr:nvSpPr>
        <xdr:cNvPr id="1" name="AutoShape 1"/>
        <xdr:cNvSpPr>
          <a:spLocks/>
        </xdr:cNvSpPr>
      </xdr:nvSpPr>
      <xdr:spPr>
        <a:xfrm>
          <a:off x="5019675" y="4314825"/>
          <a:ext cx="8572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885950"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486025"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00425"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24275"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05175"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2288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3"/>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4.25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596</v>
      </c>
      <c r="B1" s="1"/>
      <c r="C1" s="1"/>
      <c r="D1" s="1"/>
      <c r="E1" s="1"/>
      <c r="F1" s="1"/>
    </row>
    <row r="2" spans="1:6" ht="12" customHeight="1">
      <c r="A2" s="1"/>
      <c r="B2" s="1"/>
      <c r="C2" s="1"/>
      <c r="D2" s="1"/>
      <c r="E2" s="1"/>
      <c r="F2" s="1"/>
    </row>
    <row r="3" spans="2:6" ht="12" customHeight="1">
      <c r="B3" s="1" t="s">
        <v>1316</v>
      </c>
      <c r="C3" s="1"/>
      <c r="E3" s="1"/>
      <c r="F3" s="1"/>
    </row>
    <row r="4" spans="2:6" ht="12" customHeight="1">
      <c r="B4" s="3" t="s">
        <v>1319</v>
      </c>
      <c r="C4" s="1" t="s">
        <v>1323</v>
      </c>
      <c r="E4" s="1"/>
      <c r="F4" s="1"/>
    </row>
    <row r="5" spans="2:3" ht="26.25" customHeight="1">
      <c r="B5" s="3" t="s">
        <v>1320</v>
      </c>
      <c r="C5" s="5" t="s">
        <v>1266</v>
      </c>
    </row>
    <row r="6" spans="2:6" ht="12" customHeight="1">
      <c r="B6" s="3" t="s">
        <v>1324</v>
      </c>
      <c r="C6" s="5" t="s">
        <v>595</v>
      </c>
      <c r="E6" s="1"/>
      <c r="F6" s="1"/>
    </row>
    <row r="7" spans="2:6" ht="12" customHeight="1">
      <c r="B7" s="3"/>
      <c r="C7" s="5" t="s">
        <v>1337</v>
      </c>
      <c r="E7" s="1"/>
      <c r="F7" s="1"/>
    </row>
    <row r="8" spans="2:6" ht="12" customHeight="1">
      <c r="B8" s="3"/>
      <c r="C8" s="5" t="s">
        <v>1338</v>
      </c>
      <c r="E8" s="1"/>
      <c r="F8" s="1"/>
    </row>
    <row r="9" spans="2:6" ht="12" customHeight="1">
      <c r="B9" s="3"/>
      <c r="C9" s="5" t="s">
        <v>1339</v>
      </c>
      <c r="E9" s="1"/>
      <c r="F9" s="1"/>
    </row>
    <row r="10" spans="2:6" ht="12" customHeight="1">
      <c r="B10" s="3"/>
      <c r="C10" s="5" t="s">
        <v>1340</v>
      </c>
      <c r="E10" s="1"/>
      <c r="F10" s="1"/>
    </row>
    <row r="11" spans="2:6" ht="12" customHeight="1">
      <c r="B11" s="3"/>
      <c r="C11" s="5" t="s">
        <v>1341</v>
      </c>
      <c r="E11" s="1"/>
      <c r="F11" s="1"/>
    </row>
    <row r="12" spans="2:6" ht="12" customHeight="1">
      <c r="B12" s="3" t="s">
        <v>1325</v>
      </c>
      <c r="C12" s="4" t="s">
        <v>597</v>
      </c>
      <c r="E12" s="1"/>
      <c r="F12" s="1"/>
    </row>
    <row r="13" spans="2:3" ht="12" customHeight="1">
      <c r="B13" s="3" t="s">
        <v>1326</v>
      </c>
      <c r="C13" s="5" t="s">
        <v>1267</v>
      </c>
    </row>
    <row r="14" spans="2:3" ht="12" customHeight="1">
      <c r="B14" s="3"/>
      <c r="C14" s="5" t="s">
        <v>1544</v>
      </c>
    </row>
    <row r="15" spans="2:3" ht="12" customHeight="1">
      <c r="B15" s="3"/>
      <c r="C15" s="5" t="s">
        <v>1543</v>
      </c>
    </row>
    <row r="16" spans="2:3" ht="24.75" customHeight="1">
      <c r="B16" s="3" t="s">
        <v>1546</v>
      </c>
      <c r="C16" s="5" t="s">
        <v>1545</v>
      </c>
    </row>
    <row r="17" spans="2:3" ht="24" customHeight="1">
      <c r="B17" s="3" t="s">
        <v>1327</v>
      </c>
      <c r="C17" s="5" t="s">
        <v>1547</v>
      </c>
    </row>
    <row r="18" spans="2:3" ht="12" customHeight="1">
      <c r="B18" s="1"/>
      <c r="C18" s="5"/>
    </row>
    <row r="19" spans="2:6" ht="12" customHeight="1">
      <c r="B19" s="1"/>
      <c r="C19" s="1" t="s">
        <v>598</v>
      </c>
      <c r="F19" s="1"/>
    </row>
    <row r="20" spans="2:6" ht="12">
      <c r="B20" s="1"/>
      <c r="C20" s="1" t="s">
        <v>599</v>
      </c>
      <c r="E20" s="1"/>
      <c r="F20" s="1"/>
    </row>
    <row r="21" spans="1:6" ht="12">
      <c r="A21" s="1"/>
      <c r="B21" s="1"/>
      <c r="C21" s="1"/>
      <c r="D21" s="1"/>
      <c r="E21" s="1"/>
      <c r="F21" s="1"/>
    </row>
    <row r="22" spans="1:4" ht="12">
      <c r="A22" s="1"/>
      <c r="B22" s="1"/>
      <c r="C22" s="1"/>
      <c r="D22" s="1"/>
    </row>
    <row r="23" spans="2:4" ht="12">
      <c r="B23" s="1" t="s">
        <v>1317</v>
      </c>
      <c r="C23" s="1" t="s">
        <v>618</v>
      </c>
      <c r="D23" s="1"/>
    </row>
    <row r="24" ht="12">
      <c r="B24" s="2" t="s">
        <v>1328</v>
      </c>
    </row>
    <row r="25" spans="2:3" ht="12">
      <c r="B25" s="2">
        <v>1</v>
      </c>
      <c r="C25" s="6" t="s">
        <v>1513</v>
      </c>
    </row>
    <row r="26" spans="2:3" ht="12">
      <c r="B26" s="2">
        <v>2</v>
      </c>
      <c r="C26" s="2" t="s">
        <v>1515</v>
      </c>
    </row>
    <row r="27" spans="2:3" ht="12">
      <c r="B27" s="2">
        <v>3</v>
      </c>
      <c r="C27" s="2" t="s">
        <v>1523</v>
      </c>
    </row>
    <row r="29" ht="12">
      <c r="B29" s="2" t="s">
        <v>1329</v>
      </c>
    </row>
    <row r="30" spans="2:3" ht="12">
      <c r="B30" s="2">
        <v>4</v>
      </c>
      <c r="C30" s="2" t="s">
        <v>1524</v>
      </c>
    </row>
    <row r="32" ht="12">
      <c r="B32" s="2" t="s">
        <v>1330</v>
      </c>
    </row>
    <row r="33" spans="2:3" ht="12">
      <c r="B33" s="2">
        <v>5</v>
      </c>
      <c r="C33" s="2" t="s">
        <v>1529</v>
      </c>
    </row>
    <row r="34" spans="2:3" ht="12">
      <c r="B34" s="2">
        <v>6</v>
      </c>
      <c r="C34" s="8" t="s">
        <v>1530</v>
      </c>
    </row>
    <row r="35" spans="2:3" ht="12">
      <c r="B35" s="2">
        <v>7</v>
      </c>
      <c r="C35" s="2" t="s">
        <v>1537</v>
      </c>
    </row>
    <row r="36" spans="2:3" ht="12">
      <c r="B36" s="2">
        <v>8</v>
      </c>
      <c r="C36" s="2" t="s">
        <v>1203</v>
      </c>
    </row>
    <row r="37" ht="12">
      <c r="C37" s="8"/>
    </row>
    <row r="38" ht="12">
      <c r="B38" s="2" t="s">
        <v>1331</v>
      </c>
    </row>
    <row r="39" spans="2:3" ht="12">
      <c r="B39" s="2">
        <v>9</v>
      </c>
      <c r="C39" s="6" t="s">
        <v>1346</v>
      </c>
    </row>
    <row r="40" ht="12">
      <c r="C40" s="6"/>
    </row>
    <row r="41" ht="12">
      <c r="B41" s="2" t="s">
        <v>1332</v>
      </c>
    </row>
    <row r="42" spans="2:3" ht="12">
      <c r="B42" s="2">
        <v>10</v>
      </c>
      <c r="C42" s="7" t="s">
        <v>1354</v>
      </c>
    </row>
    <row r="43" spans="2:3" ht="12">
      <c r="B43" s="2">
        <v>11</v>
      </c>
      <c r="C43" s="2" t="s">
        <v>1356</v>
      </c>
    </row>
    <row r="44" ht="12">
      <c r="C44" s="6"/>
    </row>
    <row r="45" ht="12">
      <c r="B45" s="2" t="s">
        <v>1315</v>
      </c>
    </row>
    <row r="46" spans="2:3" ht="24" customHeight="1">
      <c r="B46" s="2">
        <v>12</v>
      </c>
      <c r="C46" s="7" t="s">
        <v>1367</v>
      </c>
    </row>
    <row r="47" spans="2:3" ht="24">
      <c r="B47" s="2">
        <v>13</v>
      </c>
      <c r="C47" s="9" t="s">
        <v>1565</v>
      </c>
    </row>
    <row r="49" ht="12">
      <c r="B49" s="2" t="s">
        <v>1333</v>
      </c>
    </row>
    <row r="50" spans="2:3" ht="12">
      <c r="B50" s="2">
        <v>14</v>
      </c>
      <c r="C50" s="2" t="s">
        <v>1221</v>
      </c>
    </row>
    <row r="52" ht="12">
      <c r="B52" s="2" t="s">
        <v>1239</v>
      </c>
    </row>
    <row r="53" spans="2:3" ht="12">
      <c r="B53" s="2">
        <v>15</v>
      </c>
      <c r="C53" s="2" t="s">
        <v>1386</v>
      </c>
    </row>
    <row r="54" ht="12">
      <c r="C54" s="2" t="s">
        <v>1390</v>
      </c>
    </row>
    <row r="55" spans="2:3" ht="12">
      <c r="B55" s="2">
        <v>16</v>
      </c>
      <c r="C55" s="2" t="s">
        <v>1236</v>
      </c>
    </row>
    <row r="57" ht="12">
      <c r="B57" s="2" t="s">
        <v>1238</v>
      </c>
    </row>
    <row r="58" ht="12">
      <c r="C58" s="2" t="s">
        <v>1202</v>
      </c>
    </row>
    <row r="59" spans="2:3" ht="12">
      <c r="B59" s="2">
        <v>17</v>
      </c>
      <c r="C59" s="2" t="s">
        <v>1396</v>
      </c>
    </row>
    <row r="61" ht="12">
      <c r="B61" s="2" t="s">
        <v>1248</v>
      </c>
    </row>
    <row r="62" spans="2:3" ht="12">
      <c r="B62" s="2">
        <v>18</v>
      </c>
      <c r="C62" s="2" t="s">
        <v>1400</v>
      </c>
    </row>
    <row r="63" spans="2:3" ht="12">
      <c r="B63" s="2">
        <v>19</v>
      </c>
      <c r="C63" s="2" t="s">
        <v>1403</v>
      </c>
    </row>
    <row r="65" ht="12">
      <c r="B65" s="2" t="s">
        <v>1335</v>
      </c>
    </row>
    <row r="66" spans="2:3" ht="12">
      <c r="B66" s="2">
        <v>20</v>
      </c>
      <c r="C66" s="2" t="s">
        <v>1305</v>
      </c>
    </row>
    <row r="67" spans="2:3" ht="12">
      <c r="B67" s="2">
        <v>21</v>
      </c>
      <c r="C67" s="2" t="s">
        <v>1406</v>
      </c>
    </row>
    <row r="68" spans="2:3" ht="12">
      <c r="B68" s="2">
        <v>22</v>
      </c>
      <c r="C68" s="2" t="s">
        <v>1407</v>
      </c>
    </row>
    <row r="70" ht="12">
      <c r="B70" s="2" t="s">
        <v>1313</v>
      </c>
    </row>
    <row r="71" ht="12">
      <c r="C71" s="2" t="s">
        <v>1410</v>
      </c>
    </row>
    <row r="72" spans="2:3" ht="12">
      <c r="B72" s="2">
        <v>23</v>
      </c>
      <c r="C72" s="2" t="s">
        <v>1307</v>
      </c>
    </row>
    <row r="73" spans="2:3" ht="12">
      <c r="B73" s="2">
        <v>24</v>
      </c>
      <c r="C73" s="2" t="s">
        <v>1411</v>
      </c>
    </row>
    <row r="75" ht="12">
      <c r="B75" s="2" t="s">
        <v>1254</v>
      </c>
    </row>
    <row r="76" spans="2:3" ht="11.25" customHeight="1">
      <c r="B76" s="2">
        <v>25</v>
      </c>
      <c r="C76" s="2" t="s">
        <v>1189</v>
      </c>
    </row>
    <row r="78" ht="12">
      <c r="B78" s="2" t="s">
        <v>1290</v>
      </c>
    </row>
    <row r="79" spans="2:3" ht="12">
      <c r="B79" s="2">
        <v>26</v>
      </c>
      <c r="C79" s="2" t="s">
        <v>1439</v>
      </c>
    </row>
    <row r="80" spans="2:3" ht="12">
      <c r="B80" s="2">
        <v>27</v>
      </c>
      <c r="C80" s="2" t="s">
        <v>1435</v>
      </c>
    </row>
    <row r="82" ht="12">
      <c r="B82" s="2" t="s">
        <v>1314</v>
      </c>
    </row>
    <row r="83" ht="12">
      <c r="C83" s="2" t="s">
        <v>1441</v>
      </c>
    </row>
    <row r="84" spans="2:3" ht="12">
      <c r="B84" s="2">
        <v>28</v>
      </c>
      <c r="C84" s="2" t="s">
        <v>1299</v>
      </c>
    </row>
    <row r="85" spans="2:3" ht="12">
      <c r="B85" s="2">
        <v>29</v>
      </c>
      <c r="C85" s="10" t="s">
        <v>1446</v>
      </c>
    </row>
    <row r="87" ht="12">
      <c r="B87" s="2" t="s">
        <v>1303</v>
      </c>
    </row>
    <row r="88" spans="2:3" ht="12">
      <c r="B88" s="2">
        <v>30</v>
      </c>
      <c r="C88" s="2" t="s">
        <v>1454</v>
      </c>
    </row>
    <row r="89" spans="2:3" ht="12">
      <c r="B89" s="2">
        <v>31</v>
      </c>
      <c r="C89" s="2" t="s">
        <v>1196</v>
      </c>
    </row>
    <row r="91" ht="12">
      <c r="B91" s="2" t="s">
        <v>1220</v>
      </c>
    </row>
    <row r="92" spans="2:3" ht="12">
      <c r="B92" s="2">
        <v>32</v>
      </c>
      <c r="C92" s="2" t="s">
        <v>1480</v>
      </c>
    </row>
    <row r="93" spans="2:3" ht="12">
      <c r="B93" s="2">
        <v>33</v>
      </c>
      <c r="C93" s="2" t="s">
        <v>1481</v>
      </c>
    </row>
    <row r="95" ht="12">
      <c r="B95" s="2" t="s">
        <v>1336</v>
      </c>
    </row>
    <row r="96" ht="12">
      <c r="C96" s="2" t="s">
        <v>1496</v>
      </c>
    </row>
    <row r="97" spans="2:3" ht="12">
      <c r="B97" s="2">
        <v>34</v>
      </c>
      <c r="C97" s="2" t="s">
        <v>1497</v>
      </c>
    </row>
    <row r="99" ht="12">
      <c r="B99" s="2" t="s">
        <v>1560</v>
      </c>
    </row>
    <row r="100" ht="12">
      <c r="C100" s="2" t="s">
        <v>1561</v>
      </c>
    </row>
    <row r="101" spans="2:3" ht="12">
      <c r="B101" s="2">
        <v>35</v>
      </c>
      <c r="C101" s="2" t="s">
        <v>1504</v>
      </c>
    </row>
    <row r="102" ht="12">
      <c r="C102" s="2" t="s">
        <v>1508</v>
      </c>
    </row>
    <row r="103" spans="2:3" ht="12">
      <c r="B103" s="2">
        <v>36</v>
      </c>
      <c r="C103" s="2" t="s">
        <v>586</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T68"/>
  <sheetViews>
    <sheetView workbookViewId="0" topLeftCell="A1">
      <selection activeCell="A1" sqref="A1"/>
    </sheetView>
  </sheetViews>
  <sheetFormatPr defaultColWidth="9.00390625" defaultRowHeight="13.5"/>
  <cols>
    <col min="1" max="1" width="12.125" style="20" customWidth="1"/>
    <col min="2" max="3" width="10.125" style="20" customWidth="1"/>
    <col min="4" max="5" width="8.625" style="20" customWidth="1"/>
    <col min="6" max="7" width="10.125" style="20" customWidth="1"/>
    <col min="8" max="8" width="12.125" style="20" customWidth="1"/>
    <col min="9" max="13" width="10.125" style="20" customWidth="1"/>
    <col min="14" max="14" width="9.125" style="20" customWidth="1"/>
    <col min="15" max="15" width="10.125" style="20" customWidth="1"/>
    <col min="16" max="16" width="9.125" style="20" customWidth="1"/>
    <col min="17" max="17" width="10.125" style="20" customWidth="1"/>
    <col min="18" max="18" width="10.00390625" style="20" customWidth="1"/>
    <col min="19" max="19" width="11.25390625" style="20" customWidth="1"/>
    <col min="20" max="20" width="9.50390625" style="20" customWidth="1"/>
    <col min="21" max="16384" width="9.00390625" style="20" customWidth="1"/>
  </cols>
  <sheetData>
    <row r="1" ht="14.25">
      <c r="A1" s="339" t="s">
        <v>839</v>
      </c>
    </row>
    <row r="2" spans="1:20" ht="12.75" thickBot="1">
      <c r="A2" s="340"/>
      <c r="B2" s="340"/>
      <c r="C2" s="340"/>
      <c r="D2" s="340"/>
      <c r="E2" s="340"/>
      <c r="F2" s="340"/>
      <c r="G2" s="340"/>
      <c r="H2" s="340"/>
      <c r="I2" s="340"/>
      <c r="J2" s="340"/>
      <c r="K2" s="340"/>
      <c r="L2" s="340"/>
      <c r="M2" s="340"/>
      <c r="N2" s="340"/>
      <c r="O2" s="340"/>
      <c r="P2" s="340"/>
      <c r="Q2" s="340"/>
      <c r="R2" s="341"/>
      <c r="S2" s="340"/>
      <c r="T2" s="342" t="s">
        <v>820</v>
      </c>
    </row>
    <row r="3" spans="1:20" ht="15" customHeight="1" thickTop="1">
      <c r="A3" s="1298" t="s">
        <v>671</v>
      </c>
      <c r="B3" s="1303" t="s">
        <v>821</v>
      </c>
      <c r="C3" s="1304"/>
      <c r="D3" s="1304"/>
      <c r="E3" s="1304"/>
      <c r="F3" s="1305"/>
      <c r="G3" s="1317" t="s">
        <v>822</v>
      </c>
      <c r="H3" s="1318"/>
      <c r="I3" s="1318"/>
      <c r="J3" s="1318"/>
      <c r="K3" s="1318"/>
      <c r="L3" s="1319"/>
      <c r="M3" s="1319"/>
      <c r="N3" s="1319"/>
      <c r="O3" s="1319"/>
      <c r="P3" s="1319"/>
      <c r="Q3" s="1319"/>
      <c r="R3" s="1319"/>
      <c r="S3" s="1320"/>
      <c r="T3" s="1309" t="s">
        <v>823</v>
      </c>
    </row>
    <row r="4" spans="1:20" ht="15" customHeight="1">
      <c r="A4" s="1298"/>
      <c r="B4" s="1306"/>
      <c r="C4" s="1307"/>
      <c r="D4" s="1307"/>
      <c r="E4" s="1307"/>
      <c r="F4" s="1308"/>
      <c r="G4" s="1300" t="s">
        <v>699</v>
      </c>
      <c r="H4" s="1314" t="s">
        <v>824</v>
      </c>
      <c r="I4" s="1321"/>
      <c r="J4" s="1321"/>
      <c r="K4" s="1321"/>
      <c r="L4" s="1315"/>
      <c r="M4" s="1315"/>
      <c r="N4" s="1315"/>
      <c r="O4" s="1315"/>
      <c r="P4" s="1315"/>
      <c r="Q4" s="1316"/>
      <c r="R4" s="1300" t="s">
        <v>825</v>
      </c>
      <c r="S4" s="1311" t="s">
        <v>826</v>
      </c>
      <c r="T4" s="1309"/>
    </row>
    <row r="5" spans="1:20" ht="15" customHeight="1">
      <c r="A5" s="1298"/>
      <c r="B5" s="1300" t="s">
        <v>699</v>
      </c>
      <c r="C5" s="1300" t="s">
        <v>827</v>
      </c>
      <c r="D5" s="134" t="s">
        <v>828</v>
      </c>
      <c r="E5" s="1300" t="s">
        <v>829</v>
      </c>
      <c r="F5" s="1300" t="s">
        <v>830</v>
      </c>
      <c r="G5" s="1298"/>
      <c r="H5" s="1300" t="s">
        <v>699</v>
      </c>
      <c r="I5" s="343" t="s">
        <v>831</v>
      </c>
      <c r="J5" s="1301" t="s">
        <v>832</v>
      </c>
      <c r="K5" s="1302"/>
      <c r="L5" s="1314" t="s">
        <v>833</v>
      </c>
      <c r="M5" s="1321"/>
      <c r="N5" s="1322"/>
      <c r="O5" s="1314" t="s">
        <v>834</v>
      </c>
      <c r="P5" s="1315"/>
      <c r="Q5" s="1316"/>
      <c r="R5" s="1298"/>
      <c r="S5" s="1312"/>
      <c r="T5" s="1309"/>
    </row>
    <row r="6" spans="1:20" ht="15" customHeight="1">
      <c r="A6" s="1299"/>
      <c r="B6" s="1299"/>
      <c r="C6" s="1299"/>
      <c r="D6" s="135" t="s">
        <v>835</v>
      </c>
      <c r="E6" s="1299"/>
      <c r="F6" s="1299"/>
      <c r="G6" s="1299"/>
      <c r="H6" s="1299"/>
      <c r="I6" s="142" t="s">
        <v>699</v>
      </c>
      <c r="J6" s="142" t="s">
        <v>836</v>
      </c>
      <c r="K6" s="142" t="s">
        <v>837</v>
      </c>
      <c r="L6" s="142" t="s">
        <v>699</v>
      </c>
      <c r="M6" s="142" t="s">
        <v>836</v>
      </c>
      <c r="N6" s="142" t="s">
        <v>837</v>
      </c>
      <c r="O6" s="142" t="s">
        <v>699</v>
      </c>
      <c r="P6" s="142" t="s">
        <v>836</v>
      </c>
      <c r="Q6" s="142" t="s">
        <v>837</v>
      </c>
      <c r="R6" s="1299"/>
      <c r="S6" s="1313"/>
      <c r="T6" s="1310"/>
    </row>
    <row r="7" spans="1:20" ht="8.25" customHeight="1">
      <c r="A7" s="344"/>
      <c r="B7" s="32"/>
      <c r="C7" s="33"/>
      <c r="D7" s="33"/>
      <c r="E7" s="33"/>
      <c r="F7" s="33"/>
      <c r="G7" s="33"/>
      <c r="H7" s="33"/>
      <c r="I7" s="33"/>
      <c r="J7" s="33"/>
      <c r="K7" s="33"/>
      <c r="L7" s="33"/>
      <c r="M7" s="33"/>
      <c r="N7" s="33"/>
      <c r="O7" s="33"/>
      <c r="P7" s="33"/>
      <c r="Q7" s="345"/>
      <c r="R7" s="33"/>
      <c r="S7" s="346"/>
      <c r="T7" s="34"/>
    </row>
    <row r="8" spans="1:20" s="348" customFormat="1" ht="19.5" customHeight="1">
      <c r="A8" s="151" t="s">
        <v>619</v>
      </c>
      <c r="B8" s="347">
        <f aca="true" t="shared" si="0" ref="B8:T8">SUM(B18:B67)</f>
        <v>646279</v>
      </c>
      <c r="C8" s="80">
        <f t="shared" si="0"/>
        <v>337905</v>
      </c>
      <c r="D8" s="80">
        <f t="shared" si="0"/>
        <v>5172</v>
      </c>
      <c r="E8" s="80">
        <f t="shared" si="0"/>
        <v>39861</v>
      </c>
      <c r="F8" s="80">
        <f t="shared" si="0"/>
        <v>263341</v>
      </c>
      <c r="G8" s="81">
        <f t="shared" si="0"/>
        <v>643608</v>
      </c>
      <c r="H8" s="81">
        <f t="shared" si="0"/>
        <v>643544</v>
      </c>
      <c r="I8" s="81">
        <f t="shared" si="0"/>
        <v>625190</v>
      </c>
      <c r="J8" s="80">
        <f t="shared" si="0"/>
        <v>191919</v>
      </c>
      <c r="K8" s="80">
        <f t="shared" si="0"/>
        <v>433271</v>
      </c>
      <c r="L8" s="80">
        <f t="shared" si="0"/>
        <v>174401</v>
      </c>
      <c r="M8" s="80">
        <f t="shared" si="0"/>
        <v>173669</v>
      </c>
      <c r="N8" s="80">
        <f t="shared" si="0"/>
        <v>732</v>
      </c>
      <c r="O8" s="80">
        <f t="shared" si="0"/>
        <v>450789</v>
      </c>
      <c r="P8" s="80">
        <f t="shared" si="0"/>
        <v>18250</v>
      </c>
      <c r="Q8" s="80">
        <f t="shared" si="0"/>
        <v>432539</v>
      </c>
      <c r="R8" s="80">
        <f t="shared" si="0"/>
        <v>18354</v>
      </c>
      <c r="S8" s="80">
        <f t="shared" si="0"/>
        <v>434</v>
      </c>
      <c r="T8" s="82">
        <f t="shared" si="0"/>
        <v>2671</v>
      </c>
    </row>
    <row r="9" spans="1:20" s="348" customFormat="1" ht="8.25" customHeight="1">
      <c r="A9" s="151"/>
      <c r="B9" s="347"/>
      <c r="C9" s="80"/>
      <c r="D9" s="80"/>
      <c r="E9" s="80"/>
      <c r="F9" s="80"/>
      <c r="G9" s="81"/>
      <c r="H9" s="81"/>
      <c r="I9" s="81"/>
      <c r="J9" s="80"/>
      <c r="K9" s="80"/>
      <c r="L9" s="80"/>
      <c r="M9" s="80"/>
      <c r="N9" s="80"/>
      <c r="O9" s="80"/>
      <c r="P9" s="80"/>
      <c r="Q9" s="80"/>
      <c r="R9" s="80"/>
      <c r="S9" s="80"/>
      <c r="T9" s="82"/>
    </row>
    <row r="10" spans="1:20" s="348" customFormat="1" ht="15" customHeight="1">
      <c r="A10" s="151" t="s">
        <v>700</v>
      </c>
      <c r="B10" s="80">
        <f aca="true" t="shared" si="1" ref="B10:T10">SUM(B18:B32)</f>
        <v>189386</v>
      </c>
      <c r="C10" s="80">
        <f t="shared" si="1"/>
        <v>66720</v>
      </c>
      <c r="D10" s="80">
        <f t="shared" si="1"/>
        <v>1949</v>
      </c>
      <c r="E10" s="80">
        <f t="shared" si="1"/>
        <v>12694</v>
      </c>
      <c r="F10" s="80">
        <f t="shared" si="1"/>
        <v>108023</v>
      </c>
      <c r="G10" s="80">
        <f t="shared" si="1"/>
        <v>188257</v>
      </c>
      <c r="H10" s="80">
        <f t="shared" si="1"/>
        <v>188086</v>
      </c>
      <c r="I10" s="80">
        <f t="shared" si="1"/>
        <v>183478</v>
      </c>
      <c r="J10" s="80">
        <f t="shared" si="1"/>
        <v>59267</v>
      </c>
      <c r="K10" s="80">
        <f t="shared" si="1"/>
        <v>124211</v>
      </c>
      <c r="L10" s="80">
        <f t="shared" si="1"/>
        <v>50677</v>
      </c>
      <c r="M10" s="80">
        <f t="shared" si="1"/>
        <v>50339</v>
      </c>
      <c r="N10" s="80">
        <f t="shared" si="1"/>
        <v>338</v>
      </c>
      <c r="O10" s="80">
        <f t="shared" si="1"/>
        <v>132801</v>
      </c>
      <c r="P10" s="80">
        <f t="shared" si="1"/>
        <v>8928</v>
      </c>
      <c r="Q10" s="80">
        <f t="shared" si="1"/>
        <v>123873</v>
      </c>
      <c r="R10" s="80">
        <f t="shared" si="1"/>
        <v>4608</v>
      </c>
      <c r="S10" s="80">
        <f t="shared" si="1"/>
        <v>244</v>
      </c>
      <c r="T10" s="82">
        <f t="shared" si="1"/>
        <v>1129</v>
      </c>
    </row>
    <row r="11" spans="1:20" s="348" customFormat="1" ht="15" customHeight="1">
      <c r="A11" s="151" t="s">
        <v>756</v>
      </c>
      <c r="B11" s="80">
        <f aca="true" t="shared" si="2" ref="B11:T11">SUM(B34:B67)</f>
        <v>456893</v>
      </c>
      <c r="C11" s="80">
        <f t="shared" si="2"/>
        <v>271185</v>
      </c>
      <c r="D11" s="80">
        <f t="shared" si="2"/>
        <v>3223</v>
      </c>
      <c r="E11" s="80">
        <f t="shared" si="2"/>
        <v>27167</v>
      </c>
      <c r="F11" s="80">
        <f t="shared" si="2"/>
        <v>155318</v>
      </c>
      <c r="G11" s="80">
        <f t="shared" si="2"/>
        <v>455351</v>
      </c>
      <c r="H11" s="80">
        <f t="shared" si="2"/>
        <v>455458</v>
      </c>
      <c r="I11" s="80">
        <f t="shared" si="2"/>
        <v>441712</v>
      </c>
      <c r="J11" s="80">
        <f t="shared" si="2"/>
        <v>132652</v>
      </c>
      <c r="K11" s="80">
        <f t="shared" si="2"/>
        <v>309060</v>
      </c>
      <c r="L11" s="80">
        <f t="shared" si="2"/>
        <v>123724</v>
      </c>
      <c r="M11" s="80">
        <f t="shared" si="2"/>
        <v>123330</v>
      </c>
      <c r="N11" s="80">
        <f t="shared" si="2"/>
        <v>394</v>
      </c>
      <c r="O11" s="80">
        <f t="shared" si="2"/>
        <v>317988</v>
      </c>
      <c r="P11" s="80">
        <f t="shared" si="2"/>
        <v>9322</v>
      </c>
      <c r="Q11" s="80">
        <f t="shared" si="2"/>
        <v>308666</v>
      </c>
      <c r="R11" s="80">
        <f t="shared" si="2"/>
        <v>13746</v>
      </c>
      <c r="S11" s="80">
        <f t="shared" si="2"/>
        <v>190</v>
      </c>
      <c r="T11" s="82">
        <f t="shared" si="2"/>
        <v>1542</v>
      </c>
    </row>
    <row r="12" spans="1:20" s="348" customFormat="1" ht="6.75" customHeight="1">
      <c r="A12" s="151"/>
      <c r="B12" s="347"/>
      <c r="C12" s="80"/>
      <c r="D12" s="80"/>
      <c r="E12" s="80"/>
      <c r="F12" s="80"/>
      <c r="G12" s="81"/>
      <c r="H12" s="81"/>
      <c r="I12" s="81"/>
      <c r="J12" s="80"/>
      <c r="K12" s="80"/>
      <c r="L12" s="80"/>
      <c r="M12" s="80"/>
      <c r="N12" s="80"/>
      <c r="O12" s="80"/>
      <c r="P12" s="80"/>
      <c r="Q12" s="80"/>
      <c r="R12" s="80"/>
      <c r="S12" s="80"/>
      <c r="T12" s="82"/>
    </row>
    <row r="13" spans="1:20" s="348" customFormat="1" ht="13.5" customHeight="1">
      <c r="A13" s="151" t="s">
        <v>626</v>
      </c>
      <c r="B13" s="347">
        <f aca="true" t="shared" si="3" ref="B13:T13">B18+B24+B25+B26+B29+B30+B31+B34+B35+B36+B37+B38+B39+B40</f>
        <v>168110</v>
      </c>
      <c r="C13" s="80">
        <f t="shared" si="3"/>
        <v>73096</v>
      </c>
      <c r="D13" s="80">
        <f t="shared" si="3"/>
        <v>1142</v>
      </c>
      <c r="E13" s="80">
        <f t="shared" si="3"/>
        <v>9800</v>
      </c>
      <c r="F13" s="80">
        <f t="shared" si="3"/>
        <v>84072</v>
      </c>
      <c r="G13" s="81">
        <f t="shared" si="3"/>
        <v>167400</v>
      </c>
      <c r="H13" s="81">
        <f t="shared" si="3"/>
        <v>167551</v>
      </c>
      <c r="I13" s="81">
        <f t="shared" si="3"/>
        <v>163527</v>
      </c>
      <c r="J13" s="80">
        <f t="shared" si="3"/>
        <v>48914</v>
      </c>
      <c r="K13" s="80">
        <f t="shared" si="3"/>
        <v>114613</v>
      </c>
      <c r="L13" s="80">
        <f t="shared" si="3"/>
        <v>43871</v>
      </c>
      <c r="M13" s="80">
        <f t="shared" si="3"/>
        <v>43581</v>
      </c>
      <c r="N13" s="80">
        <f t="shared" si="3"/>
        <v>290</v>
      </c>
      <c r="O13" s="80">
        <f t="shared" si="3"/>
        <v>119656</v>
      </c>
      <c r="P13" s="80">
        <f t="shared" si="3"/>
        <v>5333</v>
      </c>
      <c r="Q13" s="80">
        <f t="shared" si="3"/>
        <v>114323</v>
      </c>
      <c r="R13" s="80">
        <f t="shared" si="3"/>
        <v>4024</v>
      </c>
      <c r="S13" s="80">
        <f t="shared" si="3"/>
        <v>172</v>
      </c>
      <c r="T13" s="82">
        <f t="shared" si="3"/>
        <v>710</v>
      </c>
    </row>
    <row r="14" spans="1:20" s="348" customFormat="1" ht="13.5" customHeight="1">
      <c r="A14" s="151" t="s">
        <v>628</v>
      </c>
      <c r="B14" s="347">
        <f aca="true" t="shared" si="4" ref="B14:T14">B23+B42+B43+B44+B45+B46+B47+B48</f>
        <v>139624</v>
      </c>
      <c r="C14" s="80">
        <f t="shared" si="4"/>
        <v>105341</v>
      </c>
      <c r="D14" s="80">
        <f t="shared" si="4"/>
        <v>0</v>
      </c>
      <c r="E14" s="80">
        <f t="shared" si="4"/>
        <v>2865</v>
      </c>
      <c r="F14" s="80">
        <f t="shared" si="4"/>
        <v>31418</v>
      </c>
      <c r="G14" s="81">
        <f t="shared" si="4"/>
        <v>138954</v>
      </c>
      <c r="H14" s="81">
        <f t="shared" si="4"/>
        <v>138803</v>
      </c>
      <c r="I14" s="81">
        <f t="shared" si="4"/>
        <v>136183</v>
      </c>
      <c r="J14" s="80">
        <f t="shared" si="4"/>
        <v>47964</v>
      </c>
      <c r="K14" s="80">
        <f t="shared" si="4"/>
        <v>88219</v>
      </c>
      <c r="L14" s="80">
        <f t="shared" si="4"/>
        <v>45609</v>
      </c>
      <c r="M14" s="80">
        <f t="shared" si="4"/>
        <v>45506</v>
      </c>
      <c r="N14" s="80">
        <f t="shared" si="4"/>
        <v>103</v>
      </c>
      <c r="O14" s="80">
        <f t="shared" si="4"/>
        <v>90574</v>
      </c>
      <c r="P14" s="80">
        <f t="shared" si="4"/>
        <v>2458</v>
      </c>
      <c r="Q14" s="80">
        <f t="shared" si="4"/>
        <v>88116</v>
      </c>
      <c r="R14" s="80">
        <f t="shared" si="4"/>
        <v>2620</v>
      </c>
      <c r="S14" s="80">
        <f t="shared" si="4"/>
        <v>11</v>
      </c>
      <c r="T14" s="82">
        <f t="shared" si="4"/>
        <v>670</v>
      </c>
    </row>
    <row r="15" spans="1:20" s="348" customFormat="1" ht="13.5" customHeight="1">
      <c r="A15" s="151" t="s">
        <v>630</v>
      </c>
      <c r="B15" s="347">
        <f aca="true" t="shared" si="5" ref="B15:T15">B19+B28+B32+B50+B51+B52+B53+B54</f>
        <v>186297</v>
      </c>
      <c r="C15" s="80">
        <f t="shared" si="5"/>
        <v>75038</v>
      </c>
      <c r="D15" s="80">
        <f t="shared" si="5"/>
        <v>3401</v>
      </c>
      <c r="E15" s="80">
        <f t="shared" si="5"/>
        <v>20590</v>
      </c>
      <c r="F15" s="80">
        <f t="shared" si="5"/>
        <v>87268</v>
      </c>
      <c r="G15" s="81">
        <f t="shared" si="5"/>
        <v>185240</v>
      </c>
      <c r="H15" s="81">
        <f t="shared" si="5"/>
        <v>185132</v>
      </c>
      <c r="I15" s="81">
        <f t="shared" si="5"/>
        <v>180522</v>
      </c>
      <c r="J15" s="80">
        <f t="shared" si="5"/>
        <v>45748</v>
      </c>
      <c r="K15" s="80">
        <f t="shared" si="5"/>
        <v>134774</v>
      </c>
      <c r="L15" s="80">
        <f t="shared" si="5"/>
        <v>36638</v>
      </c>
      <c r="M15" s="80">
        <f t="shared" si="5"/>
        <v>36507</v>
      </c>
      <c r="N15" s="80">
        <f t="shared" si="5"/>
        <v>131</v>
      </c>
      <c r="O15" s="80">
        <f t="shared" si="5"/>
        <v>143884</v>
      </c>
      <c r="P15" s="80">
        <f t="shared" si="5"/>
        <v>9241</v>
      </c>
      <c r="Q15" s="80">
        <f t="shared" si="5"/>
        <v>134643</v>
      </c>
      <c r="R15" s="80">
        <f t="shared" si="5"/>
        <v>4610</v>
      </c>
      <c r="S15" s="80">
        <f t="shared" si="5"/>
        <v>173</v>
      </c>
      <c r="T15" s="82">
        <f t="shared" si="5"/>
        <v>1057</v>
      </c>
    </row>
    <row r="16" spans="1:20" s="348" customFormat="1" ht="13.5" customHeight="1">
      <c r="A16" s="151" t="s">
        <v>632</v>
      </c>
      <c r="B16" s="347">
        <f aca="true" t="shared" si="6" ref="B16:T16">B20+B21+B56+B57+B58+B59+B60+B61+B62+B63+B64+B65+B66+B67</f>
        <v>152248</v>
      </c>
      <c r="C16" s="80">
        <f t="shared" si="6"/>
        <v>84430</v>
      </c>
      <c r="D16" s="80">
        <f t="shared" si="6"/>
        <v>629</v>
      </c>
      <c r="E16" s="80">
        <f t="shared" si="6"/>
        <v>6606</v>
      </c>
      <c r="F16" s="80">
        <f t="shared" si="6"/>
        <v>60583</v>
      </c>
      <c r="G16" s="81">
        <f t="shared" si="6"/>
        <v>152014</v>
      </c>
      <c r="H16" s="81">
        <f t="shared" si="6"/>
        <v>152058</v>
      </c>
      <c r="I16" s="81">
        <f t="shared" si="6"/>
        <v>144958</v>
      </c>
      <c r="J16" s="80">
        <f t="shared" si="6"/>
        <v>49293</v>
      </c>
      <c r="K16" s="80">
        <f t="shared" si="6"/>
        <v>95665</v>
      </c>
      <c r="L16" s="80">
        <f t="shared" si="6"/>
        <v>48283</v>
      </c>
      <c r="M16" s="80">
        <f t="shared" si="6"/>
        <v>48075</v>
      </c>
      <c r="N16" s="80">
        <f t="shared" si="6"/>
        <v>208</v>
      </c>
      <c r="O16" s="80">
        <f t="shared" si="6"/>
        <v>96675</v>
      </c>
      <c r="P16" s="80">
        <f t="shared" si="6"/>
        <v>1218</v>
      </c>
      <c r="Q16" s="80">
        <f t="shared" si="6"/>
        <v>95457</v>
      </c>
      <c r="R16" s="80">
        <f t="shared" si="6"/>
        <v>7100</v>
      </c>
      <c r="S16" s="80">
        <f t="shared" si="6"/>
        <v>78</v>
      </c>
      <c r="T16" s="82">
        <f t="shared" si="6"/>
        <v>234</v>
      </c>
    </row>
    <row r="17" spans="1:20" ht="6" customHeight="1">
      <c r="A17" s="35"/>
      <c r="B17" s="349"/>
      <c r="C17" s="350"/>
      <c r="D17" s="350"/>
      <c r="E17" s="350"/>
      <c r="F17" s="350"/>
      <c r="G17" s="350"/>
      <c r="H17" s="350"/>
      <c r="I17" s="350"/>
      <c r="J17" s="350"/>
      <c r="K17" s="350"/>
      <c r="L17" s="350"/>
      <c r="M17" s="350"/>
      <c r="N17" s="350"/>
      <c r="O17" s="350"/>
      <c r="P17" s="350"/>
      <c r="Q17" s="350"/>
      <c r="R17" s="350"/>
      <c r="S17" s="350"/>
      <c r="T17" s="351"/>
    </row>
    <row r="18" spans="1:20" ht="13.5" customHeight="1">
      <c r="A18" s="35" t="s">
        <v>635</v>
      </c>
      <c r="B18" s="349">
        <f>SUM(C18:F18)</f>
        <v>21022</v>
      </c>
      <c r="C18" s="350">
        <v>8123</v>
      </c>
      <c r="D18" s="350">
        <v>97</v>
      </c>
      <c r="E18" s="350">
        <v>1367</v>
      </c>
      <c r="F18" s="350">
        <v>11435</v>
      </c>
      <c r="G18" s="350">
        <v>20937</v>
      </c>
      <c r="H18" s="350">
        <v>20837</v>
      </c>
      <c r="I18" s="350">
        <f>J18+K18</f>
        <v>20463</v>
      </c>
      <c r="J18" s="350">
        <v>6035</v>
      </c>
      <c r="K18" s="350">
        <v>14428</v>
      </c>
      <c r="L18" s="350">
        <f>M18+N18</f>
        <v>4978</v>
      </c>
      <c r="M18" s="350">
        <v>4940</v>
      </c>
      <c r="N18" s="350">
        <v>38</v>
      </c>
      <c r="O18" s="350">
        <f>P18+Q18</f>
        <v>15485</v>
      </c>
      <c r="P18" s="350">
        <v>1095</v>
      </c>
      <c r="Q18" s="350">
        <v>14390</v>
      </c>
      <c r="R18" s="350">
        <v>374</v>
      </c>
      <c r="S18" s="350">
        <v>86</v>
      </c>
      <c r="T18" s="351">
        <v>85</v>
      </c>
    </row>
    <row r="19" spans="1:20" ht="13.5" customHeight="1">
      <c r="A19" s="35" t="s">
        <v>636</v>
      </c>
      <c r="B19" s="349">
        <f>SUM(C19:F19)</f>
        <v>41689</v>
      </c>
      <c r="C19" s="350">
        <v>9776</v>
      </c>
      <c r="D19" s="350">
        <v>280</v>
      </c>
      <c r="E19" s="350">
        <v>2299</v>
      </c>
      <c r="F19" s="350">
        <v>29334</v>
      </c>
      <c r="G19" s="350">
        <v>41501</v>
      </c>
      <c r="H19" s="350">
        <v>41493</v>
      </c>
      <c r="I19" s="350">
        <f>J19+K19</f>
        <v>40502</v>
      </c>
      <c r="J19" s="350">
        <v>11483</v>
      </c>
      <c r="K19" s="350">
        <v>29019</v>
      </c>
      <c r="L19" s="350">
        <f>M19+N19</f>
        <v>7888</v>
      </c>
      <c r="M19" s="350">
        <v>7806</v>
      </c>
      <c r="N19" s="350">
        <v>82</v>
      </c>
      <c r="O19" s="350">
        <f>P19+Q19</f>
        <v>32614</v>
      </c>
      <c r="P19" s="350">
        <v>3677</v>
      </c>
      <c r="Q19" s="350">
        <v>28937</v>
      </c>
      <c r="R19" s="350">
        <v>991</v>
      </c>
      <c r="S19" s="350">
        <v>45</v>
      </c>
      <c r="T19" s="351">
        <v>188</v>
      </c>
    </row>
    <row r="20" spans="1:20" ht="13.5" customHeight="1">
      <c r="A20" s="35" t="s">
        <v>638</v>
      </c>
      <c r="B20" s="349">
        <f>SUM(C20:F20)</f>
        <v>10309</v>
      </c>
      <c r="C20" s="350">
        <v>576</v>
      </c>
      <c r="D20" s="350">
        <v>263</v>
      </c>
      <c r="E20" s="350">
        <v>905</v>
      </c>
      <c r="F20" s="350">
        <v>8565</v>
      </c>
      <c r="G20" s="350">
        <v>10308</v>
      </c>
      <c r="H20" s="350">
        <v>10328</v>
      </c>
      <c r="I20" s="350">
        <f>J20+K20</f>
        <v>9680</v>
      </c>
      <c r="J20" s="350">
        <v>5940</v>
      </c>
      <c r="K20" s="350">
        <v>3740</v>
      </c>
      <c r="L20" s="350">
        <f>M20+N20</f>
        <v>5932</v>
      </c>
      <c r="M20" s="350">
        <v>5894</v>
      </c>
      <c r="N20" s="350">
        <v>38</v>
      </c>
      <c r="O20" s="350">
        <f>P20+Q20</f>
        <v>3748</v>
      </c>
      <c r="P20" s="350">
        <v>46</v>
      </c>
      <c r="Q20" s="350">
        <v>3702</v>
      </c>
      <c r="R20" s="350">
        <v>648</v>
      </c>
      <c r="S20" s="350">
        <v>0</v>
      </c>
      <c r="T20" s="351">
        <v>1</v>
      </c>
    </row>
    <row r="21" spans="1:20" ht="13.5" customHeight="1">
      <c r="A21" s="35" t="s">
        <v>640</v>
      </c>
      <c r="B21" s="349">
        <f>SUM(C21:F21)</f>
        <v>2462</v>
      </c>
      <c r="C21" s="350">
        <v>516</v>
      </c>
      <c r="D21" s="350">
        <v>0</v>
      </c>
      <c r="E21" s="350">
        <v>236</v>
      </c>
      <c r="F21" s="350">
        <v>1710</v>
      </c>
      <c r="G21" s="350">
        <v>2460</v>
      </c>
      <c r="H21" s="350">
        <v>2460</v>
      </c>
      <c r="I21" s="350">
        <f>J21+K21</f>
        <v>2159</v>
      </c>
      <c r="J21" s="350">
        <v>1948</v>
      </c>
      <c r="K21" s="350">
        <v>211</v>
      </c>
      <c r="L21" s="350">
        <f>M21+N21</f>
        <v>1711</v>
      </c>
      <c r="M21" s="350">
        <v>1711</v>
      </c>
      <c r="N21" s="350">
        <v>0</v>
      </c>
      <c r="O21" s="350">
        <f>P21+Q21</f>
        <v>448</v>
      </c>
      <c r="P21" s="350">
        <v>237</v>
      </c>
      <c r="Q21" s="350">
        <v>211</v>
      </c>
      <c r="R21" s="350">
        <v>301</v>
      </c>
      <c r="S21" s="350">
        <v>0</v>
      </c>
      <c r="T21" s="351">
        <v>2</v>
      </c>
    </row>
    <row r="22" spans="1:20" ht="6" customHeight="1">
      <c r="A22" s="35"/>
      <c r="B22" s="349"/>
      <c r="C22" s="350"/>
      <c r="D22" s="350"/>
      <c r="E22" s="350"/>
      <c r="F22" s="350"/>
      <c r="G22" s="350"/>
      <c r="H22" s="350"/>
      <c r="I22" s="350"/>
      <c r="J22" s="350"/>
      <c r="K22" s="350"/>
      <c r="L22" s="350"/>
      <c r="M22" s="350"/>
      <c r="N22" s="350"/>
      <c r="O22" s="350"/>
      <c r="P22" s="350"/>
      <c r="Q22" s="350"/>
      <c r="R22" s="350"/>
      <c r="S22" s="350"/>
      <c r="T22" s="351"/>
    </row>
    <row r="23" spans="1:20" ht="13.5" customHeight="1">
      <c r="A23" s="35" t="s">
        <v>642</v>
      </c>
      <c r="B23" s="349">
        <f>SUM(C23:F23)</f>
        <v>12370</v>
      </c>
      <c r="C23" s="350">
        <v>8180</v>
      </c>
      <c r="D23" s="350">
        <v>0</v>
      </c>
      <c r="E23" s="350">
        <v>160</v>
      </c>
      <c r="F23" s="350">
        <v>4030</v>
      </c>
      <c r="G23" s="350">
        <v>12085</v>
      </c>
      <c r="H23" s="350">
        <v>12085</v>
      </c>
      <c r="I23" s="350">
        <f>J23+K23</f>
        <v>11729</v>
      </c>
      <c r="J23" s="350">
        <v>3392</v>
      </c>
      <c r="K23" s="350">
        <v>8337</v>
      </c>
      <c r="L23" s="350">
        <f>M23+N23</f>
        <v>3190</v>
      </c>
      <c r="M23" s="350">
        <v>3185</v>
      </c>
      <c r="N23" s="350">
        <v>5</v>
      </c>
      <c r="O23" s="350">
        <f>P23+Q23</f>
        <v>8539</v>
      </c>
      <c r="P23" s="350">
        <v>207</v>
      </c>
      <c r="Q23" s="350">
        <v>8332</v>
      </c>
      <c r="R23" s="350">
        <v>356</v>
      </c>
      <c r="S23" s="350">
        <v>0</v>
      </c>
      <c r="T23" s="351">
        <v>285</v>
      </c>
    </row>
    <row r="24" spans="1:20" ht="13.5" customHeight="1">
      <c r="A24" s="35" t="s">
        <v>644</v>
      </c>
      <c r="B24" s="349">
        <f>SUM(C24:F24)</f>
        <v>6908</v>
      </c>
      <c r="C24" s="350">
        <v>2250</v>
      </c>
      <c r="D24" s="350">
        <v>0</v>
      </c>
      <c r="E24" s="350">
        <v>1745</v>
      </c>
      <c r="F24" s="350">
        <v>2913</v>
      </c>
      <c r="G24" s="350">
        <v>6908</v>
      </c>
      <c r="H24" s="350">
        <v>6980</v>
      </c>
      <c r="I24" s="350">
        <f>J24+K24</f>
        <v>6794</v>
      </c>
      <c r="J24" s="350">
        <v>2135</v>
      </c>
      <c r="K24" s="350">
        <v>4659</v>
      </c>
      <c r="L24" s="350">
        <f>M24+N24</f>
        <v>1746</v>
      </c>
      <c r="M24" s="350">
        <v>1734</v>
      </c>
      <c r="N24" s="350">
        <v>12</v>
      </c>
      <c r="O24" s="350">
        <f>P24+Q24</f>
        <v>5048</v>
      </c>
      <c r="P24" s="350">
        <v>401</v>
      </c>
      <c r="Q24" s="350">
        <v>4647</v>
      </c>
      <c r="R24" s="350">
        <v>186</v>
      </c>
      <c r="S24" s="350">
        <v>0</v>
      </c>
      <c r="T24" s="351">
        <v>0</v>
      </c>
    </row>
    <row r="25" spans="1:20" ht="13.5" customHeight="1">
      <c r="A25" s="35" t="s">
        <v>646</v>
      </c>
      <c r="B25" s="349">
        <f>SUM(C25:F25)</f>
        <v>16819</v>
      </c>
      <c r="C25" s="350">
        <v>4633</v>
      </c>
      <c r="D25" s="350">
        <v>472</v>
      </c>
      <c r="E25" s="350">
        <v>770</v>
      </c>
      <c r="F25" s="350">
        <v>10944</v>
      </c>
      <c r="G25" s="350">
        <v>16526</v>
      </c>
      <c r="H25" s="350">
        <v>16429</v>
      </c>
      <c r="I25" s="350">
        <f>J25+K25</f>
        <v>16072</v>
      </c>
      <c r="J25" s="350">
        <v>6246</v>
      </c>
      <c r="K25" s="350">
        <v>9826</v>
      </c>
      <c r="L25" s="350">
        <f>M25+N25</f>
        <v>5395</v>
      </c>
      <c r="M25" s="350">
        <v>5380</v>
      </c>
      <c r="N25" s="350">
        <v>15</v>
      </c>
      <c r="O25" s="350">
        <f>P25+Q25</f>
        <v>10677</v>
      </c>
      <c r="P25" s="350">
        <v>866</v>
      </c>
      <c r="Q25" s="350">
        <v>9811</v>
      </c>
      <c r="R25" s="350">
        <v>357</v>
      </c>
      <c r="S25" s="350">
        <v>61</v>
      </c>
      <c r="T25" s="351">
        <v>293</v>
      </c>
    </row>
    <row r="26" spans="1:20" ht="13.5" customHeight="1">
      <c r="A26" s="35" t="s">
        <v>647</v>
      </c>
      <c r="B26" s="349">
        <f>SUM(C26:F26)</f>
        <v>11229</v>
      </c>
      <c r="C26" s="350">
        <v>4766</v>
      </c>
      <c r="D26" s="350">
        <v>51</v>
      </c>
      <c r="E26" s="350">
        <v>653</v>
      </c>
      <c r="F26" s="350">
        <v>5759</v>
      </c>
      <c r="G26" s="350">
        <v>11148</v>
      </c>
      <c r="H26" s="350">
        <v>11125</v>
      </c>
      <c r="I26" s="350">
        <f>J26+K26</f>
        <v>10858</v>
      </c>
      <c r="J26" s="350">
        <v>3484</v>
      </c>
      <c r="K26" s="350">
        <v>7374</v>
      </c>
      <c r="L26" s="350">
        <f>M26+N26</f>
        <v>3259</v>
      </c>
      <c r="M26" s="350">
        <v>3210</v>
      </c>
      <c r="N26" s="350">
        <v>49</v>
      </c>
      <c r="O26" s="350">
        <f>P26+Q26</f>
        <v>7599</v>
      </c>
      <c r="P26" s="350">
        <v>274</v>
      </c>
      <c r="Q26" s="350">
        <v>7325</v>
      </c>
      <c r="R26" s="350">
        <v>267</v>
      </c>
      <c r="S26" s="350">
        <v>4</v>
      </c>
      <c r="T26" s="351">
        <v>81</v>
      </c>
    </row>
    <row r="27" spans="1:20" ht="6" customHeight="1">
      <c r="A27" s="35"/>
      <c r="B27" s="349"/>
      <c r="C27" s="350"/>
      <c r="D27" s="350"/>
      <c r="E27" s="350"/>
      <c r="F27" s="350"/>
      <c r="G27" s="350"/>
      <c r="H27" s="350"/>
      <c r="I27" s="350"/>
      <c r="J27" s="350"/>
      <c r="K27" s="350"/>
      <c r="L27" s="350"/>
      <c r="M27" s="350"/>
      <c r="N27" s="350"/>
      <c r="O27" s="350"/>
      <c r="P27" s="350"/>
      <c r="Q27" s="350"/>
      <c r="R27" s="350"/>
      <c r="S27" s="350"/>
      <c r="T27" s="351"/>
    </row>
    <row r="28" spans="1:20" ht="13.5" customHeight="1">
      <c r="A28" s="35" t="s">
        <v>650</v>
      </c>
      <c r="B28" s="349">
        <f>SUM(C28:F28)</f>
        <v>13857</v>
      </c>
      <c r="C28" s="350">
        <v>8249</v>
      </c>
      <c r="D28" s="350">
        <v>96</v>
      </c>
      <c r="E28" s="350">
        <v>163</v>
      </c>
      <c r="F28" s="350">
        <v>5349</v>
      </c>
      <c r="G28" s="350">
        <v>13738</v>
      </c>
      <c r="H28" s="350">
        <v>13785</v>
      </c>
      <c r="I28" s="350">
        <f>J28+K28</f>
        <v>13628</v>
      </c>
      <c r="J28" s="350">
        <v>2136</v>
      </c>
      <c r="K28" s="350">
        <v>11492</v>
      </c>
      <c r="L28" s="350">
        <f>M28+N28</f>
        <v>1665</v>
      </c>
      <c r="M28" s="350">
        <v>1657</v>
      </c>
      <c r="N28" s="350">
        <v>8</v>
      </c>
      <c r="O28" s="350">
        <f>P28+Q28</f>
        <v>11963</v>
      </c>
      <c r="P28" s="350">
        <v>479</v>
      </c>
      <c r="Q28" s="350">
        <v>11484</v>
      </c>
      <c r="R28" s="350">
        <v>157</v>
      </c>
      <c r="S28" s="350">
        <v>0</v>
      </c>
      <c r="T28" s="351">
        <v>119</v>
      </c>
    </row>
    <row r="29" spans="1:20" ht="13.5" customHeight="1">
      <c r="A29" s="35" t="s">
        <v>652</v>
      </c>
      <c r="B29" s="349">
        <f>SUM(C29:F29)</f>
        <v>3839</v>
      </c>
      <c r="C29" s="350">
        <v>243</v>
      </c>
      <c r="D29" s="350">
        <v>118</v>
      </c>
      <c r="E29" s="350">
        <v>607</v>
      </c>
      <c r="F29" s="350">
        <v>2871</v>
      </c>
      <c r="G29" s="350">
        <v>3774</v>
      </c>
      <c r="H29" s="350">
        <v>3774</v>
      </c>
      <c r="I29" s="350">
        <f>J29+K29</f>
        <v>3674</v>
      </c>
      <c r="J29" s="350">
        <v>1453</v>
      </c>
      <c r="K29" s="350">
        <v>2221</v>
      </c>
      <c r="L29" s="350">
        <f>M29+N29</f>
        <v>1300</v>
      </c>
      <c r="M29" s="350">
        <v>1258</v>
      </c>
      <c r="N29" s="350">
        <v>42</v>
      </c>
      <c r="O29" s="350">
        <f>P29+Q29</f>
        <v>2374</v>
      </c>
      <c r="P29" s="350">
        <v>195</v>
      </c>
      <c r="Q29" s="350">
        <v>2179</v>
      </c>
      <c r="R29" s="350">
        <v>100</v>
      </c>
      <c r="S29" s="350">
        <v>0</v>
      </c>
      <c r="T29" s="351">
        <v>65</v>
      </c>
    </row>
    <row r="30" spans="1:20" ht="13.5" customHeight="1">
      <c r="A30" s="35" t="s">
        <v>654</v>
      </c>
      <c r="B30" s="349">
        <f>SUM(C30:F30)</f>
        <v>13324</v>
      </c>
      <c r="C30" s="350">
        <v>3036</v>
      </c>
      <c r="D30" s="350">
        <v>235</v>
      </c>
      <c r="E30" s="350">
        <v>1361</v>
      </c>
      <c r="F30" s="350">
        <v>8692</v>
      </c>
      <c r="G30" s="350">
        <v>13320</v>
      </c>
      <c r="H30" s="350">
        <v>13295</v>
      </c>
      <c r="I30" s="350">
        <f>J30+K30</f>
        <v>13049</v>
      </c>
      <c r="J30" s="350">
        <v>3152</v>
      </c>
      <c r="K30" s="350">
        <v>9897</v>
      </c>
      <c r="L30" s="350">
        <f>M30+N30</f>
        <v>2651</v>
      </c>
      <c r="M30" s="350">
        <v>2626</v>
      </c>
      <c r="N30" s="350">
        <v>25</v>
      </c>
      <c r="O30" s="350">
        <f>P30+Q30</f>
        <v>10398</v>
      </c>
      <c r="P30" s="350">
        <v>526</v>
      </c>
      <c r="Q30" s="350">
        <v>9872</v>
      </c>
      <c r="R30" s="350">
        <v>246</v>
      </c>
      <c r="S30" s="350">
        <v>15</v>
      </c>
      <c r="T30" s="351">
        <v>4</v>
      </c>
    </row>
    <row r="31" spans="1:20" ht="13.5" customHeight="1">
      <c r="A31" s="35" t="s">
        <v>656</v>
      </c>
      <c r="B31" s="349">
        <f>SUM(C31:F31)</f>
        <v>25984</v>
      </c>
      <c r="C31" s="350">
        <v>15960</v>
      </c>
      <c r="D31" s="350">
        <v>132</v>
      </c>
      <c r="E31" s="350">
        <v>912</v>
      </c>
      <c r="F31" s="350">
        <v>8980</v>
      </c>
      <c r="G31" s="350">
        <v>25983</v>
      </c>
      <c r="H31" s="350">
        <v>25956</v>
      </c>
      <c r="I31" s="350">
        <f>J31+K31</f>
        <v>25595</v>
      </c>
      <c r="J31" s="350">
        <v>7412</v>
      </c>
      <c r="K31" s="350">
        <v>18183</v>
      </c>
      <c r="L31" s="350">
        <f>M31+N31</f>
        <v>7148</v>
      </c>
      <c r="M31" s="350">
        <v>7137</v>
      </c>
      <c r="N31" s="350">
        <v>11</v>
      </c>
      <c r="O31" s="350">
        <f>P31+Q31</f>
        <v>18447</v>
      </c>
      <c r="P31" s="350">
        <v>275</v>
      </c>
      <c r="Q31" s="350">
        <v>18172</v>
      </c>
      <c r="R31" s="350">
        <v>361</v>
      </c>
      <c r="S31" s="350">
        <v>0</v>
      </c>
      <c r="T31" s="351">
        <v>1</v>
      </c>
    </row>
    <row r="32" spans="1:20" ht="13.5" customHeight="1">
      <c r="A32" s="35" t="s">
        <v>658</v>
      </c>
      <c r="B32" s="349">
        <f>SUM(C32:F32)</f>
        <v>9574</v>
      </c>
      <c r="C32" s="350">
        <v>412</v>
      </c>
      <c r="D32" s="350">
        <v>205</v>
      </c>
      <c r="E32" s="350">
        <v>1516</v>
      </c>
      <c r="F32" s="350">
        <v>7441</v>
      </c>
      <c r="G32" s="350">
        <v>9569</v>
      </c>
      <c r="H32" s="350">
        <v>9539</v>
      </c>
      <c r="I32" s="350">
        <f>J32+K32</f>
        <v>9275</v>
      </c>
      <c r="J32" s="350">
        <v>4451</v>
      </c>
      <c r="K32" s="350">
        <v>4824</v>
      </c>
      <c r="L32" s="350">
        <f>M32+N32</f>
        <v>3814</v>
      </c>
      <c r="M32" s="350">
        <v>3801</v>
      </c>
      <c r="N32" s="350">
        <v>13</v>
      </c>
      <c r="O32" s="350">
        <f>P32+Q32</f>
        <v>5461</v>
      </c>
      <c r="P32" s="350">
        <v>650</v>
      </c>
      <c r="Q32" s="350">
        <v>4811</v>
      </c>
      <c r="R32" s="350">
        <v>264</v>
      </c>
      <c r="S32" s="350">
        <v>33</v>
      </c>
      <c r="T32" s="351">
        <v>5</v>
      </c>
    </row>
    <row r="33" spans="1:20" ht="6" customHeight="1">
      <c r="A33" s="35"/>
      <c r="B33" s="349"/>
      <c r="C33" s="350"/>
      <c r="D33" s="350"/>
      <c r="E33" s="350"/>
      <c r="F33" s="350"/>
      <c r="G33" s="350"/>
      <c r="H33" s="350"/>
      <c r="I33" s="350"/>
      <c r="J33" s="350"/>
      <c r="K33" s="350"/>
      <c r="L33" s="350"/>
      <c r="M33" s="350"/>
      <c r="N33" s="350"/>
      <c r="O33" s="350"/>
      <c r="P33" s="350"/>
      <c r="Q33" s="350"/>
      <c r="R33" s="350"/>
      <c r="S33" s="350"/>
      <c r="T33" s="351"/>
    </row>
    <row r="34" spans="1:20" ht="13.5" customHeight="1">
      <c r="A34" s="35" t="s">
        <v>660</v>
      </c>
      <c r="B34" s="349">
        <f aca="true" t="shared" si="7" ref="B34:B40">SUM(C34:F34)</f>
        <v>3406</v>
      </c>
      <c r="C34" s="350">
        <v>286</v>
      </c>
      <c r="D34" s="350">
        <v>0</v>
      </c>
      <c r="E34" s="350">
        <v>324</v>
      </c>
      <c r="F34" s="350">
        <v>2796</v>
      </c>
      <c r="G34" s="350">
        <v>3336</v>
      </c>
      <c r="H34" s="350">
        <v>3334</v>
      </c>
      <c r="I34" s="350">
        <f aca="true" t="shared" si="8" ref="I34:I40">J34+K34</f>
        <v>3194</v>
      </c>
      <c r="J34" s="350">
        <v>1599</v>
      </c>
      <c r="K34" s="350">
        <v>1595</v>
      </c>
      <c r="L34" s="350">
        <f aca="true" t="shared" si="9" ref="L34:L40">M34+N34</f>
        <v>1520</v>
      </c>
      <c r="M34" s="350">
        <v>1494</v>
      </c>
      <c r="N34" s="350">
        <v>26</v>
      </c>
      <c r="O34" s="350">
        <f aca="true" t="shared" si="10" ref="O34:O40">P34+Q34</f>
        <v>1674</v>
      </c>
      <c r="P34" s="350">
        <v>105</v>
      </c>
      <c r="Q34" s="350">
        <v>1569</v>
      </c>
      <c r="R34" s="350">
        <v>140</v>
      </c>
      <c r="S34" s="350">
        <v>2</v>
      </c>
      <c r="T34" s="351">
        <v>70</v>
      </c>
    </row>
    <row r="35" spans="1:20" ht="13.5" customHeight="1">
      <c r="A35" s="35" t="s">
        <v>662</v>
      </c>
      <c r="B35" s="349">
        <f t="shared" si="7"/>
        <v>1029</v>
      </c>
      <c r="C35" s="350">
        <v>0</v>
      </c>
      <c r="D35" s="350">
        <v>0</v>
      </c>
      <c r="E35" s="350">
        <v>6</v>
      </c>
      <c r="F35" s="350">
        <v>1023</v>
      </c>
      <c r="G35" s="350">
        <v>1029</v>
      </c>
      <c r="H35" s="350">
        <v>1029</v>
      </c>
      <c r="I35" s="350">
        <f t="shared" si="8"/>
        <v>965</v>
      </c>
      <c r="J35" s="350">
        <v>402</v>
      </c>
      <c r="K35" s="350">
        <v>563</v>
      </c>
      <c r="L35" s="350">
        <f t="shared" si="9"/>
        <v>294</v>
      </c>
      <c r="M35" s="350">
        <v>291</v>
      </c>
      <c r="N35" s="350">
        <v>3</v>
      </c>
      <c r="O35" s="350">
        <f t="shared" si="10"/>
        <v>671</v>
      </c>
      <c r="P35" s="350">
        <v>111</v>
      </c>
      <c r="Q35" s="350">
        <v>560</v>
      </c>
      <c r="R35" s="350">
        <v>64</v>
      </c>
      <c r="S35" s="350">
        <v>0</v>
      </c>
      <c r="T35" s="351">
        <v>0</v>
      </c>
    </row>
    <row r="36" spans="1:20" ht="13.5" customHeight="1">
      <c r="A36" s="35" t="s">
        <v>664</v>
      </c>
      <c r="B36" s="349">
        <f t="shared" si="7"/>
        <v>1362</v>
      </c>
      <c r="C36" s="350">
        <v>0</v>
      </c>
      <c r="D36" s="350">
        <v>0</v>
      </c>
      <c r="E36" s="350">
        <v>112</v>
      </c>
      <c r="F36" s="350">
        <v>1250</v>
      </c>
      <c r="G36" s="350">
        <v>1362</v>
      </c>
      <c r="H36" s="350">
        <v>1362</v>
      </c>
      <c r="I36" s="350">
        <f t="shared" si="8"/>
        <v>1324</v>
      </c>
      <c r="J36" s="350">
        <v>706</v>
      </c>
      <c r="K36" s="350">
        <v>618</v>
      </c>
      <c r="L36" s="350">
        <f t="shared" si="9"/>
        <v>469</v>
      </c>
      <c r="M36" s="350">
        <v>466</v>
      </c>
      <c r="N36" s="350">
        <v>3</v>
      </c>
      <c r="O36" s="350">
        <f t="shared" si="10"/>
        <v>855</v>
      </c>
      <c r="P36" s="350">
        <v>240</v>
      </c>
      <c r="Q36" s="350">
        <v>615</v>
      </c>
      <c r="R36" s="350">
        <v>38</v>
      </c>
      <c r="S36" s="350">
        <v>0</v>
      </c>
      <c r="T36" s="351">
        <v>0</v>
      </c>
    </row>
    <row r="37" spans="1:20" ht="13.5" customHeight="1">
      <c r="A37" s="35" t="s">
        <v>666</v>
      </c>
      <c r="B37" s="349">
        <f t="shared" si="7"/>
        <v>32707</v>
      </c>
      <c r="C37" s="350">
        <v>19642</v>
      </c>
      <c r="D37" s="350">
        <v>0</v>
      </c>
      <c r="E37" s="350">
        <v>1238</v>
      </c>
      <c r="F37" s="350">
        <v>11827</v>
      </c>
      <c r="G37" s="350">
        <v>32598</v>
      </c>
      <c r="H37" s="350">
        <v>32800</v>
      </c>
      <c r="I37" s="350">
        <f t="shared" si="8"/>
        <v>31759</v>
      </c>
      <c r="J37" s="350">
        <v>7484</v>
      </c>
      <c r="K37" s="350">
        <v>24275</v>
      </c>
      <c r="L37" s="350">
        <f t="shared" si="9"/>
        <v>7151</v>
      </c>
      <c r="M37" s="350">
        <v>7140</v>
      </c>
      <c r="N37" s="350">
        <v>11</v>
      </c>
      <c r="O37" s="350">
        <f t="shared" si="10"/>
        <v>24608</v>
      </c>
      <c r="P37" s="350">
        <v>344</v>
      </c>
      <c r="Q37" s="350">
        <v>24264</v>
      </c>
      <c r="R37" s="350">
        <v>1041</v>
      </c>
      <c r="S37" s="350">
        <v>0</v>
      </c>
      <c r="T37" s="351">
        <v>109</v>
      </c>
    </row>
    <row r="38" spans="1:20" ht="13.5" customHeight="1">
      <c r="A38" s="35" t="s">
        <v>668</v>
      </c>
      <c r="B38" s="349">
        <f t="shared" si="7"/>
        <v>14313</v>
      </c>
      <c r="C38" s="350">
        <v>8484</v>
      </c>
      <c r="D38" s="350">
        <v>33</v>
      </c>
      <c r="E38" s="350">
        <v>331</v>
      </c>
      <c r="F38" s="350">
        <v>5465</v>
      </c>
      <c r="G38" s="350">
        <v>14311</v>
      </c>
      <c r="H38" s="350">
        <v>14387</v>
      </c>
      <c r="I38" s="350">
        <f t="shared" si="8"/>
        <v>14170</v>
      </c>
      <c r="J38" s="350">
        <v>3534</v>
      </c>
      <c r="K38" s="350">
        <v>10636</v>
      </c>
      <c r="L38" s="350">
        <f t="shared" si="9"/>
        <v>2942</v>
      </c>
      <c r="M38" s="350">
        <v>2915</v>
      </c>
      <c r="N38" s="350">
        <v>27</v>
      </c>
      <c r="O38" s="350">
        <f t="shared" si="10"/>
        <v>11228</v>
      </c>
      <c r="P38" s="350">
        <v>619</v>
      </c>
      <c r="Q38" s="350">
        <v>10609</v>
      </c>
      <c r="R38" s="350">
        <v>217</v>
      </c>
      <c r="S38" s="350">
        <v>0</v>
      </c>
      <c r="T38" s="351">
        <v>2</v>
      </c>
    </row>
    <row r="39" spans="1:20" ht="13.5" customHeight="1">
      <c r="A39" s="35" t="s">
        <v>620</v>
      </c>
      <c r="B39" s="349">
        <f t="shared" si="7"/>
        <v>12008</v>
      </c>
      <c r="C39" s="350">
        <v>4318</v>
      </c>
      <c r="D39" s="350">
        <v>4</v>
      </c>
      <c r="E39" s="350">
        <v>191</v>
      </c>
      <c r="F39" s="350">
        <v>7495</v>
      </c>
      <c r="G39" s="350">
        <v>12008</v>
      </c>
      <c r="H39" s="350">
        <v>12094</v>
      </c>
      <c r="I39" s="350">
        <f t="shared" si="8"/>
        <v>11631</v>
      </c>
      <c r="J39" s="350">
        <v>4061</v>
      </c>
      <c r="K39" s="350">
        <v>7570</v>
      </c>
      <c r="L39" s="350">
        <f t="shared" si="9"/>
        <v>3834</v>
      </c>
      <c r="M39" s="350">
        <v>3809</v>
      </c>
      <c r="N39" s="350">
        <v>25</v>
      </c>
      <c r="O39" s="350">
        <f t="shared" si="10"/>
        <v>7797</v>
      </c>
      <c r="P39" s="350">
        <v>252</v>
      </c>
      <c r="Q39" s="350">
        <v>7545</v>
      </c>
      <c r="R39" s="350">
        <v>463</v>
      </c>
      <c r="S39" s="350">
        <v>0</v>
      </c>
      <c r="T39" s="351">
        <v>0</v>
      </c>
    </row>
    <row r="40" spans="1:20" ht="13.5" customHeight="1">
      <c r="A40" s="35" t="s">
        <v>621</v>
      </c>
      <c r="B40" s="349">
        <f t="shared" si="7"/>
        <v>4160</v>
      </c>
      <c r="C40" s="350">
        <v>1355</v>
      </c>
      <c r="D40" s="350">
        <v>0</v>
      </c>
      <c r="E40" s="350">
        <v>183</v>
      </c>
      <c r="F40" s="350">
        <v>2622</v>
      </c>
      <c r="G40" s="350">
        <v>4160</v>
      </c>
      <c r="H40" s="350">
        <v>4149</v>
      </c>
      <c r="I40" s="350">
        <f t="shared" si="8"/>
        <v>3979</v>
      </c>
      <c r="J40" s="350">
        <v>1211</v>
      </c>
      <c r="K40" s="350">
        <v>2768</v>
      </c>
      <c r="L40" s="350">
        <f t="shared" si="9"/>
        <v>1184</v>
      </c>
      <c r="M40" s="350">
        <v>1181</v>
      </c>
      <c r="N40" s="350">
        <v>3</v>
      </c>
      <c r="O40" s="350">
        <f t="shared" si="10"/>
        <v>2795</v>
      </c>
      <c r="P40" s="350">
        <v>30</v>
      </c>
      <c r="Q40" s="350">
        <v>2765</v>
      </c>
      <c r="R40" s="350">
        <v>170</v>
      </c>
      <c r="S40" s="350">
        <v>4</v>
      </c>
      <c r="T40" s="351">
        <v>0</v>
      </c>
    </row>
    <row r="41" spans="1:20" ht="6" customHeight="1">
      <c r="A41" s="35"/>
      <c r="B41" s="349"/>
      <c r="C41" s="350"/>
      <c r="D41" s="350"/>
      <c r="E41" s="350"/>
      <c r="F41" s="350"/>
      <c r="G41" s="350"/>
      <c r="H41" s="350"/>
      <c r="I41" s="350"/>
      <c r="J41" s="350"/>
      <c r="K41" s="350"/>
      <c r="L41" s="350"/>
      <c r="M41" s="350"/>
      <c r="N41" s="350"/>
      <c r="O41" s="350"/>
      <c r="P41" s="350"/>
      <c r="Q41" s="350"/>
      <c r="R41" s="350"/>
      <c r="S41" s="350"/>
      <c r="T41" s="351"/>
    </row>
    <row r="42" spans="1:20" ht="13.5" customHeight="1">
      <c r="A42" s="35" t="s">
        <v>624</v>
      </c>
      <c r="B42" s="349">
        <f aca="true" t="shared" si="11" ref="B42:B48">SUM(C42:F42)</f>
        <v>12567</v>
      </c>
      <c r="C42" s="350">
        <v>6859</v>
      </c>
      <c r="D42" s="350">
        <v>0</v>
      </c>
      <c r="E42" s="350">
        <v>45</v>
      </c>
      <c r="F42" s="350">
        <v>5663</v>
      </c>
      <c r="G42" s="350">
        <v>12556</v>
      </c>
      <c r="H42" s="350">
        <v>12556</v>
      </c>
      <c r="I42" s="350">
        <f aca="true" t="shared" si="12" ref="I42:I48">J42+K42</f>
        <v>12361</v>
      </c>
      <c r="J42" s="350">
        <v>5074</v>
      </c>
      <c r="K42" s="350">
        <v>7287</v>
      </c>
      <c r="L42" s="350">
        <f aca="true" t="shared" si="13" ref="L42:L48">M42+N42</f>
        <v>4808</v>
      </c>
      <c r="M42" s="350">
        <v>4798</v>
      </c>
      <c r="N42" s="350">
        <v>10</v>
      </c>
      <c r="O42" s="350">
        <f aca="true" t="shared" si="14" ref="O42:O48">P42+Q42</f>
        <v>7553</v>
      </c>
      <c r="P42" s="350">
        <v>276</v>
      </c>
      <c r="Q42" s="350">
        <v>7277</v>
      </c>
      <c r="R42" s="350">
        <v>195</v>
      </c>
      <c r="S42" s="350">
        <v>0</v>
      </c>
      <c r="T42" s="351">
        <v>11</v>
      </c>
    </row>
    <row r="43" spans="1:20" ht="13.5" customHeight="1">
      <c r="A43" s="35" t="s">
        <v>625</v>
      </c>
      <c r="B43" s="349">
        <f t="shared" si="11"/>
        <v>27145</v>
      </c>
      <c r="C43" s="350">
        <v>21951</v>
      </c>
      <c r="D43" s="350">
        <v>0</v>
      </c>
      <c r="E43" s="350">
        <v>163</v>
      </c>
      <c r="F43" s="350">
        <v>5031</v>
      </c>
      <c r="G43" s="350">
        <v>27081</v>
      </c>
      <c r="H43" s="350">
        <v>27081</v>
      </c>
      <c r="I43" s="350">
        <f t="shared" si="12"/>
        <v>26791</v>
      </c>
      <c r="J43" s="350">
        <v>9762</v>
      </c>
      <c r="K43" s="350">
        <v>17029</v>
      </c>
      <c r="L43" s="350">
        <f t="shared" si="13"/>
        <v>9596</v>
      </c>
      <c r="M43" s="350">
        <v>9570</v>
      </c>
      <c r="N43" s="350">
        <v>26</v>
      </c>
      <c r="O43" s="350">
        <f t="shared" si="14"/>
        <v>17195</v>
      </c>
      <c r="P43" s="350">
        <v>192</v>
      </c>
      <c r="Q43" s="350">
        <v>17003</v>
      </c>
      <c r="R43" s="350">
        <v>290</v>
      </c>
      <c r="S43" s="350">
        <v>0</v>
      </c>
      <c r="T43" s="351">
        <v>64</v>
      </c>
    </row>
    <row r="44" spans="1:20" ht="13.5" customHeight="1">
      <c r="A44" s="35" t="s">
        <v>627</v>
      </c>
      <c r="B44" s="349">
        <f t="shared" si="11"/>
        <v>8321</v>
      </c>
      <c r="C44" s="350">
        <v>5028</v>
      </c>
      <c r="D44" s="350">
        <v>0</v>
      </c>
      <c r="E44" s="350">
        <v>338</v>
      </c>
      <c r="F44" s="350">
        <v>2955</v>
      </c>
      <c r="G44" s="350">
        <v>8295</v>
      </c>
      <c r="H44" s="350">
        <v>8206</v>
      </c>
      <c r="I44" s="350">
        <f t="shared" si="12"/>
        <v>7946</v>
      </c>
      <c r="J44" s="350">
        <v>2935</v>
      </c>
      <c r="K44" s="350">
        <v>5011</v>
      </c>
      <c r="L44" s="350">
        <f t="shared" si="13"/>
        <v>2762</v>
      </c>
      <c r="M44" s="350">
        <v>2744</v>
      </c>
      <c r="N44" s="350">
        <v>18</v>
      </c>
      <c r="O44" s="350">
        <f t="shared" si="14"/>
        <v>5184</v>
      </c>
      <c r="P44" s="350">
        <v>191</v>
      </c>
      <c r="Q44" s="350">
        <v>4993</v>
      </c>
      <c r="R44" s="350">
        <v>260</v>
      </c>
      <c r="S44" s="350">
        <v>0</v>
      </c>
      <c r="T44" s="351">
        <v>26</v>
      </c>
    </row>
    <row r="45" spans="1:20" ht="13.5" customHeight="1">
      <c r="A45" s="35" t="s">
        <v>629</v>
      </c>
      <c r="B45" s="349">
        <f t="shared" si="11"/>
        <v>32417</v>
      </c>
      <c r="C45" s="350">
        <v>25923</v>
      </c>
      <c r="D45" s="350">
        <v>0</v>
      </c>
      <c r="E45" s="350">
        <v>757</v>
      </c>
      <c r="F45" s="350">
        <v>5737</v>
      </c>
      <c r="G45" s="350">
        <v>32359</v>
      </c>
      <c r="H45" s="350">
        <v>32339</v>
      </c>
      <c r="I45" s="350">
        <f t="shared" si="12"/>
        <v>31808</v>
      </c>
      <c r="J45" s="350">
        <v>12954</v>
      </c>
      <c r="K45" s="350">
        <v>18854</v>
      </c>
      <c r="L45" s="350">
        <f t="shared" si="13"/>
        <v>11818</v>
      </c>
      <c r="M45" s="350">
        <v>11795</v>
      </c>
      <c r="N45" s="350">
        <v>23</v>
      </c>
      <c r="O45" s="350">
        <f t="shared" si="14"/>
        <v>19990</v>
      </c>
      <c r="P45" s="350">
        <v>1159</v>
      </c>
      <c r="Q45" s="350">
        <v>18831</v>
      </c>
      <c r="R45" s="350">
        <v>531</v>
      </c>
      <c r="S45" s="350">
        <v>0</v>
      </c>
      <c r="T45" s="351">
        <v>58</v>
      </c>
    </row>
    <row r="46" spans="1:20" ht="13.5" customHeight="1">
      <c r="A46" s="35" t="s">
        <v>631</v>
      </c>
      <c r="B46" s="349">
        <f t="shared" si="11"/>
        <v>17470</v>
      </c>
      <c r="C46" s="350">
        <v>14792</v>
      </c>
      <c r="D46" s="350">
        <v>0</v>
      </c>
      <c r="E46" s="350">
        <v>850</v>
      </c>
      <c r="F46" s="350">
        <v>1828</v>
      </c>
      <c r="G46" s="350">
        <v>17430</v>
      </c>
      <c r="H46" s="350">
        <v>17419</v>
      </c>
      <c r="I46" s="350">
        <f t="shared" si="12"/>
        <v>16906</v>
      </c>
      <c r="J46" s="350">
        <v>2674</v>
      </c>
      <c r="K46" s="350">
        <v>14232</v>
      </c>
      <c r="L46" s="350">
        <f t="shared" si="13"/>
        <v>2579</v>
      </c>
      <c r="M46" s="350">
        <v>2573</v>
      </c>
      <c r="N46" s="350">
        <v>6</v>
      </c>
      <c r="O46" s="350">
        <f t="shared" si="14"/>
        <v>14327</v>
      </c>
      <c r="P46" s="350">
        <v>101</v>
      </c>
      <c r="Q46" s="350">
        <v>14226</v>
      </c>
      <c r="R46" s="350">
        <v>513</v>
      </c>
      <c r="S46" s="350">
        <v>0</v>
      </c>
      <c r="T46" s="351">
        <v>40</v>
      </c>
    </row>
    <row r="47" spans="1:20" ht="13.5" customHeight="1">
      <c r="A47" s="35" t="s">
        <v>633</v>
      </c>
      <c r="B47" s="349">
        <f t="shared" si="11"/>
        <v>8118</v>
      </c>
      <c r="C47" s="350">
        <v>5053</v>
      </c>
      <c r="D47" s="350">
        <v>0</v>
      </c>
      <c r="E47" s="350">
        <v>112</v>
      </c>
      <c r="F47" s="350">
        <v>2953</v>
      </c>
      <c r="G47" s="350">
        <v>7946</v>
      </c>
      <c r="H47" s="350">
        <v>7941</v>
      </c>
      <c r="I47" s="350">
        <f t="shared" si="12"/>
        <v>7780</v>
      </c>
      <c r="J47" s="350">
        <v>3885</v>
      </c>
      <c r="K47" s="350">
        <v>3895</v>
      </c>
      <c r="L47" s="350">
        <f t="shared" si="13"/>
        <v>3852</v>
      </c>
      <c r="M47" s="350">
        <v>3846</v>
      </c>
      <c r="N47" s="350">
        <v>6</v>
      </c>
      <c r="O47" s="350">
        <f t="shared" si="14"/>
        <v>3928</v>
      </c>
      <c r="P47" s="350">
        <v>39</v>
      </c>
      <c r="Q47" s="350">
        <v>3889</v>
      </c>
      <c r="R47" s="350">
        <v>161</v>
      </c>
      <c r="S47" s="350">
        <v>0</v>
      </c>
      <c r="T47" s="351">
        <v>172</v>
      </c>
    </row>
    <row r="48" spans="1:20" ht="13.5" customHeight="1">
      <c r="A48" s="35" t="s">
        <v>634</v>
      </c>
      <c r="B48" s="349">
        <f t="shared" si="11"/>
        <v>21216</v>
      </c>
      <c r="C48" s="350">
        <v>17555</v>
      </c>
      <c r="D48" s="350">
        <v>0</v>
      </c>
      <c r="E48" s="350">
        <v>440</v>
      </c>
      <c r="F48" s="350">
        <v>3221</v>
      </c>
      <c r="G48" s="350">
        <v>21202</v>
      </c>
      <c r="H48" s="350">
        <v>21176</v>
      </c>
      <c r="I48" s="350">
        <f t="shared" si="12"/>
        <v>20862</v>
      </c>
      <c r="J48" s="350">
        <v>7288</v>
      </c>
      <c r="K48" s="350">
        <v>13574</v>
      </c>
      <c r="L48" s="350">
        <f t="shared" si="13"/>
        <v>7004</v>
      </c>
      <c r="M48" s="350">
        <v>6995</v>
      </c>
      <c r="N48" s="350">
        <v>9</v>
      </c>
      <c r="O48" s="350">
        <f t="shared" si="14"/>
        <v>13858</v>
      </c>
      <c r="P48" s="350">
        <v>293</v>
      </c>
      <c r="Q48" s="350">
        <v>13565</v>
      </c>
      <c r="R48" s="350">
        <v>314</v>
      </c>
      <c r="S48" s="350">
        <v>11</v>
      </c>
      <c r="T48" s="351">
        <v>14</v>
      </c>
    </row>
    <row r="49" spans="1:20" ht="6" customHeight="1">
      <c r="A49" s="35"/>
      <c r="B49" s="349"/>
      <c r="C49" s="350"/>
      <c r="D49" s="350"/>
      <c r="E49" s="350"/>
      <c r="F49" s="350"/>
      <c r="G49" s="350"/>
      <c r="H49" s="350"/>
      <c r="I49" s="350"/>
      <c r="J49" s="350"/>
      <c r="K49" s="350"/>
      <c r="L49" s="350"/>
      <c r="M49" s="350"/>
      <c r="N49" s="350"/>
      <c r="O49" s="350"/>
      <c r="P49" s="350"/>
      <c r="Q49" s="350"/>
      <c r="R49" s="350"/>
      <c r="S49" s="350"/>
      <c r="T49" s="351"/>
    </row>
    <row r="50" spans="1:20" ht="13.5" customHeight="1">
      <c r="A50" s="35" t="s">
        <v>637</v>
      </c>
      <c r="B50" s="349">
        <f>SUM(C50:F50)</f>
        <v>10247</v>
      </c>
      <c r="C50" s="350">
        <v>1870</v>
      </c>
      <c r="D50" s="350">
        <v>173</v>
      </c>
      <c r="E50" s="350">
        <v>2298</v>
      </c>
      <c r="F50" s="350">
        <v>5906</v>
      </c>
      <c r="G50" s="350">
        <v>10244</v>
      </c>
      <c r="H50" s="350">
        <v>10231</v>
      </c>
      <c r="I50" s="350">
        <f>J50+K50</f>
        <v>10061</v>
      </c>
      <c r="J50" s="350">
        <v>4003</v>
      </c>
      <c r="K50" s="350">
        <v>6058</v>
      </c>
      <c r="L50" s="350">
        <f>M50+N50</f>
        <v>3077</v>
      </c>
      <c r="M50" s="350">
        <v>3074</v>
      </c>
      <c r="N50" s="350">
        <v>3</v>
      </c>
      <c r="O50" s="350">
        <f>P50+Q50</f>
        <v>6984</v>
      </c>
      <c r="P50" s="350">
        <v>929</v>
      </c>
      <c r="Q50" s="350">
        <v>6055</v>
      </c>
      <c r="R50" s="350">
        <v>170</v>
      </c>
      <c r="S50" s="350">
        <v>8</v>
      </c>
      <c r="T50" s="351">
        <v>3</v>
      </c>
    </row>
    <row r="51" spans="1:20" ht="13.5" customHeight="1">
      <c r="A51" s="35" t="s">
        <v>639</v>
      </c>
      <c r="B51" s="349">
        <f>SUM(C51:F51)</f>
        <v>7830</v>
      </c>
      <c r="C51" s="350">
        <v>294</v>
      </c>
      <c r="D51" s="350">
        <v>213</v>
      </c>
      <c r="E51" s="350">
        <v>581</v>
      </c>
      <c r="F51" s="350">
        <v>6742</v>
      </c>
      <c r="G51" s="350">
        <v>7778</v>
      </c>
      <c r="H51" s="350">
        <v>7726</v>
      </c>
      <c r="I51" s="350">
        <f>J51+K51</f>
        <v>7515</v>
      </c>
      <c r="J51" s="350">
        <v>2553</v>
      </c>
      <c r="K51" s="350">
        <v>4962</v>
      </c>
      <c r="L51" s="350">
        <f>M51+N51</f>
        <v>1380</v>
      </c>
      <c r="M51" s="350">
        <v>1379</v>
      </c>
      <c r="N51" s="350">
        <v>1</v>
      </c>
      <c r="O51" s="350">
        <f>P51+Q51</f>
        <v>6135</v>
      </c>
      <c r="P51" s="350">
        <v>1174</v>
      </c>
      <c r="Q51" s="350">
        <v>4961</v>
      </c>
      <c r="R51" s="350">
        <v>211</v>
      </c>
      <c r="S51" s="350">
        <v>67</v>
      </c>
      <c r="T51" s="351">
        <v>52</v>
      </c>
    </row>
    <row r="52" spans="1:20" ht="13.5" customHeight="1">
      <c r="A52" s="35" t="s">
        <v>641</v>
      </c>
      <c r="B52" s="349">
        <f>SUM(C52:F52)</f>
        <v>66183</v>
      </c>
      <c r="C52" s="350">
        <v>47417</v>
      </c>
      <c r="D52" s="350">
        <v>196</v>
      </c>
      <c r="E52" s="350">
        <v>2785</v>
      </c>
      <c r="F52" s="350">
        <v>15785</v>
      </c>
      <c r="G52" s="350">
        <v>65687</v>
      </c>
      <c r="H52" s="350">
        <v>65751</v>
      </c>
      <c r="I52" s="350">
        <f>J52+K52</f>
        <v>64012</v>
      </c>
      <c r="J52" s="350">
        <v>10899</v>
      </c>
      <c r="K52" s="350">
        <v>53113</v>
      </c>
      <c r="L52" s="350">
        <f>M52+N52</f>
        <v>9216</v>
      </c>
      <c r="M52" s="350">
        <v>9200</v>
      </c>
      <c r="N52" s="350">
        <v>16</v>
      </c>
      <c r="O52" s="350">
        <f>P52+Q52</f>
        <v>54796</v>
      </c>
      <c r="P52" s="350">
        <v>1699</v>
      </c>
      <c r="Q52" s="350">
        <v>53097</v>
      </c>
      <c r="R52" s="350">
        <v>1739</v>
      </c>
      <c r="S52" s="350">
        <v>20</v>
      </c>
      <c r="T52" s="351">
        <v>496</v>
      </c>
    </row>
    <row r="53" spans="1:20" ht="13.5" customHeight="1">
      <c r="A53" s="35" t="s">
        <v>643</v>
      </c>
      <c r="B53" s="349">
        <f>SUM(C53:F53)</f>
        <v>10081</v>
      </c>
      <c r="C53" s="350">
        <v>747</v>
      </c>
      <c r="D53" s="350">
        <v>968</v>
      </c>
      <c r="E53" s="350">
        <v>1675</v>
      </c>
      <c r="F53" s="350">
        <v>6691</v>
      </c>
      <c r="G53" s="350">
        <v>10009</v>
      </c>
      <c r="H53" s="350">
        <v>9992</v>
      </c>
      <c r="I53" s="350">
        <f>J53+K53</f>
        <v>9831</v>
      </c>
      <c r="J53" s="350">
        <v>5418</v>
      </c>
      <c r="K53" s="350">
        <v>4413</v>
      </c>
      <c r="L53" s="350">
        <f>M53+N53</f>
        <v>5239</v>
      </c>
      <c r="M53" s="350">
        <v>5234</v>
      </c>
      <c r="N53" s="350">
        <v>5</v>
      </c>
      <c r="O53" s="350">
        <f>P53+Q53</f>
        <v>4592</v>
      </c>
      <c r="P53" s="350">
        <v>184</v>
      </c>
      <c r="Q53" s="350">
        <v>4408</v>
      </c>
      <c r="R53" s="350">
        <v>161</v>
      </c>
      <c r="S53" s="350">
        <v>0</v>
      </c>
      <c r="T53" s="351">
        <v>72</v>
      </c>
    </row>
    <row r="54" spans="1:20" ht="13.5" customHeight="1">
      <c r="A54" s="35" t="s">
        <v>645</v>
      </c>
      <c r="B54" s="349">
        <f>SUM(C54:F54)</f>
        <v>26836</v>
      </c>
      <c r="C54" s="350">
        <v>6273</v>
      </c>
      <c r="D54" s="350">
        <v>1270</v>
      </c>
      <c r="E54" s="350">
        <v>9273</v>
      </c>
      <c r="F54" s="350">
        <v>10020</v>
      </c>
      <c r="G54" s="350">
        <v>26714</v>
      </c>
      <c r="H54" s="350">
        <v>26615</v>
      </c>
      <c r="I54" s="350">
        <f>J54+K54</f>
        <v>25698</v>
      </c>
      <c r="J54" s="350">
        <v>4805</v>
      </c>
      <c r="K54" s="350">
        <v>20893</v>
      </c>
      <c r="L54" s="350">
        <f>M54+N54</f>
        <v>4359</v>
      </c>
      <c r="M54" s="350">
        <v>4356</v>
      </c>
      <c r="N54" s="350">
        <v>3</v>
      </c>
      <c r="O54" s="350">
        <f>P54+Q54</f>
        <v>21339</v>
      </c>
      <c r="P54" s="350">
        <v>449</v>
      </c>
      <c r="Q54" s="350">
        <v>20890</v>
      </c>
      <c r="R54" s="350">
        <v>917</v>
      </c>
      <c r="S54" s="350">
        <v>0</v>
      </c>
      <c r="T54" s="351">
        <v>122</v>
      </c>
    </row>
    <row r="55" spans="1:20" ht="6" customHeight="1">
      <c r="A55" s="35"/>
      <c r="B55" s="349"/>
      <c r="C55" s="350"/>
      <c r="D55" s="350"/>
      <c r="E55" s="350"/>
      <c r="F55" s="350"/>
      <c r="G55" s="350"/>
      <c r="H55" s="350"/>
      <c r="I55" s="350"/>
      <c r="J55" s="350"/>
      <c r="K55" s="350"/>
      <c r="L55" s="350"/>
      <c r="M55" s="350"/>
      <c r="N55" s="350"/>
      <c r="O55" s="350"/>
      <c r="P55" s="350"/>
      <c r="Q55" s="350"/>
      <c r="R55" s="350"/>
      <c r="S55" s="350"/>
      <c r="T55" s="351"/>
    </row>
    <row r="56" spans="1:20" ht="13.5" customHeight="1">
      <c r="A56" s="35" t="s">
        <v>648</v>
      </c>
      <c r="B56" s="349">
        <f aca="true" t="shared" si="15" ref="B56:B67">SUM(C56:F56)</f>
        <v>14285</v>
      </c>
      <c r="C56" s="350">
        <v>9871</v>
      </c>
      <c r="D56" s="350">
        <v>35</v>
      </c>
      <c r="E56" s="350">
        <v>512</v>
      </c>
      <c r="F56" s="350">
        <v>3867</v>
      </c>
      <c r="G56" s="350">
        <v>14285</v>
      </c>
      <c r="H56" s="350">
        <v>14285</v>
      </c>
      <c r="I56" s="350">
        <f aca="true" t="shared" si="16" ref="I56:I67">J56+K56</f>
        <v>13649</v>
      </c>
      <c r="J56" s="350">
        <v>3802</v>
      </c>
      <c r="K56" s="350">
        <v>9847</v>
      </c>
      <c r="L56" s="350">
        <f aca="true" t="shared" si="17" ref="L56:L67">M56+N56</f>
        <v>3737</v>
      </c>
      <c r="M56" s="350">
        <v>3735</v>
      </c>
      <c r="N56" s="350">
        <v>2</v>
      </c>
      <c r="O56" s="350">
        <f aca="true" t="shared" si="18" ref="O56:O67">P56+Q56</f>
        <v>9912</v>
      </c>
      <c r="P56" s="350">
        <v>67</v>
      </c>
      <c r="Q56" s="350">
        <v>9845</v>
      </c>
      <c r="R56" s="350">
        <v>636</v>
      </c>
      <c r="S56" s="350">
        <v>0</v>
      </c>
      <c r="T56" s="351">
        <v>0</v>
      </c>
    </row>
    <row r="57" spans="1:20" ht="13.5" customHeight="1">
      <c r="A57" s="35" t="s">
        <v>649</v>
      </c>
      <c r="B57" s="349">
        <f t="shared" si="15"/>
        <v>0</v>
      </c>
      <c r="C57" s="350">
        <v>0</v>
      </c>
      <c r="D57" s="350">
        <v>0</v>
      </c>
      <c r="E57" s="350">
        <v>0</v>
      </c>
      <c r="F57" s="350">
        <v>0</v>
      </c>
      <c r="G57" s="350">
        <v>0</v>
      </c>
      <c r="H57" s="350">
        <v>0</v>
      </c>
      <c r="I57" s="350">
        <f t="shared" si="16"/>
        <v>0</v>
      </c>
      <c r="J57" s="350">
        <f>K57+L57</f>
        <v>0</v>
      </c>
      <c r="K57" s="350">
        <f>L57+M57</f>
        <v>0</v>
      </c>
      <c r="L57" s="350">
        <f t="shared" si="17"/>
        <v>0</v>
      </c>
      <c r="M57" s="350">
        <v>0</v>
      </c>
      <c r="N57" s="350">
        <v>0</v>
      </c>
      <c r="O57" s="350">
        <f t="shared" si="18"/>
        <v>0</v>
      </c>
      <c r="P57" s="350">
        <v>0</v>
      </c>
      <c r="Q57" s="350">
        <v>0</v>
      </c>
      <c r="R57" s="350">
        <v>0</v>
      </c>
      <c r="S57" s="350">
        <v>0</v>
      </c>
      <c r="T57" s="351">
        <v>0</v>
      </c>
    </row>
    <row r="58" spans="1:20" ht="13.5" customHeight="1">
      <c r="A58" s="35" t="s">
        <v>651</v>
      </c>
      <c r="B58" s="349">
        <f t="shared" si="15"/>
        <v>1086</v>
      </c>
      <c r="C58" s="350">
        <v>380</v>
      </c>
      <c r="D58" s="350">
        <v>0</v>
      </c>
      <c r="E58" s="350">
        <v>139</v>
      </c>
      <c r="F58" s="350">
        <v>567</v>
      </c>
      <c r="G58" s="350">
        <v>1086</v>
      </c>
      <c r="H58" s="350">
        <v>1086</v>
      </c>
      <c r="I58" s="350">
        <f t="shared" si="16"/>
        <v>1069</v>
      </c>
      <c r="J58" s="350">
        <v>646</v>
      </c>
      <c r="K58" s="350">
        <v>423</v>
      </c>
      <c r="L58" s="350">
        <f t="shared" si="17"/>
        <v>638</v>
      </c>
      <c r="M58" s="350">
        <v>637</v>
      </c>
      <c r="N58" s="350">
        <v>1</v>
      </c>
      <c r="O58" s="350">
        <f t="shared" si="18"/>
        <v>431</v>
      </c>
      <c r="P58" s="350">
        <v>9</v>
      </c>
      <c r="Q58" s="350">
        <v>422</v>
      </c>
      <c r="R58" s="350">
        <v>17</v>
      </c>
      <c r="S58" s="350">
        <v>0</v>
      </c>
      <c r="T58" s="351">
        <v>0</v>
      </c>
    </row>
    <row r="59" spans="1:20" ht="13.5" customHeight="1">
      <c r="A59" s="35" t="s">
        <v>653</v>
      </c>
      <c r="B59" s="349">
        <f t="shared" si="15"/>
        <v>4385</v>
      </c>
      <c r="C59" s="350">
        <v>1981</v>
      </c>
      <c r="D59" s="350">
        <v>0</v>
      </c>
      <c r="E59" s="350">
        <v>162</v>
      </c>
      <c r="F59" s="350">
        <v>2242</v>
      </c>
      <c r="G59" s="350">
        <v>4228</v>
      </c>
      <c r="H59" s="350">
        <v>4149</v>
      </c>
      <c r="I59" s="350">
        <f t="shared" si="16"/>
        <v>3525</v>
      </c>
      <c r="J59" s="350">
        <v>1732</v>
      </c>
      <c r="K59" s="350">
        <v>1793</v>
      </c>
      <c r="L59" s="350">
        <f t="shared" si="17"/>
        <v>1709</v>
      </c>
      <c r="M59" s="350">
        <v>1703</v>
      </c>
      <c r="N59" s="350">
        <v>6</v>
      </c>
      <c r="O59" s="350">
        <f t="shared" si="18"/>
        <v>1816</v>
      </c>
      <c r="P59" s="350">
        <v>29</v>
      </c>
      <c r="Q59" s="350">
        <v>1787</v>
      </c>
      <c r="R59" s="350">
        <v>624</v>
      </c>
      <c r="S59" s="350">
        <v>78</v>
      </c>
      <c r="T59" s="351">
        <v>157</v>
      </c>
    </row>
    <row r="60" spans="1:20" ht="13.5" customHeight="1">
      <c r="A60" s="35" t="s">
        <v>655</v>
      </c>
      <c r="B60" s="349">
        <f t="shared" si="15"/>
        <v>3716</v>
      </c>
      <c r="C60" s="350">
        <v>1643</v>
      </c>
      <c r="D60" s="350">
        <v>0</v>
      </c>
      <c r="E60" s="350">
        <v>196</v>
      </c>
      <c r="F60" s="350">
        <v>1877</v>
      </c>
      <c r="G60" s="350">
        <v>3699</v>
      </c>
      <c r="H60" s="350">
        <v>3718</v>
      </c>
      <c r="I60" s="350">
        <f t="shared" si="16"/>
        <v>3650</v>
      </c>
      <c r="J60" s="350">
        <v>1616</v>
      </c>
      <c r="K60" s="350">
        <v>2034</v>
      </c>
      <c r="L60" s="350">
        <f t="shared" si="17"/>
        <v>1605</v>
      </c>
      <c r="M60" s="350">
        <v>1601</v>
      </c>
      <c r="N60" s="350">
        <v>4</v>
      </c>
      <c r="O60" s="350">
        <f t="shared" si="18"/>
        <v>2045</v>
      </c>
      <c r="P60" s="350">
        <v>15</v>
      </c>
      <c r="Q60" s="350">
        <v>2030</v>
      </c>
      <c r="R60" s="350">
        <v>68</v>
      </c>
      <c r="S60" s="350">
        <v>0</v>
      </c>
      <c r="T60" s="351">
        <v>17</v>
      </c>
    </row>
    <row r="61" spans="1:20" ht="13.5" customHeight="1">
      <c r="A61" s="35" t="s">
        <v>657</v>
      </c>
      <c r="B61" s="349">
        <f t="shared" si="15"/>
        <v>0</v>
      </c>
      <c r="C61" s="350">
        <v>0</v>
      </c>
      <c r="D61" s="350">
        <v>0</v>
      </c>
      <c r="E61" s="350">
        <v>0</v>
      </c>
      <c r="F61" s="350">
        <v>0</v>
      </c>
      <c r="G61" s="350">
        <v>0</v>
      </c>
      <c r="H61" s="350">
        <v>0</v>
      </c>
      <c r="I61" s="350">
        <f t="shared" si="16"/>
        <v>0</v>
      </c>
      <c r="J61" s="350">
        <f>K61+L61</f>
        <v>0</v>
      </c>
      <c r="K61" s="350">
        <f>L61+M61</f>
        <v>0</v>
      </c>
      <c r="L61" s="350">
        <f t="shared" si="17"/>
        <v>0</v>
      </c>
      <c r="M61" s="350">
        <v>0</v>
      </c>
      <c r="N61" s="350">
        <v>0</v>
      </c>
      <c r="O61" s="350">
        <f t="shared" si="18"/>
        <v>0</v>
      </c>
      <c r="P61" s="350">
        <v>0</v>
      </c>
      <c r="Q61" s="350">
        <v>0</v>
      </c>
      <c r="R61" s="350">
        <v>0</v>
      </c>
      <c r="S61" s="350">
        <v>0</v>
      </c>
      <c r="T61" s="351">
        <v>0</v>
      </c>
    </row>
    <row r="62" spans="1:20" ht="13.5" customHeight="1">
      <c r="A62" s="35" t="s">
        <v>659</v>
      </c>
      <c r="B62" s="349">
        <f t="shared" si="15"/>
        <v>49128</v>
      </c>
      <c r="C62" s="350">
        <v>35195</v>
      </c>
      <c r="D62" s="350">
        <v>71</v>
      </c>
      <c r="E62" s="350">
        <v>2695</v>
      </c>
      <c r="F62" s="350">
        <v>11167</v>
      </c>
      <c r="G62" s="350">
        <v>49125</v>
      </c>
      <c r="H62" s="350">
        <v>49195</v>
      </c>
      <c r="I62" s="350">
        <f t="shared" si="16"/>
        <v>47508</v>
      </c>
      <c r="J62" s="350">
        <v>5974</v>
      </c>
      <c r="K62" s="350">
        <v>41534</v>
      </c>
      <c r="L62" s="350">
        <f t="shared" si="17"/>
        <v>5439</v>
      </c>
      <c r="M62" s="350">
        <v>5379</v>
      </c>
      <c r="N62" s="350">
        <v>60</v>
      </c>
      <c r="O62" s="350">
        <f t="shared" si="18"/>
        <v>42069</v>
      </c>
      <c r="P62" s="350">
        <v>595</v>
      </c>
      <c r="Q62" s="350">
        <v>41474</v>
      </c>
      <c r="R62" s="350">
        <v>1687</v>
      </c>
      <c r="S62" s="350">
        <v>0</v>
      </c>
      <c r="T62" s="351">
        <v>3</v>
      </c>
    </row>
    <row r="63" spans="1:20" ht="13.5" customHeight="1">
      <c r="A63" s="35" t="s">
        <v>661</v>
      </c>
      <c r="B63" s="349">
        <f t="shared" si="15"/>
        <v>22550</v>
      </c>
      <c r="C63" s="350">
        <v>6670</v>
      </c>
      <c r="D63" s="350">
        <v>260</v>
      </c>
      <c r="E63" s="350">
        <v>726</v>
      </c>
      <c r="F63" s="350">
        <v>14894</v>
      </c>
      <c r="G63" s="350">
        <v>22550</v>
      </c>
      <c r="H63" s="350">
        <v>22573</v>
      </c>
      <c r="I63" s="350">
        <f t="shared" si="16"/>
        <v>21652</v>
      </c>
      <c r="J63" s="350">
        <v>9091</v>
      </c>
      <c r="K63" s="350">
        <v>12561</v>
      </c>
      <c r="L63" s="350">
        <f t="shared" si="17"/>
        <v>9118</v>
      </c>
      <c r="M63" s="350">
        <v>9055</v>
      </c>
      <c r="N63" s="350">
        <v>63</v>
      </c>
      <c r="O63" s="350">
        <f t="shared" si="18"/>
        <v>12534</v>
      </c>
      <c r="P63" s="350">
        <v>36</v>
      </c>
      <c r="Q63" s="350">
        <v>12498</v>
      </c>
      <c r="R63" s="350">
        <v>921</v>
      </c>
      <c r="S63" s="350">
        <v>0</v>
      </c>
      <c r="T63" s="351">
        <v>0</v>
      </c>
    </row>
    <row r="64" spans="1:20" ht="13.5" customHeight="1">
      <c r="A64" s="35" t="s">
        <v>663</v>
      </c>
      <c r="B64" s="349">
        <f t="shared" si="15"/>
        <v>10815</v>
      </c>
      <c r="C64" s="350">
        <v>5552</v>
      </c>
      <c r="D64" s="350">
        <v>0</v>
      </c>
      <c r="E64" s="350">
        <v>392</v>
      </c>
      <c r="F64" s="350">
        <v>4871</v>
      </c>
      <c r="G64" s="350">
        <v>10761</v>
      </c>
      <c r="H64" s="350">
        <v>10754</v>
      </c>
      <c r="I64" s="350">
        <f t="shared" si="16"/>
        <v>9791</v>
      </c>
      <c r="J64" s="350">
        <v>4998</v>
      </c>
      <c r="K64" s="350">
        <v>4793</v>
      </c>
      <c r="L64" s="350">
        <f t="shared" si="17"/>
        <v>4965</v>
      </c>
      <c r="M64" s="350">
        <v>4953</v>
      </c>
      <c r="N64" s="350">
        <v>12</v>
      </c>
      <c r="O64" s="350">
        <f t="shared" si="18"/>
        <v>4826</v>
      </c>
      <c r="P64" s="350">
        <v>45</v>
      </c>
      <c r="Q64" s="350">
        <v>4781</v>
      </c>
      <c r="R64" s="350">
        <v>963</v>
      </c>
      <c r="S64" s="350">
        <v>0</v>
      </c>
      <c r="T64" s="351">
        <v>54</v>
      </c>
    </row>
    <row r="65" spans="1:20" ht="13.5" customHeight="1">
      <c r="A65" s="35" t="s">
        <v>665</v>
      </c>
      <c r="B65" s="349">
        <f t="shared" si="15"/>
        <v>16901</v>
      </c>
      <c r="C65" s="350">
        <v>12013</v>
      </c>
      <c r="D65" s="350">
        <v>0</v>
      </c>
      <c r="E65" s="350">
        <v>184</v>
      </c>
      <c r="F65" s="350">
        <v>4704</v>
      </c>
      <c r="G65" s="350">
        <v>16901</v>
      </c>
      <c r="H65" s="350">
        <v>16886</v>
      </c>
      <c r="I65" s="350">
        <f t="shared" si="16"/>
        <v>16248</v>
      </c>
      <c r="J65" s="350">
        <v>6590</v>
      </c>
      <c r="K65" s="350">
        <v>9658</v>
      </c>
      <c r="L65" s="350">
        <f t="shared" si="17"/>
        <v>6576</v>
      </c>
      <c r="M65" s="350">
        <v>6557</v>
      </c>
      <c r="N65" s="350">
        <v>19</v>
      </c>
      <c r="O65" s="350">
        <f t="shared" si="18"/>
        <v>9672</v>
      </c>
      <c r="P65" s="350">
        <v>33</v>
      </c>
      <c r="Q65" s="350">
        <v>9639</v>
      </c>
      <c r="R65" s="350">
        <v>638</v>
      </c>
      <c r="S65" s="350">
        <v>0</v>
      </c>
      <c r="T65" s="351">
        <v>0</v>
      </c>
    </row>
    <row r="66" spans="1:20" ht="13.5" customHeight="1">
      <c r="A66" s="35" t="s">
        <v>667</v>
      </c>
      <c r="B66" s="349">
        <f t="shared" si="15"/>
        <v>2121</v>
      </c>
      <c r="C66" s="350">
        <v>229</v>
      </c>
      <c r="D66" s="350">
        <v>0</v>
      </c>
      <c r="E66" s="350">
        <v>207</v>
      </c>
      <c r="F66" s="350">
        <v>1685</v>
      </c>
      <c r="G66" s="350">
        <v>2121</v>
      </c>
      <c r="H66" s="350">
        <v>2125</v>
      </c>
      <c r="I66" s="350">
        <f t="shared" si="16"/>
        <v>2004</v>
      </c>
      <c r="J66" s="350">
        <v>1555</v>
      </c>
      <c r="K66" s="350">
        <v>449</v>
      </c>
      <c r="L66" s="350">
        <f t="shared" si="17"/>
        <v>1510</v>
      </c>
      <c r="M66" s="350">
        <v>1510</v>
      </c>
      <c r="N66" s="352">
        <v>0</v>
      </c>
      <c r="O66" s="350">
        <f t="shared" si="18"/>
        <v>494</v>
      </c>
      <c r="P66" s="350">
        <v>45</v>
      </c>
      <c r="Q66" s="350">
        <v>449</v>
      </c>
      <c r="R66" s="350">
        <v>121</v>
      </c>
      <c r="S66" s="350">
        <v>0</v>
      </c>
      <c r="T66" s="351">
        <v>0</v>
      </c>
    </row>
    <row r="67" spans="1:20" ht="13.5" customHeight="1">
      <c r="A67" s="50" t="s">
        <v>669</v>
      </c>
      <c r="B67" s="353">
        <f t="shared" si="15"/>
        <v>14490</v>
      </c>
      <c r="C67" s="354">
        <v>9804</v>
      </c>
      <c r="D67" s="354">
        <v>0</v>
      </c>
      <c r="E67" s="354">
        <v>252</v>
      </c>
      <c r="F67" s="354">
        <v>4434</v>
      </c>
      <c r="G67" s="354">
        <v>14490</v>
      </c>
      <c r="H67" s="354">
        <v>14499</v>
      </c>
      <c r="I67" s="354">
        <f t="shared" si="16"/>
        <v>14023</v>
      </c>
      <c r="J67" s="354">
        <v>5401</v>
      </c>
      <c r="K67" s="354">
        <v>8622</v>
      </c>
      <c r="L67" s="354">
        <f t="shared" si="17"/>
        <v>5343</v>
      </c>
      <c r="M67" s="354">
        <v>5340</v>
      </c>
      <c r="N67" s="354">
        <v>3</v>
      </c>
      <c r="O67" s="354">
        <f t="shared" si="18"/>
        <v>8680</v>
      </c>
      <c r="P67" s="354">
        <v>61</v>
      </c>
      <c r="Q67" s="354">
        <v>8619</v>
      </c>
      <c r="R67" s="354">
        <v>476</v>
      </c>
      <c r="S67" s="354">
        <v>0</v>
      </c>
      <c r="T67" s="355">
        <v>0</v>
      </c>
    </row>
    <row r="68" ht="12">
      <c r="A68" s="348" t="s">
        <v>838</v>
      </c>
    </row>
  </sheetData>
  <mergeCells count="16">
    <mergeCell ref="T3:T6"/>
    <mergeCell ref="S4:S6"/>
    <mergeCell ref="R4:R6"/>
    <mergeCell ref="O5:Q5"/>
    <mergeCell ref="G3:S3"/>
    <mergeCell ref="H4:Q4"/>
    <mergeCell ref="L5:N5"/>
    <mergeCell ref="A3:A6"/>
    <mergeCell ref="G4:G6"/>
    <mergeCell ref="H5:H6"/>
    <mergeCell ref="J5:K5"/>
    <mergeCell ref="B3:F4"/>
    <mergeCell ref="B5:B6"/>
    <mergeCell ref="C5:C6"/>
    <mergeCell ref="E5:E6"/>
    <mergeCell ref="F5:F6"/>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O45"/>
  <sheetViews>
    <sheetView workbookViewId="0" topLeftCell="A1">
      <selection activeCell="A1" sqref="A1"/>
    </sheetView>
  </sheetViews>
  <sheetFormatPr defaultColWidth="9.00390625" defaultRowHeight="13.5"/>
  <cols>
    <col min="1" max="1" width="2.625" style="357" customWidth="1"/>
    <col min="2" max="2" width="14.25390625" style="357" customWidth="1"/>
    <col min="3" max="9" width="8.125" style="357" customWidth="1"/>
    <col min="10" max="15" width="6.125" style="357" customWidth="1"/>
    <col min="16" max="16384" width="9.00390625" style="357" customWidth="1"/>
  </cols>
  <sheetData>
    <row r="2" ht="18" customHeight="1">
      <c r="A2" s="356" t="s">
        <v>898</v>
      </c>
    </row>
    <row r="3" ht="18" customHeight="1">
      <c r="A3" s="356" t="s">
        <v>871</v>
      </c>
    </row>
    <row r="4" ht="12.75" thickBot="1"/>
    <row r="5" spans="2:15" ht="18" customHeight="1" thickTop="1">
      <c r="B5" s="358"/>
      <c r="C5" s="1323" t="s">
        <v>840</v>
      </c>
      <c r="D5" s="1327" t="s">
        <v>841</v>
      </c>
      <c r="E5" s="1328"/>
      <c r="F5" s="1328"/>
      <c r="G5" s="1328"/>
      <c r="H5" s="1328"/>
      <c r="I5" s="1329"/>
      <c r="J5" s="1327" t="s">
        <v>842</v>
      </c>
      <c r="K5" s="1328"/>
      <c r="L5" s="1328"/>
      <c r="M5" s="1328"/>
      <c r="N5" s="1328"/>
      <c r="O5" s="1329"/>
    </row>
    <row r="6" spans="2:15" ht="18" customHeight="1">
      <c r="B6" s="359" t="s">
        <v>732</v>
      </c>
      <c r="C6" s="1324"/>
      <c r="D6" s="360" t="s">
        <v>843</v>
      </c>
      <c r="E6" s="360" t="s">
        <v>844</v>
      </c>
      <c r="F6" s="360" t="s">
        <v>845</v>
      </c>
      <c r="G6" s="360" t="s">
        <v>845</v>
      </c>
      <c r="H6" s="360" t="s">
        <v>846</v>
      </c>
      <c r="I6" s="360" t="s">
        <v>847</v>
      </c>
      <c r="J6" s="361" t="s">
        <v>872</v>
      </c>
      <c r="K6" s="362">
        <v>30</v>
      </c>
      <c r="L6" s="362">
        <v>90</v>
      </c>
      <c r="M6" s="362">
        <v>150</v>
      </c>
      <c r="N6" s="362">
        <v>200</v>
      </c>
      <c r="O6" s="362">
        <v>250</v>
      </c>
    </row>
    <row r="7" spans="2:15" ht="18" customHeight="1">
      <c r="B7" s="359" t="s">
        <v>848</v>
      </c>
      <c r="C7" s="1325" t="s">
        <v>873</v>
      </c>
      <c r="D7" s="364"/>
      <c r="E7" s="364"/>
      <c r="F7" s="364" t="s">
        <v>849</v>
      </c>
      <c r="G7" s="364" t="s">
        <v>850</v>
      </c>
      <c r="H7" s="364"/>
      <c r="I7" s="364" t="s">
        <v>851</v>
      </c>
      <c r="J7" s="364"/>
      <c r="K7" s="365" t="s">
        <v>874</v>
      </c>
      <c r="L7" s="366" t="s">
        <v>852</v>
      </c>
      <c r="M7" s="366" t="s">
        <v>852</v>
      </c>
      <c r="N7" s="366" t="s">
        <v>852</v>
      </c>
      <c r="O7" s="365"/>
    </row>
    <row r="8" spans="2:15" ht="18" customHeight="1">
      <c r="B8" s="367" t="s">
        <v>853</v>
      </c>
      <c r="C8" s="1326"/>
      <c r="D8" s="368" t="s">
        <v>854</v>
      </c>
      <c r="E8" s="368" t="s">
        <v>855</v>
      </c>
      <c r="F8" s="368" t="s">
        <v>856</v>
      </c>
      <c r="G8" s="368" t="s">
        <v>856</v>
      </c>
      <c r="H8" s="368" t="s">
        <v>854</v>
      </c>
      <c r="I8" s="368" t="s">
        <v>857</v>
      </c>
      <c r="J8" s="368" t="s">
        <v>875</v>
      </c>
      <c r="K8" s="369">
        <v>89</v>
      </c>
      <c r="L8" s="370">
        <v>149</v>
      </c>
      <c r="M8" s="370">
        <v>199</v>
      </c>
      <c r="N8" s="370">
        <v>249</v>
      </c>
      <c r="O8" s="369" t="s">
        <v>858</v>
      </c>
    </row>
    <row r="9" spans="2:15" ht="15" customHeight="1">
      <c r="B9" s="363" t="s">
        <v>876</v>
      </c>
      <c r="C9" s="371">
        <f>SUM(D9:I9)</f>
        <v>756</v>
      </c>
      <c r="D9" s="372">
        <v>731</v>
      </c>
      <c r="E9" s="372">
        <v>9</v>
      </c>
      <c r="F9" s="372">
        <v>0</v>
      </c>
      <c r="G9" s="372">
        <v>3</v>
      </c>
      <c r="H9" s="372">
        <v>11</v>
      </c>
      <c r="I9" s="372">
        <v>2</v>
      </c>
      <c r="J9" s="372">
        <v>0</v>
      </c>
      <c r="K9" s="372">
        <v>112</v>
      </c>
      <c r="L9" s="372">
        <v>173</v>
      </c>
      <c r="M9" s="372">
        <v>306</v>
      </c>
      <c r="N9" s="372">
        <v>124</v>
      </c>
      <c r="O9" s="373">
        <v>41</v>
      </c>
    </row>
    <row r="10" spans="2:15" ht="15" customHeight="1">
      <c r="B10" s="374" t="s">
        <v>877</v>
      </c>
      <c r="C10" s="375">
        <f>SUM(D10:I10)</f>
        <v>743</v>
      </c>
      <c r="D10" s="376">
        <v>720</v>
      </c>
      <c r="E10" s="376">
        <v>8</v>
      </c>
      <c r="F10" s="376">
        <v>0</v>
      </c>
      <c r="G10" s="376">
        <v>3</v>
      </c>
      <c r="H10" s="376">
        <v>10</v>
      </c>
      <c r="I10" s="376">
        <v>2</v>
      </c>
      <c r="J10" s="376">
        <v>0</v>
      </c>
      <c r="K10" s="376">
        <v>160</v>
      </c>
      <c r="L10" s="376">
        <v>150</v>
      </c>
      <c r="M10" s="376">
        <v>280</v>
      </c>
      <c r="N10" s="376">
        <v>122</v>
      </c>
      <c r="O10" s="377">
        <v>31</v>
      </c>
    </row>
    <row r="11" spans="2:15" ht="15" customHeight="1">
      <c r="B11" s="374" t="s">
        <v>878</v>
      </c>
      <c r="C11" s="375">
        <v>730</v>
      </c>
      <c r="D11" s="376">
        <v>705</v>
      </c>
      <c r="E11" s="376">
        <v>9</v>
      </c>
      <c r="F11" s="376">
        <v>0</v>
      </c>
      <c r="G11" s="376">
        <v>2</v>
      </c>
      <c r="H11" s="376">
        <v>11</v>
      </c>
      <c r="I11" s="376">
        <v>2</v>
      </c>
      <c r="J11" s="376">
        <v>2</v>
      </c>
      <c r="K11" s="376">
        <v>151</v>
      </c>
      <c r="L11" s="376">
        <v>206</v>
      </c>
      <c r="M11" s="376">
        <v>167</v>
      </c>
      <c r="N11" s="376">
        <v>84</v>
      </c>
      <c r="O11" s="377">
        <v>120</v>
      </c>
    </row>
    <row r="12" spans="2:15" ht="15" customHeight="1">
      <c r="B12" s="374" t="s">
        <v>879</v>
      </c>
      <c r="C12" s="375">
        <f>SUM(D12:I12)</f>
        <v>702</v>
      </c>
      <c r="D12" s="376">
        <v>677</v>
      </c>
      <c r="E12" s="376">
        <v>9</v>
      </c>
      <c r="F12" s="376">
        <v>0</v>
      </c>
      <c r="G12" s="376">
        <v>2</v>
      </c>
      <c r="H12" s="376">
        <v>11</v>
      </c>
      <c r="I12" s="376">
        <v>3</v>
      </c>
      <c r="J12" s="376">
        <v>2</v>
      </c>
      <c r="K12" s="376">
        <v>211</v>
      </c>
      <c r="L12" s="376">
        <v>208</v>
      </c>
      <c r="M12" s="376">
        <v>135</v>
      </c>
      <c r="N12" s="376">
        <v>42</v>
      </c>
      <c r="O12" s="377">
        <v>104</v>
      </c>
    </row>
    <row r="13" spans="1:15" s="384" customFormat="1" ht="15" customHeight="1">
      <c r="A13" s="378"/>
      <c r="B13" s="379" t="s">
        <v>880</v>
      </c>
      <c r="C13" s="380">
        <f>SUM(D13:I13)</f>
        <v>688</v>
      </c>
      <c r="D13" s="381">
        <f aca="true" t="shared" si="0" ref="D13:O13">SUM(D16:D32)</f>
        <v>666</v>
      </c>
      <c r="E13" s="381">
        <f t="shared" si="0"/>
        <v>9</v>
      </c>
      <c r="F13" s="381">
        <f t="shared" si="0"/>
        <v>0</v>
      </c>
      <c r="G13" s="381">
        <f t="shared" si="0"/>
        <v>2</v>
      </c>
      <c r="H13" s="381">
        <f t="shared" si="0"/>
        <v>8</v>
      </c>
      <c r="I13" s="381">
        <f t="shared" si="0"/>
        <v>3</v>
      </c>
      <c r="J13" s="381">
        <f t="shared" si="0"/>
        <v>2</v>
      </c>
      <c r="K13" s="382">
        <f t="shared" si="0"/>
        <v>232</v>
      </c>
      <c r="L13" s="381">
        <f t="shared" si="0"/>
        <v>284</v>
      </c>
      <c r="M13" s="381">
        <f t="shared" si="0"/>
        <v>128</v>
      </c>
      <c r="N13" s="381">
        <f t="shared" si="0"/>
        <v>29</v>
      </c>
      <c r="O13" s="383">
        <f t="shared" si="0"/>
        <v>13</v>
      </c>
    </row>
    <row r="14" spans="1:15" ht="9.75" customHeight="1">
      <c r="A14" s="385"/>
      <c r="B14" s="386"/>
      <c r="C14" s="387"/>
      <c r="D14" s="388"/>
      <c r="E14" s="388"/>
      <c r="F14" s="388"/>
      <c r="G14" s="388"/>
      <c r="H14" s="388"/>
      <c r="I14" s="388"/>
      <c r="J14" s="388"/>
      <c r="K14" s="388"/>
      <c r="L14" s="388"/>
      <c r="M14" s="388"/>
      <c r="N14" s="388"/>
      <c r="O14" s="389"/>
    </row>
    <row r="15" spans="2:15" ht="24" customHeight="1">
      <c r="B15" s="390" t="s">
        <v>859</v>
      </c>
      <c r="C15" s="375"/>
      <c r="D15" s="376"/>
      <c r="E15" s="376"/>
      <c r="F15" s="376"/>
      <c r="G15" s="376"/>
      <c r="H15" s="376"/>
      <c r="I15" s="376"/>
      <c r="J15" s="376"/>
      <c r="K15" s="376"/>
      <c r="L15" s="376"/>
      <c r="M15" s="376"/>
      <c r="N15" s="376"/>
      <c r="O15" s="377"/>
    </row>
    <row r="16" spans="2:15" ht="13.5" customHeight="1">
      <c r="B16" s="364" t="s">
        <v>860</v>
      </c>
      <c r="C16" s="375">
        <f aca="true" t="shared" si="1" ref="C16:C32">SUM(D16:I16)</f>
        <v>36</v>
      </c>
      <c r="D16" s="376">
        <v>36</v>
      </c>
      <c r="E16" s="376">
        <v>0</v>
      </c>
      <c r="F16" s="391">
        <v>0</v>
      </c>
      <c r="G16" s="391">
        <v>0</v>
      </c>
      <c r="H16" s="391">
        <v>0</v>
      </c>
      <c r="I16" s="391">
        <v>0</v>
      </c>
      <c r="J16" s="391">
        <v>0</v>
      </c>
      <c r="K16" s="392">
        <v>34</v>
      </c>
      <c r="L16" s="376">
        <v>2</v>
      </c>
      <c r="M16" s="376">
        <v>0</v>
      </c>
      <c r="N16" s="376">
        <v>0</v>
      </c>
      <c r="O16" s="377">
        <v>0</v>
      </c>
    </row>
    <row r="17" spans="2:15" ht="13.5" customHeight="1">
      <c r="B17" s="364" t="s">
        <v>881</v>
      </c>
      <c r="C17" s="375">
        <f t="shared" si="1"/>
        <v>1</v>
      </c>
      <c r="D17" s="376">
        <v>1</v>
      </c>
      <c r="E17" s="376">
        <v>0</v>
      </c>
      <c r="F17" s="376">
        <v>0</v>
      </c>
      <c r="G17" s="376">
        <v>0</v>
      </c>
      <c r="H17" s="376">
        <v>0</v>
      </c>
      <c r="I17" s="376">
        <v>0</v>
      </c>
      <c r="J17" s="376">
        <v>0</v>
      </c>
      <c r="K17" s="376">
        <v>0</v>
      </c>
      <c r="L17" s="376">
        <v>1</v>
      </c>
      <c r="M17" s="376">
        <v>0</v>
      </c>
      <c r="N17" s="376">
        <v>0</v>
      </c>
      <c r="O17" s="377">
        <v>0</v>
      </c>
    </row>
    <row r="18" spans="2:15" ht="13.5" customHeight="1">
      <c r="B18" s="364" t="s">
        <v>882</v>
      </c>
      <c r="C18" s="375">
        <f t="shared" si="1"/>
        <v>127</v>
      </c>
      <c r="D18" s="376">
        <v>127</v>
      </c>
      <c r="E18" s="376">
        <v>0</v>
      </c>
      <c r="F18" s="376">
        <v>0</v>
      </c>
      <c r="G18" s="376">
        <v>0</v>
      </c>
      <c r="H18" s="376">
        <v>0</v>
      </c>
      <c r="I18" s="376">
        <v>0</v>
      </c>
      <c r="J18" s="376">
        <v>0</v>
      </c>
      <c r="K18" s="376">
        <v>112</v>
      </c>
      <c r="L18" s="376">
        <v>14</v>
      </c>
      <c r="M18" s="376">
        <v>1</v>
      </c>
      <c r="N18" s="376">
        <v>0</v>
      </c>
      <c r="O18" s="377">
        <v>0</v>
      </c>
    </row>
    <row r="19" spans="2:15" ht="13.5" customHeight="1">
      <c r="B19" s="393" t="s">
        <v>883</v>
      </c>
      <c r="C19" s="375">
        <f t="shared" si="1"/>
        <v>297</v>
      </c>
      <c r="D19" s="376">
        <v>297</v>
      </c>
      <c r="E19" s="376">
        <v>0</v>
      </c>
      <c r="F19" s="376">
        <v>0</v>
      </c>
      <c r="G19" s="376">
        <v>0</v>
      </c>
      <c r="H19" s="376">
        <v>0</v>
      </c>
      <c r="I19" s="376">
        <v>0</v>
      </c>
      <c r="J19" s="376">
        <v>0</v>
      </c>
      <c r="K19" s="376">
        <v>75</v>
      </c>
      <c r="L19" s="376">
        <v>174</v>
      </c>
      <c r="M19" s="376">
        <v>42</v>
      </c>
      <c r="N19" s="376">
        <v>6</v>
      </c>
      <c r="O19" s="377">
        <v>0</v>
      </c>
    </row>
    <row r="20" spans="2:15" ht="13.5" customHeight="1">
      <c r="B20" s="393" t="s">
        <v>884</v>
      </c>
      <c r="C20" s="375">
        <f t="shared" si="1"/>
        <v>92</v>
      </c>
      <c r="D20" s="376">
        <v>92</v>
      </c>
      <c r="E20" s="376">
        <v>0</v>
      </c>
      <c r="F20" s="376">
        <v>0</v>
      </c>
      <c r="G20" s="376">
        <v>0</v>
      </c>
      <c r="H20" s="376">
        <v>0</v>
      </c>
      <c r="I20" s="376">
        <v>0</v>
      </c>
      <c r="J20" s="376">
        <v>0</v>
      </c>
      <c r="K20" s="376">
        <v>3</v>
      </c>
      <c r="L20" s="376">
        <v>55</v>
      </c>
      <c r="M20" s="376">
        <v>27</v>
      </c>
      <c r="N20" s="376">
        <v>7</v>
      </c>
      <c r="O20" s="377">
        <v>0</v>
      </c>
    </row>
    <row r="21" spans="2:15" ht="13.5" customHeight="1">
      <c r="B21" s="393" t="s">
        <v>885</v>
      </c>
      <c r="C21" s="375">
        <f t="shared" si="1"/>
        <v>63</v>
      </c>
      <c r="D21" s="376">
        <v>63</v>
      </c>
      <c r="E21" s="376">
        <v>0</v>
      </c>
      <c r="F21" s="376">
        <v>0</v>
      </c>
      <c r="G21" s="376">
        <v>0</v>
      </c>
      <c r="H21" s="376">
        <v>0</v>
      </c>
      <c r="I21" s="376">
        <v>0</v>
      </c>
      <c r="J21" s="376">
        <v>0</v>
      </c>
      <c r="K21" s="376">
        <v>1</v>
      </c>
      <c r="L21" s="376">
        <v>19</v>
      </c>
      <c r="M21" s="376">
        <v>38</v>
      </c>
      <c r="N21" s="376">
        <v>5</v>
      </c>
      <c r="O21" s="377">
        <v>0</v>
      </c>
    </row>
    <row r="22" spans="2:15" ht="13.5" customHeight="1">
      <c r="B22" s="393" t="s">
        <v>886</v>
      </c>
      <c r="C22" s="375">
        <f t="shared" si="1"/>
        <v>28</v>
      </c>
      <c r="D22" s="376">
        <v>27</v>
      </c>
      <c r="E22" s="376">
        <v>0</v>
      </c>
      <c r="F22" s="376">
        <v>0</v>
      </c>
      <c r="G22" s="376">
        <v>0</v>
      </c>
      <c r="H22" s="376">
        <v>1</v>
      </c>
      <c r="I22" s="376">
        <v>0</v>
      </c>
      <c r="J22" s="376">
        <v>0</v>
      </c>
      <c r="K22" s="376">
        <v>0</v>
      </c>
      <c r="L22" s="376">
        <v>11</v>
      </c>
      <c r="M22" s="376">
        <v>15</v>
      </c>
      <c r="N22" s="376">
        <v>2</v>
      </c>
      <c r="O22" s="377">
        <v>0</v>
      </c>
    </row>
    <row r="23" spans="2:15" ht="13.5" customHeight="1">
      <c r="B23" s="393" t="s">
        <v>887</v>
      </c>
      <c r="C23" s="375">
        <f t="shared" si="1"/>
        <v>3</v>
      </c>
      <c r="D23" s="376">
        <v>3</v>
      </c>
      <c r="E23" s="376">
        <v>0</v>
      </c>
      <c r="F23" s="376">
        <v>0</v>
      </c>
      <c r="G23" s="376">
        <v>0</v>
      </c>
      <c r="H23" s="376">
        <v>0</v>
      </c>
      <c r="I23" s="376">
        <v>0</v>
      </c>
      <c r="J23" s="376">
        <v>0</v>
      </c>
      <c r="K23" s="376">
        <v>0</v>
      </c>
      <c r="L23" s="376">
        <v>0</v>
      </c>
      <c r="M23" s="376">
        <v>2</v>
      </c>
      <c r="N23" s="376">
        <v>1</v>
      </c>
      <c r="O23" s="377">
        <v>0</v>
      </c>
    </row>
    <row r="24" spans="2:15" ht="13.5" customHeight="1">
      <c r="B24" s="393" t="s">
        <v>888</v>
      </c>
      <c r="C24" s="375">
        <f t="shared" si="1"/>
        <v>9</v>
      </c>
      <c r="D24" s="376">
        <v>6</v>
      </c>
      <c r="E24" s="376">
        <v>3</v>
      </c>
      <c r="F24" s="376">
        <v>0</v>
      </c>
      <c r="G24" s="376">
        <v>0</v>
      </c>
      <c r="H24" s="376">
        <v>0</v>
      </c>
      <c r="I24" s="376">
        <v>0</v>
      </c>
      <c r="J24" s="376">
        <v>0</v>
      </c>
      <c r="K24" s="376">
        <v>0</v>
      </c>
      <c r="L24" s="376">
        <v>0</v>
      </c>
      <c r="M24" s="376">
        <v>1</v>
      </c>
      <c r="N24" s="376">
        <v>3</v>
      </c>
      <c r="O24" s="377">
        <v>5</v>
      </c>
    </row>
    <row r="25" spans="2:15" ht="13.5" customHeight="1">
      <c r="B25" s="393" t="s">
        <v>889</v>
      </c>
      <c r="C25" s="375">
        <f t="shared" si="1"/>
        <v>10</v>
      </c>
      <c r="D25" s="376">
        <v>8</v>
      </c>
      <c r="E25" s="376">
        <v>2</v>
      </c>
      <c r="F25" s="376">
        <v>0</v>
      </c>
      <c r="G25" s="376">
        <v>0</v>
      </c>
      <c r="H25" s="376">
        <v>0</v>
      </c>
      <c r="I25" s="376">
        <v>0</v>
      </c>
      <c r="J25" s="376">
        <v>0</v>
      </c>
      <c r="K25" s="376">
        <v>0</v>
      </c>
      <c r="L25" s="376">
        <v>1</v>
      </c>
      <c r="M25" s="376">
        <v>1</v>
      </c>
      <c r="N25" s="376">
        <v>3</v>
      </c>
      <c r="O25" s="377">
        <v>5</v>
      </c>
    </row>
    <row r="26" spans="2:15" ht="13.5" customHeight="1">
      <c r="B26" s="393" t="s">
        <v>890</v>
      </c>
      <c r="C26" s="375">
        <f t="shared" si="1"/>
        <v>4</v>
      </c>
      <c r="D26" s="376">
        <v>1</v>
      </c>
      <c r="E26" s="376">
        <v>2</v>
      </c>
      <c r="F26" s="376">
        <v>0</v>
      </c>
      <c r="G26" s="376">
        <v>0</v>
      </c>
      <c r="H26" s="376">
        <v>0</v>
      </c>
      <c r="I26" s="376">
        <v>1</v>
      </c>
      <c r="J26" s="376">
        <v>0</v>
      </c>
      <c r="K26" s="376">
        <v>0</v>
      </c>
      <c r="L26" s="376">
        <v>1</v>
      </c>
      <c r="M26" s="376">
        <v>0</v>
      </c>
      <c r="N26" s="376">
        <v>1</v>
      </c>
      <c r="O26" s="377">
        <v>2</v>
      </c>
    </row>
    <row r="27" spans="2:15" ht="13.5" customHeight="1">
      <c r="B27" s="393" t="s">
        <v>890</v>
      </c>
      <c r="C27" s="375">
        <f t="shared" si="1"/>
        <v>2</v>
      </c>
      <c r="D27" s="376">
        <v>0</v>
      </c>
      <c r="E27" s="376">
        <v>1</v>
      </c>
      <c r="F27" s="376">
        <v>0</v>
      </c>
      <c r="G27" s="376">
        <v>0</v>
      </c>
      <c r="H27" s="376">
        <v>0</v>
      </c>
      <c r="I27" s="376">
        <v>1</v>
      </c>
      <c r="J27" s="376">
        <v>0</v>
      </c>
      <c r="K27" s="376">
        <v>0</v>
      </c>
      <c r="L27" s="376">
        <v>0</v>
      </c>
      <c r="M27" s="376">
        <v>0</v>
      </c>
      <c r="N27" s="376">
        <v>1</v>
      </c>
      <c r="O27" s="377">
        <v>1</v>
      </c>
    </row>
    <row r="28" spans="2:15" ht="13.5" customHeight="1">
      <c r="B28" s="393" t="s">
        <v>891</v>
      </c>
      <c r="C28" s="375">
        <f t="shared" si="1"/>
        <v>0</v>
      </c>
      <c r="D28" s="376">
        <v>0</v>
      </c>
      <c r="E28" s="376">
        <v>0</v>
      </c>
      <c r="F28" s="376">
        <v>0</v>
      </c>
      <c r="G28" s="376">
        <v>0</v>
      </c>
      <c r="H28" s="376">
        <v>0</v>
      </c>
      <c r="I28" s="376">
        <v>0</v>
      </c>
      <c r="J28" s="376">
        <v>0</v>
      </c>
      <c r="K28" s="376">
        <v>0</v>
      </c>
      <c r="L28" s="376">
        <v>0</v>
      </c>
      <c r="M28" s="376">
        <v>0</v>
      </c>
      <c r="N28" s="376">
        <v>0</v>
      </c>
      <c r="O28" s="377">
        <v>0</v>
      </c>
    </row>
    <row r="29" spans="2:15" ht="13.5" customHeight="1">
      <c r="B29" s="364" t="s">
        <v>861</v>
      </c>
      <c r="C29" s="375">
        <f t="shared" si="1"/>
        <v>15</v>
      </c>
      <c r="D29" s="376">
        <v>5</v>
      </c>
      <c r="E29" s="376">
        <v>1</v>
      </c>
      <c r="F29" s="376">
        <v>0</v>
      </c>
      <c r="G29" s="376">
        <v>2</v>
      </c>
      <c r="H29" s="376">
        <v>7</v>
      </c>
      <c r="I29" s="376">
        <v>0</v>
      </c>
      <c r="J29" s="376">
        <v>1</v>
      </c>
      <c r="K29" s="376">
        <v>7</v>
      </c>
      <c r="L29" s="376">
        <v>6</v>
      </c>
      <c r="M29" s="376">
        <v>1</v>
      </c>
      <c r="N29" s="376">
        <v>0</v>
      </c>
      <c r="O29" s="377">
        <v>0</v>
      </c>
    </row>
    <row r="30" spans="2:15" ht="13.5" customHeight="1">
      <c r="B30" s="364" t="s">
        <v>892</v>
      </c>
      <c r="C30" s="375">
        <f t="shared" si="1"/>
        <v>0</v>
      </c>
      <c r="D30" s="376">
        <v>0</v>
      </c>
      <c r="E30" s="376">
        <v>0</v>
      </c>
      <c r="F30" s="376">
        <v>0</v>
      </c>
      <c r="G30" s="376">
        <v>0</v>
      </c>
      <c r="H30" s="376">
        <v>0</v>
      </c>
      <c r="I30" s="376">
        <v>0</v>
      </c>
      <c r="J30" s="376">
        <v>0</v>
      </c>
      <c r="K30" s="376">
        <v>0</v>
      </c>
      <c r="L30" s="376">
        <v>0</v>
      </c>
      <c r="M30" s="376">
        <v>0</v>
      </c>
      <c r="N30" s="376">
        <v>0</v>
      </c>
      <c r="O30" s="377">
        <v>0</v>
      </c>
    </row>
    <row r="31" spans="2:15" ht="13.5" customHeight="1">
      <c r="B31" s="364" t="s">
        <v>893</v>
      </c>
      <c r="C31" s="375">
        <f t="shared" si="1"/>
        <v>0</v>
      </c>
      <c r="D31" s="376">
        <v>0</v>
      </c>
      <c r="E31" s="376">
        <v>0</v>
      </c>
      <c r="F31" s="376">
        <v>0</v>
      </c>
      <c r="G31" s="376">
        <v>0</v>
      </c>
      <c r="H31" s="376">
        <v>0</v>
      </c>
      <c r="I31" s="376">
        <v>0</v>
      </c>
      <c r="J31" s="376">
        <v>0</v>
      </c>
      <c r="K31" s="376">
        <v>0</v>
      </c>
      <c r="L31" s="376">
        <v>0</v>
      </c>
      <c r="M31" s="376">
        <v>0</v>
      </c>
      <c r="N31" s="376">
        <v>0</v>
      </c>
      <c r="O31" s="377">
        <v>0</v>
      </c>
    </row>
    <row r="32" spans="2:15" ht="13.5" customHeight="1">
      <c r="B32" s="364" t="s">
        <v>862</v>
      </c>
      <c r="C32" s="375">
        <f t="shared" si="1"/>
        <v>1</v>
      </c>
      <c r="D32" s="376">
        <v>0</v>
      </c>
      <c r="E32" s="376">
        <v>0</v>
      </c>
      <c r="F32" s="376">
        <v>0</v>
      </c>
      <c r="G32" s="376">
        <v>0</v>
      </c>
      <c r="H32" s="376">
        <v>0</v>
      </c>
      <c r="I32" s="376">
        <v>1</v>
      </c>
      <c r="J32" s="376">
        <v>1</v>
      </c>
      <c r="K32" s="376">
        <v>0</v>
      </c>
      <c r="L32" s="376">
        <v>0</v>
      </c>
      <c r="M32" s="376">
        <v>0</v>
      </c>
      <c r="N32" s="376">
        <v>0</v>
      </c>
      <c r="O32" s="377">
        <v>0</v>
      </c>
    </row>
    <row r="33" spans="2:15" ht="9.75" customHeight="1">
      <c r="B33" s="364"/>
      <c r="C33" s="375"/>
      <c r="D33" s="376"/>
      <c r="E33" s="376"/>
      <c r="F33" s="376"/>
      <c r="G33" s="376"/>
      <c r="H33" s="376"/>
      <c r="I33" s="376"/>
      <c r="J33" s="376"/>
      <c r="K33" s="376"/>
      <c r="L33" s="376"/>
      <c r="M33" s="376"/>
      <c r="N33" s="376"/>
      <c r="O33" s="377"/>
    </row>
    <row r="34" spans="2:15" ht="19.5" customHeight="1">
      <c r="B34" s="390" t="s">
        <v>863</v>
      </c>
      <c r="C34" s="375"/>
      <c r="D34" s="376"/>
      <c r="E34" s="376"/>
      <c r="F34" s="376"/>
      <c r="G34" s="376"/>
      <c r="H34" s="376"/>
      <c r="I34" s="376"/>
      <c r="J34" s="376"/>
      <c r="K34" s="376"/>
      <c r="L34" s="376"/>
      <c r="M34" s="376"/>
      <c r="N34" s="376"/>
      <c r="O34" s="377"/>
    </row>
    <row r="35" spans="2:15" ht="13.5" customHeight="1">
      <c r="B35" s="364" t="s">
        <v>894</v>
      </c>
      <c r="C35" s="375">
        <f aca="true" t="shared" si="2" ref="C35:C43">SUM(D35:I35)</f>
        <v>75</v>
      </c>
      <c r="D35" s="376">
        <v>73</v>
      </c>
      <c r="E35" s="376">
        <v>1</v>
      </c>
      <c r="F35" s="376">
        <v>0</v>
      </c>
      <c r="G35" s="376">
        <v>0</v>
      </c>
      <c r="H35" s="376">
        <v>1</v>
      </c>
      <c r="I35" s="376">
        <v>0</v>
      </c>
      <c r="J35" s="376">
        <v>0</v>
      </c>
      <c r="K35" s="376">
        <v>46</v>
      </c>
      <c r="L35" s="376">
        <v>13</v>
      </c>
      <c r="M35" s="376">
        <v>16</v>
      </c>
      <c r="N35" s="376">
        <v>0</v>
      </c>
      <c r="O35" s="377">
        <v>0</v>
      </c>
    </row>
    <row r="36" spans="2:15" ht="13.5" customHeight="1">
      <c r="B36" s="364" t="s">
        <v>895</v>
      </c>
      <c r="C36" s="375">
        <f t="shared" si="2"/>
        <v>13</v>
      </c>
      <c r="D36" s="376">
        <v>12</v>
      </c>
      <c r="E36" s="376">
        <v>0</v>
      </c>
      <c r="F36" s="376">
        <v>0</v>
      </c>
      <c r="G36" s="376">
        <v>0</v>
      </c>
      <c r="H36" s="376">
        <v>1</v>
      </c>
      <c r="I36" s="376">
        <v>0</v>
      </c>
      <c r="J36" s="376">
        <v>0</v>
      </c>
      <c r="K36" s="376">
        <v>9</v>
      </c>
      <c r="L36" s="376">
        <v>3</v>
      </c>
      <c r="M36" s="376">
        <v>0</v>
      </c>
      <c r="N36" s="376">
        <v>1</v>
      </c>
      <c r="O36" s="377">
        <v>0</v>
      </c>
    </row>
    <row r="37" spans="2:15" ht="13.5" customHeight="1">
      <c r="B37" s="364" t="s">
        <v>864</v>
      </c>
      <c r="C37" s="375">
        <f t="shared" si="2"/>
        <v>120</v>
      </c>
      <c r="D37" s="376">
        <v>115</v>
      </c>
      <c r="E37" s="376">
        <v>4</v>
      </c>
      <c r="F37" s="376">
        <v>0</v>
      </c>
      <c r="G37" s="376">
        <v>0</v>
      </c>
      <c r="H37" s="376">
        <v>1</v>
      </c>
      <c r="I37" s="376">
        <v>0</v>
      </c>
      <c r="J37" s="376">
        <v>1</v>
      </c>
      <c r="K37" s="376">
        <v>25</v>
      </c>
      <c r="L37" s="376">
        <v>41</v>
      </c>
      <c r="M37" s="376">
        <v>36</v>
      </c>
      <c r="N37" s="376">
        <v>8</v>
      </c>
      <c r="O37" s="377">
        <v>9</v>
      </c>
    </row>
    <row r="38" spans="2:15" ht="13.5" customHeight="1">
      <c r="B38" s="364" t="s">
        <v>865</v>
      </c>
      <c r="C38" s="375">
        <f t="shared" si="2"/>
        <v>144</v>
      </c>
      <c r="D38" s="376">
        <v>143</v>
      </c>
      <c r="E38" s="376">
        <v>0</v>
      </c>
      <c r="F38" s="376">
        <v>0</v>
      </c>
      <c r="G38" s="376">
        <v>0</v>
      </c>
      <c r="H38" s="376">
        <v>1</v>
      </c>
      <c r="I38" s="376">
        <v>0</v>
      </c>
      <c r="J38" s="376">
        <v>0</v>
      </c>
      <c r="K38" s="376">
        <v>18</v>
      </c>
      <c r="L38" s="376">
        <v>69</v>
      </c>
      <c r="M38" s="376">
        <v>45</v>
      </c>
      <c r="N38" s="376">
        <v>12</v>
      </c>
      <c r="O38" s="377">
        <v>0</v>
      </c>
    </row>
    <row r="39" spans="2:15" ht="13.5" customHeight="1">
      <c r="B39" s="364" t="s">
        <v>866</v>
      </c>
      <c r="C39" s="375">
        <f t="shared" si="2"/>
        <v>67</v>
      </c>
      <c r="D39" s="376">
        <v>61</v>
      </c>
      <c r="E39" s="376">
        <v>3</v>
      </c>
      <c r="F39" s="376">
        <v>0</v>
      </c>
      <c r="G39" s="376">
        <v>0</v>
      </c>
      <c r="H39" s="376">
        <v>1</v>
      </c>
      <c r="I39" s="376">
        <v>2</v>
      </c>
      <c r="J39" s="376">
        <v>0</v>
      </c>
      <c r="K39" s="376">
        <v>34</v>
      </c>
      <c r="L39" s="376">
        <v>25</v>
      </c>
      <c r="M39" s="376">
        <v>3</v>
      </c>
      <c r="N39" s="376">
        <v>4</v>
      </c>
      <c r="O39" s="377">
        <v>1</v>
      </c>
    </row>
    <row r="40" spans="2:15" ht="13.5" customHeight="1">
      <c r="B40" s="364" t="s">
        <v>867</v>
      </c>
      <c r="C40" s="375">
        <f t="shared" si="2"/>
        <v>50</v>
      </c>
      <c r="D40" s="376">
        <v>49</v>
      </c>
      <c r="E40" s="376">
        <v>0</v>
      </c>
      <c r="F40" s="376">
        <v>0</v>
      </c>
      <c r="G40" s="376">
        <v>0</v>
      </c>
      <c r="H40" s="376">
        <v>1</v>
      </c>
      <c r="I40" s="376">
        <v>0</v>
      </c>
      <c r="J40" s="376">
        <v>0</v>
      </c>
      <c r="K40" s="376">
        <v>30</v>
      </c>
      <c r="L40" s="376">
        <v>16</v>
      </c>
      <c r="M40" s="376">
        <v>4</v>
      </c>
      <c r="N40" s="376">
        <v>0</v>
      </c>
      <c r="O40" s="377">
        <v>0</v>
      </c>
    </row>
    <row r="41" spans="2:15" ht="13.5" customHeight="1">
      <c r="B41" s="364" t="s">
        <v>868</v>
      </c>
      <c r="C41" s="375">
        <f t="shared" si="2"/>
        <v>62</v>
      </c>
      <c r="D41" s="376">
        <v>58</v>
      </c>
      <c r="E41" s="376">
        <v>1</v>
      </c>
      <c r="F41" s="376">
        <v>0</v>
      </c>
      <c r="G41" s="376">
        <v>0</v>
      </c>
      <c r="H41" s="376">
        <v>2</v>
      </c>
      <c r="I41" s="376">
        <v>1</v>
      </c>
      <c r="J41" s="376">
        <v>1</v>
      </c>
      <c r="K41" s="376">
        <v>17</v>
      </c>
      <c r="L41" s="376">
        <v>34</v>
      </c>
      <c r="M41" s="376">
        <v>4</v>
      </c>
      <c r="N41" s="376">
        <v>3</v>
      </c>
      <c r="O41" s="377">
        <v>3</v>
      </c>
    </row>
    <row r="42" spans="2:15" ht="13.5" customHeight="1">
      <c r="B42" s="364" t="s">
        <v>869</v>
      </c>
      <c r="C42" s="375">
        <f t="shared" si="2"/>
        <v>55</v>
      </c>
      <c r="D42" s="376">
        <v>54</v>
      </c>
      <c r="E42" s="376">
        <v>0</v>
      </c>
      <c r="F42" s="376">
        <v>0</v>
      </c>
      <c r="G42" s="376">
        <v>1</v>
      </c>
      <c r="H42" s="376">
        <v>0</v>
      </c>
      <c r="I42" s="376">
        <v>0</v>
      </c>
      <c r="J42" s="376">
        <v>0</v>
      </c>
      <c r="K42" s="376">
        <v>24</v>
      </c>
      <c r="L42" s="376">
        <v>30</v>
      </c>
      <c r="M42" s="376">
        <v>1</v>
      </c>
      <c r="N42" s="376">
        <v>0</v>
      </c>
      <c r="O42" s="377">
        <v>0</v>
      </c>
    </row>
    <row r="43" spans="2:15" ht="13.5" customHeight="1">
      <c r="B43" s="368" t="s">
        <v>870</v>
      </c>
      <c r="C43" s="394">
        <f t="shared" si="2"/>
        <v>102</v>
      </c>
      <c r="D43" s="395">
        <v>101</v>
      </c>
      <c r="E43" s="395">
        <v>0</v>
      </c>
      <c r="F43" s="395">
        <v>0</v>
      </c>
      <c r="G43" s="395">
        <v>1</v>
      </c>
      <c r="H43" s="395">
        <v>0</v>
      </c>
      <c r="I43" s="395">
        <v>0</v>
      </c>
      <c r="J43" s="395">
        <v>0</v>
      </c>
      <c r="K43" s="395">
        <v>29</v>
      </c>
      <c r="L43" s="395">
        <v>53</v>
      </c>
      <c r="M43" s="395">
        <v>19</v>
      </c>
      <c r="N43" s="395">
        <v>1</v>
      </c>
      <c r="O43" s="396">
        <v>0</v>
      </c>
    </row>
    <row r="44" spans="2:15" ht="13.5" customHeight="1">
      <c r="B44" s="397" t="s">
        <v>896</v>
      </c>
      <c r="C44" s="398"/>
      <c r="D44" s="398"/>
      <c r="E44" s="398"/>
      <c r="F44" s="398"/>
      <c r="G44" s="398"/>
      <c r="H44" s="398"/>
      <c r="I44" s="398"/>
      <c r="J44" s="398"/>
      <c r="K44" s="399"/>
      <c r="L44" s="399"/>
      <c r="M44" s="399"/>
      <c r="N44" s="399"/>
      <c r="O44" s="399"/>
    </row>
    <row r="45" ht="12">
      <c r="B45" s="400" t="s">
        <v>897</v>
      </c>
    </row>
  </sheetData>
  <mergeCells count="4">
    <mergeCell ref="C5:C6"/>
    <mergeCell ref="C7:C8"/>
    <mergeCell ref="D5:I5"/>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00390625" defaultRowHeight="15" customHeight="1"/>
  <cols>
    <col min="1" max="2" width="3.125" style="402" customWidth="1"/>
    <col min="3" max="3" width="14.625" style="402" customWidth="1"/>
    <col min="4" max="9" width="9.625" style="402" customWidth="1"/>
    <col min="10" max="16384" width="9.00390625" style="402" customWidth="1"/>
  </cols>
  <sheetData>
    <row r="1" ht="21.75" customHeight="1">
      <c r="A1" s="401" t="s">
        <v>922</v>
      </c>
    </row>
    <row r="2" ht="15" customHeight="1">
      <c r="A2" s="401"/>
    </row>
    <row r="3" spans="1:9" ht="15" customHeight="1" thickBot="1">
      <c r="A3" s="401"/>
      <c r="I3" s="403" t="s">
        <v>899</v>
      </c>
    </row>
    <row r="4" spans="1:9" ht="21" customHeight="1" thickTop="1">
      <c r="A4" s="401"/>
      <c r="B4" s="1334" t="s">
        <v>900</v>
      </c>
      <c r="C4" s="1334"/>
      <c r="D4" s="404" t="s">
        <v>901</v>
      </c>
      <c r="E4" s="404">
        <v>57</v>
      </c>
      <c r="F4" s="404">
        <v>58</v>
      </c>
      <c r="G4" s="404">
        <v>59</v>
      </c>
      <c r="H4" s="404">
        <v>60</v>
      </c>
      <c r="I4" s="404">
        <v>61</v>
      </c>
    </row>
    <row r="5" spans="2:9" s="405" customFormat="1" ht="15" customHeight="1">
      <c r="B5" s="1332" t="s">
        <v>699</v>
      </c>
      <c r="C5" s="1333"/>
      <c r="D5" s="406">
        <f aca="true" t="shared" si="0" ref="D5:I5">D6+D17+D21+D25</f>
        <v>12375.8</v>
      </c>
      <c r="E5" s="407">
        <f t="shared" si="0"/>
        <v>12930.300000000001</v>
      </c>
      <c r="F5" s="407">
        <f t="shared" si="0"/>
        <v>12046.7</v>
      </c>
      <c r="G5" s="407">
        <f t="shared" si="0"/>
        <v>10121.1</v>
      </c>
      <c r="H5" s="407">
        <f t="shared" si="0"/>
        <v>9661.800000000001</v>
      </c>
      <c r="I5" s="408">
        <f t="shared" si="0"/>
        <v>7667.1</v>
      </c>
    </row>
    <row r="6" spans="2:9" ht="15" customHeight="1">
      <c r="B6" s="1335" t="s">
        <v>902</v>
      </c>
      <c r="C6" s="1336"/>
      <c r="D6" s="410">
        <f>SUM(D7:D16)</f>
        <v>6993.8</v>
      </c>
      <c r="E6" s="411">
        <f>SUM(E7:E16)</f>
        <v>6382.1</v>
      </c>
      <c r="F6" s="411">
        <f>SUM(F7:F16)</f>
        <v>4562.5</v>
      </c>
      <c r="G6" s="411">
        <f>SUM(G7:G16)</f>
        <v>4657.299999999999</v>
      </c>
      <c r="H6" s="411">
        <v>4679.1</v>
      </c>
      <c r="I6" s="412">
        <f>SUM(I7:I16)</f>
        <v>4477</v>
      </c>
    </row>
    <row r="7" spans="2:9" ht="15" customHeight="1">
      <c r="B7" s="409"/>
      <c r="C7" s="413" t="s">
        <v>903</v>
      </c>
      <c r="D7" s="410">
        <v>989.3</v>
      </c>
      <c r="E7" s="411">
        <v>635.4</v>
      </c>
      <c r="F7" s="411">
        <v>530.3</v>
      </c>
      <c r="G7" s="411">
        <v>668.8</v>
      </c>
      <c r="H7" s="411">
        <v>656.4</v>
      </c>
      <c r="I7" s="412">
        <v>235.7</v>
      </c>
    </row>
    <row r="8" spans="2:9" ht="15" customHeight="1">
      <c r="B8" s="414"/>
      <c r="C8" s="415" t="s">
        <v>904</v>
      </c>
      <c r="D8" s="410">
        <v>243.7</v>
      </c>
      <c r="E8" s="411">
        <v>220.5</v>
      </c>
      <c r="F8" s="411">
        <v>211.8</v>
      </c>
      <c r="G8" s="411">
        <v>173.7</v>
      </c>
      <c r="H8" s="411">
        <v>179</v>
      </c>
      <c r="I8" s="412">
        <v>112.9</v>
      </c>
    </row>
    <row r="9" spans="2:9" ht="15" customHeight="1">
      <c r="B9" s="414"/>
      <c r="C9" s="415" t="s">
        <v>905</v>
      </c>
      <c r="D9" s="410">
        <v>355.5</v>
      </c>
      <c r="E9" s="411">
        <v>400.9</v>
      </c>
      <c r="F9" s="411">
        <v>341.5</v>
      </c>
      <c r="G9" s="411">
        <v>360.5</v>
      </c>
      <c r="H9" s="411">
        <v>316.5</v>
      </c>
      <c r="I9" s="412">
        <v>518</v>
      </c>
    </row>
    <row r="10" spans="2:9" ht="15" customHeight="1">
      <c r="B10" s="414"/>
      <c r="C10" s="415" t="s">
        <v>906</v>
      </c>
      <c r="D10" s="410">
        <v>250.6</v>
      </c>
      <c r="E10" s="411">
        <v>183</v>
      </c>
      <c r="F10" s="411">
        <v>151.5</v>
      </c>
      <c r="G10" s="411">
        <v>267.4</v>
      </c>
      <c r="H10" s="411">
        <v>240.6</v>
      </c>
      <c r="I10" s="412">
        <v>134.5</v>
      </c>
    </row>
    <row r="11" spans="2:9" ht="15" customHeight="1">
      <c r="B11" s="414"/>
      <c r="C11" s="415" t="s">
        <v>907</v>
      </c>
      <c r="D11" s="410">
        <v>1320</v>
      </c>
      <c r="E11" s="411">
        <v>1118.2</v>
      </c>
      <c r="F11" s="411">
        <v>639.7</v>
      </c>
      <c r="G11" s="411">
        <v>500</v>
      </c>
      <c r="H11" s="411">
        <v>704.2</v>
      </c>
      <c r="I11" s="412">
        <v>528.8</v>
      </c>
    </row>
    <row r="12" spans="2:9" ht="15" customHeight="1">
      <c r="B12" s="414"/>
      <c r="C12" s="415" t="s">
        <v>908</v>
      </c>
      <c r="D12" s="410">
        <v>309.4</v>
      </c>
      <c r="E12" s="411">
        <v>531.6</v>
      </c>
      <c r="F12" s="411">
        <v>250.7</v>
      </c>
      <c r="G12" s="411">
        <v>400.2</v>
      </c>
      <c r="H12" s="411">
        <v>422.6</v>
      </c>
      <c r="I12" s="412">
        <v>1096.1</v>
      </c>
    </row>
    <row r="13" spans="2:9" ht="15" customHeight="1">
      <c r="B13" s="414"/>
      <c r="C13" s="415" t="s">
        <v>909</v>
      </c>
      <c r="D13" s="410">
        <v>528</v>
      </c>
      <c r="E13" s="411">
        <v>539.2</v>
      </c>
      <c r="F13" s="411">
        <v>145.8</v>
      </c>
      <c r="G13" s="411">
        <v>41.6</v>
      </c>
      <c r="H13" s="411">
        <v>70.5</v>
      </c>
      <c r="I13" s="412">
        <v>329.2</v>
      </c>
    </row>
    <row r="14" spans="2:9" ht="15" customHeight="1">
      <c r="B14" s="414"/>
      <c r="C14" s="415" t="s">
        <v>910</v>
      </c>
      <c r="D14" s="410">
        <v>91</v>
      </c>
      <c r="E14" s="411">
        <v>122.1</v>
      </c>
      <c r="F14" s="411">
        <v>86.9</v>
      </c>
      <c r="G14" s="411">
        <v>57.2</v>
      </c>
      <c r="H14" s="411">
        <v>44</v>
      </c>
      <c r="I14" s="412">
        <v>87.9</v>
      </c>
    </row>
    <row r="15" spans="2:9" ht="15" customHeight="1">
      <c r="B15" s="414"/>
      <c r="C15" s="415" t="s">
        <v>911</v>
      </c>
      <c r="D15" s="410">
        <v>166.3</v>
      </c>
      <c r="E15" s="411">
        <v>173.8</v>
      </c>
      <c r="F15" s="411">
        <v>197.3</v>
      </c>
      <c r="G15" s="411">
        <v>201.5</v>
      </c>
      <c r="H15" s="411">
        <v>137.8</v>
      </c>
      <c r="I15" s="412">
        <v>180</v>
      </c>
    </row>
    <row r="16" spans="2:9" ht="15" customHeight="1">
      <c r="B16" s="414"/>
      <c r="C16" s="415" t="s">
        <v>825</v>
      </c>
      <c r="D16" s="410">
        <v>2740</v>
      </c>
      <c r="E16" s="411">
        <v>2457.4</v>
      </c>
      <c r="F16" s="411">
        <v>2007</v>
      </c>
      <c r="G16" s="411">
        <v>1986.4</v>
      </c>
      <c r="H16" s="411">
        <v>1907.6</v>
      </c>
      <c r="I16" s="412">
        <v>1253.9</v>
      </c>
    </row>
    <row r="17" spans="2:9" ht="15" customHeight="1">
      <c r="B17" s="1330" t="s">
        <v>912</v>
      </c>
      <c r="C17" s="1331"/>
      <c r="D17" s="410">
        <f aca="true" t="shared" si="1" ref="D17:I17">SUM(D18:D20)</f>
        <v>116.7</v>
      </c>
      <c r="E17" s="411">
        <f t="shared" si="1"/>
        <v>135.10000000000002</v>
      </c>
      <c r="F17" s="411">
        <f t="shared" si="1"/>
        <v>183.60000000000002</v>
      </c>
      <c r="G17" s="411">
        <f t="shared" si="1"/>
        <v>402.90000000000003</v>
      </c>
      <c r="H17" s="411">
        <f t="shared" si="1"/>
        <v>260.5</v>
      </c>
      <c r="I17" s="412">
        <f t="shared" si="1"/>
        <v>196</v>
      </c>
    </row>
    <row r="18" spans="2:9" ht="15" customHeight="1">
      <c r="B18" s="414"/>
      <c r="C18" s="415" t="s">
        <v>913</v>
      </c>
      <c r="D18" s="410">
        <v>9.2</v>
      </c>
      <c r="E18" s="411">
        <v>11.3</v>
      </c>
      <c r="F18" s="411">
        <v>10.1</v>
      </c>
      <c r="G18" s="411">
        <v>25.5</v>
      </c>
      <c r="H18" s="411">
        <v>11.1</v>
      </c>
      <c r="I18" s="412">
        <v>14.4</v>
      </c>
    </row>
    <row r="19" spans="2:9" ht="15" customHeight="1">
      <c r="B19" s="414"/>
      <c r="C19" s="415" t="s">
        <v>914</v>
      </c>
      <c r="D19" s="410">
        <v>36.2</v>
      </c>
      <c r="E19" s="411">
        <v>38.4</v>
      </c>
      <c r="F19" s="411">
        <v>35.6</v>
      </c>
      <c r="G19" s="411">
        <v>17.8</v>
      </c>
      <c r="H19" s="411">
        <v>40.5</v>
      </c>
      <c r="I19" s="412">
        <v>63</v>
      </c>
    </row>
    <row r="20" spans="2:9" ht="15" customHeight="1">
      <c r="B20" s="414"/>
      <c r="C20" s="415" t="s">
        <v>825</v>
      </c>
      <c r="D20" s="410">
        <v>71.3</v>
      </c>
      <c r="E20" s="411">
        <v>85.4</v>
      </c>
      <c r="F20" s="411">
        <v>137.9</v>
      </c>
      <c r="G20" s="411">
        <v>359.6</v>
      </c>
      <c r="H20" s="411">
        <v>208.9</v>
      </c>
      <c r="I20" s="412">
        <v>118.6</v>
      </c>
    </row>
    <row r="21" spans="2:9" ht="15" customHeight="1">
      <c r="B21" s="1330" t="s">
        <v>915</v>
      </c>
      <c r="C21" s="1331"/>
      <c r="D21" s="410">
        <f aca="true" t="shared" si="2" ref="D21:I21">SUM(D22:D24)</f>
        <v>5174.9</v>
      </c>
      <c r="E21" s="411">
        <f t="shared" si="2"/>
        <v>6351.2</v>
      </c>
      <c r="F21" s="411">
        <f t="shared" si="2"/>
        <v>7234.4</v>
      </c>
      <c r="G21" s="411">
        <f t="shared" si="2"/>
        <v>5033.8</v>
      </c>
      <c r="H21" s="411">
        <f t="shared" si="2"/>
        <v>4685.8</v>
      </c>
      <c r="I21" s="412">
        <f t="shared" si="2"/>
        <v>2961.3</v>
      </c>
    </row>
    <row r="22" spans="2:9" ht="15" customHeight="1">
      <c r="B22" s="414"/>
      <c r="C22" s="415" t="s">
        <v>916</v>
      </c>
      <c r="D22" s="410">
        <v>4238.3</v>
      </c>
      <c r="E22" s="411">
        <v>5345.4</v>
      </c>
      <c r="F22" s="411">
        <v>5579.2</v>
      </c>
      <c r="G22" s="411">
        <v>3277.5</v>
      </c>
      <c r="H22" s="411">
        <v>3596.9</v>
      </c>
      <c r="I22" s="412">
        <v>2008.7</v>
      </c>
    </row>
    <row r="23" spans="2:9" ht="15" customHeight="1">
      <c r="B23" s="414"/>
      <c r="C23" s="415" t="s">
        <v>917</v>
      </c>
      <c r="D23" s="410">
        <v>718.9</v>
      </c>
      <c r="E23" s="411">
        <v>802.3</v>
      </c>
      <c r="F23" s="411">
        <v>1504.6</v>
      </c>
      <c r="G23" s="411">
        <v>1617.5</v>
      </c>
      <c r="H23" s="411">
        <v>821.8</v>
      </c>
      <c r="I23" s="412">
        <v>671.6</v>
      </c>
    </row>
    <row r="24" spans="2:9" ht="15" customHeight="1">
      <c r="B24" s="414"/>
      <c r="C24" s="415" t="s">
        <v>825</v>
      </c>
      <c r="D24" s="410">
        <v>217.7</v>
      </c>
      <c r="E24" s="411">
        <v>203.5</v>
      </c>
      <c r="F24" s="411">
        <v>150.6</v>
      </c>
      <c r="G24" s="411">
        <v>138.8</v>
      </c>
      <c r="H24" s="411">
        <v>267.1</v>
      </c>
      <c r="I24" s="412">
        <v>281</v>
      </c>
    </row>
    <row r="25" spans="2:9" ht="15" customHeight="1">
      <c r="B25" s="1330" t="s">
        <v>918</v>
      </c>
      <c r="C25" s="1331"/>
      <c r="D25" s="410">
        <f aca="true" t="shared" si="3" ref="D25:I25">SUM(D26:D28)</f>
        <v>90.39999999999999</v>
      </c>
      <c r="E25" s="411">
        <f t="shared" si="3"/>
        <v>61.9</v>
      </c>
      <c r="F25" s="411">
        <f t="shared" si="3"/>
        <v>66.2</v>
      </c>
      <c r="G25" s="411">
        <f t="shared" si="3"/>
        <v>27.1</v>
      </c>
      <c r="H25" s="411">
        <f t="shared" si="3"/>
        <v>36.4</v>
      </c>
      <c r="I25" s="412">
        <f t="shared" si="3"/>
        <v>32.8</v>
      </c>
    </row>
    <row r="26" spans="2:9" ht="15" customHeight="1">
      <c r="B26" s="409"/>
      <c r="C26" s="413" t="s">
        <v>919</v>
      </c>
      <c r="D26" s="410">
        <v>7.7</v>
      </c>
      <c r="E26" s="411">
        <v>3.9</v>
      </c>
      <c r="F26" s="411">
        <v>4</v>
      </c>
      <c r="G26" s="411">
        <v>5</v>
      </c>
      <c r="H26" s="411">
        <v>0.6</v>
      </c>
      <c r="I26" s="412">
        <v>6.1</v>
      </c>
    </row>
    <row r="27" spans="2:9" ht="15" customHeight="1">
      <c r="B27" s="409"/>
      <c r="C27" s="413" t="s">
        <v>920</v>
      </c>
      <c r="D27" s="410">
        <v>1.6</v>
      </c>
      <c r="E27" s="411">
        <v>1</v>
      </c>
      <c r="F27" s="411">
        <v>2.8</v>
      </c>
      <c r="G27" s="411">
        <v>4.3</v>
      </c>
      <c r="H27" s="411">
        <v>1.7</v>
      </c>
      <c r="I27" s="412">
        <v>0.8</v>
      </c>
    </row>
    <row r="28" spans="2:9" ht="15" customHeight="1">
      <c r="B28" s="416"/>
      <c r="C28" s="417" t="s">
        <v>825</v>
      </c>
      <c r="D28" s="418">
        <v>81.1</v>
      </c>
      <c r="E28" s="419">
        <v>57</v>
      </c>
      <c r="F28" s="419">
        <v>59.4</v>
      </c>
      <c r="G28" s="419">
        <v>17.8</v>
      </c>
      <c r="H28" s="419">
        <v>34.1</v>
      </c>
      <c r="I28" s="420">
        <v>25.9</v>
      </c>
    </row>
    <row r="29" spans="2:3" ht="15" customHeight="1">
      <c r="B29" s="421" t="s">
        <v>921</v>
      </c>
      <c r="C29" s="422"/>
    </row>
  </sheetData>
  <mergeCells count="6">
    <mergeCell ref="B21:C21"/>
    <mergeCell ref="B25:C25"/>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2" width="3.625" style="423" customWidth="1"/>
    <col min="3" max="3" width="28.375" style="423" customWidth="1"/>
    <col min="4" max="6" width="12.125" style="423" customWidth="1"/>
    <col min="7" max="7" width="12.125" style="425" customWidth="1"/>
    <col min="8" max="9" width="12.125" style="423" customWidth="1"/>
    <col min="10" max="16384" width="9.00390625" style="423" customWidth="1"/>
  </cols>
  <sheetData>
    <row r="1" spans="2:3" ht="14.25">
      <c r="B1" s="424" t="s">
        <v>976</v>
      </c>
      <c r="C1" s="424"/>
    </row>
    <row r="2" spans="2:3" ht="14.25">
      <c r="B2" s="424" t="s">
        <v>946</v>
      </c>
      <c r="C2" s="424"/>
    </row>
    <row r="3" spans="2:3" ht="14.25">
      <c r="B3" s="424"/>
      <c r="C3" s="424"/>
    </row>
    <row r="4" ht="12.75" thickBot="1">
      <c r="I4" s="426" t="s">
        <v>947</v>
      </c>
    </row>
    <row r="5" spans="1:9" ht="54" customHeight="1" thickTop="1">
      <c r="A5" s="427"/>
      <c r="B5" s="1337" t="s">
        <v>948</v>
      </c>
      <c r="C5" s="1338"/>
      <c r="D5" s="428" t="s">
        <v>923</v>
      </c>
      <c r="E5" s="428" t="s">
        <v>924</v>
      </c>
      <c r="F5" s="429" t="s">
        <v>949</v>
      </c>
      <c r="G5" s="430" t="s">
        <v>950</v>
      </c>
      <c r="H5" s="431" t="s">
        <v>951</v>
      </c>
      <c r="I5" s="431" t="s">
        <v>952</v>
      </c>
    </row>
    <row r="6" spans="1:9" ht="6" customHeight="1">
      <c r="A6" s="427"/>
      <c r="B6" s="432"/>
      <c r="C6" s="433"/>
      <c r="D6" s="434"/>
      <c r="E6" s="435"/>
      <c r="F6" s="435"/>
      <c r="G6" s="435"/>
      <c r="H6" s="435"/>
      <c r="I6" s="436"/>
    </row>
    <row r="7" spans="1:9" ht="13.5" customHeight="1">
      <c r="A7" s="427"/>
      <c r="B7" s="1339" t="s">
        <v>953</v>
      </c>
      <c r="C7" s="1340"/>
      <c r="D7" s="439">
        <v>4777</v>
      </c>
      <c r="E7" s="440">
        <v>129957</v>
      </c>
      <c r="F7" s="440">
        <v>887703</v>
      </c>
      <c r="G7" s="440">
        <v>1485824</v>
      </c>
      <c r="H7" s="440">
        <v>1169471</v>
      </c>
      <c r="I7" s="441">
        <v>412688</v>
      </c>
    </row>
    <row r="8" spans="1:9" ht="13.5" customHeight="1">
      <c r="A8" s="427"/>
      <c r="B8" s="437"/>
      <c r="C8" s="438"/>
      <c r="D8" s="442">
        <v>7983</v>
      </c>
      <c r="E8" s="443">
        <v>136269</v>
      </c>
      <c r="F8" s="443">
        <v>896200</v>
      </c>
      <c r="G8" s="443">
        <v>1505190</v>
      </c>
      <c r="H8" s="440"/>
      <c r="I8" s="441"/>
    </row>
    <row r="9" spans="1:9" ht="13.5" customHeight="1">
      <c r="A9" s="427"/>
      <c r="B9" s="1339" t="s">
        <v>954</v>
      </c>
      <c r="C9" s="1340"/>
      <c r="D9" s="439">
        <v>4715</v>
      </c>
      <c r="E9" s="440">
        <v>138150</v>
      </c>
      <c r="F9" s="440">
        <v>1055338</v>
      </c>
      <c r="G9" s="440">
        <v>1738875</v>
      </c>
      <c r="H9" s="440">
        <v>1412915</v>
      </c>
      <c r="I9" s="441">
        <v>483563</v>
      </c>
    </row>
    <row r="10" spans="1:9" ht="13.5" customHeight="1">
      <c r="A10" s="427"/>
      <c r="B10" s="444"/>
      <c r="C10" s="445"/>
      <c r="H10" s="440"/>
      <c r="I10" s="441"/>
    </row>
    <row r="11" spans="1:9" s="451" customFormat="1" ht="13.5" customHeight="1">
      <c r="A11" s="446"/>
      <c r="B11" s="1339" t="s">
        <v>955</v>
      </c>
      <c r="C11" s="1340"/>
      <c r="D11" s="447">
        <f aca="true" t="shared" si="0" ref="D11:I11">SUM(D13:D14)</f>
        <v>4843</v>
      </c>
      <c r="E11" s="448">
        <f t="shared" si="0"/>
        <v>143217</v>
      </c>
      <c r="F11" s="449">
        <f t="shared" si="0"/>
        <v>1119942</v>
      </c>
      <c r="G11" s="449">
        <f t="shared" si="0"/>
        <v>1864115</v>
      </c>
      <c r="H11" s="448">
        <f t="shared" si="0"/>
        <v>1519107</v>
      </c>
      <c r="I11" s="450">
        <f t="shared" si="0"/>
        <v>509362</v>
      </c>
    </row>
    <row r="12" spans="1:9" s="459" customFormat="1" ht="13.5" customHeight="1">
      <c r="A12" s="452"/>
      <c r="B12" s="453"/>
      <c r="C12" s="454"/>
      <c r="D12" s="455">
        <v>7960</v>
      </c>
      <c r="E12" s="456">
        <v>149338</v>
      </c>
      <c r="F12" s="456">
        <v>1129077</v>
      </c>
      <c r="G12" s="456">
        <v>1885258</v>
      </c>
      <c r="H12" s="457"/>
      <c r="I12" s="458"/>
    </row>
    <row r="13" spans="1:9" s="451" customFormat="1" ht="12" customHeight="1">
      <c r="A13" s="446"/>
      <c r="B13" s="460"/>
      <c r="C13" s="461" t="s">
        <v>956</v>
      </c>
      <c r="D13" s="447">
        <f>SUM(D16:D23,D26:D29,D37)</f>
        <v>3041</v>
      </c>
      <c r="E13" s="448">
        <f>SUM(E16:E23,E26:E29,E37)</f>
        <v>67163</v>
      </c>
      <c r="F13" s="448">
        <f>SUM(F16:F23,F26:F29,F37)</f>
        <v>412486</v>
      </c>
      <c r="G13" s="448">
        <f>SUM(G16:G23,G26:G29,G37)</f>
        <v>725208</v>
      </c>
      <c r="H13" s="448">
        <v>493445</v>
      </c>
      <c r="I13" s="450">
        <v>182907</v>
      </c>
    </row>
    <row r="14" spans="1:9" s="451" customFormat="1" ht="12" customHeight="1">
      <c r="A14" s="446"/>
      <c r="B14" s="460"/>
      <c r="C14" s="461" t="s">
        <v>957</v>
      </c>
      <c r="D14" s="447">
        <f>SUM(D24:D25,D30:D36)</f>
        <v>1802</v>
      </c>
      <c r="E14" s="448">
        <f>SUM(E24:E25,E30:E36)</f>
        <v>76054</v>
      </c>
      <c r="F14" s="448">
        <v>707456</v>
      </c>
      <c r="G14" s="448">
        <v>1138907</v>
      </c>
      <c r="H14" s="448">
        <v>1025662</v>
      </c>
      <c r="I14" s="450">
        <v>326455</v>
      </c>
    </row>
    <row r="15" spans="1:9" s="451" customFormat="1" ht="6" customHeight="1">
      <c r="A15" s="446"/>
      <c r="B15" s="460"/>
      <c r="C15" s="461"/>
      <c r="D15" s="447"/>
      <c r="E15" s="448"/>
      <c r="F15" s="448"/>
      <c r="G15" s="462"/>
      <c r="H15" s="448"/>
      <c r="I15" s="450"/>
    </row>
    <row r="16" spans="1:9" ht="12">
      <c r="A16" s="427"/>
      <c r="B16" s="463" t="s">
        <v>925</v>
      </c>
      <c r="C16" s="464" t="s">
        <v>926</v>
      </c>
      <c r="D16" s="465">
        <v>636</v>
      </c>
      <c r="E16" s="466">
        <v>13205</v>
      </c>
      <c r="F16" s="466">
        <v>123148</v>
      </c>
      <c r="G16" s="467">
        <v>185203</v>
      </c>
      <c r="H16" s="466">
        <v>128702</v>
      </c>
      <c r="I16" s="468">
        <v>40352</v>
      </c>
    </row>
    <row r="17" spans="1:9" ht="12">
      <c r="A17" s="427"/>
      <c r="B17" s="463" t="s">
        <v>925</v>
      </c>
      <c r="C17" s="464" t="s">
        <v>927</v>
      </c>
      <c r="D17" s="465">
        <v>97</v>
      </c>
      <c r="E17" s="466">
        <v>2331</v>
      </c>
      <c r="F17" s="466">
        <v>32925</v>
      </c>
      <c r="G17" s="467">
        <v>58974</v>
      </c>
      <c r="H17" s="466">
        <v>42402</v>
      </c>
      <c r="I17" s="468">
        <v>8253</v>
      </c>
    </row>
    <row r="18" spans="1:9" ht="12">
      <c r="A18" s="427"/>
      <c r="B18" s="463" t="s">
        <v>925</v>
      </c>
      <c r="C18" s="464" t="s">
        <v>928</v>
      </c>
      <c r="D18" s="465">
        <v>598</v>
      </c>
      <c r="E18" s="466">
        <v>12497</v>
      </c>
      <c r="F18" s="466">
        <v>63509</v>
      </c>
      <c r="G18" s="467">
        <v>111158</v>
      </c>
      <c r="H18" s="466">
        <v>76065</v>
      </c>
      <c r="I18" s="468">
        <v>27807</v>
      </c>
    </row>
    <row r="19" spans="1:9" ht="12">
      <c r="A19" s="427"/>
      <c r="B19" s="463" t="s">
        <v>925</v>
      </c>
      <c r="C19" s="464" t="s">
        <v>958</v>
      </c>
      <c r="D19" s="465">
        <v>338</v>
      </c>
      <c r="E19" s="466">
        <v>11630</v>
      </c>
      <c r="F19" s="466">
        <v>19842</v>
      </c>
      <c r="G19" s="467">
        <v>46428</v>
      </c>
      <c r="H19" s="466">
        <v>37430</v>
      </c>
      <c r="I19" s="468">
        <v>19791</v>
      </c>
    </row>
    <row r="20" spans="1:9" ht="12">
      <c r="A20" s="427"/>
      <c r="B20" s="463" t="s">
        <v>925</v>
      </c>
      <c r="C20" s="464" t="s">
        <v>929</v>
      </c>
      <c r="D20" s="465">
        <v>345</v>
      </c>
      <c r="E20" s="466">
        <v>3865</v>
      </c>
      <c r="F20" s="466">
        <v>29348</v>
      </c>
      <c r="G20" s="467">
        <v>46500</v>
      </c>
      <c r="H20" s="466">
        <v>14062</v>
      </c>
      <c r="I20" s="468">
        <v>4544</v>
      </c>
    </row>
    <row r="21" spans="1:9" ht="12">
      <c r="A21" s="427"/>
      <c r="B21" s="463" t="s">
        <v>925</v>
      </c>
      <c r="C21" s="464" t="s">
        <v>930</v>
      </c>
      <c r="D21" s="465">
        <v>203</v>
      </c>
      <c r="E21" s="466">
        <v>4388</v>
      </c>
      <c r="F21" s="466">
        <v>24889</v>
      </c>
      <c r="G21" s="467">
        <v>46136</v>
      </c>
      <c r="H21" s="466">
        <v>36751</v>
      </c>
      <c r="I21" s="468">
        <v>15483</v>
      </c>
    </row>
    <row r="22" spans="1:9" ht="12">
      <c r="A22" s="427"/>
      <c r="B22" s="463" t="s">
        <v>925</v>
      </c>
      <c r="C22" s="464" t="s">
        <v>931</v>
      </c>
      <c r="D22" s="465">
        <v>83</v>
      </c>
      <c r="E22" s="466">
        <v>2233</v>
      </c>
      <c r="F22" s="466">
        <v>17381</v>
      </c>
      <c r="G22" s="467">
        <v>26719</v>
      </c>
      <c r="H22" s="466">
        <v>17930</v>
      </c>
      <c r="I22" s="468">
        <v>5791</v>
      </c>
    </row>
    <row r="23" spans="1:9" ht="12">
      <c r="A23" s="427"/>
      <c r="B23" s="463" t="s">
        <v>925</v>
      </c>
      <c r="C23" s="464" t="s">
        <v>932</v>
      </c>
      <c r="D23" s="465">
        <v>219</v>
      </c>
      <c r="E23" s="466">
        <v>3923</v>
      </c>
      <c r="F23" s="466">
        <v>14946</v>
      </c>
      <c r="G23" s="467">
        <v>36138</v>
      </c>
      <c r="H23" s="466">
        <v>22235</v>
      </c>
      <c r="I23" s="468">
        <v>12293</v>
      </c>
    </row>
    <row r="24" spans="1:9" ht="12">
      <c r="A24" s="427"/>
      <c r="B24" s="463"/>
      <c r="C24" s="464" t="s">
        <v>933</v>
      </c>
      <c r="D24" s="465">
        <v>31</v>
      </c>
      <c r="E24" s="466">
        <v>2459</v>
      </c>
      <c r="F24" s="466">
        <v>37274</v>
      </c>
      <c r="G24" s="467">
        <v>75901</v>
      </c>
      <c r="H24" s="466">
        <v>72118</v>
      </c>
      <c r="I24" s="468">
        <v>33024</v>
      </c>
    </row>
    <row r="25" spans="1:9" ht="12">
      <c r="A25" s="427"/>
      <c r="B25" s="463"/>
      <c r="C25" s="464" t="s">
        <v>934</v>
      </c>
      <c r="D25" s="465">
        <v>13</v>
      </c>
      <c r="E25" s="466">
        <v>116</v>
      </c>
      <c r="F25" s="466">
        <v>4350</v>
      </c>
      <c r="G25" s="467">
        <v>5546</v>
      </c>
      <c r="H25" s="466">
        <v>0</v>
      </c>
      <c r="I25" s="468">
        <v>0</v>
      </c>
    </row>
    <row r="26" spans="1:9" ht="12">
      <c r="A26" s="427"/>
      <c r="B26" s="463" t="s">
        <v>925</v>
      </c>
      <c r="C26" s="464" t="s">
        <v>935</v>
      </c>
      <c r="D26" s="465">
        <v>76</v>
      </c>
      <c r="E26" s="466">
        <v>2134</v>
      </c>
      <c r="F26" s="466">
        <v>15864</v>
      </c>
      <c r="G26" s="467">
        <v>27305</v>
      </c>
      <c r="H26" s="466">
        <v>16751</v>
      </c>
      <c r="I26" s="468">
        <v>6236</v>
      </c>
    </row>
    <row r="27" spans="1:9" ht="12">
      <c r="A27" s="427"/>
      <c r="B27" s="463" t="s">
        <v>925</v>
      </c>
      <c r="C27" s="464" t="s">
        <v>936</v>
      </c>
      <c r="D27" s="465">
        <v>19</v>
      </c>
      <c r="E27" s="466">
        <v>278</v>
      </c>
      <c r="F27" s="466">
        <v>1031</v>
      </c>
      <c r="G27" s="467">
        <v>2030</v>
      </c>
      <c r="H27" s="466" t="s">
        <v>959</v>
      </c>
      <c r="I27" s="468" t="s">
        <v>959</v>
      </c>
    </row>
    <row r="28" spans="1:9" ht="12">
      <c r="A28" s="427"/>
      <c r="B28" s="463" t="s">
        <v>925</v>
      </c>
      <c r="C28" s="469" t="s">
        <v>960</v>
      </c>
      <c r="D28" s="465">
        <v>78</v>
      </c>
      <c r="E28" s="466">
        <v>1803</v>
      </c>
      <c r="F28" s="466">
        <v>11145</v>
      </c>
      <c r="G28" s="467">
        <v>18559</v>
      </c>
      <c r="H28" s="466">
        <v>17043</v>
      </c>
      <c r="I28" s="468">
        <v>6187</v>
      </c>
    </row>
    <row r="29" spans="1:9" ht="12">
      <c r="A29" s="427"/>
      <c r="B29" s="463" t="s">
        <v>925</v>
      </c>
      <c r="C29" s="464" t="s">
        <v>937</v>
      </c>
      <c r="D29" s="465">
        <v>192</v>
      </c>
      <c r="E29" s="466">
        <v>5203</v>
      </c>
      <c r="F29" s="466">
        <v>42462</v>
      </c>
      <c r="G29" s="467">
        <v>82917</v>
      </c>
      <c r="H29" s="466">
        <v>53930</v>
      </c>
      <c r="I29" s="468">
        <v>23552</v>
      </c>
    </row>
    <row r="30" spans="1:9" ht="12">
      <c r="A30" s="427"/>
      <c r="B30" s="463"/>
      <c r="C30" s="464" t="s">
        <v>938</v>
      </c>
      <c r="D30" s="465">
        <v>87</v>
      </c>
      <c r="E30" s="466">
        <v>2322</v>
      </c>
      <c r="F30" s="466">
        <v>25235</v>
      </c>
      <c r="G30" s="467">
        <v>40613</v>
      </c>
      <c r="H30" s="466">
        <v>30167</v>
      </c>
      <c r="I30" s="468">
        <v>9744</v>
      </c>
    </row>
    <row r="31" spans="1:9" ht="12">
      <c r="A31" s="427"/>
      <c r="B31" s="463"/>
      <c r="C31" s="464" t="s">
        <v>939</v>
      </c>
      <c r="D31" s="465">
        <v>40</v>
      </c>
      <c r="E31" s="466">
        <v>1152</v>
      </c>
      <c r="F31" s="466">
        <v>43308</v>
      </c>
      <c r="G31" s="467">
        <v>53992</v>
      </c>
      <c r="H31" s="466">
        <v>48556</v>
      </c>
      <c r="I31" s="468">
        <v>7174</v>
      </c>
    </row>
    <row r="32" spans="1:9" ht="12">
      <c r="A32" s="427"/>
      <c r="B32" s="463"/>
      <c r="C32" s="464" t="s">
        <v>940</v>
      </c>
      <c r="D32" s="465">
        <v>315</v>
      </c>
      <c r="E32" s="466">
        <v>5803</v>
      </c>
      <c r="F32" s="466">
        <v>44027</v>
      </c>
      <c r="G32" s="467">
        <v>73798</v>
      </c>
      <c r="H32" s="466">
        <v>49727</v>
      </c>
      <c r="I32" s="468">
        <v>16345</v>
      </c>
    </row>
    <row r="33" spans="1:9" ht="12">
      <c r="A33" s="427"/>
      <c r="B33" s="463"/>
      <c r="C33" s="464" t="s">
        <v>941</v>
      </c>
      <c r="D33" s="465">
        <v>373</v>
      </c>
      <c r="E33" s="466">
        <v>9908</v>
      </c>
      <c r="F33" s="466">
        <v>60202</v>
      </c>
      <c r="G33" s="467">
        <v>117632</v>
      </c>
      <c r="H33" s="466">
        <v>91493</v>
      </c>
      <c r="I33" s="468">
        <v>39209</v>
      </c>
    </row>
    <row r="34" spans="1:9" ht="12">
      <c r="A34" s="427"/>
      <c r="B34" s="463"/>
      <c r="C34" s="464" t="s">
        <v>942</v>
      </c>
      <c r="D34" s="465">
        <v>776</v>
      </c>
      <c r="E34" s="466">
        <v>46571</v>
      </c>
      <c r="F34" s="466">
        <v>442948</v>
      </c>
      <c r="G34" s="467">
        <v>684730</v>
      </c>
      <c r="H34" s="466">
        <v>653584</v>
      </c>
      <c r="I34" s="468">
        <v>192369</v>
      </c>
    </row>
    <row r="35" spans="1:9" ht="12">
      <c r="A35" s="427"/>
      <c r="B35" s="463"/>
      <c r="C35" s="464" t="s">
        <v>943</v>
      </c>
      <c r="D35" s="465">
        <v>111</v>
      </c>
      <c r="E35" s="466">
        <v>3724</v>
      </c>
      <c r="F35" s="466">
        <v>29006</v>
      </c>
      <c r="G35" s="467">
        <v>49349</v>
      </c>
      <c r="H35" s="466">
        <v>43328</v>
      </c>
      <c r="I35" s="468">
        <v>14650</v>
      </c>
    </row>
    <row r="36" spans="1:9" ht="12">
      <c r="A36" s="427"/>
      <c r="B36" s="463"/>
      <c r="C36" s="464" t="s">
        <v>944</v>
      </c>
      <c r="D36" s="465">
        <v>56</v>
      </c>
      <c r="E36" s="466">
        <v>3999</v>
      </c>
      <c r="F36" s="466">
        <v>21107</v>
      </c>
      <c r="G36" s="467">
        <v>37345</v>
      </c>
      <c r="H36" s="466">
        <v>36688</v>
      </c>
      <c r="I36" s="468">
        <v>13940</v>
      </c>
    </row>
    <row r="37" spans="1:9" ht="12">
      <c r="A37" s="427"/>
      <c r="B37" s="463" t="s">
        <v>925</v>
      </c>
      <c r="C37" s="464" t="s">
        <v>945</v>
      </c>
      <c r="D37" s="465">
        <v>157</v>
      </c>
      <c r="E37" s="466">
        <v>3673</v>
      </c>
      <c r="F37" s="466">
        <v>15996</v>
      </c>
      <c r="G37" s="467">
        <v>37141</v>
      </c>
      <c r="H37" s="466" t="s">
        <v>959</v>
      </c>
      <c r="I37" s="468" t="s">
        <v>959</v>
      </c>
    </row>
    <row r="38" spans="1:9" ht="9" customHeight="1">
      <c r="A38" s="427"/>
      <c r="B38" s="463"/>
      <c r="C38" s="470"/>
      <c r="D38" s="439"/>
      <c r="E38" s="440"/>
      <c r="F38" s="440"/>
      <c r="H38" s="440"/>
      <c r="I38" s="441"/>
    </row>
    <row r="39" spans="1:9" s="451" customFormat="1" ht="11.25">
      <c r="A39" s="446"/>
      <c r="B39" s="460"/>
      <c r="C39" s="471" t="s">
        <v>961</v>
      </c>
      <c r="D39" s="81">
        <f>SUM(D40:D42)</f>
        <v>3831</v>
      </c>
      <c r="E39" s="81">
        <f>SUM(E40:E42)</f>
        <v>42092</v>
      </c>
      <c r="F39" s="81">
        <v>182010</v>
      </c>
      <c r="G39" s="81">
        <v>351015</v>
      </c>
      <c r="H39" s="81">
        <f>SUM(H40:H42)</f>
        <v>0</v>
      </c>
      <c r="I39" s="472">
        <f>SUM(I40:I42)</f>
        <v>0</v>
      </c>
    </row>
    <row r="40" spans="1:9" ht="12">
      <c r="A40" s="427"/>
      <c r="B40" s="463"/>
      <c r="C40" s="469" t="s">
        <v>962</v>
      </c>
      <c r="D40" s="465">
        <v>2198</v>
      </c>
      <c r="E40" s="466">
        <v>13249</v>
      </c>
      <c r="F40" s="466">
        <v>48700</v>
      </c>
      <c r="G40" s="466">
        <v>91662</v>
      </c>
      <c r="H40" s="466">
        <v>0</v>
      </c>
      <c r="I40" s="468">
        <v>0</v>
      </c>
    </row>
    <row r="41" spans="1:9" ht="12">
      <c r="A41" s="427"/>
      <c r="B41" s="463"/>
      <c r="C41" s="469" t="s">
        <v>963</v>
      </c>
      <c r="D41" s="465">
        <v>1058</v>
      </c>
      <c r="E41" s="466">
        <v>14748</v>
      </c>
      <c r="F41" s="466">
        <v>63324</v>
      </c>
      <c r="G41" s="466">
        <v>125442</v>
      </c>
      <c r="H41" s="466">
        <v>0</v>
      </c>
      <c r="I41" s="468">
        <v>0</v>
      </c>
    </row>
    <row r="42" spans="1:9" ht="12">
      <c r="A42" s="427"/>
      <c r="B42" s="463"/>
      <c r="C42" s="469" t="s">
        <v>964</v>
      </c>
      <c r="D42" s="465">
        <v>575</v>
      </c>
      <c r="E42" s="466">
        <v>14095</v>
      </c>
      <c r="F42" s="466">
        <v>69987</v>
      </c>
      <c r="G42" s="466">
        <v>133912</v>
      </c>
      <c r="H42" s="466">
        <v>0</v>
      </c>
      <c r="I42" s="468">
        <v>0</v>
      </c>
    </row>
    <row r="43" spans="1:9" s="451" customFormat="1" ht="11.25">
      <c r="A43" s="446"/>
      <c r="B43" s="460"/>
      <c r="C43" s="471" t="s">
        <v>965</v>
      </c>
      <c r="D43" s="81">
        <f>SUM(D44:D50)</f>
        <v>1012</v>
      </c>
      <c r="E43" s="81">
        <f>SUM(E44:E50)</f>
        <v>101125</v>
      </c>
      <c r="F43" s="81">
        <v>937932</v>
      </c>
      <c r="G43" s="81">
        <v>1513100</v>
      </c>
      <c r="H43" s="81">
        <f>SUM(H44:H50)</f>
        <v>1519107</v>
      </c>
      <c r="I43" s="472">
        <f>SUM(I44:I50)</f>
        <v>509362</v>
      </c>
    </row>
    <row r="44" spans="1:9" ht="12">
      <c r="A44" s="427"/>
      <c r="B44" s="463"/>
      <c r="C44" s="469" t="s">
        <v>966</v>
      </c>
      <c r="D44" s="465">
        <v>391</v>
      </c>
      <c r="E44" s="466">
        <v>15277</v>
      </c>
      <c r="F44" s="466">
        <v>85285</v>
      </c>
      <c r="G44" s="425">
        <v>150116</v>
      </c>
      <c r="H44" s="466">
        <v>150705</v>
      </c>
      <c r="I44" s="468">
        <v>59347</v>
      </c>
    </row>
    <row r="45" spans="1:9" ht="12">
      <c r="A45" s="427"/>
      <c r="B45" s="463"/>
      <c r="C45" s="469" t="s">
        <v>967</v>
      </c>
      <c r="D45" s="465">
        <v>355</v>
      </c>
      <c r="E45" s="466">
        <v>24668</v>
      </c>
      <c r="F45" s="466">
        <v>193457</v>
      </c>
      <c r="G45" s="425">
        <v>298555</v>
      </c>
      <c r="H45" s="466">
        <v>300097</v>
      </c>
      <c r="I45" s="468">
        <v>98619</v>
      </c>
    </row>
    <row r="46" spans="1:9" ht="12">
      <c r="A46" s="427"/>
      <c r="B46" s="463"/>
      <c r="C46" s="469" t="s">
        <v>968</v>
      </c>
      <c r="D46" s="465">
        <v>169</v>
      </c>
      <c r="E46" s="466">
        <v>22997</v>
      </c>
      <c r="F46" s="466">
        <v>161611</v>
      </c>
      <c r="G46" s="425">
        <v>265685</v>
      </c>
      <c r="H46" s="466">
        <v>267768</v>
      </c>
      <c r="I46" s="468">
        <v>96286</v>
      </c>
    </row>
    <row r="47" spans="1:9" ht="12">
      <c r="A47" s="427"/>
      <c r="B47" s="463"/>
      <c r="C47" s="469" t="s">
        <v>969</v>
      </c>
      <c r="D47" s="465">
        <v>56</v>
      </c>
      <c r="E47" s="466">
        <v>13789</v>
      </c>
      <c r="F47" s="466">
        <v>148542</v>
      </c>
      <c r="G47" s="425">
        <v>231939</v>
      </c>
      <c r="H47" s="466">
        <v>232698</v>
      </c>
      <c r="I47" s="468">
        <v>69253</v>
      </c>
    </row>
    <row r="48" spans="1:9" ht="12">
      <c r="A48" s="427"/>
      <c r="B48" s="463"/>
      <c r="C48" s="469" t="s">
        <v>970</v>
      </c>
      <c r="D48" s="465">
        <v>22</v>
      </c>
      <c r="E48" s="466">
        <v>8761</v>
      </c>
      <c r="F48" s="466">
        <v>144551</v>
      </c>
      <c r="G48" s="425">
        <v>213570</v>
      </c>
      <c r="H48" s="466">
        <v>214045</v>
      </c>
      <c r="I48" s="468">
        <v>61544</v>
      </c>
    </row>
    <row r="49" spans="1:9" ht="12">
      <c r="A49" s="427"/>
      <c r="B49" s="463"/>
      <c r="C49" s="469" t="s">
        <v>971</v>
      </c>
      <c r="D49" s="465">
        <v>15</v>
      </c>
      <c r="E49" s="466">
        <v>10778</v>
      </c>
      <c r="F49" s="466">
        <v>153462</v>
      </c>
      <c r="G49" s="425">
        <v>243968</v>
      </c>
      <c r="H49" s="466">
        <v>243000</v>
      </c>
      <c r="I49" s="468">
        <v>78068</v>
      </c>
    </row>
    <row r="50" spans="1:9" ht="12">
      <c r="A50" s="470"/>
      <c r="B50" s="473"/>
      <c r="C50" s="474" t="s">
        <v>972</v>
      </c>
      <c r="D50" s="475">
        <v>4</v>
      </c>
      <c r="E50" s="476">
        <v>4855</v>
      </c>
      <c r="F50" s="476">
        <v>51023</v>
      </c>
      <c r="G50" s="477">
        <v>109266</v>
      </c>
      <c r="H50" s="476">
        <v>110794</v>
      </c>
      <c r="I50" s="478">
        <v>46245</v>
      </c>
    </row>
    <row r="51" spans="2:3" ht="12">
      <c r="B51" s="459" t="s">
        <v>973</v>
      </c>
      <c r="C51" s="459"/>
    </row>
    <row r="52" spans="2:3" ht="12">
      <c r="B52" s="459" t="s">
        <v>974</v>
      </c>
      <c r="C52" s="459"/>
    </row>
    <row r="53" spans="2:3" ht="12">
      <c r="B53" s="459" t="s">
        <v>975</v>
      </c>
      <c r="C53" s="459"/>
    </row>
  </sheetData>
  <mergeCells count="4">
    <mergeCell ref="B5:C5"/>
    <mergeCell ref="B11:C11"/>
    <mergeCell ref="B9:C9"/>
    <mergeCell ref="B7:C7"/>
  </mergeCells>
  <printOptions/>
  <pageMargins left="0.2755905511811024" right="0.31496062992125984" top="0.5905511811023623" bottom="0.3937007874015748" header="0.2755905511811024" footer="0.196850393700787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C128"/>
  <sheetViews>
    <sheetView workbookViewId="0" topLeftCell="A1">
      <selection activeCell="A1" sqref="A1"/>
    </sheetView>
  </sheetViews>
  <sheetFormatPr defaultColWidth="9.00390625" defaultRowHeight="13.5"/>
  <cols>
    <col min="1" max="1" width="3.625" style="479" customWidth="1"/>
    <col min="2" max="2" width="10.625" style="479" customWidth="1"/>
    <col min="3" max="6" width="8.125" style="481" customWidth="1"/>
    <col min="7" max="8" width="7.75390625" style="481" customWidth="1"/>
    <col min="9" max="9" width="7.375" style="481" customWidth="1"/>
    <col min="10" max="17" width="7.125" style="481" customWidth="1"/>
    <col min="18" max="18" width="9.625" style="481" customWidth="1"/>
    <col min="19" max="22" width="8.625" style="481" customWidth="1"/>
    <col min="23" max="23" width="12.625" style="481" customWidth="1"/>
    <col min="24" max="24" width="13.625" style="481" customWidth="1"/>
    <col min="25" max="25" width="11.625" style="481" customWidth="1"/>
    <col min="26" max="27" width="13.625" style="481" customWidth="1"/>
    <col min="28" max="28" width="12.625" style="481" customWidth="1"/>
    <col min="29" max="29" width="9.625" style="481" customWidth="1"/>
    <col min="30" max="16384" width="9.00390625" style="481" customWidth="1"/>
  </cols>
  <sheetData>
    <row r="1" ht="18" customHeight="1">
      <c r="B1" s="480" t="s">
        <v>1014</v>
      </c>
    </row>
    <row r="2" spans="28:29" ht="18" customHeight="1" thickBot="1">
      <c r="AB2" s="482"/>
      <c r="AC2" s="483" t="s">
        <v>987</v>
      </c>
    </row>
    <row r="3" spans="2:29" ht="13.5" customHeight="1" thickTop="1">
      <c r="B3" s="1348" t="s">
        <v>988</v>
      </c>
      <c r="C3" s="1351" t="s">
        <v>977</v>
      </c>
      <c r="D3" s="1352"/>
      <c r="E3" s="1352"/>
      <c r="F3" s="1352"/>
      <c r="G3" s="1352"/>
      <c r="H3" s="1352"/>
      <c r="I3" s="1352"/>
      <c r="J3" s="1352"/>
      <c r="K3" s="1352"/>
      <c r="L3" s="1352"/>
      <c r="M3" s="1352"/>
      <c r="N3" s="1352"/>
      <c r="O3" s="1352"/>
      <c r="P3" s="1352"/>
      <c r="Q3" s="1353"/>
      <c r="R3" s="1354" t="s">
        <v>978</v>
      </c>
      <c r="S3" s="1354"/>
      <c r="T3" s="1354"/>
      <c r="U3" s="1354"/>
      <c r="V3" s="1354"/>
      <c r="W3" s="1358" t="s">
        <v>989</v>
      </c>
      <c r="X3" s="1358" t="s">
        <v>990</v>
      </c>
      <c r="Y3" s="1358" t="s">
        <v>991</v>
      </c>
      <c r="Z3" s="1351" t="s">
        <v>979</v>
      </c>
      <c r="AA3" s="1355"/>
      <c r="AB3" s="1355"/>
      <c r="AC3" s="1356"/>
    </row>
    <row r="4" spans="2:29" ht="24" customHeight="1">
      <c r="B4" s="1349"/>
      <c r="C4" s="1343" t="s">
        <v>699</v>
      </c>
      <c r="D4" s="1350" t="s">
        <v>980</v>
      </c>
      <c r="E4" s="1350"/>
      <c r="F4" s="1350"/>
      <c r="G4" s="1345" t="s">
        <v>981</v>
      </c>
      <c r="H4" s="1346"/>
      <c r="I4" s="1346"/>
      <c r="J4" s="1346"/>
      <c r="K4" s="1346"/>
      <c r="L4" s="1346"/>
      <c r="M4" s="1346"/>
      <c r="N4" s="1346"/>
      <c r="O4" s="1346"/>
      <c r="P4" s="1346"/>
      <c r="Q4" s="1347"/>
      <c r="R4" s="1345" t="s">
        <v>992</v>
      </c>
      <c r="S4" s="1346"/>
      <c r="T4" s="1347"/>
      <c r="U4" s="1341" t="s">
        <v>993</v>
      </c>
      <c r="V4" s="1342"/>
      <c r="W4" s="1359"/>
      <c r="X4" s="1359"/>
      <c r="Y4" s="1359"/>
      <c r="Z4" s="1343" t="s">
        <v>699</v>
      </c>
      <c r="AA4" s="485" t="s">
        <v>982</v>
      </c>
      <c r="AB4" s="485" t="s">
        <v>983</v>
      </c>
      <c r="AC4" s="485" t="s">
        <v>984</v>
      </c>
    </row>
    <row r="5" spans="2:29" ht="39.75" customHeight="1">
      <c r="B5" s="1350"/>
      <c r="C5" s="1344"/>
      <c r="D5" s="486" t="s">
        <v>844</v>
      </c>
      <c r="E5" s="487" t="s">
        <v>994</v>
      </c>
      <c r="F5" s="486" t="s">
        <v>843</v>
      </c>
      <c r="G5" s="487" t="s">
        <v>995</v>
      </c>
      <c r="H5" s="487" t="s">
        <v>996</v>
      </c>
      <c r="I5" s="487" t="s">
        <v>997</v>
      </c>
      <c r="J5" s="487" t="s">
        <v>998</v>
      </c>
      <c r="K5" s="487" t="s">
        <v>999</v>
      </c>
      <c r="L5" s="487" t="s">
        <v>1000</v>
      </c>
      <c r="M5" s="487" t="s">
        <v>1001</v>
      </c>
      <c r="N5" s="487" t="s">
        <v>1002</v>
      </c>
      <c r="O5" s="487" t="s">
        <v>1003</v>
      </c>
      <c r="P5" s="487" t="s">
        <v>1004</v>
      </c>
      <c r="Q5" s="488" t="s">
        <v>1005</v>
      </c>
      <c r="R5" s="489" t="s">
        <v>1006</v>
      </c>
      <c r="S5" s="489" t="s">
        <v>1007</v>
      </c>
      <c r="T5" s="489" t="s">
        <v>1008</v>
      </c>
      <c r="U5" s="490" t="s">
        <v>1009</v>
      </c>
      <c r="V5" s="484" t="s">
        <v>1010</v>
      </c>
      <c r="W5" s="1360"/>
      <c r="X5" s="1360"/>
      <c r="Y5" s="1360"/>
      <c r="Z5" s="1357"/>
      <c r="AA5" s="486" t="s">
        <v>985</v>
      </c>
      <c r="AB5" s="486" t="s">
        <v>986</v>
      </c>
      <c r="AC5" s="486" t="s">
        <v>986</v>
      </c>
    </row>
    <row r="6" spans="1:29" s="497" customFormat="1" ht="15" customHeight="1">
      <c r="A6" s="491"/>
      <c r="B6" s="492" t="s">
        <v>619</v>
      </c>
      <c r="C6" s="493">
        <f aca="true" t="shared" si="0" ref="C6:AC6">SUM(C8:C9)</f>
        <v>7960</v>
      </c>
      <c r="D6" s="494">
        <f t="shared" si="0"/>
        <v>3296</v>
      </c>
      <c r="E6" s="494">
        <f t="shared" si="0"/>
        <v>77</v>
      </c>
      <c r="F6" s="494">
        <f t="shared" si="0"/>
        <v>4587</v>
      </c>
      <c r="G6" s="494">
        <f t="shared" si="0"/>
        <v>3117</v>
      </c>
      <c r="H6" s="494">
        <f t="shared" si="0"/>
        <v>2198</v>
      </c>
      <c r="I6" s="494">
        <f t="shared" si="0"/>
        <v>1058</v>
      </c>
      <c r="J6" s="494">
        <f t="shared" si="0"/>
        <v>575</v>
      </c>
      <c r="K6" s="494">
        <f t="shared" si="0"/>
        <v>391</v>
      </c>
      <c r="L6" s="494">
        <f t="shared" si="0"/>
        <v>355</v>
      </c>
      <c r="M6" s="494">
        <f t="shared" si="0"/>
        <v>169</v>
      </c>
      <c r="N6" s="494">
        <f t="shared" si="0"/>
        <v>56</v>
      </c>
      <c r="O6" s="494">
        <f t="shared" si="0"/>
        <v>22</v>
      </c>
      <c r="P6" s="494">
        <f t="shared" si="0"/>
        <v>15</v>
      </c>
      <c r="Q6" s="494">
        <f t="shared" si="0"/>
        <v>4</v>
      </c>
      <c r="R6" s="495">
        <f t="shared" si="0"/>
        <v>149338</v>
      </c>
      <c r="S6" s="495">
        <f t="shared" si="0"/>
        <v>70936</v>
      </c>
      <c r="T6" s="495">
        <f t="shared" si="0"/>
        <v>78402</v>
      </c>
      <c r="U6" s="494">
        <f t="shared" si="0"/>
        <v>66027</v>
      </c>
      <c r="V6" s="494">
        <f t="shared" si="0"/>
        <v>75657</v>
      </c>
      <c r="W6" s="494">
        <f t="shared" si="0"/>
        <v>30830776</v>
      </c>
      <c r="X6" s="494">
        <f t="shared" si="0"/>
        <v>112907680</v>
      </c>
      <c r="Y6" s="494">
        <f t="shared" si="0"/>
        <v>1522404</v>
      </c>
      <c r="Z6" s="494">
        <f t="shared" si="0"/>
        <v>188525776</v>
      </c>
      <c r="AA6" s="494">
        <f t="shared" si="0"/>
        <v>171893878</v>
      </c>
      <c r="AB6" s="494">
        <f t="shared" si="0"/>
        <v>16400896</v>
      </c>
      <c r="AC6" s="496">
        <f t="shared" si="0"/>
        <v>231002</v>
      </c>
    </row>
    <row r="7" spans="1:29" s="497" customFormat="1" ht="15" customHeight="1">
      <c r="A7" s="491"/>
      <c r="B7" s="498"/>
      <c r="C7" s="499"/>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500"/>
    </row>
    <row r="8" spans="1:29" s="497" customFormat="1" ht="15" customHeight="1">
      <c r="A8" s="491"/>
      <c r="B8" s="498" t="s">
        <v>622</v>
      </c>
      <c r="C8" s="499">
        <f aca="true" t="shared" si="1" ref="C8:AC8">SUM(C16:C28)</f>
        <v>5813</v>
      </c>
      <c r="D8" s="495">
        <f t="shared" si="1"/>
        <v>2448</v>
      </c>
      <c r="E8" s="495">
        <f t="shared" si="1"/>
        <v>45</v>
      </c>
      <c r="F8" s="495">
        <f t="shared" si="1"/>
        <v>3320</v>
      </c>
      <c r="G8" s="495">
        <f t="shared" si="1"/>
        <v>2306</v>
      </c>
      <c r="H8" s="495">
        <f t="shared" si="1"/>
        <v>1632</v>
      </c>
      <c r="I8" s="495">
        <f t="shared" si="1"/>
        <v>747</v>
      </c>
      <c r="J8" s="495">
        <f t="shared" si="1"/>
        <v>411</v>
      </c>
      <c r="K8" s="495">
        <f t="shared" si="1"/>
        <v>268</v>
      </c>
      <c r="L8" s="495">
        <f t="shared" si="1"/>
        <v>258</v>
      </c>
      <c r="M8" s="495">
        <f t="shared" si="1"/>
        <v>117</v>
      </c>
      <c r="N8" s="495">
        <f t="shared" si="1"/>
        <v>40</v>
      </c>
      <c r="O8" s="495">
        <f t="shared" si="1"/>
        <v>17</v>
      </c>
      <c r="P8" s="495">
        <f t="shared" si="1"/>
        <v>15</v>
      </c>
      <c r="Q8" s="495">
        <f t="shared" si="1"/>
        <v>2</v>
      </c>
      <c r="R8" s="495">
        <f t="shared" si="1"/>
        <v>108622</v>
      </c>
      <c r="S8" s="495">
        <f t="shared" si="1"/>
        <v>54894</v>
      </c>
      <c r="T8" s="495">
        <f t="shared" si="1"/>
        <v>53728</v>
      </c>
      <c r="U8" s="495">
        <f t="shared" si="1"/>
        <v>51277</v>
      </c>
      <c r="V8" s="495">
        <f t="shared" si="1"/>
        <v>51760</v>
      </c>
      <c r="W8" s="495">
        <f t="shared" si="1"/>
        <v>23322509</v>
      </c>
      <c r="X8" s="495">
        <f t="shared" si="1"/>
        <v>90215790</v>
      </c>
      <c r="Y8" s="495">
        <f t="shared" si="1"/>
        <v>1401194</v>
      </c>
      <c r="Z8" s="495">
        <f t="shared" si="1"/>
        <v>149068470</v>
      </c>
      <c r="AA8" s="495">
        <f t="shared" si="1"/>
        <v>136846269</v>
      </c>
      <c r="AB8" s="495">
        <f t="shared" si="1"/>
        <v>12011590</v>
      </c>
      <c r="AC8" s="500">
        <f t="shared" si="1"/>
        <v>210611</v>
      </c>
    </row>
    <row r="9" spans="1:29" s="497" customFormat="1" ht="15" customHeight="1">
      <c r="A9" s="491"/>
      <c r="B9" s="498" t="s">
        <v>623</v>
      </c>
      <c r="C9" s="495">
        <f aca="true" t="shared" si="2" ref="C9:AC9">SUM(C29:C59)</f>
        <v>2147</v>
      </c>
      <c r="D9" s="495">
        <f t="shared" si="2"/>
        <v>848</v>
      </c>
      <c r="E9" s="495">
        <f t="shared" si="2"/>
        <v>32</v>
      </c>
      <c r="F9" s="495">
        <f t="shared" si="2"/>
        <v>1267</v>
      </c>
      <c r="G9" s="495">
        <f t="shared" si="2"/>
        <v>811</v>
      </c>
      <c r="H9" s="495">
        <f t="shared" si="2"/>
        <v>566</v>
      </c>
      <c r="I9" s="495">
        <f t="shared" si="2"/>
        <v>311</v>
      </c>
      <c r="J9" s="495">
        <f t="shared" si="2"/>
        <v>164</v>
      </c>
      <c r="K9" s="495">
        <f t="shared" si="2"/>
        <v>123</v>
      </c>
      <c r="L9" s="495">
        <f t="shared" si="2"/>
        <v>97</v>
      </c>
      <c r="M9" s="495">
        <f t="shared" si="2"/>
        <v>52</v>
      </c>
      <c r="N9" s="495">
        <f t="shared" si="2"/>
        <v>16</v>
      </c>
      <c r="O9" s="495">
        <f t="shared" si="2"/>
        <v>5</v>
      </c>
      <c r="P9" s="495">
        <f t="shared" si="2"/>
        <v>0</v>
      </c>
      <c r="Q9" s="495">
        <f t="shared" si="2"/>
        <v>2</v>
      </c>
      <c r="R9" s="495">
        <f t="shared" si="2"/>
        <v>40716</v>
      </c>
      <c r="S9" s="495">
        <f t="shared" si="2"/>
        <v>16042</v>
      </c>
      <c r="T9" s="495">
        <f t="shared" si="2"/>
        <v>24674</v>
      </c>
      <c r="U9" s="495">
        <f t="shared" si="2"/>
        <v>14750</v>
      </c>
      <c r="V9" s="495">
        <f t="shared" si="2"/>
        <v>23897</v>
      </c>
      <c r="W9" s="495">
        <f t="shared" si="2"/>
        <v>7508267</v>
      </c>
      <c r="X9" s="495">
        <f t="shared" si="2"/>
        <v>22691890</v>
      </c>
      <c r="Y9" s="495">
        <f t="shared" si="2"/>
        <v>121210</v>
      </c>
      <c r="Z9" s="495">
        <f t="shared" si="2"/>
        <v>39457306</v>
      </c>
      <c r="AA9" s="495">
        <f t="shared" si="2"/>
        <v>35047609</v>
      </c>
      <c r="AB9" s="495">
        <f t="shared" si="2"/>
        <v>4389306</v>
      </c>
      <c r="AC9" s="500">
        <f t="shared" si="2"/>
        <v>20391</v>
      </c>
    </row>
    <row r="10" spans="1:29" s="506" customFormat="1" ht="12" customHeight="1">
      <c r="A10" s="501"/>
      <c r="B10" s="502"/>
      <c r="C10" s="503"/>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5"/>
    </row>
    <row r="11" spans="1:29" s="506" customFormat="1" ht="12" customHeight="1">
      <c r="A11" s="501"/>
      <c r="B11" s="507" t="s">
        <v>1011</v>
      </c>
      <c r="C11" s="503">
        <f aca="true" t="shared" si="3" ref="C11:AC11">SUM(C16,C21:C23,C25:C27,C29:C35)</f>
        <v>3903</v>
      </c>
      <c r="D11" s="504">
        <f t="shared" si="3"/>
        <v>1486</v>
      </c>
      <c r="E11" s="504">
        <f t="shared" si="3"/>
        <v>31</v>
      </c>
      <c r="F11" s="504">
        <f t="shared" si="3"/>
        <v>2386</v>
      </c>
      <c r="G11" s="504">
        <f t="shared" si="3"/>
        <v>1737</v>
      </c>
      <c r="H11" s="504">
        <f t="shared" si="3"/>
        <v>1045</v>
      </c>
      <c r="I11" s="504">
        <f t="shared" si="3"/>
        <v>442</v>
      </c>
      <c r="J11" s="504">
        <f t="shared" si="3"/>
        <v>246</v>
      </c>
      <c r="K11" s="504">
        <f t="shared" si="3"/>
        <v>157</v>
      </c>
      <c r="L11" s="504">
        <f t="shared" si="3"/>
        <v>155</v>
      </c>
      <c r="M11" s="504">
        <f t="shared" si="3"/>
        <v>81</v>
      </c>
      <c r="N11" s="504">
        <f t="shared" si="3"/>
        <v>23</v>
      </c>
      <c r="O11" s="504">
        <f t="shared" si="3"/>
        <v>10</v>
      </c>
      <c r="P11" s="504">
        <f t="shared" si="3"/>
        <v>6</v>
      </c>
      <c r="Q11" s="504">
        <f t="shared" si="3"/>
        <v>1</v>
      </c>
      <c r="R11" s="504">
        <f t="shared" si="3"/>
        <v>65003</v>
      </c>
      <c r="S11" s="504">
        <f t="shared" si="3"/>
        <v>32469</v>
      </c>
      <c r="T11" s="504">
        <f t="shared" si="3"/>
        <v>32534</v>
      </c>
      <c r="U11" s="504">
        <f t="shared" si="3"/>
        <v>29876</v>
      </c>
      <c r="V11" s="504">
        <f t="shared" si="3"/>
        <v>31080</v>
      </c>
      <c r="W11" s="504">
        <f t="shared" si="3"/>
        <v>13819553</v>
      </c>
      <c r="X11" s="504">
        <f t="shared" si="3"/>
        <v>49777634</v>
      </c>
      <c r="Y11" s="504">
        <f t="shared" si="3"/>
        <v>946091</v>
      </c>
      <c r="Z11" s="504">
        <f t="shared" si="3"/>
        <v>85173665</v>
      </c>
      <c r="AA11" s="504">
        <f t="shared" si="3"/>
        <v>78378022</v>
      </c>
      <c r="AB11" s="504">
        <f t="shared" si="3"/>
        <v>6693791</v>
      </c>
      <c r="AC11" s="505">
        <f t="shared" si="3"/>
        <v>101852</v>
      </c>
    </row>
    <row r="12" spans="1:29" s="506" customFormat="1" ht="12" customHeight="1">
      <c r="A12" s="501"/>
      <c r="B12" s="507" t="s">
        <v>628</v>
      </c>
      <c r="C12" s="503">
        <f aca="true" t="shared" si="4" ref="C12:AC12">SUM(C20,C36:C42)</f>
        <v>455</v>
      </c>
      <c r="D12" s="504">
        <f t="shared" si="4"/>
        <v>193</v>
      </c>
      <c r="E12" s="504">
        <f t="shared" si="4"/>
        <v>7</v>
      </c>
      <c r="F12" s="504">
        <f t="shared" si="4"/>
        <v>255</v>
      </c>
      <c r="G12" s="504">
        <f t="shared" si="4"/>
        <v>154</v>
      </c>
      <c r="H12" s="504">
        <f t="shared" si="4"/>
        <v>116</v>
      </c>
      <c r="I12" s="504">
        <f t="shared" si="4"/>
        <v>68</v>
      </c>
      <c r="J12" s="504">
        <f t="shared" si="4"/>
        <v>39</v>
      </c>
      <c r="K12" s="504">
        <f t="shared" si="4"/>
        <v>31</v>
      </c>
      <c r="L12" s="504">
        <f t="shared" si="4"/>
        <v>27</v>
      </c>
      <c r="M12" s="504">
        <f t="shared" si="4"/>
        <v>13</v>
      </c>
      <c r="N12" s="504">
        <f t="shared" si="4"/>
        <v>5</v>
      </c>
      <c r="O12" s="504">
        <f t="shared" si="4"/>
        <v>0</v>
      </c>
      <c r="P12" s="504">
        <f t="shared" si="4"/>
        <v>2</v>
      </c>
      <c r="Q12" s="504">
        <f t="shared" si="4"/>
        <v>0</v>
      </c>
      <c r="R12" s="504">
        <f t="shared" si="4"/>
        <v>10418</v>
      </c>
      <c r="S12" s="504">
        <f t="shared" si="4"/>
        <v>3962</v>
      </c>
      <c r="T12" s="504">
        <f t="shared" si="4"/>
        <v>6456</v>
      </c>
      <c r="U12" s="504">
        <f t="shared" si="4"/>
        <v>3707</v>
      </c>
      <c r="V12" s="504">
        <f t="shared" si="4"/>
        <v>6337</v>
      </c>
      <c r="W12" s="504">
        <f t="shared" si="4"/>
        <v>1750618</v>
      </c>
      <c r="X12" s="504">
        <f t="shared" si="4"/>
        <v>4719028</v>
      </c>
      <c r="Y12" s="504">
        <f t="shared" si="4"/>
        <v>17859</v>
      </c>
      <c r="Z12" s="504">
        <f t="shared" si="4"/>
        <v>7800829</v>
      </c>
      <c r="AA12" s="504">
        <f t="shared" si="4"/>
        <v>6159731</v>
      </c>
      <c r="AB12" s="504">
        <f t="shared" si="4"/>
        <v>1638221</v>
      </c>
      <c r="AC12" s="505">
        <f t="shared" si="4"/>
        <v>2877</v>
      </c>
    </row>
    <row r="13" spans="1:29" s="506" customFormat="1" ht="12" customHeight="1">
      <c r="A13" s="501"/>
      <c r="B13" s="507" t="s">
        <v>630</v>
      </c>
      <c r="C13" s="503">
        <f aca="true" t="shared" si="5" ref="C13:AC13">SUM(C17,C24,C28,C43:C47)</f>
        <v>1928</v>
      </c>
      <c r="D13" s="504">
        <f t="shared" si="5"/>
        <v>847</v>
      </c>
      <c r="E13" s="504">
        <f t="shared" si="5"/>
        <v>9</v>
      </c>
      <c r="F13" s="504">
        <f t="shared" si="5"/>
        <v>1072</v>
      </c>
      <c r="G13" s="504">
        <f t="shared" si="5"/>
        <v>664</v>
      </c>
      <c r="H13" s="504">
        <f t="shared" si="5"/>
        <v>582</v>
      </c>
      <c r="I13" s="504">
        <f t="shared" si="5"/>
        <v>286</v>
      </c>
      <c r="J13" s="504">
        <f t="shared" si="5"/>
        <v>144</v>
      </c>
      <c r="K13" s="504">
        <f t="shared" si="5"/>
        <v>100</v>
      </c>
      <c r="L13" s="504">
        <f t="shared" si="5"/>
        <v>83</v>
      </c>
      <c r="M13" s="504">
        <f t="shared" si="5"/>
        <v>41</v>
      </c>
      <c r="N13" s="504">
        <f t="shared" si="5"/>
        <v>17</v>
      </c>
      <c r="O13" s="504">
        <f t="shared" si="5"/>
        <v>5</v>
      </c>
      <c r="P13" s="504">
        <f t="shared" si="5"/>
        <v>4</v>
      </c>
      <c r="Q13" s="504">
        <f t="shared" si="5"/>
        <v>2</v>
      </c>
      <c r="R13" s="504">
        <f t="shared" si="5"/>
        <v>39743</v>
      </c>
      <c r="S13" s="504">
        <f t="shared" si="5"/>
        <v>19875</v>
      </c>
      <c r="T13" s="504">
        <f t="shared" si="5"/>
        <v>19868</v>
      </c>
      <c r="U13" s="504">
        <f t="shared" si="5"/>
        <v>18714</v>
      </c>
      <c r="V13" s="504">
        <f t="shared" si="5"/>
        <v>19209</v>
      </c>
      <c r="W13" s="504">
        <f t="shared" si="5"/>
        <v>8723960</v>
      </c>
      <c r="X13" s="504">
        <f t="shared" si="5"/>
        <v>34111261</v>
      </c>
      <c r="Y13" s="504">
        <f t="shared" si="5"/>
        <v>141717</v>
      </c>
      <c r="Z13" s="504">
        <f t="shared" si="5"/>
        <v>54442980</v>
      </c>
      <c r="AA13" s="504">
        <f t="shared" si="5"/>
        <v>49692612</v>
      </c>
      <c r="AB13" s="504">
        <f t="shared" si="5"/>
        <v>4681894</v>
      </c>
      <c r="AC13" s="505">
        <f t="shared" si="5"/>
        <v>68474</v>
      </c>
    </row>
    <row r="14" spans="1:29" s="506" customFormat="1" ht="12" customHeight="1">
      <c r="A14" s="501"/>
      <c r="B14" s="507" t="s">
        <v>632</v>
      </c>
      <c r="C14" s="503">
        <f aca="true" t="shared" si="6" ref="C14:AC14">SUM(C18:C19,C48:C59)</f>
        <v>1674</v>
      </c>
      <c r="D14" s="504">
        <f t="shared" si="6"/>
        <v>770</v>
      </c>
      <c r="E14" s="504">
        <f t="shared" si="6"/>
        <v>30</v>
      </c>
      <c r="F14" s="504">
        <f t="shared" si="6"/>
        <v>874</v>
      </c>
      <c r="G14" s="504">
        <f t="shared" si="6"/>
        <v>562</v>
      </c>
      <c r="H14" s="504">
        <f t="shared" si="6"/>
        <v>455</v>
      </c>
      <c r="I14" s="504">
        <f t="shared" si="6"/>
        <v>262</v>
      </c>
      <c r="J14" s="504">
        <f t="shared" si="6"/>
        <v>146</v>
      </c>
      <c r="K14" s="504">
        <f t="shared" si="6"/>
        <v>103</v>
      </c>
      <c r="L14" s="504">
        <f t="shared" si="6"/>
        <v>90</v>
      </c>
      <c r="M14" s="504">
        <f t="shared" si="6"/>
        <v>34</v>
      </c>
      <c r="N14" s="504">
        <f t="shared" si="6"/>
        <v>11</v>
      </c>
      <c r="O14" s="504">
        <f t="shared" si="6"/>
        <v>7</v>
      </c>
      <c r="P14" s="504">
        <f t="shared" si="6"/>
        <v>3</v>
      </c>
      <c r="Q14" s="504">
        <f t="shared" si="6"/>
        <v>1</v>
      </c>
      <c r="R14" s="504">
        <f t="shared" si="6"/>
        <v>34174</v>
      </c>
      <c r="S14" s="504">
        <f t="shared" si="6"/>
        <v>14630</v>
      </c>
      <c r="T14" s="504">
        <f t="shared" si="6"/>
        <v>19544</v>
      </c>
      <c r="U14" s="504">
        <f t="shared" si="6"/>
        <v>13730</v>
      </c>
      <c r="V14" s="504">
        <f t="shared" si="6"/>
        <v>19031</v>
      </c>
      <c r="W14" s="504">
        <f t="shared" si="6"/>
        <v>6536645</v>
      </c>
      <c r="X14" s="504">
        <f t="shared" si="6"/>
        <v>24299757</v>
      </c>
      <c r="Y14" s="504">
        <f t="shared" si="6"/>
        <v>416737</v>
      </c>
      <c r="Z14" s="504">
        <f t="shared" si="6"/>
        <v>41108302</v>
      </c>
      <c r="AA14" s="504">
        <f t="shared" si="6"/>
        <v>37663513</v>
      </c>
      <c r="AB14" s="504">
        <f t="shared" si="6"/>
        <v>3386990</v>
      </c>
      <c r="AC14" s="505">
        <f t="shared" si="6"/>
        <v>57799</v>
      </c>
    </row>
    <row r="15" spans="2:29" ht="12" customHeight="1">
      <c r="B15" s="508"/>
      <c r="C15" s="509"/>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1"/>
    </row>
    <row r="16" spans="2:29" ht="12" customHeight="1">
      <c r="B16" s="512" t="s">
        <v>1012</v>
      </c>
      <c r="C16" s="513">
        <f aca="true" t="shared" si="7" ref="C16:C59">SUM(D16:F16)</f>
        <v>1488</v>
      </c>
      <c r="D16" s="514">
        <v>630</v>
      </c>
      <c r="E16" s="514">
        <v>10</v>
      </c>
      <c r="F16" s="514">
        <v>848</v>
      </c>
      <c r="G16" s="514">
        <v>653</v>
      </c>
      <c r="H16" s="514">
        <v>427</v>
      </c>
      <c r="I16" s="514">
        <v>169</v>
      </c>
      <c r="J16" s="514">
        <v>84</v>
      </c>
      <c r="K16" s="514">
        <v>58</v>
      </c>
      <c r="L16" s="514">
        <v>54</v>
      </c>
      <c r="M16" s="514">
        <v>30</v>
      </c>
      <c r="N16" s="514">
        <v>9</v>
      </c>
      <c r="O16" s="514">
        <v>3</v>
      </c>
      <c r="P16" s="514">
        <v>0</v>
      </c>
      <c r="Q16" s="514">
        <v>1</v>
      </c>
      <c r="R16" s="514">
        <f aca="true" t="shared" si="8" ref="R16:R26">SUM(S16:T16)</f>
        <v>22822</v>
      </c>
      <c r="S16" s="514">
        <v>13336</v>
      </c>
      <c r="T16" s="514">
        <v>9486</v>
      </c>
      <c r="U16" s="514">
        <v>12391</v>
      </c>
      <c r="V16" s="514">
        <v>9042</v>
      </c>
      <c r="W16" s="514">
        <v>5447160</v>
      </c>
      <c r="X16" s="514">
        <v>16067272</v>
      </c>
      <c r="Y16" s="514">
        <v>808513</v>
      </c>
      <c r="Z16" s="514">
        <f aca="true" t="shared" si="9" ref="Z16:Z59">SUM(AA16:AC16)</f>
        <v>30044828</v>
      </c>
      <c r="AA16" s="514">
        <v>28090869</v>
      </c>
      <c r="AB16" s="514">
        <v>1890804</v>
      </c>
      <c r="AC16" s="515">
        <v>63155</v>
      </c>
    </row>
    <row r="17" spans="2:29" ht="12" customHeight="1">
      <c r="B17" s="512" t="s">
        <v>636</v>
      </c>
      <c r="C17" s="513">
        <f t="shared" si="7"/>
        <v>841</v>
      </c>
      <c r="D17" s="91">
        <v>381</v>
      </c>
      <c r="E17" s="91">
        <v>4</v>
      </c>
      <c r="F17" s="91">
        <v>456</v>
      </c>
      <c r="G17" s="91">
        <v>297</v>
      </c>
      <c r="H17" s="91">
        <v>264</v>
      </c>
      <c r="I17" s="91">
        <v>114</v>
      </c>
      <c r="J17" s="91">
        <v>65</v>
      </c>
      <c r="K17" s="514">
        <v>39</v>
      </c>
      <c r="L17" s="91">
        <v>38</v>
      </c>
      <c r="M17" s="91">
        <v>12</v>
      </c>
      <c r="N17" s="91">
        <v>6</v>
      </c>
      <c r="O17" s="91">
        <v>3</v>
      </c>
      <c r="P17" s="91">
        <v>3</v>
      </c>
      <c r="Q17" s="91">
        <v>0</v>
      </c>
      <c r="R17" s="514">
        <f t="shared" si="8"/>
        <v>16377</v>
      </c>
      <c r="S17" s="91">
        <v>8790</v>
      </c>
      <c r="T17" s="91">
        <v>7587</v>
      </c>
      <c r="U17" s="91">
        <v>8305</v>
      </c>
      <c r="V17" s="91">
        <v>7291</v>
      </c>
      <c r="W17" s="91">
        <v>3577477</v>
      </c>
      <c r="X17" s="91">
        <v>20120479</v>
      </c>
      <c r="Y17" s="91">
        <v>60778</v>
      </c>
      <c r="Z17" s="514">
        <f t="shared" si="9"/>
        <v>27907047</v>
      </c>
      <c r="AA17" s="91">
        <v>25773107</v>
      </c>
      <c r="AB17" s="91">
        <v>2073174</v>
      </c>
      <c r="AC17" s="92">
        <v>60766</v>
      </c>
    </row>
    <row r="18" spans="2:29" ht="12" customHeight="1">
      <c r="B18" s="512" t="s">
        <v>638</v>
      </c>
      <c r="C18" s="513">
        <f t="shared" si="7"/>
        <v>534</v>
      </c>
      <c r="D18" s="91">
        <v>245</v>
      </c>
      <c r="E18" s="91">
        <v>4</v>
      </c>
      <c r="F18" s="91">
        <v>285</v>
      </c>
      <c r="G18" s="91">
        <v>187</v>
      </c>
      <c r="H18" s="91">
        <v>148</v>
      </c>
      <c r="I18" s="91">
        <v>84</v>
      </c>
      <c r="J18" s="91">
        <v>40</v>
      </c>
      <c r="K18" s="514">
        <v>30</v>
      </c>
      <c r="L18" s="91">
        <v>22</v>
      </c>
      <c r="M18" s="91">
        <v>12</v>
      </c>
      <c r="N18" s="91">
        <v>6</v>
      </c>
      <c r="O18" s="91">
        <v>3</v>
      </c>
      <c r="P18" s="91">
        <v>1</v>
      </c>
      <c r="Q18" s="91">
        <v>1</v>
      </c>
      <c r="R18" s="514">
        <f t="shared" si="8"/>
        <v>11812</v>
      </c>
      <c r="S18" s="91">
        <v>5588</v>
      </c>
      <c r="T18" s="91">
        <v>6224</v>
      </c>
      <c r="U18" s="91">
        <v>5284</v>
      </c>
      <c r="V18" s="91">
        <v>6046</v>
      </c>
      <c r="W18" s="91">
        <v>2451607</v>
      </c>
      <c r="X18" s="91">
        <v>6352639</v>
      </c>
      <c r="Y18" s="91">
        <v>41969</v>
      </c>
      <c r="Z18" s="514">
        <f t="shared" si="9"/>
        <v>12055249</v>
      </c>
      <c r="AA18" s="91">
        <v>10747408</v>
      </c>
      <c r="AB18" s="91">
        <v>1301502</v>
      </c>
      <c r="AC18" s="92">
        <v>6339</v>
      </c>
    </row>
    <row r="19" spans="2:29" ht="12" customHeight="1">
      <c r="B19" s="512" t="s">
        <v>640</v>
      </c>
      <c r="C19" s="513">
        <f t="shared" si="7"/>
        <v>503</v>
      </c>
      <c r="D19" s="91">
        <v>254</v>
      </c>
      <c r="E19" s="91">
        <v>8</v>
      </c>
      <c r="F19" s="91">
        <v>241</v>
      </c>
      <c r="G19" s="91">
        <v>168</v>
      </c>
      <c r="H19" s="91">
        <v>128</v>
      </c>
      <c r="I19" s="91">
        <v>87</v>
      </c>
      <c r="J19" s="91">
        <v>44</v>
      </c>
      <c r="K19" s="514">
        <v>29</v>
      </c>
      <c r="L19" s="91">
        <v>30</v>
      </c>
      <c r="M19" s="91">
        <v>12</v>
      </c>
      <c r="N19" s="91">
        <v>2</v>
      </c>
      <c r="O19" s="91">
        <v>1</v>
      </c>
      <c r="P19" s="91">
        <v>2</v>
      </c>
      <c r="Q19" s="91">
        <v>0</v>
      </c>
      <c r="R19" s="514">
        <f t="shared" si="8"/>
        <v>10526</v>
      </c>
      <c r="S19" s="91">
        <v>5110</v>
      </c>
      <c r="T19" s="91">
        <v>5416</v>
      </c>
      <c r="U19" s="91">
        <v>4862</v>
      </c>
      <c r="V19" s="91">
        <v>5293</v>
      </c>
      <c r="W19" s="91">
        <v>2160897</v>
      </c>
      <c r="X19" s="91">
        <v>11529034</v>
      </c>
      <c r="Y19" s="91">
        <v>339008</v>
      </c>
      <c r="Z19" s="514">
        <f t="shared" si="9"/>
        <v>18556050</v>
      </c>
      <c r="AA19" s="91">
        <v>17621837</v>
      </c>
      <c r="AB19" s="91">
        <v>886133</v>
      </c>
      <c r="AC19" s="92">
        <v>48080</v>
      </c>
    </row>
    <row r="20" spans="2:29" ht="12" customHeight="1">
      <c r="B20" s="512" t="s">
        <v>642</v>
      </c>
      <c r="C20" s="513">
        <f t="shared" si="7"/>
        <v>196</v>
      </c>
      <c r="D20" s="91">
        <v>89</v>
      </c>
      <c r="E20" s="91">
        <v>3</v>
      </c>
      <c r="F20" s="91">
        <v>104</v>
      </c>
      <c r="G20" s="91">
        <v>74</v>
      </c>
      <c r="H20" s="91">
        <v>43</v>
      </c>
      <c r="I20" s="91">
        <v>25</v>
      </c>
      <c r="J20" s="91">
        <v>21</v>
      </c>
      <c r="K20" s="514">
        <v>10</v>
      </c>
      <c r="L20" s="91">
        <v>15</v>
      </c>
      <c r="M20" s="91">
        <v>4</v>
      </c>
      <c r="N20" s="91">
        <v>2</v>
      </c>
      <c r="O20" s="91">
        <v>0</v>
      </c>
      <c r="P20" s="91">
        <v>2</v>
      </c>
      <c r="Q20" s="91">
        <v>0</v>
      </c>
      <c r="R20" s="514">
        <f t="shared" si="8"/>
        <v>4991</v>
      </c>
      <c r="S20" s="91">
        <v>2230</v>
      </c>
      <c r="T20" s="91">
        <v>2761</v>
      </c>
      <c r="U20" s="91">
        <v>2128</v>
      </c>
      <c r="V20" s="91">
        <v>2705</v>
      </c>
      <c r="W20" s="91">
        <v>938271</v>
      </c>
      <c r="X20" s="91">
        <v>3159965</v>
      </c>
      <c r="Y20" s="91">
        <v>11659</v>
      </c>
      <c r="Z20" s="514">
        <f t="shared" si="9"/>
        <v>4745989</v>
      </c>
      <c r="AA20" s="91">
        <v>3758982</v>
      </c>
      <c r="AB20" s="91">
        <v>984707</v>
      </c>
      <c r="AC20" s="92">
        <v>2300</v>
      </c>
    </row>
    <row r="21" spans="2:29" ht="12" customHeight="1">
      <c r="B21" s="512" t="s">
        <v>644</v>
      </c>
      <c r="C21" s="513">
        <f t="shared" si="7"/>
        <v>349</v>
      </c>
      <c r="D21" s="91">
        <v>122</v>
      </c>
      <c r="E21" s="91">
        <v>2</v>
      </c>
      <c r="F21" s="91">
        <v>225</v>
      </c>
      <c r="G21" s="91">
        <v>158</v>
      </c>
      <c r="H21" s="91">
        <v>83</v>
      </c>
      <c r="I21" s="91">
        <v>42</v>
      </c>
      <c r="J21" s="91">
        <v>25</v>
      </c>
      <c r="K21" s="514">
        <v>16</v>
      </c>
      <c r="L21" s="91">
        <v>14</v>
      </c>
      <c r="M21" s="91">
        <v>8</v>
      </c>
      <c r="N21" s="91">
        <v>1</v>
      </c>
      <c r="O21" s="91">
        <v>1</v>
      </c>
      <c r="P21" s="91">
        <v>1</v>
      </c>
      <c r="Q21" s="91">
        <v>0</v>
      </c>
      <c r="R21" s="514">
        <f t="shared" si="8"/>
        <v>5977</v>
      </c>
      <c r="S21" s="91">
        <v>2410</v>
      </c>
      <c r="T21" s="91">
        <v>3567</v>
      </c>
      <c r="U21" s="91">
        <v>2188</v>
      </c>
      <c r="V21" s="91">
        <v>3421</v>
      </c>
      <c r="W21" s="91">
        <v>1108772</v>
      </c>
      <c r="X21" s="91">
        <v>4606310</v>
      </c>
      <c r="Y21" s="91">
        <v>52401</v>
      </c>
      <c r="Z21" s="514">
        <f t="shared" si="9"/>
        <v>7216951</v>
      </c>
      <c r="AA21" s="91">
        <v>6633706</v>
      </c>
      <c r="AB21" s="91">
        <v>581505</v>
      </c>
      <c r="AC21" s="92">
        <v>1740</v>
      </c>
    </row>
    <row r="22" spans="2:29" ht="12" customHeight="1">
      <c r="B22" s="512" t="s">
        <v>646</v>
      </c>
      <c r="C22" s="513">
        <f t="shared" si="7"/>
        <v>262</v>
      </c>
      <c r="D22" s="91">
        <v>114</v>
      </c>
      <c r="E22" s="91">
        <v>5</v>
      </c>
      <c r="F22" s="91">
        <v>143</v>
      </c>
      <c r="G22" s="91">
        <v>96</v>
      </c>
      <c r="H22" s="91">
        <v>77</v>
      </c>
      <c r="I22" s="91">
        <v>38</v>
      </c>
      <c r="J22" s="91">
        <v>23</v>
      </c>
      <c r="K22" s="514">
        <v>8</v>
      </c>
      <c r="L22" s="91">
        <v>15</v>
      </c>
      <c r="M22" s="91">
        <v>3</v>
      </c>
      <c r="N22" s="91">
        <v>2</v>
      </c>
      <c r="O22" s="91">
        <v>0</v>
      </c>
      <c r="P22" s="91">
        <v>0</v>
      </c>
      <c r="Q22" s="91">
        <v>0</v>
      </c>
      <c r="R22" s="514">
        <f t="shared" si="8"/>
        <v>4009</v>
      </c>
      <c r="S22" s="91">
        <v>1848</v>
      </c>
      <c r="T22" s="91">
        <v>2161</v>
      </c>
      <c r="U22" s="91">
        <v>1688</v>
      </c>
      <c r="V22" s="91">
        <v>2071</v>
      </c>
      <c r="W22" s="91">
        <v>789276</v>
      </c>
      <c r="X22" s="91">
        <v>2927394</v>
      </c>
      <c r="Y22" s="91">
        <v>2306</v>
      </c>
      <c r="Z22" s="514">
        <f t="shared" si="9"/>
        <v>4830594</v>
      </c>
      <c r="AA22" s="91">
        <v>4419292</v>
      </c>
      <c r="AB22" s="91">
        <v>406778</v>
      </c>
      <c r="AC22" s="92">
        <v>4524</v>
      </c>
    </row>
    <row r="23" spans="2:29" ht="12" customHeight="1">
      <c r="B23" s="512" t="s">
        <v>647</v>
      </c>
      <c r="C23" s="513">
        <f t="shared" si="7"/>
        <v>302</v>
      </c>
      <c r="D23" s="91">
        <v>76</v>
      </c>
      <c r="E23" s="91">
        <v>1</v>
      </c>
      <c r="F23" s="91">
        <v>225</v>
      </c>
      <c r="G23" s="91">
        <v>152</v>
      </c>
      <c r="H23" s="91">
        <v>76</v>
      </c>
      <c r="I23" s="91">
        <v>28</v>
      </c>
      <c r="J23" s="91">
        <v>21</v>
      </c>
      <c r="K23" s="91">
        <v>6</v>
      </c>
      <c r="L23" s="91">
        <v>10</v>
      </c>
      <c r="M23" s="91">
        <v>7</v>
      </c>
      <c r="N23" s="91">
        <v>2</v>
      </c>
      <c r="O23" s="91">
        <v>0</v>
      </c>
      <c r="P23" s="91">
        <v>0</v>
      </c>
      <c r="Q23" s="91">
        <v>0</v>
      </c>
      <c r="R23" s="514">
        <f t="shared" si="8"/>
        <v>4002</v>
      </c>
      <c r="S23" s="91">
        <v>1689</v>
      </c>
      <c r="T23" s="91">
        <v>2313</v>
      </c>
      <c r="U23" s="91">
        <v>1431</v>
      </c>
      <c r="V23" s="91">
        <v>2158</v>
      </c>
      <c r="W23" s="91">
        <v>731915</v>
      </c>
      <c r="X23" s="91">
        <v>1886502</v>
      </c>
      <c r="Y23" s="91">
        <v>6310</v>
      </c>
      <c r="Z23" s="514">
        <f t="shared" si="9"/>
        <v>3575210</v>
      </c>
      <c r="AA23" s="91">
        <v>2894077</v>
      </c>
      <c r="AB23" s="91">
        <v>680304</v>
      </c>
      <c r="AC23" s="92">
        <v>829</v>
      </c>
    </row>
    <row r="24" spans="2:29" ht="12" customHeight="1">
      <c r="B24" s="512" t="s">
        <v>650</v>
      </c>
      <c r="C24" s="513">
        <f t="shared" si="7"/>
        <v>295</v>
      </c>
      <c r="D24" s="91">
        <v>116</v>
      </c>
      <c r="E24" s="91">
        <v>0</v>
      </c>
      <c r="F24" s="91">
        <v>179</v>
      </c>
      <c r="G24" s="91">
        <v>107</v>
      </c>
      <c r="H24" s="91">
        <v>95</v>
      </c>
      <c r="I24" s="91">
        <v>29</v>
      </c>
      <c r="J24" s="91">
        <v>21</v>
      </c>
      <c r="K24" s="91">
        <v>19</v>
      </c>
      <c r="L24" s="91">
        <v>11</v>
      </c>
      <c r="M24" s="91">
        <v>8</v>
      </c>
      <c r="N24" s="91">
        <v>3</v>
      </c>
      <c r="O24" s="91">
        <v>1</v>
      </c>
      <c r="P24" s="91">
        <v>1</v>
      </c>
      <c r="Q24" s="91">
        <v>0</v>
      </c>
      <c r="R24" s="514">
        <f t="shared" si="8"/>
        <v>6497</v>
      </c>
      <c r="S24" s="91">
        <v>3067</v>
      </c>
      <c r="T24" s="91">
        <v>3430</v>
      </c>
      <c r="U24" s="91">
        <v>2855</v>
      </c>
      <c r="V24" s="91">
        <v>3322</v>
      </c>
      <c r="W24" s="91">
        <v>1530026</v>
      </c>
      <c r="X24" s="91">
        <v>3552340</v>
      </c>
      <c r="Y24" s="91">
        <v>6569</v>
      </c>
      <c r="Z24" s="514">
        <f t="shared" si="9"/>
        <v>7333052</v>
      </c>
      <c r="AA24" s="91">
        <v>6690320</v>
      </c>
      <c r="AB24" s="91">
        <v>641794</v>
      </c>
      <c r="AC24" s="92">
        <v>938</v>
      </c>
    </row>
    <row r="25" spans="2:29" ht="12" customHeight="1">
      <c r="B25" s="512" t="s">
        <v>652</v>
      </c>
      <c r="C25" s="513">
        <f t="shared" si="7"/>
        <v>327</v>
      </c>
      <c r="D25" s="91">
        <v>141</v>
      </c>
      <c r="E25" s="91">
        <v>2</v>
      </c>
      <c r="F25" s="91">
        <v>184</v>
      </c>
      <c r="G25" s="91">
        <v>134</v>
      </c>
      <c r="H25" s="91">
        <v>95</v>
      </c>
      <c r="I25" s="91">
        <v>37</v>
      </c>
      <c r="J25" s="91">
        <v>15</v>
      </c>
      <c r="K25" s="91">
        <v>13</v>
      </c>
      <c r="L25" s="91">
        <v>18</v>
      </c>
      <c r="M25" s="91">
        <v>8</v>
      </c>
      <c r="N25" s="91">
        <v>2</v>
      </c>
      <c r="O25" s="91">
        <v>2</v>
      </c>
      <c r="P25" s="91">
        <v>3</v>
      </c>
      <c r="Q25" s="91">
        <v>0</v>
      </c>
      <c r="R25" s="514">
        <f t="shared" si="8"/>
        <v>7953</v>
      </c>
      <c r="S25" s="91">
        <v>4279</v>
      </c>
      <c r="T25" s="91">
        <v>3674</v>
      </c>
      <c r="U25" s="91">
        <v>4067</v>
      </c>
      <c r="V25" s="91">
        <v>3556</v>
      </c>
      <c r="W25" s="91">
        <v>1872283</v>
      </c>
      <c r="X25" s="91">
        <v>8967557</v>
      </c>
      <c r="Y25" s="91">
        <v>49212</v>
      </c>
      <c r="Z25" s="514">
        <f t="shared" si="9"/>
        <v>14292981</v>
      </c>
      <c r="AA25" s="91">
        <v>13857559</v>
      </c>
      <c r="AB25" s="91">
        <v>434194</v>
      </c>
      <c r="AC25" s="92">
        <v>1228</v>
      </c>
    </row>
    <row r="26" spans="2:29" ht="12" customHeight="1">
      <c r="B26" s="512" t="s">
        <v>654</v>
      </c>
      <c r="C26" s="513">
        <f t="shared" si="7"/>
        <v>273</v>
      </c>
      <c r="D26" s="91">
        <v>105</v>
      </c>
      <c r="E26" s="91">
        <v>4</v>
      </c>
      <c r="F26" s="91">
        <v>164</v>
      </c>
      <c r="G26" s="91">
        <v>120</v>
      </c>
      <c r="H26" s="91">
        <v>66</v>
      </c>
      <c r="I26" s="91">
        <v>28</v>
      </c>
      <c r="J26" s="91">
        <v>20</v>
      </c>
      <c r="K26" s="91">
        <v>14</v>
      </c>
      <c r="L26" s="91">
        <v>15</v>
      </c>
      <c r="M26" s="91">
        <v>3</v>
      </c>
      <c r="N26" s="91">
        <v>3</v>
      </c>
      <c r="O26" s="91">
        <v>3</v>
      </c>
      <c r="P26" s="91">
        <v>1</v>
      </c>
      <c r="Q26" s="91">
        <v>0</v>
      </c>
      <c r="R26" s="514">
        <f t="shared" si="8"/>
        <v>6492</v>
      </c>
      <c r="S26" s="91">
        <v>3451</v>
      </c>
      <c r="T26" s="91">
        <v>3041</v>
      </c>
      <c r="U26" s="91">
        <v>3274</v>
      </c>
      <c r="V26" s="91">
        <v>2936</v>
      </c>
      <c r="W26" s="91">
        <v>1430407</v>
      </c>
      <c r="X26" s="91">
        <v>7121928</v>
      </c>
      <c r="Y26" s="91">
        <v>16764</v>
      </c>
      <c r="Z26" s="514">
        <f t="shared" si="9"/>
        <v>11345513</v>
      </c>
      <c r="AA26" s="91">
        <v>10526128</v>
      </c>
      <c r="AB26" s="91">
        <v>799161</v>
      </c>
      <c r="AC26" s="92">
        <v>20224</v>
      </c>
    </row>
    <row r="27" spans="1:29" s="517" customFormat="1" ht="12" customHeight="1">
      <c r="A27" s="516"/>
      <c r="B27" s="512" t="s">
        <v>656</v>
      </c>
      <c r="C27" s="513">
        <f t="shared" si="7"/>
        <v>136</v>
      </c>
      <c r="D27" s="91">
        <v>52</v>
      </c>
      <c r="E27" s="91">
        <v>1</v>
      </c>
      <c r="F27" s="91">
        <v>83</v>
      </c>
      <c r="G27" s="91">
        <v>52</v>
      </c>
      <c r="H27" s="91">
        <v>33</v>
      </c>
      <c r="I27" s="91">
        <v>16</v>
      </c>
      <c r="J27" s="91">
        <v>10</v>
      </c>
      <c r="K27" s="91">
        <v>12</v>
      </c>
      <c r="L27" s="91">
        <v>8</v>
      </c>
      <c r="M27" s="91">
        <v>4</v>
      </c>
      <c r="N27" s="91">
        <v>0</v>
      </c>
      <c r="O27" s="91">
        <v>0</v>
      </c>
      <c r="P27" s="91">
        <v>1</v>
      </c>
      <c r="Q27" s="91">
        <v>0</v>
      </c>
      <c r="R27" s="514">
        <v>2787</v>
      </c>
      <c r="S27" s="91">
        <v>1141</v>
      </c>
      <c r="T27" s="91">
        <v>1646</v>
      </c>
      <c r="U27" s="91">
        <v>1055</v>
      </c>
      <c r="V27" s="91">
        <v>1598</v>
      </c>
      <c r="W27" s="91">
        <v>499108</v>
      </c>
      <c r="X27" s="91">
        <v>1920888</v>
      </c>
      <c r="Y27" s="91">
        <v>0</v>
      </c>
      <c r="Z27" s="514">
        <f t="shared" si="9"/>
        <v>3319245</v>
      </c>
      <c r="AA27" s="91">
        <v>2561623</v>
      </c>
      <c r="AB27" s="91">
        <v>757567</v>
      </c>
      <c r="AC27" s="92">
        <v>55</v>
      </c>
    </row>
    <row r="28" spans="2:29" ht="12" customHeight="1">
      <c r="B28" s="512" t="s">
        <v>658</v>
      </c>
      <c r="C28" s="513">
        <f t="shared" si="7"/>
        <v>307</v>
      </c>
      <c r="D28" s="91">
        <v>123</v>
      </c>
      <c r="E28" s="91">
        <v>1</v>
      </c>
      <c r="F28" s="91">
        <v>183</v>
      </c>
      <c r="G28" s="91">
        <v>108</v>
      </c>
      <c r="H28" s="91">
        <v>97</v>
      </c>
      <c r="I28" s="91">
        <v>50</v>
      </c>
      <c r="J28" s="91">
        <v>22</v>
      </c>
      <c r="K28" s="91">
        <v>14</v>
      </c>
      <c r="L28" s="91">
        <v>8</v>
      </c>
      <c r="M28" s="91">
        <v>6</v>
      </c>
      <c r="N28" s="91">
        <v>2</v>
      </c>
      <c r="O28" s="91">
        <v>0</v>
      </c>
      <c r="P28" s="91">
        <v>0</v>
      </c>
      <c r="Q28" s="91">
        <v>0</v>
      </c>
      <c r="R28" s="514">
        <f aca="true" t="shared" si="10" ref="R28:R59">SUM(S28:T28)</f>
        <v>4377</v>
      </c>
      <c r="S28" s="91">
        <v>1955</v>
      </c>
      <c r="T28" s="91">
        <v>2422</v>
      </c>
      <c r="U28" s="91">
        <v>1749</v>
      </c>
      <c r="V28" s="91">
        <v>2321</v>
      </c>
      <c r="W28" s="91">
        <v>785310</v>
      </c>
      <c r="X28" s="91">
        <v>2003482</v>
      </c>
      <c r="Y28" s="91">
        <v>5705</v>
      </c>
      <c r="Z28" s="514">
        <f t="shared" si="9"/>
        <v>3845761</v>
      </c>
      <c r="AA28" s="91">
        <v>3271361</v>
      </c>
      <c r="AB28" s="91">
        <v>573967</v>
      </c>
      <c r="AC28" s="92">
        <v>433</v>
      </c>
    </row>
    <row r="29" spans="2:29" ht="12" customHeight="1">
      <c r="B29" s="512" t="s">
        <v>660</v>
      </c>
      <c r="C29" s="513">
        <f t="shared" si="7"/>
        <v>183</v>
      </c>
      <c r="D29" s="91">
        <v>59</v>
      </c>
      <c r="E29" s="91">
        <v>0</v>
      </c>
      <c r="F29" s="91">
        <v>124</v>
      </c>
      <c r="G29" s="91">
        <v>100</v>
      </c>
      <c r="H29" s="91">
        <v>36</v>
      </c>
      <c r="I29" s="91">
        <v>14</v>
      </c>
      <c r="J29" s="91">
        <v>17</v>
      </c>
      <c r="K29" s="91">
        <v>6</v>
      </c>
      <c r="L29" s="91">
        <v>5</v>
      </c>
      <c r="M29" s="91">
        <v>4</v>
      </c>
      <c r="N29" s="91">
        <v>1</v>
      </c>
      <c r="O29" s="91">
        <v>0</v>
      </c>
      <c r="P29" s="91">
        <v>0</v>
      </c>
      <c r="Q29" s="91">
        <v>0</v>
      </c>
      <c r="R29" s="514">
        <f t="shared" si="10"/>
        <v>2417</v>
      </c>
      <c r="S29" s="91">
        <v>956</v>
      </c>
      <c r="T29" s="91">
        <v>1461</v>
      </c>
      <c r="U29" s="91">
        <v>820</v>
      </c>
      <c r="V29" s="91">
        <v>1366</v>
      </c>
      <c r="W29" s="91">
        <v>467869</v>
      </c>
      <c r="X29" s="91">
        <v>1347290</v>
      </c>
      <c r="Y29" s="91">
        <v>2512</v>
      </c>
      <c r="Z29" s="514">
        <f t="shared" si="9"/>
        <v>2549566</v>
      </c>
      <c r="AA29" s="91">
        <v>2213951</v>
      </c>
      <c r="AB29" s="91">
        <v>335409</v>
      </c>
      <c r="AC29" s="92">
        <v>206</v>
      </c>
    </row>
    <row r="30" spans="2:29" ht="12" customHeight="1">
      <c r="B30" s="512" t="s">
        <v>662</v>
      </c>
      <c r="C30" s="513">
        <f t="shared" si="7"/>
        <v>100</v>
      </c>
      <c r="D30" s="91">
        <v>19</v>
      </c>
      <c r="E30" s="91">
        <v>0</v>
      </c>
      <c r="F30" s="91">
        <v>81</v>
      </c>
      <c r="G30" s="91">
        <v>61</v>
      </c>
      <c r="H30" s="91">
        <v>26</v>
      </c>
      <c r="I30" s="91">
        <v>8</v>
      </c>
      <c r="J30" s="91">
        <v>1</v>
      </c>
      <c r="K30" s="91">
        <v>3</v>
      </c>
      <c r="L30" s="91">
        <v>0</v>
      </c>
      <c r="M30" s="91">
        <v>0</v>
      </c>
      <c r="N30" s="91">
        <v>1</v>
      </c>
      <c r="O30" s="91">
        <v>0</v>
      </c>
      <c r="P30" s="91">
        <v>0</v>
      </c>
      <c r="Q30" s="91">
        <v>0</v>
      </c>
      <c r="R30" s="514">
        <f t="shared" si="10"/>
        <v>812</v>
      </c>
      <c r="S30" s="91">
        <v>336</v>
      </c>
      <c r="T30" s="91">
        <v>476</v>
      </c>
      <c r="U30" s="91">
        <v>255</v>
      </c>
      <c r="V30" s="91">
        <v>426</v>
      </c>
      <c r="W30" s="91">
        <v>122328</v>
      </c>
      <c r="X30" s="91">
        <v>360202</v>
      </c>
      <c r="Y30" s="91">
        <v>0</v>
      </c>
      <c r="Z30" s="514">
        <f t="shared" si="9"/>
        <v>608893</v>
      </c>
      <c r="AA30" s="91">
        <v>538482</v>
      </c>
      <c r="AB30" s="91">
        <v>68294</v>
      </c>
      <c r="AC30" s="92">
        <v>2117</v>
      </c>
    </row>
    <row r="31" spans="2:29" ht="12" customHeight="1">
      <c r="B31" s="512" t="s">
        <v>664</v>
      </c>
      <c r="C31" s="513">
        <f t="shared" si="7"/>
        <v>185</v>
      </c>
      <c r="D31" s="91">
        <v>67</v>
      </c>
      <c r="E31" s="91">
        <v>1</v>
      </c>
      <c r="F31" s="91">
        <v>117</v>
      </c>
      <c r="G31" s="91">
        <v>80</v>
      </c>
      <c r="H31" s="91">
        <v>39</v>
      </c>
      <c r="I31" s="91">
        <v>35</v>
      </c>
      <c r="J31" s="91">
        <v>12</v>
      </c>
      <c r="K31" s="91">
        <v>9</v>
      </c>
      <c r="L31" s="91">
        <v>6</v>
      </c>
      <c r="M31" s="91">
        <v>2</v>
      </c>
      <c r="N31" s="91">
        <v>1</v>
      </c>
      <c r="O31" s="91">
        <v>1</v>
      </c>
      <c r="P31" s="91">
        <v>0</v>
      </c>
      <c r="Q31" s="91">
        <v>0</v>
      </c>
      <c r="R31" s="514">
        <f t="shared" si="10"/>
        <v>2997</v>
      </c>
      <c r="S31" s="91">
        <v>1195</v>
      </c>
      <c r="T31" s="91">
        <v>1802</v>
      </c>
      <c r="U31" s="91">
        <v>1073</v>
      </c>
      <c r="V31" s="91">
        <v>1735</v>
      </c>
      <c r="W31" s="91">
        <v>509526</v>
      </c>
      <c r="X31" s="91">
        <v>1505569</v>
      </c>
      <c r="Y31" s="91">
        <v>6992</v>
      </c>
      <c r="Z31" s="514">
        <f t="shared" si="9"/>
        <v>2433507</v>
      </c>
      <c r="AA31" s="91">
        <v>2135673</v>
      </c>
      <c r="AB31" s="91">
        <v>292671</v>
      </c>
      <c r="AC31" s="92">
        <v>5163</v>
      </c>
    </row>
    <row r="32" spans="2:29" ht="12" customHeight="1">
      <c r="B32" s="512" t="s">
        <v>666</v>
      </c>
      <c r="C32" s="513">
        <f t="shared" si="7"/>
        <v>67</v>
      </c>
      <c r="D32" s="91">
        <v>30</v>
      </c>
      <c r="E32" s="91">
        <v>3</v>
      </c>
      <c r="F32" s="91">
        <v>34</v>
      </c>
      <c r="G32" s="91">
        <v>27</v>
      </c>
      <c r="H32" s="91">
        <v>19</v>
      </c>
      <c r="I32" s="91">
        <v>6</v>
      </c>
      <c r="J32" s="91">
        <v>6</v>
      </c>
      <c r="K32" s="91">
        <v>3</v>
      </c>
      <c r="L32" s="91">
        <v>2</v>
      </c>
      <c r="M32" s="91">
        <v>4</v>
      </c>
      <c r="N32" s="91">
        <v>0</v>
      </c>
      <c r="O32" s="91">
        <v>0</v>
      </c>
      <c r="P32" s="91">
        <v>0</v>
      </c>
      <c r="Q32" s="91">
        <v>0</v>
      </c>
      <c r="R32" s="514">
        <f t="shared" si="10"/>
        <v>1150</v>
      </c>
      <c r="S32" s="91">
        <v>507</v>
      </c>
      <c r="T32" s="91">
        <v>643</v>
      </c>
      <c r="U32" s="91">
        <v>471</v>
      </c>
      <c r="V32" s="91">
        <v>623</v>
      </c>
      <c r="W32" s="91">
        <v>227277</v>
      </c>
      <c r="X32" s="91">
        <v>964016</v>
      </c>
      <c r="Y32" s="91">
        <v>374</v>
      </c>
      <c r="Z32" s="514">
        <f t="shared" si="9"/>
        <v>1501506</v>
      </c>
      <c r="AA32" s="91">
        <v>1383195</v>
      </c>
      <c r="AB32" s="91">
        <v>118311</v>
      </c>
      <c r="AC32" s="92">
        <v>0</v>
      </c>
    </row>
    <row r="33" spans="2:29" ht="12" customHeight="1">
      <c r="B33" s="512" t="s">
        <v>668</v>
      </c>
      <c r="C33" s="513">
        <f t="shared" si="7"/>
        <v>93</v>
      </c>
      <c r="D33" s="91">
        <v>23</v>
      </c>
      <c r="E33" s="91">
        <v>1</v>
      </c>
      <c r="F33" s="91">
        <v>69</v>
      </c>
      <c r="G33" s="91">
        <v>52</v>
      </c>
      <c r="H33" s="91">
        <v>25</v>
      </c>
      <c r="I33" s="91">
        <v>5</v>
      </c>
      <c r="J33" s="91">
        <v>3</v>
      </c>
      <c r="K33" s="91">
        <v>1</v>
      </c>
      <c r="L33" s="91">
        <v>3</v>
      </c>
      <c r="M33" s="91">
        <v>4</v>
      </c>
      <c r="N33" s="91">
        <v>0</v>
      </c>
      <c r="O33" s="91">
        <v>0</v>
      </c>
      <c r="P33" s="91">
        <v>0</v>
      </c>
      <c r="Q33" s="91">
        <v>0</v>
      </c>
      <c r="R33" s="514">
        <f t="shared" si="10"/>
        <v>1308</v>
      </c>
      <c r="S33" s="91">
        <v>479</v>
      </c>
      <c r="T33" s="91">
        <v>829</v>
      </c>
      <c r="U33" s="91">
        <v>415</v>
      </c>
      <c r="V33" s="91">
        <v>780</v>
      </c>
      <c r="W33" s="91">
        <v>212906</v>
      </c>
      <c r="X33" s="91">
        <v>492491</v>
      </c>
      <c r="Y33" s="91">
        <v>707</v>
      </c>
      <c r="Z33" s="514">
        <f t="shared" si="9"/>
        <v>910700</v>
      </c>
      <c r="AA33" s="91">
        <v>728391</v>
      </c>
      <c r="AB33" s="91">
        <v>180107</v>
      </c>
      <c r="AC33" s="92">
        <v>2202</v>
      </c>
    </row>
    <row r="34" spans="2:29" ht="12" customHeight="1">
      <c r="B34" s="512" t="s">
        <v>620</v>
      </c>
      <c r="C34" s="513">
        <f t="shared" si="7"/>
        <v>91</v>
      </c>
      <c r="D34" s="91">
        <v>30</v>
      </c>
      <c r="E34" s="91">
        <v>1</v>
      </c>
      <c r="F34" s="91">
        <v>60</v>
      </c>
      <c r="G34" s="91">
        <v>38</v>
      </c>
      <c r="H34" s="91">
        <v>27</v>
      </c>
      <c r="I34" s="91">
        <v>8</v>
      </c>
      <c r="J34" s="91">
        <v>7</v>
      </c>
      <c r="K34" s="91">
        <v>5</v>
      </c>
      <c r="L34" s="91">
        <v>3</v>
      </c>
      <c r="M34" s="91">
        <v>3</v>
      </c>
      <c r="N34" s="91">
        <v>0</v>
      </c>
      <c r="O34" s="91">
        <v>0</v>
      </c>
      <c r="P34" s="91">
        <v>0</v>
      </c>
      <c r="Q34" s="91">
        <v>0</v>
      </c>
      <c r="R34" s="514">
        <f t="shared" si="10"/>
        <v>1319</v>
      </c>
      <c r="S34" s="91">
        <v>505</v>
      </c>
      <c r="T34" s="91">
        <v>814</v>
      </c>
      <c r="U34" s="91">
        <v>439</v>
      </c>
      <c r="V34" s="91">
        <v>770</v>
      </c>
      <c r="W34" s="91">
        <v>246548</v>
      </c>
      <c r="X34" s="91">
        <v>783443</v>
      </c>
      <c r="Y34" s="91">
        <v>0</v>
      </c>
      <c r="Z34" s="514">
        <f t="shared" si="9"/>
        <v>1283467</v>
      </c>
      <c r="AA34" s="91">
        <v>1182604</v>
      </c>
      <c r="AB34" s="91">
        <v>100863</v>
      </c>
      <c r="AC34" s="92">
        <v>0</v>
      </c>
    </row>
    <row r="35" spans="2:29" ht="12" customHeight="1">
      <c r="B35" s="512" t="s">
        <v>621</v>
      </c>
      <c r="C35" s="513">
        <f t="shared" si="7"/>
        <v>47</v>
      </c>
      <c r="D35" s="91">
        <v>18</v>
      </c>
      <c r="E35" s="91">
        <v>0</v>
      </c>
      <c r="F35" s="91">
        <v>29</v>
      </c>
      <c r="G35" s="91">
        <v>14</v>
      </c>
      <c r="H35" s="91">
        <v>16</v>
      </c>
      <c r="I35" s="91">
        <v>8</v>
      </c>
      <c r="J35" s="91">
        <v>2</v>
      </c>
      <c r="K35" s="91">
        <v>3</v>
      </c>
      <c r="L35" s="91">
        <v>2</v>
      </c>
      <c r="M35" s="91">
        <v>1</v>
      </c>
      <c r="N35" s="91">
        <v>1</v>
      </c>
      <c r="O35" s="91">
        <v>0</v>
      </c>
      <c r="P35" s="91">
        <v>0</v>
      </c>
      <c r="Q35" s="91">
        <v>0</v>
      </c>
      <c r="R35" s="514">
        <f t="shared" si="10"/>
        <v>958</v>
      </c>
      <c r="S35" s="91">
        <v>337</v>
      </c>
      <c r="T35" s="91">
        <v>621</v>
      </c>
      <c r="U35" s="91">
        <v>309</v>
      </c>
      <c r="V35" s="91">
        <v>598</v>
      </c>
      <c r="W35" s="91">
        <v>154178</v>
      </c>
      <c r="X35" s="91">
        <v>826772</v>
      </c>
      <c r="Y35" s="91">
        <v>0</v>
      </c>
      <c r="Z35" s="514">
        <f t="shared" si="9"/>
        <v>1260704</v>
      </c>
      <c r="AA35" s="91">
        <v>1212472</v>
      </c>
      <c r="AB35" s="91">
        <v>47823</v>
      </c>
      <c r="AC35" s="92">
        <v>409</v>
      </c>
    </row>
    <row r="36" spans="2:29" ht="12" customHeight="1">
      <c r="B36" s="512" t="s">
        <v>624</v>
      </c>
      <c r="C36" s="513">
        <f t="shared" si="7"/>
        <v>30</v>
      </c>
      <c r="D36" s="91">
        <v>15</v>
      </c>
      <c r="E36" s="91">
        <v>1</v>
      </c>
      <c r="F36" s="91">
        <v>14</v>
      </c>
      <c r="G36" s="91">
        <v>8</v>
      </c>
      <c r="H36" s="91">
        <v>7</v>
      </c>
      <c r="I36" s="91">
        <v>5</v>
      </c>
      <c r="J36" s="91">
        <v>2</v>
      </c>
      <c r="K36" s="91">
        <v>4</v>
      </c>
      <c r="L36" s="91">
        <v>3</v>
      </c>
      <c r="M36" s="91">
        <v>1</v>
      </c>
      <c r="N36" s="91">
        <v>0</v>
      </c>
      <c r="O36" s="91">
        <v>0</v>
      </c>
      <c r="P36" s="91">
        <v>0</v>
      </c>
      <c r="Q36" s="91">
        <v>0</v>
      </c>
      <c r="R36" s="514">
        <f t="shared" si="10"/>
        <v>738</v>
      </c>
      <c r="S36" s="91">
        <v>201</v>
      </c>
      <c r="T36" s="91">
        <v>537</v>
      </c>
      <c r="U36" s="91">
        <v>188</v>
      </c>
      <c r="V36" s="91">
        <v>530</v>
      </c>
      <c r="W36" s="91">
        <v>107226</v>
      </c>
      <c r="X36" s="91">
        <v>163986</v>
      </c>
      <c r="Y36" s="91">
        <v>0</v>
      </c>
      <c r="Z36" s="514">
        <f t="shared" si="9"/>
        <v>356562</v>
      </c>
      <c r="AA36" s="91">
        <v>267714</v>
      </c>
      <c r="AB36" s="91">
        <v>88738</v>
      </c>
      <c r="AC36" s="92">
        <v>110</v>
      </c>
    </row>
    <row r="37" spans="2:29" ht="12" customHeight="1">
      <c r="B37" s="512" t="s">
        <v>625</v>
      </c>
      <c r="C37" s="513">
        <f t="shared" si="7"/>
        <v>55</v>
      </c>
      <c r="D37" s="91">
        <v>16</v>
      </c>
      <c r="E37" s="91">
        <v>0</v>
      </c>
      <c r="F37" s="91">
        <v>39</v>
      </c>
      <c r="G37" s="91">
        <v>22</v>
      </c>
      <c r="H37" s="91">
        <v>20</v>
      </c>
      <c r="I37" s="91">
        <v>7</v>
      </c>
      <c r="J37" s="91">
        <v>2</v>
      </c>
      <c r="K37" s="91">
        <v>1</v>
      </c>
      <c r="L37" s="91">
        <v>0</v>
      </c>
      <c r="M37" s="91">
        <v>1</v>
      </c>
      <c r="N37" s="91">
        <v>2</v>
      </c>
      <c r="O37" s="91">
        <v>0</v>
      </c>
      <c r="P37" s="91">
        <v>0</v>
      </c>
      <c r="Q37" s="91">
        <v>0</v>
      </c>
      <c r="R37" s="514">
        <f t="shared" si="10"/>
        <v>967</v>
      </c>
      <c r="S37" s="91">
        <v>258</v>
      </c>
      <c r="T37" s="91">
        <v>709</v>
      </c>
      <c r="U37" s="91">
        <v>210</v>
      </c>
      <c r="V37" s="91">
        <v>693</v>
      </c>
      <c r="W37" s="91">
        <v>129477</v>
      </c>
      <c r="X37" s="91">
        <v>277524</v>
      </c>
      <c r="Y37" s="91">
        <v>1579</v>
      </c>
      <c r="Z37" s="514">
        <f t="shared" si="9"/>
        <v>494263</v>
      </c>
      <c r="AA37" s="91">
        <v>454203</v>
      </c>
      <c r="AB37" s="91">
        <v>39900</v>
      </c>
      <c r="AC37" s="92">
        <v>160</v>
      </c>
    </row>
    <row r="38" spans="2:29" ht="12" customHeight="1">
      <c r="B38" s="512" t="s">
        <v>627</v>
      </c>
      <c r="C38" s="513">
        <f t="shared" si="7"/>
        <v>35</v>
      </c>
      <c r="D38" s="91">
        <v>12</v>
      </c>
      <c r="E38" s="91">
        <v>0</v>
      </c>
      <c r="F38" s="91">
        <v>23</v>
      </c>
      <c r="G38" s="91">
        <v>14</v>
      </c>
      <c r="H38" s="91">
        <v>9</v>
      </c>
      <c r="I38" s="91">
        <v>4</v>
      </c>
      <c r="J38" s="91">
        <v>0</v>
      </c>
      <c r="K38" s="91">
        <v>5</v>
      </c>
      <c r="L38" s="91">
        <v>1</v>
      </c>
      <c r="M38" s="91">
        <v>2</v>
      </c>
      <c r="N38" s="91">
        <v>0</v>
      </c>
      <c r="O38" s="91">
        <v>0</v>
      </c>
      <c r="P38" s="91">
        <v>0</v>
      </c>
      <c r="Q38" s="91">
        <v>0</v>
      </c>
      <c r="R38" s="514">
        <f t="shared" si="10"/>
        <v>646</v>
      </c>
      <c r="S38" s="91">
        <v>222</v>
      </c>
      <c r="T38" s="91">
        <v>424</v>
      </c>
      <c r="U38" s="91">
        <v>197</v>
      </c>
      <c r="V38" s="91">
        <v>414</v>
      </c>
      <c r="W38" s="91">
        <v>102838</v>
      </c>
      <c r="X38" s="91">
        <v>181762</v>
      </c>
      <c r="Y38" s="91">
        <v>0</v>
      </c>
      <c r="Z38" s="514">
        <f t="shared" si="9"/>
        <v>378715</v>
      </c>
      <c r="AA38" s="91">
        <v>344706</v>
      </c>
      <c r="AB38" s="91">
        <v>33801</v>
      </c>
      <c r="AC38" s="92">
        <v>208</v>
      </c>
    </row>
    <row r="39" spans="2:29" ht="12" customHeight="1">
      <c r="B39" s="512" t="s">
        <v>629</v>
      </c>
      <c r="C39" s="513">
        <f t="shared" si="7"/>
        <v>65</v>
      </c>
      <c r="D39" s="91">
        <v>24</v>
      </c>
      <c r="E39" s="91">
        <v>2</v>
      </c>
      <c r="F39" s="91">
        <v>39</v>
      </c>
      <c r="G39" s="91">
        <v>24</v>
      </c>
      <c r="H39" s="91">
        <v>17</v>
      </c>
      <c r="I39" s="91">
        <v>10</v>
      </c>
      <c r="J39" s="91">
        <v>6</v>
      </c>
      <c r="K39" s="91">
        <v>2</v>
      </c>
      <c r="L39" s="91">
        <v>1</v>
      </c>
      <c r="M39" s="91">
        <v>4</v>
      </c>
      <c r="N39" s="91">
        <v>1</v>
      </c>
      <c r="O39" s="91">
        <v>0</v>
      </c>
      <c r="P39" s="91">
        <v>0</v>
      </c>
      <c r="Q39" s="91">
        <v>0</v>
      </c>
      <c r="R39" s="514">
        <f t="shared" si="10"/>
        <v>1473</v>
      </c>
      <c r="S39" s="91">
        <v>538</v>
      </c>
      <c r="T39" s="91">
        <v>935</v>
      </c>
      <c r="U39" s="91">
        <v>501</v>
      </c>
      <c r="V39" s="91">
        <v>917</v>
      </c>
      <c r="W39" s="91">
        <v>244614</v>
      </c>
      <c r="X39" s="91">
        <v>346599</v>
      </c>
      <c r="Y39" s="91">
        <v>0</v>
      </c>
      <c r="Z39" s="514">
        <f t="shared" si="9"/>
        <v>770696</v>
      </c>
      <c r="AA39" s="91">
        <v>530288</v>
      </c>
      <c r="AB39" s="91">
        <v>240324</v>
      </c>
      <c r="AC39" s="92">
        <v>84</v>
      </c>
    </row>
    <row r="40" spans="2:29" ht="12" customHeight="1">
      <c r="B40" s="512" t="s">
        <v>631</v>
      </c>
      <c r="C40" s="513">
        <f t="shared" si="7"/>
        <v>23</v>
      </c>
      <c r="D40" s="91">
        <v>9</v>
      </c>
      <c r="E40" s="91">
        <v>0</v>
      </c>
      <c r="F40" s="91">
        <v>14</v>
      </c>
      <c r="G40" s="91">
        <v>7</v>
      </c>
      <c r="H40" s="91">
        <v>8</v>
      </c>
      <c r="I40" s="91">
        <v>6</v>
      </c>
      <c r="J40" s="91">
        <v>1</v>
      </c>
      <c r="K40" s="91">
        <v>1</v>
      </c>
      <c r="L40" s="91">
        <v>0</v>
      </c>
      <c r="M40" s="91">
        <v>0</v>
      </c>
      <c r="N40" s="91">
        <v>0</v>
      </c>
      <c r="O40" s="91">
        <v>0</v>
      </c>
      <c r="P40" s="91">
        <v>0</v>
      </c>
      <c r="Q40" s="91">
        <v>0</v>
      </c>
      <c r="R40" s="514">
        <f t="shared" si="10"/>
        <v>233</v>
      </c>
      <c r="S40" s="91">
        <v>82</v>
      </c>
      <c r="T40" s="91">
        <v>151</v>
      </c>
      <c r="U40" s="91">
        <v>67</v>
      </c>
      <c r="V40" s="91">
        <v>148</v>
      </c>
      <c r="W40" s="91">
        <v>31729</v>
      </c>
      <c r="X40" s="91">
        <v>63439</v>
      </c>
      <c r="Y40" s="91">
        <v>3625</v>
      </c>
      <c r="Z40" s="514">
        <f t="shared" si="9"/>
        <v>147889</v>
      </c>
      <c r="AA40" s="91">
        <v>128580</v>
      </c>
      <c r="AB40" s="91">
        <v>19294</v>
      </c>
      <c r="AC40" s="92">
        <v>15</v>
      </c>
    </row>
    <row r="41" spans="2:29" ht="12" customHeight="1">
      <c r="B41" s="512" t="s">
        <v>633</v>
      </c>
      <c r="C41" s="513">
        <f t="shared" si="7"/>
        <v>24</v>
      </c>
      <c r="D41" s="91">
        <v>13</v>
      </c>
      <c r="E41" s="91">
        <v>0</v>
      </c>
      <c r="F41" s="91">
        <v>11</v>
      </c>
      <c r="G41" s="91">
        <v>3</v>
      </c>
      <c r="H41" s="91">
        <v>5</v>
      </c>
      <c r="I41" s="91">
        <v>6</v>
      </c>
      <c r="J41" s="91">
        <v>2</v>
      </c>
      <c r="K41" s="91">
        <v>6</v>
      </c>
      <c r="L41" s="91">
        <v>2</v>
      </c>
      <c r="M41" s="91">
        <v>0</v>
      </c>
      <c r="N41" s="91">
        <v>0</v>
      </c>
      <c r="O41" s="91">
        <v>0</v>
      </c>
      <c r="P41" s="91">
        <v>0</v>
      </c>
      <c r="Q41" s="91">
        <v>0</v>
      </c>
      <c r="R41" s="514">
        <f t="shared" si="10"/>
        <v>556</v>
      </c>
      <c r="S41" s="91">
        <v>214</v>
      </c>
      <c r="T41" s="91">
        <v>342</v>
      </c>
      <c r="U41" s="91">
        <v>205</v>
      </c>
      <c r="V41" s="91">
        <v>339</v>
      </c>
      <c r="W41" s="91">
        <v>85165</v>
      </c>
      <c r="X41" s="91">
        <v>267583</v>
      </c>
      <c r="Y41" s="91">
        <v>0</v>
      </c>
      <c r="Z41" s="514">
        <f t="shared" si="9"/>
        <v>454497</v>
      </c>
      <c r="AA41" s="91">
        <v>383152</v>
      </c>
      <c r="AB41" s="91">
        <v>71345</v>
      </c>
      <c r="AC41" s="92">
        <v>0</v>
      </c>
    </row>
    <row r="42" spans="2:29" ht="12" customHeight="1">
      <c r="B42" s="512" t="s">
        <v>634</v>
      </c>
      <c r="C42" s="513">
        <f t="shared" si="7"/>
        <v>27</v>
      </c>
      <c r="D42" s="91">
        <v>15</v>
      </c>
      <c r="E42" s="91">
        <v>1</v>
      </c>
      <c r="F42" s="91">
        <v>11</v>
      </c>
      <c r="G42" s="91">
        <v>2</v>
      </c>
      <c r="H42" s="91">
        <v>7</v>
      </c>
      <c r="I42" s="91">
        <v>5</v>
      </c>
      <c r="J42" s="91">
        <v>5</v>
      </c>
      <c r="K42" s="91">
        <v>2</v>
      </c>
      <c r="L42" s="91">
        <v>5</v>
      </c>
      <c r="M42" s="91">
        <v>1</v>
      </c>
      <c r="N42" s="91">
        <v>0</v>
      </c>
      <c r="O42" s="91">
        <v>0</v>
      </c>
      <c r="P42" s="91">
        <v>0</v>
      </c>
      <c r="Q42" s="91">
        <v>0</v>
      </c>
      <c r="R42" s="514">
        <f t="shared" si="10"/>
        <v>814</v>
      </c>
      <c r="S42" s="91">
        <v>217</v>
      </c>
      <c r="T42" s="91">
        <v>597</v>
      </c>
      <c r="U42" s="91">
        <v>211</v>
      </c>
      <c r="V42" s="91">
        <v>591</v>
      </c>
      <c r="W42" s="91">
        <v>111298</v>
      </c>
      <c r="X42" s="91">
        <v>258170</v>
      </c>
      <c r="Y42" s="91">
        <v>996</v>
      </c>
      <c r="Z42" s="514">
        <f t="shared" si="9"/>
        <v>452218</v>
      </c>
      <c r="AA42" s="91">
        <v>292106</v>
      </c>
      <c r="AB42" s="91">
        <v>160112</v>
      </c>
      <c r="AC42" s="92">
        <v>0</v>
      </c>
    </row>
    <row r="43" spans="2:29" ht="12" customHeight="1">
      <c r="B43" s="512" t="s">
        <v>637</v>
      </c>
      <c r="C43" s="513">
        <f t="shared" si="7"/>
        <v>164</v>
      </c>
      <c r="D43" s="91">
        <v>74</v>
      </c>
      <c r="E43" s="91">
        <v>0</v>
      </c>
      <c r="F43" s="91">
        <v>90</v>
      </c>
      <c r="G43" s="91">
        <v>59</v>
      </c>
      <c r="H43" s="91">
        <v>43</v>
      </c>
      <c r="I43" s="91">
        <v>31</v>
      </c>
      <c r="J43" s="91">
        <v>7</v>
      </c>
      <c r="K43" s="91">
        <v>8</v>
      </c>
      <c r="L43" s="91">
        <v>8</v>
      </c>
      <c r="M43" s="91">
        <v>5</v>
      </c>
      <c r="N43" s="91">
        <v>1</v>
      </c>
      <c r="O43" s="91">
        <v>1</v>
      </c>
      <c r="P43" s="91">
        <v>0</v>
      </c>
      <c r="Q43" s="91">
        <v>1</v>
      </c>
      <c r="R43" s="514">
        <f t="shared" si="10"/>
        <v>4509</v>
      </c>
      <c r="S43" s="91">
        <v>2069</v>
      </c>
      <c r="T43" s="91">
        <v>2440</v>
      </c>
      <c r="U43" s="91">
        <v>1971</v>
      </c>
      <c r="V43" s="91">
        <v>2377</v>
      </c>
      <c r="W43" s="91">
        <v>1057164</v>
      </c>
      <c r="X43" s="91">
        <v>3551478</v>
      </c>
      <c r="Y43" s="91">
        <v>35718</v>
      </c>
      <c r="Z43" s="514">
        <f t="shared" si="9"/>
        <v>6670645</v>
      </c>
      <c r="AA43" s="91">
        <v>6328793</v>
      </c>
      <c r="AB43" s="91">
        <v>340696</v>
      </c>
      <c r="AC43" s="92">
        <v>1156</v>
      </c>
    </row>
    <row r="44" spans="2:29" ht="12" customHeight="1">
      <c r="B44" s="512" t="s">
        <v>639</v>
      </c>
      <c r="C44" s="513">
        <f t="shared" si="7"/>
        <v>99</v>
      </c>
      <c r="D44" s="91">
        <v>45</v>
      </c>
      <c r="E44" s="91">
        <v>0</v>
      </c>
      <c r="F44" s="91">
        <v>54</v>
      </c>
      <c r="G44" s="91">
        <v>23</v>
      </c>
      <c r="H44" s="91">
        <v>30</v>
      </c>
      <c r="I44" s="91">
        <v>25</v>
      </c>
      <c r="J44" s="91">
        <v>9</v>
      </c>
      <c r="K44" s="91">
        <v>3</v>
      </c>
      <c r="L44" s="91">
        <v>6</v>
      </c>
      <c r="M44" s="91">
        <v>2</v>
      </c>
      <c r="N44" s="91">
        <v>1</v>
      </c>
      <c r="O44" s="91">
        <v>0</v>
      </c>
      <c r="P44" s="91">
        <v>0</v>
      </c>
      <c r="Q44" s="91">
        <v>0</v>
      </c>
      <c r="R44" s="514">
        <f t="shared" si="10"/>
        <v>1854</v>
      </c>
      <c r="S44" s="91">
        <v>772</v>
      </c>
      <c r="T44" s="91">
        <v>1082</v>
      </c>
      <c r="U44" s="91">
        <v>719</v>
      </c>
      <c r="V44" s="91">
        <v>1048</v>
      </c>
      <c r="W44" s="91">
        <v>329006</v>
      </c>
      <c r="X44" s="91">
        <v>997274</v>
      </c>
      <c r="Y44" s="91">
        <v>20291</v>
      </c>
      <c r="Z44" s="514">
        <f t="shared" si="9"/>
        <v>1776338</v>
      </c>
      <c r="AA44" s="91">
        <v>1528127</v>
      </c>
      <c r="AB44" s="91">
        <v>248089</v>
      </c>
      <c r="AC44" s="92">
        <v>122</v>
      </c>
    </row>
    <row r="45" spans="2:29" ht="12" customHeight="1">
      <c r="B45" s="512" t="s">
        <v>641</v>
      </c>
      <c r="C45" s="513">
        <f t="shared" si="7"/>
        <v>41</v>
      </c>
      <c r="D45" s="91">
        <v>29</v>
      </c>
      <c r="E45" s="91">
        <v>0</v>
      </c>
      <c r="F45" s="91">
        <v>12</v>
      </c>
      <c r="G45" s="91">
        <v>7</v>
      </c>
      <c r="H45" s="91">
        <v>9</v>
      </c>
      <c r="I45" s="91">
        <v>6</v>
      </c>
      <c r="J45" s="91">
        <v>5</v>
      </c>
      <c r="K45" s="91">
        <v>4</v>
      </c>
      <c r="L45" s="91">
        <v>4</v>
      </c>
      <c r="M45" s="91">
        <v>3</v>
      </c>
      <c r="N45" s="91">
        <v>2</v>
      </c>
      <c r="O45" s="91">
        <v>0</v>
      </c>
      <c r="P45" s="91">
        <v>0</v>
      </c>
      <c r="Q45" s="91">
        <v>1</v>
      </c>
      <c r="R45" s="514">
        <f t="shared" si="10"/>
        <v>2740</v>
      </c>
      <c r="S45" s="91">
        <v>1846</v>
      </c>
      <c r="T45" s="91">
        <v>894</v>
      </c>
      <c r="U45" s="91">
        <v>1838</v>
      </c>
      <c r="V45" s="91">
        <v>888</v>
      </c>
      <c r="W45" s="91">
        <v>819638</v>
      </c>
      <c r="X45" s="91">
        <v>2372194</v>
      </c>
      <c r="Y45" s="91">
        <v>4403</v>
      </c>
      <c r="Z45" s="514">
        <f t="shared" si="9"/>
        <v>4045230</v>
      </c>
      <c r="AA45" s="91">
        <v>3755011</v>
      </c>
      <c r="AB45" s="91">
        <v>285568</v>
      </c>
      <c r="AC45" s="92">
        <v>4651</v>
      </c>
    </row>
    <row r="46" spans="2:29" ht="12" customHeight="1">
      <c r="B46" s="512" t="s">
        <v>643</v>
      </c>
      <c r="C46" s="513">
        <f t="shared" si="7"/>
        <v>130</v>
      </c>
      <c r="D46" s="91">
        <v>53</v>
      </c>
      <c r="E46" s="91">
        <v>0</v>
      </c>
      <c r="F46" s="91">
        <v>77</v>
      </c>
      <c r="G46" s="91">
        <v>48</v>
      </c>
      <c r="H46" s="91">
        <v>30</v>
      </c>
      <c r="I46" s="91">
        <v>19</v>
      </c>
      <c r="J46" s="91">
        <v>12</v>
      </c>
      <c r="K46" s="91">
        <v>12</v>
      </c>
      <c r="L46" s="91">
        <v>4</v>
      </c>
      <c r="M46" s="91">
        <v>4</v>
      </c>
      <c r="N46" s="91">
        <v>1</v>
      </c>
      <c r="O46" s="91">
        <v>0</v>
      </c>
      <c r="P46" s="91">
        <v>0</v>
      </c>
      <c r="Q46" s="91">
        <v>0</v>
      </c>
      <c r="R46" s="514">
        <f t="shared" si="10"/>
        <v>2341</v>
      </c>
      <c r="S46" s="91">
        <v>1018</v>
      </c>
      <c r="T46" s="91">
        <v>1323</v>
      </c>
      <c r="U46" s="91">
        <v>940</v>
      </c>
      <c r="V46" s="91">
        <v>1285</v>
      </c>
      <c r="W46" s="91">
        <v>440305</v>
      </c>
      <c r="X46" s="91">
        <v>900239</v>
      </c>
      <c r="Y46" s="91">
        <v>6266</v>
      </c>
      <c r="Z46" s="514">
        <f t="shared" si="9"/>
        <v>1748708</v>
      </c>
      <c r="AA46" s="91">
        <v>1350850</v>
      </c>
      <c r="AB46" s="91">
        <v>397858</v>
      </c>
      <c r="AC46" s="92">
        <v>0</v>
      </c>
    </row>
    <row r="47" spans="2:29" ht="12" customHeight="1">
      <c r="B47" s="512" t="s">
        <v>645</v>
      </c>
      <c r="C47" s="513">
        <f t="shared" si="7"/>
        <v>51</v>
      </c>
      <c r="D47" s="91">
        <v>26</v>
      </c>
      <c r="E47" s="91">
        <v>4</v>
      </c>
      <c r="F47" s="91">
        <v>21</v>
      </c>
      <c r="G47" s="91">
        <v>15</v>
      </c>
      <c r="H47" s="91">
        <v>14</v>
      </c>
      <c r="I47" s="91">
        <v>12</v>
      </c>
      <c r="J47" s="91">
        <v>3</v>
      </c>
      <c r="K47" s="91">
        <v>1</v>
      </c>
      <c r="L47" s="91">
        <v>4</v>
      </c>
      <c r="M47" s="91">
        <v>1</v>
      </c>
      <c r="N47" s="91">
        <v>1</v>
      </c>
      <c r="O47" s="91">
        <v>0</v>
      </c>
      <c r="P47" s="91">
        <v>0</v>
      </c>
      <c r="Q47" s="91">
        <v>0</v>
      </c>
      <c r="R47" s="514">
        <f t="shared" si="10"/>
        <v>1048</v>
      </c>
      <c r="S47" s="91">
        <v>358</v>
      </c>
      <c r="T47" s="91">
        <v>690</v>
      </c>
      <c r="U47" s="91">
        <v>337</v>
      </c>
      <c r="V47" s="91">
        <v>677</v>
      </c>
      <c r="W47" s="91">
        <v>185034</v>
      </c>
      <c r="X47" s="91">
        <v>613775</v>
      </c>
      <c r="Y47" s="91">
        <v>1987</v>
      </c>
      <c r="Z47" s="514">
        <f t="shared" si="9"/>
        <v>1116199</v>
      </c>
      <c r="AA47" s="91">
        <v>995043</v>
      </c>
      <c r="AB47" s="91">
        <v>120748</v>
      </c>
      <c r="AC47" s="92">
        <v>408</v>
      </c>
    </row>
    <row r="48" spans="2:29" ht="12" customHeight="1">
      <c r="B48" s="512" t="s">
        <v>648</v>
      </c>
      <c r="C48" s="513">
        <f t="shared" si="7"/>
        <v>49</v>
      </c>
      <c r="D48" s="91">
        <v>18</v>
      </c>
      <c r="E48" s="91">
        <v>0</v>
      </c>
      <c r="F48" s="91">
        <v>31</v>
      </c>
      <c r="G48" s="91">
        <v>22</v>
      </c>
      <c r="H48" s="91">
        <v>8</v>
      </c>
      <c r="I48" s="91">
        <v>6</v>
      </c>
      <c r="J48" s="91">
        <v>7</v>
      </c>
      <c r="K48" s="91">
        <v>3</v>
      </c>
      <c r="L48" s="91">
        <v>3</v>
      </c>
      <c r="M48" s="91">
        <v>0</v>
      </c>
      <c r="N48" s="91">
        <v>0</v>
      </c>
      <c r="O48" s="91">
        <v>0</v>
      </c>
      <c r="P48" s="91">
        <v>0</v>
      </c>
      <c r="Q48" s="91">
        <v>0</v>
      </c>
      <c r="R48" s="514">
        <f t="shared" si="10"/>
        <v>680</v>
      </c>
      <c r="S48" s="91">
        <v>242</v>
      </c>
      <c r="T48" s="91">
        <v>438</v>
      </c>
      <c r="U48" s="91">
        <v>207</v>
      </c>
      <c r="V48" s="91">
        <v>422</v>
      </c>
      <c r="W48" s="91">
        <v>96784</v>
      </c>
      <c r="X48" s="91">
        <v>272272</v>
      </c>
      <c r="Y48" s="91">
        <v>0</v>
      </c>
      <c r="Z48" s="514">
        <f t="shared" si="9"/>
        <v>482615</v>
      </c>
      <c r="AA48" s="91">
        <v>423960</v>
      </c>
      <c r="AB48" s="91">
        <v>58655</v>
      </c>
      <c r="AC48" s="92">
        <v>0</v>
      </c>
    </row>
    <row r="49" spans="2:29" ht="12" customHeight="1">
      <c r="B49" s="512" t="s">
        <v>649</v>
      </c>
      <c r="C49" s="513">
        <f t="shared" si="7"/>
        <v>116</v>
      </c>
      <c r="D49" s="91">
        <v>50</v>
      </c>
      <c r="E49" s="91">
        <v>0</v>
      </c>
      <c r="F49" s="91">
        <v>66</v>
      </c>
      <c r="G49" s="91">
        <v>41</v>
      </c>
      <c r="H49" s="91">
        <v>35</v>
      </c>
      <c r="I49" s="91">
        <v>13</v>
      </c>
      <c r="J49" s="91">
        <v>4</v>
      </c>
      <c r="K49" s="91">
        <v>12</v>
      </c>
      <c r="L49" s="91">
        <v>9</v>
      </c>
      <c r="M49" s="91">
        <v>0</v>
      </c>
      <c r="N49" s="91">
        <v>2</v>
      </c>
      <c r="O49" s="91">
        <v>0</v>
      </c>
      <c r="P49" s="91">
        <v>0</v>
      </c>
      <c r="Q49" s="91">
        <v>0</v>
      </c>
      <c r="R49" s="514">
        <f t="shared" si="10"/>
        <v>2125</v>
      </c>
      <c r="S49" s="91">
        <v>761</v>
      </c>
      <c r="T49" s="91">
        <v>1364</v>
      </c>
      <c r="U49" s="91">
        <v>696</v>
      </c>
      <c r="V49" s="91">
        <v>1328</v>
      </c>
      <c r="W49" s="91">
        <v>386432</v>
      </c>
      <c r="X49" s="91">
        <v>1039596</v>
      </c>
      <c r="Y49" s="91">
        <v>7990</v>
      </c>
      <c r="Z49" s="514">
        <f t="shared" si="9"/>
        <v>1860254</v>
      </c>
      <c r="AA49" s="91">
        <v>1713938</v>
      </c>
      <c r="AB49" s="91">
        <v>145196</v>
      </c>
      <c r="AC49" s="92">
        <v>1120</v>
      </c>
    </row>
    <row r="50" spans="2:29" ht="12" customHeight="1">
      <c r="B50" s="512" t="s">
        <v>651</v>
      </c>
      <c r="C50" s="513">
        <f t="shared" si="7"/>
        <v>44</v>
      </c>
      <c r="D50" s="91">
        <v>22</v>
      </c>
      <c r="E50" s="91">
        <v>2</v>
      </c>
      <c r="F50" s="91">
        <v>20</v>
      </c>
      <c r="G50" s="91">
        <v>13</v>
      </c>
      <c r="H50" s="91">
        <v>11</v>
      </c>
      <c r="I50" s="91">
        <v>4</v>
      </c>
      <c r="J50" s="91">
        <v>6</v>
      </c>
      <c r="K50" s="91">
        <v>7</v>
      </c>
      <c r="L50" s="91">
        <v>1</v>
      </c>
      <c r="M50" s="91">
        <v>1</v>
      </c>
      <c r="N50" s="91">
        <v>0</v>
      </c>
      <c r="O50" s="91">
        <v>1</v>
      </c>
      <c r="P50" s="91">
        <v>0</v>
      </c>
      <c r="Q50" s="91">
        <v>0</v>
      </c>
      <c r="R50" s="514">
        <f t="shared" si="10"/>
        <v>1131</v>
      </c>
      <c r="S50" s="91">
        <v>387</v>
      </c>
      <c r="T50" s="91">
        <v>744</v>
      </c>
      <c r="U50" s="91">
        <v>364</v>
      </c>
      <c r="V50" s="91">
        <v>729</v>
      </c>
      <c r="W50" s="91">
        <v>189271</v>
      </c>
      <c r="X50" s="91">
        <v>812289</v>
      </c>
      <c r="Y50" s="91">
        <v>545</v>
      </c>
      <c r="Z50" s="514">
        <f t="shared" si="9"/>
        <v>1262317</v>
      </c>
      <c r="AA50" s="91">
        <v>1111990</v>
      </c>
      <c r="AB50" s="91">
        <v>150327</v>
      </c>
      <c r="AC50" s="92">
        <v>0</v>
      </c>
    </row>
    <row r="51" spans="2:29" ht="12" customHeight="1">
      <c r="B51" s="512" t="s">
        <v>653</v>
      </c>
      <c r="C51" s="513">
        <f t="shared" si="7"/>
        <v>21</v>
      </c>
      <c r="D51" s="91">
        <v>9</v>
      </c>
      <c r="E51" s="91">
        <v>1</v>
      </c>
      <c r="F51" s="91">
        <v>11</v>
      </c>
      <c r="G51" s="91">
        <v>7</v>
      </c>
      <c r="H51" s="91">
        <v>5</v>
      </c>
      <c r="I51" s="91">
        <v>1</v>
      </c>
      <c r="J51" s="91">
        <v>4</v>
      </c>
      <c r="K51" s="91">
        <v>1</v>
      </c>
      <c r="L51" s="91">
        <v>2</v>
      </c>
      <c r="M51" s="91">
        <v>1</v>
      </c>
      <c r="N51" s="91">
        <v>0</v>
      </c>
      <c r="O51" s="91">
        <v>0</v>
      </c>
      <c r="P51" s="91">
        <v>0</v>
      </c>
      <c r="Q51" s="91">
        <v>0</v>
      </c>
      <c r="R51" s="514">
        <f t="shared" si="10"/>
        <v>437</v>
      </c>
      <c r="S51" s="91">
        <v>130</v>
      </c>
      <c r="T51" s="91">
        <v>307</v>
      </c>
      <c r="U51" s="91">
        <v>118</v>
      </c>
      <c r="V51" s="91">
        <v>299</v>
      </c>
      <c r="W51" s="91">
        <v>68394</v>
      </c>
      <c r="X51" s="91">
        <v>125869</v>
      </c>
      <c r="Y51" s="91">
        <v>10777</v>
      </c>
      <c r="Z51" s="514">
        <f t="shared" si="9"/>
        <v>256257</v>
      </c>
      <c r="AA51" s="91">
        <v>215266</v>
      </c>
      <c r="AB51" s="91">
        <v>40934</v>
      </c>
      <c r="AC51" s="92">
        <v>57</v>
      </c>
    </row>
    <row r="52" spans="2:29" ht="12" customHeight="1">
      <c r="B52" s="512" t="s">
        <v>655</v>
      </c>
      <c r="C52" s="513">
        <f t="shared" si="7"/>
        <v>43</v>
      </c>
      <c r="D52" s="91">
        <v>21</v>
      </c>
      <c r="E52" s="91">
        <v>2</v>
      </c>
      <c r="F52" s="91">
        <v>20</v>
      </c>
      <c r="G52" s="91">
        <v>15</v>
      </c>
      <c r="H52" s="91">
        <v>5</v>
      </c>
      <c r="I52" s="91">
        <v>8</v>
      </c>
      <c r="J52" s="91">
        <v>5</v>
      </c>
      <c r="K52" s="91">
        <v>4</v>
      </c>
      <c r="L52" s="91">
        <v>4</v>
      </c>
      <c r="M52" s="91">
        <v>2</v>
      </c>
      <c r="N52" s="91">
        <v>0</v>
      </c>
      <c r="O52" s="91">
        <v>0</v>
      </c>
      <c r="P52" s="91">
        <v>0</v>
      </c>
      <c r="Q52" s="91">
        <v>0</v>
      </c>
      <c r="R52" s="514">
        <f t="shared" si="10"/>
        <v>1039</v>
      </c>
      <c r="S52" s="91">
        <v>452</v>
      </c>
      <c r="T52" s="91">
        <v>587</v>
      </c>
      <c r="U52" s="91">
        <v>431</v>
      </c>
      <c r="V52" s="91">
        <v>575</v>
      </c>
      <c r="W52" s="91">
        <v>210274</v>
      </c>
      <c r="X52" s="91">
        <v>849820</v>
      </c>
      <c r="Y52" s="91">
        <v>3377</v>
      </c>
      <c r="Z52" s="514">
        <f t="shared" si="9"/>
        <v>1307984</v>
      </c>
      <c r="AA52" s="91">
        <v>1223044</v>
      </c>
      <c r="AB52" s="91">
        <v>84560</v>
      </c>
      <c r="AC52" s="92">
        <v>380</v>
      </c>
    </row>
    <row r="53" spans="2:29" ht="12" customHeight="1">
      <c r="B53" s="512" t="s">
        <v>657</v>
      </c>
      <c r="C53" s="513">
        <f t="shared" si="7"/>
        <v>40</v>
      </c>
      <c r="D53" s="91">
        <v>16</v>
      </c>
      <c r="E53" s="91">
        <v>0</v>
      </c>
      <c r="F53" s="91">
        <v>24</v>
      </c>
      <c r="G53" s="91">
        <v>15</v>
      </c>
      <c r="H53" s="91">
        <v>9</v>
      </c>
      <c r="I53" s="91">
        <v>6</v>
      </c>
      <c r="J53" s="91">
        <v>4</v>
      </c>
      <c r="K53" s="91">
        <v>2</v>
      </c>
      <c r="L53" s="91">
        <v>3</v>
      </c>
      <c r="M53" s="91">
        <v>1</v>
      </c>
      <c r="N53" s="91">
        <v>0</v>
      </c>
      <c r="O53" s="91">
        <v>0</v>
      </c>
      <c r="P53" s="91">
        <v>0</v>
      </c>
      <c r="Q53" s="91">
        <v>0</v>
      </c>
      <c r="R53" s="514">
        <f t="shared" si="10"/>
        <v>686</v>
      </c>
      <c r="S53" s="91">
        <v>271</v>
      </c>
      <c r="T53" s="91">
        <v>415</v>
      </c>
      <c r="U53" s="91">
        <v>252</v>
      </c>
      <c r="V53" s="91">
        <v>400</v>
      </c>
      <c r="W53" s="91">
        <v>104149</v>
      </c>
      <c r="X53" s="91">
        <v>615933</v>
      </c>
      <c r="Y53" s="91">
        <v>0</v>
      </c>
      <c r="Z53" s="514">
        <f t="shared" si="9"/>
        <v>827945</v>
      </c>
      <c r="AA53" s="91">
        <v>755384</v>
      </c>
      <c r="AB53" s="91">
        <v>72556</v>
      </c>
      <c r="AC53" s="92">
        <v>5</v>
      </c>
    </row>
    <row r="54" spans="2:29" ht="12" customHeight="1">
      <c r="B54" s="512" t="s">
        <v>659</v>
      </c>
      <c r="C54" s="513">
        <f t="shared" si="7"/>
        <v>36</v>
      </c>
      <c r="D54" s="91">
        <v>11</v>
      </c>
      <c r="E54" s="91">
        <v>5</v>
      </c>
      <c r="F54" s="91">
        <v>20</v>
      </c>
      <c r="G54" s="91">
        <v>8</v>
      </c>
      <c r="H54" s="91">
        <v>12</v>
      </c>
      <c r="I54" s="91">
        <v>10</v>
      </c>
      <c r="J54" s="91">
        <v>3</v>
      </c>
      <c r="K54" s="91">
        <v>1</v>
      </c>
      <c r="L54" s="91">
        <v>2</v>
      </c>
      <c r="M54" s="91">
        <v>0</v>
      </c>
      <c r="N54" s="91">
        <v>0</v>
      </c>
      <c r="O54" s="91">
        <v>0</v>
      </c>
      <c r="P54" s="91">
        <v>0</v>
      </c>
      <c r="Q54" s="91">
        <v>0</v>
      </c>
      <c r="R54" s="514">
        <f t="shared" si="10"/>
        <v>523</v>
      </c>
      <c r="S54" s="91">
        <v>173</v>
      </c>
      <c r="T54" s="91">
        <v>350</v>
      </c>
      <c r="U54" s="91">
        <v>154</v>
      </c>
      <c r="V54" s="91">
        <v>340</v>
      </c>
      <c r="W54" s="91">
        <v>69622</v>
      </c>
      <c r="X54" s="91">
        <v>169257</v>
      </c>
      <c r="Y54" s="91">
        <v>1900</v>
      </c>
      <c r="Z54" s="514">
        <f t="shared" si="9"/>
        <v>306299</v>
      </c>
      <c r="AA54" s="91">
        <v>254890</v>
      </c>
      <c r="AB54" s="91">
        <v>51409</v>
      </c>
      <c r="AC54" s="92">
        <v>0</v>
      </c>
    </row>
    <row r="55" spans="2:29" ht="12" customHeight="1">
      <c r="B55" s="512" t="s">
        <v>661</v>
      </c>
      <c r="C55" s="513">
        <f t="shared" si="7"/>
        <v>75</v>
      </c>
      <c r="D55" s="91">
        <v>31</v>
      </c>
      <c r="E55" s="91">
        <v>2</v>
      </c>
      <c r="F55" s="91">
        <v>42</v>
      </c>
      <c r="G55" s="91">
        <v>19</v>
      </c>
      <c r="H55" s="91">
        <v>28</v>
      </c>
      <c r="I55" s="91">
        <v>14</v>
      </c>
      <c r="J55" s="91">
        <v>5</v>
      </c>
      <c r="K55" s="91">
        <v>5</v>
      </c>
      <c r="L55" s="91">
        <v>4</v>
      </c>
      <c r="M55" s="91">
        <v>0</v>
      </c>
      <c r="N55" s="91">
        <v>0</v>
      </c>
      <c r="O55" s="91">
        <v>0</v>
      </c>
      <c r="P55" s="91">
        <v>0</v>
      </c>
      <c r="Q55" s="91">
        <v>0</v>
      </c>
      <c r="R55" s="514">
        <f t="shared" si="10"/>
        <v>977</v>
      </c>
      <c r="S55" s="91">
        <v>276</v>
      </c>
      <c r="T55" s="91">
        <v>701</v>
      </c>
      <c r="U55" s="91">
        <v>230</v>
      </c>
      <c r="V55" s="91">
        <v>672</v>
      </c>
      <c r="W55" s="91">
        <v>130558</v>
      </c>
      <c r="X55" s="91">
        <v>210587</v>
      </c>
      <c r="Y55" s="91">
        <v>2319</v>
      </c>
      <c r="Z55" s="514">
        <f t="shared" si="9"/>
        <v>470354</v>
      </c>
      <c r="AA55" s="91">
        <v>374381</v>
      </c>
      <c r="AB55" s="91">
        <v>95973</v>
      </c>
      <c r="AC55" s="92">
        <v>0</v>
      </c>
    </row>
    <row r="56" spans="2:29" ht="12" customHeight="1">
      <c r="B56" s="512" t="s">
        <v>663</v>
      </c>
      <c r="C56" s="513">
        <f t="shared" si="7"/>
        <v>100</v>
      </c>
      <c r="D56" s="91">
        <v>47</v>
      </c>
      <c r="E56" s="91">
        <v>0</v>
      </c>
      <c r="F56" s="91">
        <v>53</v>
      </c>
      <c r="G56" s="91">
        <v>27</v>
      </c>
      <c r="H56" s="91">
        <v>35</v>
      </c>
      <c r="I56" s="91">
        <v>14</v>
      </c>
      <c r="J56" s="91">
        <v>13</v>
      </c>
      <c r="K56" s="91">
        <v>6</v>
      </c>
      <c r="L56" s="91">
        <v>3</v>
      </c>
      <c r="M56" s="91">
        <v>1</v>
      </c>
      <c r="N56" s="91">
        <v>0</v>
      </c>
      <c r="O56" s="91">
        <v>1</v>
      </c>
      <c r="P56" s="91">
        <v>0</v>
      </c>
      <c r="Q56" s="91">
        <v>0</v>
      </c>
      <c r="R56" s="514">
        <f t="shared" si="10"/>
        <v>1622</v>
      </c>
      <c r="S56" s="91">
        <v>576</v>
      </c>
      <c r="T56" s="91">
        <v>1046</v>
      </c>
      <c r="U56" s="91">
        <v>522</v>
      </c>
      <c r="V56" s="91">
        <v>1022</v>
      </c>
      <c r="W56" s="91">
        <v>257961</v>
      </c>
      <c r="X56" s="91">
        <v>867733</v>
      </c>
      <c r="Y56" s="91">
        <v>5416</v>
      </c>
      <c r="Z56" s="514">
        <f t="shared" si="9"/>
        <v>1416691</v>
      </c>
      <c r="AA56" s="91">
        <v>1268285</v>
      </c>
      <c r="AB56" s="91">
        <v>148111</v>
      </c>
      <c r="AC56" s="92">
        <v>295</v>
      </c>
    </row>
    <row r="57" spans="2:29" ht="12" customHeight="1">
      <c r="B57" s="512" t="s">
        <v>665</v>
      </c>
      <c r="C57" s="513">
        <f t="shared" si="7"/>
        <v>37</v>
      </c>
      <c r="D57" s="91">
        <v>19</v>
      </c>
      <c r="E57" s="91">
        <v>3</v>
      </c>
      <c r="F57" s="91">
        <v>15</v>
      </c>
      <c r="G57" s="91">
        <v>15</v>
      </c>
      <c r="H57" s="91">
        <v>11</v>
      </c>
      <c r="I57" s="91">
        <v>3</v>
      </c>
      <c r="J57" s="91">
        <v>3</v>
      </c>
      <c r="K57" s="91">
        <v>1</v>
      </c>
      <c r="L57" s="91">
        <v>3</v>
      </c>
      <c r="M57" s="91">
        <v>0</v>
      </c>
      <c r="N57" s="91">
        <v>0</v>
      </c>
      <c r="O57" s="91">
        <v>1</v>
      </c>
      <c r="P57" s="91">
        <v>0</v>
      </c>
      <c r="Q57" s="91">
        <v>0</v>
      </c>
      <c r="R57" s="514">
        <f t="shared" si="10"/>
        <v>933</v>
      </c>
      <c r="S57" s="91">
        <v>186</v>
      </c>
      <c r="T57" s="91">
        <v>747</v>
      </c>
      <c r="U57" s="91">
        <v>173</v>
      </c>
      <c r="V57" s="91">
        <v>735</v>
      </c>
      <c r="W57" s="91">
        <v>143550</v>
      </c>
      <c r="X57" s="91">
        <v>390330</v>
      </c>
      <c r="Y57" s="91">
        <v>894</v>
      </c>
      <c r="Z57" s="514">
        <f t="shared" si="9"/>
        <v>638932</v>
      </c>
      <c r="AA57" s="91">
        <v>432506</v>
      </c>
      <c r="AB57" s="91">
        <v>204903</v>
      </c>
      <c r="AC57" s="92">
        <v>1523</v>
      </c>
    </row>
    <row r="58" spans="2:29" ht="12" customHeight="1">
      <c r="B58" s="512" t="s">
        <v>667</v>
      </c>
      <c r="C58" s="513">
        <f t="shared" si="7"/>
        <v>43</v>
      </c>
      <c r="D58" s="91">
        <v>9</v>
      </c>
      <c r="E58" s="91">
        <v>1</v>
      </c>
      <c r="F58" s="91">
        <v>33</v>
      </c>
      <c r="G58" s="91">
        <v>19</v>
      </c>
      <c r="H58" s="91">
        <v>12</v>
      </c>
      <c r="I58" s="91">
        <v>6</v>
      </c>
      <c r="J58" s="91">
        <v>2</v>
      </c>
      <c r="K58" s="91">
        <v>1</v>
      </c>
      <c r="L58" s="91">
        <v>0</v>
      </c>
      <c r="M58" s="91">
        <v>2</v>
      </c>
      <c r="N58" s="91">
        <v>1</v>
      </c>
      <c r="O58" s="91">
        <v>0</v>
      </c>
      <c r="P58" s="91">
        <v>0</v>
      </c>
      <c r="Q58" s="91">
        <v>0</v>
      </c>
      <c r="R58" s="514">
        <f t="shared" si="10"/>
        <v>784</v>
      </c>
      <c r="S58" s="91">
        <v>164</v>
      </c>
      <c r="T58" s="91">
        <v>620</v>
      </c>
      <c r="U58" s="91">
        <v>133</v>
      </c>
      <c r="V58" s="91">
        <v>590</v>
      </c>
      <c r="W58" s="91">
        <v>113962</v>
      </c>
      <c r="X58" s="91">
        <v>641764</v>
      </c>
      <c r="Y58" s="91">
        <v>1084</v>
      </c>
      <c r="Z58" s="514">
        <f t="shared" si="9"/>
        <v>844802</v>
      </c>
      <c r="AA58" s="91">
        <v>795344</v>
      </c>
      <c r="AB58" s="91">
        <v>49458</v>
      </c>
      <c r="AC58" s="92">
        <v>0</v>
      </c>
    </row>
    <row r="59" spans="1:29" s="517" customFormat="1" ht="12" customHeight="1">
      <c r="A59" s="479"/>
      <c r="B59" s="518" t="s">
        <v>669</v>
      </c>
      <c r="C59" s="519">
        <f t="shared" si="7"/>
        <v>33</v>
      </c>
      <c r="D59" s="97">
        <v>18</v>
      </c>
      <c r="E59" s="97">
        <v>2</v>
      </c>
      <c r="F59" s="97">
        <v>13</v>
      </c>
      <c r="G59" s="97">
        <v>6</v>
      </c>
      <c r="H59" s="97">
        <v>8</v>
      </c>
      <c r="I59" s="97">
        <v>6</v>
      </c>
      <c r="J59" s="97">
        <v>6</v>
      </c>
      <c r="K59" s="97">
        <v>1</v>
      </c>
      <c r="L59" s="97">
        <v>4</v>
      </c>
      <c r="M59" s="97">
        <v>2</v>
      </c>
      <c r="N59" s="97">
        <v>0</v>
      </c>
      <c r="O59" s="97">
        <v>0</v>
      </c>
      <c r="P59" s="97">
        <v>0</v>
      </c>
      <c r="Q59" s="97">
        <v>0</v>
      </c>
      <c r="R59" s="520">
        <f t="shared" si="10"/>
        <v>899</v>
      </c>
      <c r="S59" s="97">
        <v>314</v>
      </c>
      <c r="T59" s="97">
        <v>585</v>
      </c>
      <c r="U59" s="97">
        <v>304</v>
      </c>
      <c r="V59" s="97">
        <v>580</v>
      </c>
      <c r="W59" s="97">
        <v>153184</v>
      </c>
      <c r="X59" s="97">
        <v>422634</v>
      </c>
      <c r="Y59" s="97">
        <v>1458</v>
      </c>
      <c r="Z59" s="520">
        <f t="shared" si="9"/>
        <v>822553</v>
      </c>
      <c r="AA59" s="97">
        <v>725280</v>
      </c>
      <c r="AB59" s="97">
        <v>97273</v>
      </c>
      <c r="AC59" s="521">
        <v>0</v>
      </c>
    </row>
    <row r="60" spans="2:20" ht="12" customHeight="1">
      <c r="B60" s="522" t="s">
        <v>1013</v>
      </c>
      <c r="C60" s="523"/>
      <c r="D60" s="523"/>
      <c r="E60" s="523"/>
      <c r="F60" s="523"/>
      <c r="G60" s="523"/>
      <c r="H60" s="523"/>
      <c r="I60" s="523"/>
      <c r="J60" s="523"/>
      <c r="K60" s="523"/>
      <c r="L60" s="523"/>
      <c r="M60" s="523"/>
      <c r="N60" s="523"/>
      <c r="O60" s="523"/>
      <c r="P60" s="523"/>
      <c r="Q60" s="523"/>
      <c r="R60" s="523"/>
      <c r="S60" s="523"/>
      <c r="T60" s="523"/>
    </row>
    <row r="61" spans="2:20" ht="12" customHeight="1">
      <c r="B61" s="524"/>
      <c r="C61" s="523"/>
      <c r="D61" s="523"/>
      <c r="E61" s="523"/>
      <c r="F61" s="523"/>
      <c r="G61" s="523"/>
      <c r="H61" s="523"/>
      <c r="I61" s="523"/>
      <c r="J61" s="523"/>
      <c r="K61" s="523"/>
      <c r="L61" s="523"/>
      <c r="M61" s="523"/>
      <c r="N61" s="523"/>
      <c r="O61" s="523"/>
      <c r="P61" s="523"/>
      <c r="Q61" s="523"/>
      <c r="R61" s="523"/>
      <c r="S61" s="523"/>
      <c r="T61" s="523"/>
    </row>
    <row r="62" spans="2:20" ht="12" customHeight="1">
      <c r="B62" s="524"/>
      <c r="C62" s="523"/>
      <c r="D62" s="523"/>
      <c r="E62" s="523"/>
      <c r="F62" s="523"/>
      <c r="G62" s="523"/>
      <c r="H62" s="523"/>
      <c r="I62" s="523"/>
      <c r="J62" s="523"/>
      <c r="K62" s="523"/>
      <c r="L62" s="523"/>
      <c r="M62" s="523"/>
      <c r="N62" s="523"/>
      <c r="O62" s="523"/>
      <c r="P62" s="523"/>
      <c r="Q62" s="523"/>
      <c r="R62" s="523"/>
      <c r="S62" s="523"/>
      <c r="T62" s="523"/>
    </row>
    <row r="63" spans="2:20" ht="12">
      <c r="B63" s="524"/>
      <c r="C63" s="523"/>
      <c r="D63" s="523"/>
      <c r="E63" s="523"/>
      <c r="F63" s="523"/>
      <c r="G63" s="523"/>
      <c r="H63" s="523"/>
      <c r="I63" s="523"/>
      <c r="J63" s="523"/>
      <c r="K63" s="523"/>
      <c r="L63" s="523"/>
      <c r="M63" s="523"/>
      <c r="N63" s="523"/>
      <c r="O63" s="523"/>
      <c r="P63" s="523"/>
      <c r="Q63" s="523"/>
      <c r="R63" s="523"/>
      <c r="S63" s="523"/>
      <c r="T63" s="523"/>
    </row>
    <row r="64" spans="3:20" ht="12">
      <c r="C64" s="523"/>
      <c r="D64" s="523"/>
      <c r="E64" s="523"/>
      <c r="F64" s="523"/>
      <c r="G64" s="523"/>
      <c r="H64" s="523"/>
      <c r="I64" s="523"/>
      <c r="J64" s="523"/>
      <c r="K64" s="523"/>
      <c r="L64" s="523"/>
      <c r="M64" s="523"/>
      <c r="N64" s="523"/>
      <c r="O64" s="523"/>
      <c r="P64" s="523"/>
      <c r="Q64" s="523"/>
      <c r="R64" s="523"/>
      <c r="S64" s="523"/>
      <c r="T64" s="523"/>
    </row>
    <row r="65" spans="3:20" ht="12">
      <c r="C65" s="523"/>
      <c r="D65" s="523"/>
      <c r="E65" s="523"/>
      <c r="F65" s="523"/>
      <c r="G65" s="523"/>
      <c r="H65" s="523"/>
      <c r="I65" s="523"/>
      <c r="J65" s="523"/>
      <c r="K65" s="523"/>
      <c r="L65" s="523"/>
      <c r="M65" s="523"/>
      <c r="N65" s="523"/>
      <c r="O65" s="523"/>
      <c r="P65" s="523"/>
      <c r="Q65" s="523"/>
      <c r="R65" s="523"/>
      <c r="S65" s="523"/>
      <c r="T65" s="523"/>
    </row>
    <row r="66" spans="2:20" ht="12">
      <c r="B66" s="525"/>
      <c r="C66" s="523"/>
      <c r="D66" s="523"/>
      <c r="E66" s="523"/>
      <c r="F66" s="523"/>
      <c r="G66" s="523"/>
      <c r="H66" s="523"/>
      <c r="I66" s="523"/>
      <c r="J66" s="523"/>
      <c r="K66" s="523"/>
      <c r="L66" s="523"/>
      <c r="M66" s="523"/>
      <c r="N66" s="523"/>
      <c r="O66" s="523"/>
      <c r="P66" s="523"/>
      <c r="Q66" s="523"/>
      <c r="R66" s="523"/>
      <c r="S66" s="523"/>
      <c r="T66" s="523"/>
    </row>
    <row r="67" spans="2:20" ht="12">
      <c r="B67" s="525"/>
      <c r="C67" s="523"/>
      <c r="D67" s="523"/>
      <c r="E67" s="523"/>
      <c r="F67" s="523"/>
      <c r="G67" s="523"/>
      <c r="H67" s="523"/>
      <c r="I67" s="523"/>
      <c r="J67" s="523"/>
      <c r="K67" s="523"/>
      <c r="L67" s="523"/>
      <c r="M67" s="523"/>
      <c r="N67" s="523"/>
      <c r="O67" s="523"/>
      <c r="P67" s="523"/>
      <c r="Q67" s="523"/>
      <c r="R67" s="523"/>
      <c r="S67" s="523"/>
      <c r="T67" s="523"/>
    </row>
    <row r="68" spans="2:20" ht="12">
      <c r="B68" s="526"/>
      <c r="C68" s="523"/>
      <c r="D68" s="523"/>
      <c r="E68" s="523"/>
      <c r="F68" s="523"/>
      <c r="G68" s="523"/>
      <c r="H68" s="523"/>
      <c r="I68" s="523"/>
      <c r="J68" s="523"/>
      <c r="K68" s="523"/>
      <c r="L68" s="523"/>
      <c r="M68" s="523"/>
      <c r="N68" s="523"/>
      <c r="O68" s="523"/>
      <c r="P68" s="523"/>
      <c r="Q68" s="523"/>
      <c r="R68" s="523"/>
      <c r="S68" s="523"/>
      <c r="T68" s="523"/>
    </row>
    <row r="69" spans="3:20" ht="12">
      <c r="C69" s="523"/>
      <c r="D69" s="523"/>
      <c r="E69" s="523"/>
      <c r="F69" s="523"/>
      <c r="G69" s="523"/>
      <c r="H69" s="523"/>
      <c r="I69" s="523"/>
      <c r="J69" s="523"/>
      <c r="K69" s="523"/>
      <c r="L69" s="523"/>
      <c r="M69" s="523"/>
      <c r="N69" s="523"/>
      <c r="O69" s="523"/>
      <c r="P69" s="523"/>
      <c r="Q69" s="523"/>
      <c r="R69" s="523"/>
      <c r="S69" s="523"/>
      <c r="T69" s="523"/>
    </row>
    <row r="70" spans="3:20" ht="12">
      <c r="C70" s="523"/>
      <c r="D70" s="523"/>
      <c r="E70" s="523"/>
      <c r="F70" s="523"/>
      <c r="G70" s="523"/>
      <c r="H70" s="523"/>
      <c r="I70" s="523"/>
      <c r="J70" s="523"/>
      <c r="K70" s="523"/>
      <c r="L70" s="523"/>
      <c r="M70" s="523"/>
      <c r="N70" s="523"/>
      <c r="O70" s="523"/>
      <c r="P70" s="523"/>
      <c r="Q70" s="523"/>
      <c r="R70" s="523"/>
      <c r="S70" s="523"/>
      <c r="T70" s="523"/>
    </row>
    <row r="71" spans="3:20" ht="12">
      <c r="C71" s="523"/>
      <c r="D71" s="523"/>
      <c r="E71" s="523"/>
      <c r="F71" s="523"/>
      <c r="G71" s="523"/>
      <c r="H71" s="523"/>
      <c r="I71" s="523"/>
      <c r="J71" s="523"/>
      <c r="K71" s="523"/>
      <c r="L71" s="523"/>
      <c r="M71" s="523"/>
      <c r="N71" s="523"/>
      <c r="O71" s="523"/>
      <c r="P71" s="523"/>
      <c r="Q71" s="523"/>
      <c r="R71" s="523"/>
      <c r="S71" s="523"/>
      <c r="T71" s="523"/>
    </row>
    <row r="72" spans="3:20" ht="12">
      <c r="C72" s="523"/>
      <c r="D72" s="523"/>
      <c r="E72" s="523"/>
      <c r="F72" s="523"/>
      <c r="G72" s="523"/>
      <c r="H72" s="523"/>
      <c r="I72" s="523"/>
      <c r="J72" s="523"/>
      <c r="K72" s="523"/>
      <c r="L72" s="523"/>
      <c r="M72" s="523"/>
      <c r="N72" s="523"/>
      <c r="O72" s="523"/>
      <c r="P72" s="523"/>
      <c r="Q72" s="523"/>
      <c r="R72" s="523"/>
      <c r="S72" s="523"/>
      <c r="T72" s="523"/>
    </row>
    <row r="73" spans="3:20" ht="12">
      <c r="C73" s="523"/>
      <c r="D73" s="523"/>
      <c r="E73" s="523"/>
      <c r="F73" s="523"/>
      <c r="G73" s="523"/>
      <c r="H73" s="523"/>
      <c r="I73" s="523"/>
      <c r="J73" s="523"/>
      <c r="K73" s="523"/>
      <c r="L73" s="523"/>
      <c r="M73" s="523"/>
      <c r="N73" s="523"/>
      <c r="O73" s="523"/>
      <c r="P73" s="523"/>
      <c r="Q73" s="523"/>
      <c r="R73" s="523"/>
      <c r="S73" s="523"/>
      <c r="T73" s="523"/>
    </row>
    <row r="74" spans="3:20" ht="12">
      <c r="C74" s="523"/>
      <c r="D74" s="523"/>
      <c r="E74" s="523"/>
      <c r="F74" s="523"/>
      <c r="G74" s="523"/>
      <c r="H74" s="523"/>
      <c r="I74" s="523"/>
      <c r="J74" s="523"/>
      <c r="K74" s="523"/>
      <c r="L74" s="523"/>
      <c r="M74" s="523"/>
      <c r="N74" s="523"/>
      <c r="O74" s="523"/>
      <c r="P74" s="523"/>
      <c r="Q74" s="523"/>
      <c r="R74" s="523"/>
      <c r="S74" s="523"/>
      <c r="T74" s="523"/>
    </row>
    <row r="75" spans="3:20" ht="12">
      <c r="C75" s="523"/>
      <c r="D75" s="523"/>
      <c r="E75" s="523"/>
      <c r="F75" s="523"/>
      <c r="G75" s="523"/>
      <c r="H75" s="523"/>
      <c r="I75" s="523"/>
      <c r="J75" s="523"/>
      <c r="K75" s="523"/>
      <c r="L75" s="523"/>
      <c r="M75" s="523"/>
      <c r="N75" s="523"/>
      <c r="O75" s="523"/>
      <c r="P75" s="523"/>
      <c r="Q75" s="523"/>
      <c r="R75" s="523"/>
      <c r="S75" s="523"/>
      <c r="T75" s="523"/>
    </row>
    <row r="76" spans="3:20" ht="12">
      <c r="C76" s="523"/>
      <c r="D76" s="523"/>
      <c r="E76" s="523"/>
      <c r="F76" s="523"/>
      <c r="G76" s="523"/>
      <c r="H76" s="523"/>
      <c r="I76" s="523"/>
      <c r="J76" s="523"/>
      <c r="K76" s="523"/>
      <c r="L76" s="523"/>
      <c r="M76" s="523"/>
      <c r="N76" s="523"/>
      <c r="O76" s="523"/>
      <c r="P76" s="523"/>
      <c r="Q76" s="523"/>
      <c r="R76" s="523"/>
      <c r="S76" s="523"/>
      <c r="T76" s="523"/>
    </row>
    <row r="77" spans="3:20" ht="12">
      <c r="C77" s="523"/>
      <c r="D77" s="523"/>
      <c r="E77" s="523"/>
      <c r="F77" s="523"/>
      <c r="G77" s="523"/>
      <c r="H77" s="523"/>
      <c r="I77" s="523"/>
      <c r="J77" s="523"/>
      <c r="K77" s="523"/>
      <c r="L77" s="523"/>
      <c r="M77" s="523"/>
      <c r="N77" s="523"/>
      <c r="O77" s="523"/>
      <c r="P77" s="523"/>
      <c r="Q77" s="523"/>
      <c r="R77" s="523"/>
      <c r="S77" s="523"/>
      <c r="T77" s="523"/>
    </row>
    <row r="78" spans="3:20" ht="12">
      <c r="C78" s="523"/>
      <c r="D78" s="523"/>
      <c r="E78" s="523"/>
      <c r="F78" s="523"/>
      <c r="G78" s="523"/>
      <c r="H78" s="523"/>
      <c r="I78" s="523"/>
      <c r="J78" s="523"/>
      <c r="K78" s="523"/>
      <c r="L78" s="523"/>
      <c r="M78" s="523"/>
      <c r="N78" s="523"/>
      <c r="O78" s="523"/>
      <c r="P78" s="523"/>
      <c r="Q78" s="523"/>
      <c r="R78" s="523"/>
      <c r="S78" s="523"/>
      <c r="T78" s="523"/>
    </row>
    <row r="79" spans="3:20" ht="12">
      <c r="C79" s="523"/>
      <c r="D79" s="523"/>
      <c r="E79" s="523"/>
      <c r="F79" s="523"/>
      <c r="G79" s="523"/>
      <c r="H79" s="523"/>
      <c r="I79" s="523"/>
      <c r="J79" s="523"/>
      <c r="K79" s="523"/>
      <c r="L79" s="523"/>
      <c r="M79" s="523"/>
      <c r="N79" s="523"/>
      <c r="O79" s="523"/>
      <c r="P79" s="523"/>
      <c r="Q79" s="523"/>
      <c r="R79" s="523"/>
      <c r="S79" s="523"/>
      <c r="T79" s="523"/>
    </row>
    <row r="80" spans="3:20" ht="12">
      <c r="C80" s="523"/>
      <c r="D80" s="523"/>
      <c r="E80" s="523"/>
      <c r="F80" s="523"/>
      <c r="G80" s="523"/>
      <c r="H80" s="523"/>
      <c r="I80" s="523"/>
      <c r="J80" s="523"/>
      <c r="K80" s="523"/>
      <c r="L80" s="523"/>
      <c r="M80" s="523"/>
      <c r="N80" s="523"/>
      <c r="O80" s="523"/>
      <c r="P80" s="523"/>
      <c r="Q80" s="523"/>
      <c r="R80" s="523"/>
      <c r="S80" s="523"/>
      <c r="T80" s="523"/>
    </row>
    <row r="81" spans="3:20" ht="12">
      <c r="C81" s="523"/>
      <c r="D81" s="523"/>
      <c r="E81" s="523"/>
      <c r="F81" s="523"/>
      <c r="G81" s="523"/>
      <c r="H81" s="523"/>
      <c r="I81" s="523"/>
      <c r="J81" s="523"/>
      <c r="K81" s="523"/>
      <c r="L81" s="523"/>
      <c r="M81" s="523"/>
      <c r="N81" s="523"/>
      <c r="O81" s="523"/>
      <c r="P81" s="523"/>
      <c r="Q81" s="523"/>
      <c r="R81" s="523"/>
      <c r="S81" s="523"/>
      <c r="T81" s="523"/>
    </row>
    <row r="82" spans="3:20" ht="12">
      <c r="C82" s="523"/>
      <c r="D82" s="523"/>
      <c r="E82" s="523"/>
      <c r="F82" s="523"/>
      <c r="G82" s="523"/>
      <c r="H82" s="523"/>
      <c r="I82" s="523"/>
      <c r="J82" s="523"/>
      <c r="K82" s="523"/>
      <c r="L82" s="523"/>
      <c r="M82" s="523"/>
      <c r="N82" s="523"/>
      <c r="O82" s="523"/>
      <c r="P82" s="523"/>
      <c r="Q82" s="523"/>
      <c r="R82" s="523"/>
      <c r="S82" s="523"/>
      <c r="T82" s="523"/>
    </row>
    <row r="83" spans="3:20" ht="12">
      <c r="C83" s="523"/>
      <c r="D83" s="523"/>
      <c r="E83" s="523"/>
      <c r="F83" s="523"/>
      <c r="G83" s="523"/>
      <c r="H83" s="523"/>
      <c r="I83" s="523"/>
      <c r="J83" s="523"/>
      <c r="K83" s="523"/>
      <c r="L83" s="523"/>
      <c r="M83" s="523"/>
      <c r="N83" s="523"/>
      <c r="O83" s="523"/>
      <c r="P83" s="523"/>
      <c r="Q83" s="523"/>
      <c r="R83" s="523"/>
      <c r="S83" s="523"/>
      <c r="T83" s="523"/>
    </row>
    <row r="84" spans="3:20" ht="12">
      <c r="C84" s="523"/>
      <c r="D84" s="523"/>
      <c r="E84" s="523"/>
      <c r="F84" s="523"/>
      <c r="G84" s="523"/>
      <c r="H84" s="523"/>
      <c r="I84" s="523"/>
      <c r="J84" s="523"/>
      <c r="K84" s="523"/>
      <c r="L84" s="523"/>
      <c r="M84" s="523"/>
      <c r="N84" s="523"/>
      <c r="O84" s="523"/>
      <c r="P84" s="523"/>
      <c r="Q84" s="523"/>
      <c r="R84" s="523"/>
      <c r="S84" s="523"/>
      <c r="T84" s="523"/>
    </row>
    <row r="85" spans="3:20" ht="12">
      <c r="C85" s="523"/>
      <c r="D85" s="523"/>
      <c r="E85" s="523"/>
      <c r="F85" s="523"/>
      <c r="G85" s="523"/>
      <c r="H85" s="523"/>
      <c r="I85" s="523"/>
      <c r="J85" s="523"/>
      <c r="K85" s="523"/>
      <c r="L85" s="523"/>
      <c r="M85" s="523"/>
      <c r="N85" s="523"/>
      <c r="O85" s="523"/>
      <c r="P85" s="523"/>
      <c r="Q85" s="523"/>
      <c r="R85" s="523"/>
      <c r="S85" s="523"/>
      <c r="T85" s="523"/>
    </row>
    <row r="86" spans="3:20" ht="12">
      <c r="C86" s="523"/>
      <c r="D86" s="523"/>
      <c r="E86" s="523"/>
      <c r="F86" s="523"/>
      <c r="G86" s="523"/>
      <c r="H86" s="523"/>
      <c r="I86" s="523"/>
      <c r="J86" s="523"/>
      <c r="K86" s="523"/>
      <c r="L86" s="523"/>
      <c r="M86" s="523"/>
      <c r="N86" s="523"/>
      <c r="O86" s="523"/>
      <c r="P86" s="523"/>
      <c r="Q86" s="523"/>
      <c r="R86" s="523"/>
      <c r="S86" s="523"/>
      <c r="T86" s="523"/>
    </row>
    <row r="87" spans="3:20" ht="12">
      <c r="C87" s="523"/>
      <c r="D87" s="523"/>
      <c r="E87" s="523"/>
      <c r="F87" s="523"/>
      <c r="G87" s="523"/>
      <c r="H87" s="523"/>
      <c r="I87" s="523"/>
      <c r="J87" s="523"/>
      <c r="K87" s="523"/>
      <c r="L87" s="523"/>
      <c r="M87" s="523"/>
      <c r="N87" s="523"/>
      <c r="O87" s="523"/>
      <c r="P87" s="523"/>
      <c r="Q87" s="523"/>
      <c r="R87" s="523"/>
      <c r="S87" s="523"/>
      <c r="T87" s="523"/>
    </row>
    <row r="88" spans="3:20" ht="12">
      <c r="C88" s="523"/>
      <c r="D88" s="523"/>
      <c r="E88" s="523"/>
      <c r="F88" s="523"/>
      <c r="G88" s="523"/>
      <c r="H88" s="523"/>
      <c r="I88" s="523"/>
      <c r="J88" s="523"/>
      <c r="K88" s="523"/>
      <c r="L88" s="523"/>
      <c r="M88" s="523"/>
      <c r="N88" s="523"/>
      <c r="O88" s="523"/>
      <c r="P88" s="523"/>
      <c r="Q88" s="523"/>
      <c r="R88" s="523"/>
      <c r="S88" s="523"/>
      <c r="T88" s="523"/>
    </row>
    <row r="89" spans="3:20" ht="12">
      <c r="C89" s="523"/>
      <c r="D89" s="523"/>
      <c r="E89" s="523"/>
      <c r="F89" s="523"/>
      <c r="G89" s="523"/>
      <c r="H89" s="523"/>
      <c r="I89" s="523"/>
      <c r="J89" s="523"/>
      <c r="K89" s="523"/>
      <c r="L89" s="523"/>
      <c r="M89" s="523"/>
      <c r="N89" s="523"/>
      <c r="O89" s="523"/>
      <c r="P89" s="523"/>
      <c r="Q89" s="523"/>
      <c r="R89" s="523"/>
      <c r="S89" s="523"/>
      <c r="T89" s="523"/>
    </row>
    <row r="90" spans="3:20" ht="12">
      <c r="C90" s="523"/>
      <c r="D90" s="523"/>
      <c r="E90" s="523"/>
      <c r="F90" s="523"/>
      <c r="G90" s="523"/>
      <c r="H90" s="523"/>
      <c r="I90" s="523"/>
      <c r="J90" s="523"/>
      <c r="K90" s="523"/>
      <c r="L90" s="523"/>
      <c r="M90" s="523"/>
      <c r="N90" s="523"/>
      <c r="O90" s="523"/>
      <c r="P90" s="523"/>
      <c r="Q90" s="523"/>
      <c r="R90" s="523"/>
      <c r="S90" s="523"/>
      <c r="T90" s="523"/>
    </row>
    <row r="91" spans="3:20" ht="12">
      <c r="C91" s="523"/>
      <c r="D91" s="523"/>
      <c r="E91" s="523"/>
      <c r="F91" s="523"/>
      <c r="G91" s="523"/>
      <c r="H91" s="523"/>
      <c r="I91" s="523"/>
      <c r="J91" s="523"/>
      <c r="K91" s="523"/>
      <c r="L91" s="523"/>
      <c r="M91" s="523"/>
      <c r="N91" s="523"/>
      <c r="O91" s="523"/>
      <c r="P91" s="523"/>
      <c r="Q91" s="523"/>
      <c r="R91" s="523"/>
      <c r="S91" s="523"/>
      <c r="T91" s="523"/>
    </row>
    <row r="92" spans="3:20" ht="12">
      <c r="C92" s="523"/>
      <c r="D92" s="523"/>
      <c r="E92" s="523"/>
      <c r="F92" s="523"/>
      <c r="G92" s="523"/>
      <c r="H92" s="523"/>
      <c r="I92" s="523"/>
      <c r="J92" s="523"/>
      <c r="K92" s="523"/>
      <c r="L92" s="523"/>
      <c r="M92" s="523"/>
      <c r="N92" s="523"/>
      <c r="O92" s="523"/>
      <c r="P92" s="523"/>
      <c r="Q92" s="523"/>
      <c r="R92" s="523"/>
      <c r="S92" s="523"/>
      <c r="T92" s="523"/>
    </row>
    <row r="93" spans="3:20" ht="12">
      <c r="C93" s="523"/>
      <c r="D93" s="523"/>
      <c r="E93" s="523"/>
      <c r="F93" s="523"/>
      <c r="G93" s="523"/>
      <c r="H93" s="523"/>
      <c r="I93" s="523"/>
      <c r="J93" s="523"/>
      <c r="K93" s="523"/>
      <c r="L93" s="523"/>
      <c r="M93" s="523"/>
      <c r="N93" s="523"/>
      <c r="O93" s="523"/>
      <c r="P93" s="523"/>
      <c r="Q93" s="523"/>
      <c r="R93" s="523"/>
      <c r="S93" s="523"/>
      <c r="T93" s="523"/>
    </row>
    <row r="94" spans="3:20" ht="12">
      <c r="C94" s="523"/>
      <c r="D94" s="523"/>
      <c r="E94" s="523"/>
      <c r="F94" s="523"/>
      <c r="G94" s="523"/>
      <c r="H94" s="523"/>
      <c r="I94" s="523"/>
      <c r="J94" s="523"/>
      <c r="K94" s="523"/>
      <c r="L94" s="523"/>
      <c r="M94" s="523"/>
      <c r="N94" s="523"/>
      <c r="O94" s="523"/>
      <c r="P94" s="523"/>
      <c r="Q94" s="523"/>
      <c r="R94" s="523"/>
      <c r="S94" s="523"/>
      <c r="T94" s="523"/>
    </row>
    <row r="95" spans="3:20" ht="12">
      <c r="C95" s="523"/>
      <c r="D95" s="523"/>
      <c r="E95" s="523"/>
      <c r="F95" s="523"/>
      <c r="G95" s="523"/>
      <c r="H95" s="523"/>
      <c r="I95" s="523"/>
      <c r="J95" s="523"/>
      <c r="K95" s="523"/>
      <c r="L95" s="523"/>
      <c r="M95" s="523"/>
      <c r="N95" s="523"/>
      <c r="O95" s="523"/>
      <c r="P95" s="523"/>
      <c r="Q95" s="523"/>
      <c r="R95" s="523"/>
      <c r="S95" s="523"/>
      <c r="T95" s="523"/>
    </row>
    <row r="96" spans="3:20" ht="12">
      <c r="C96" s="523"/>
      <c r="D96" s="523"/>
      <c r="E96" s="523"/>
      <c r="F96" s="523"/>
      <c r="G96" s="523"/>
      <c r="H96" s="523"/>
      <c r="I96" s="523"/>
      <c r="J96" s="523"/>
      <c r="K96" s="523"/>
      <c r="L96" s="523"/>
      <c r="M96" s="523"/>
      <c r="N96" s="523"/>
      <c r="O96" s="523"/>
      <c r="P96" s="523"/>
      <c r="Q96" s="523"/>
      <c r="R96" s="523"/>
      <c r="S96" s="523"/>
      <c r="T96" s="523"/>
    </row>
    <row r="97" spans="3:20" ht="12">
      <c r="C97" s="523"/>
      <c r="D97" s="523"/>
      <c r="E97" s="523"/>
      <c r="F97" s="523"/>
      <c r="G97" s="523"/>
      <c r="H97" s="523"/>
      <c r="I97" s="523"/>
      <c r="J97" s="523"/>
      <c r="K97" s="523"/>
      <c r="L97" s="523"/>
      <c r="M97" s="523"/>
      <c r="N97" s="523"/>
      <c r="O97" s="523"/>
      <c r="P97" s="523"/>
      <c r="Q97" s="523"/>
      <c r="R97" s="523"/>
      <c r="S97" s="523"/>
      <c r="T97" s="523"/>
    </row>
    <row r="98" spans="3:20" ht="12">
      <c r="C98" s="523"/>
      <c r="D98" s="523"/>
      <c r="E98" s="523"/>
      <c r="F98" s="523"/>
      <c r="G98" s="523"/>
      <c r="H98" s="523"/>
      <c r="I98" s="523"/>
      <c r="J98" s="523"/>
      <c r="K98" s="523"/>
      <c r="L98" s="523"/>
      <c r="M98" s="523"/>
      <c r="N98" s="523"/>
      <c r="O98" s="523"/>
      <c r="P98" s="523"/>
      <c r="Q98" s="523"/>
      <c r="R98" s="523"/>
      <c r="S98" s="523"/>
      <c r="T98" s="523"/>
    </row>
    <row r="99" spans="3:20" ht="12">
      <c r="C99" s="523"/>
      <c r="D99" s="523"/>
      <c r="E99" s="523"/>
      <c r="F99" s="523"/>
      <c r="G99" s="523"/>
      <c r="H99" s="523"/>
      <c r="I99" s="523"/>
      <c r="J99" s="523"/>
      <c r="K99" s="523"/>
      <c r="L99" s="523"/>
      <c r="M99" s="523"/>
      <c r="N99" s="523"/>
      <c r="O99" s="523"/>
      <c r="P99" s="523"/>
      <c r="Q99" s="523"/>
      <c r="R99" s="523"/>
      <c r="S99" s="523"/>
      <c r="T99" s="523"/>
    </row>
    <row r="100" spans="3:20" ht="12">
      <c r="C100" s="523"/>
      <c r="D100" s="523"/>
      <c r="E100" s="523"/>
      <c r="F100" s="523"/>
      <c r="G100" s="523"/>
      <c r="H100" s="523"/>
      <c r="I100" s="523"/>
      <c r="J100" s="523"/>
      <c r="K100" s="523"/>
      <c r="L100" s="523"/>
      <c r="M100" s="523"/>
      <c r="N100" s="523"/>
      <c r="O100" s="523"/>
      <c r="P100" s="523"/>
      <c r="Q100" s="523"/>
      <c r="R100" s="523"/>
      <c r="S100" s="523"/>
      <c r="T100" s="523"/>
    </row>
    <row r="101" spans="3:20" ht="12">
      <c r="C101" s="523"/>
      <c r="D101" s="523"/>
      <c r="E101" s="523"/>
      <c r="F101" s="523"/>
      <c r="G101" s="523"/>
      <c r="H101" s="523"/>
      <c r="I101" s="523"/>
      <c r="J101" s="523"/>
      <c r="K101" s="523"/>
      <c r="L101" s="523"/>
      <c r="M101" s="523"/>
      <c r="N101" s="523"/>
      <c r="O101" s="523"/>
      <c r="P101" s="523"/>
      <c r="Q101" s="523"/>
      <c r="R101" s="523"/>
      <c r="S101" s="523"/>
      <c r="T101" s="523"/>
    </row>
    <row r="102" spans="3:20" ht="12">
      <c r="C102" s="523"/>
      <c r="D102" s="523"/>
      <c r="E102" s="523"/>
      <c r="F102" s="523"/>
      <c r="G102" s="523"/>
      <c r="H102" s="523"/>
      <c r="I102" s="523"/>
      <c r="J102" s="523"/>
      <c r="K102" s="523"/>
      <c r="L102" s="523"/>
      <c r="M102" s="523"/>
      <c r="N102" s="523"/>
      <c r="O102" s="523"/>
      <c r="P102" s="523"/>
      <c r="Q102" s="523"/>
      <c r="R102" s="523"/>
      <c r="S102" s="523"/>
      <c r="T102" s="523"/>
    </row>
    <row r="103" spans="3:20" ht="12">
      <c r="C103" s="523"/>
      <c r="D103" s="523"/>
      <c r="E103" s="523"/>
      <c r="F103" s="523"/>
      <c r="G103" s="523"/>
      <c r="H103" s="523"/>
      <c r="I103" s="523"/>
      <c r="J103" s="523"/>
      <c r="K103" s="523"/>
      <c r="L103" s="523"/>
      <c r="M103" s="523"/>
      <c r="N103" s="523"/>
      <c r="O103" s="523"/>
      <c r="P103" s="523"/>
      <c r="Q103" s="523"/>
      <c r="R103" s="523"/>
      <c r="S103" s="523"/>
      <c r="T103" s="523"/>
    </row>
    <row r="104" spans="3:20" ht="12">
      <c r="C104" s="523"/>
      <c r="D104" s="523"/>
      <c r="E104" s="523"/>
      <c r="F104" s="523"/>
      <c r="G104" s="523"/>
      <c r="H104" s="523"/>
      <c r="I104" s="523"/>
      <c r="J104" s="523"/>
      <c r="K104" s="523"/>
      <c r="L104" s="523"/>
      <c r="M104" s="523"/>
      <c r="N104" s="523"/>
      <c r="O104" s="523"/>
      <c r="P104" s="523"/>
      <c r="Q104" s="523"/>
      <c r="R104" s="523"/>
      <c r="S104" s="523"/>
      <c r="T104" s="523"/>
    </row>
    <row r="105" spans="3:20" ht="12">
      <c r="C105" s="523"/>
      <c r="D105" s="523"/>
      <c r="E105" s="523"/>
      <c r="F105" s="523"/>
      <c r="G105" s="523"/>
      <c r="H105" s="523"/>
      <c r="I105" s="523"/>
      <c r="J105" s="523"/>
      <c r="K105" s="523"/>
      <c r="L105" s="523"/>
      <c r="M105" s="523"/>
      <c r="N105" s="523"/>
      <c r="O105" s="523"/>
      <c r="P105" s="523"/>
      <c r="Q105" s="523"/>
      <c r="R105" s="523"/>
      <c r="S105" s="523"/>
      <c r="T105" s="523"/>
    </row>
    <row r="106" spans="3:20" ht="12">
      <c r="C106" s="523"/>
      <c r="D106" s="523"/>
      <c r="E106" s="523"/>
      <c r="F106" s="523"/>
      <c r="G106" s="523"/>
      <c r="H106" s="523"/>
      <c r="I106" s="523"/>
      <c r="J106" s="523"/>
      <c r="K106" s="523"/>
      <c r="L106" s="523"/>
      <c r="M106" s="523"/>
      <c r="N106" s="523"/>
      <c r="O106" s="523"/>
      <c r="P106" s="523"/>
      <c r="Q106" s="523"/>
      <c r="R106" s="523"/>
      <c r="S106" s="523"/>
      <c r="T106" s="523"/>
    </row>
    <row r="107" spans="3:20" ht="12">
      <c r="C107" s="523"/>
      <c r="D107" s="523"/>
      <c r="E107" s="523"/>
      <c r="F107" s="523"/>
      <c r="G107" s="523"/>
      <c r="H107" s="523"/>
      <c r="I107" s="523"/>
      <c r="J107" s="523"/>
      <c r="K107" s="523"/>
      <c r="L107" s="523"/>
      <c r="M107" s="523"/>
      <c r="N107" s="523"/>
      <c r="O107" s="523"/>
      <c r="P107" s="523"/>
      <c r="Q107" s="523"/>
      <c r="R107" s="523"/>
      <c r="S107" s="523"/>
      <c r="T107" s="523"/>
    </row>
    <row r="108" spans="3:20" ht="12">
      <c r="C108" s="523"/>
      <c r="D108" s="523"/>
      <c r="E108" s="523"/>
      <c r="F108" s="523"/>
      <c r="G108" s="523"/>
      <c r="H108" s="523"/>
      <c r="I108" s="523"/>
      <c r="J108" s="523"/>
      <c r="K108" s="523"/>
      <c r="L108" s="523"/>
      <c r="M108" s="523"/>
      <c r="N108" s="523"/>
      <c r="O108" s="523"/>
      <c r="P108" s="523"/>
      <c r="Q108" s="523"/>
      <c r="R108" s="523"/>
      <c r="S108" s="523"/>
      <c r="T108" s="523"/>
    </row>
    <row r="109" spans="3:20" ht="12">
      <c r="C109" s="523"/>
      <c r="D109" s="523"/>
      <c r="E109" s="523"/>
      <c r="F109" s="523"/>
      <c r="G109" s="523"/>
      <c r="H109" s="523"/>
      <c r="I109" s="523"/>
      <c r="J109" s="523"/>
      <c r="K109" s="523"/>
      <c r="L109" s="523"/>
      <c r="M109" s="523"/>
      <c r="N109" s="523"/>
      <c r="O109" s="523"/>
      <c r="P109" s="523"/>
      <c r="Q109" s="523"/>
      <c r="R109" s="523"/>
      <c r="S109" s="523"/>
      <c r="T109" s="523"/>
    </row>
    <row r="110" spans="3:20" ht="12">
      <c r="C110" s="523"/>
      <c r="D110" s="523"/>
      <c r="E110" s="523"/>
      <c r="F110" s="523"/>
      <c r="G110" s="523"/>
      <c r="H110" s="523"/>
      <c r="I110" s="523"/>
      <c r="J110" s="523"/>
      <c r="K110" s="523"/>
      <c r="L110" s="523"/>
      <c r="M110" s="523"/>
      <c r="N110" s="523"/>
      <c r="O110" s="523"/>
      <c r="P110" s="523"/>
      <c r="Q110" s="523"/>
      <c r="R110" s="523"/>
      <c r="S110" s="523"/>
      <c r="T110" s="523"/>
    </row>
    <row r="111" spans="3:20" ht="12">
      <c r="C111" s="523"/>
      <c r="D111" s="523"/>
      <c r="E111" s="523"/>
      <c r="F111" s="523"/>
      <c r="G111" s="523"/>
      <c r="H111" s="523"/>
      <c r="I111" s="523"/>
      <c r="J111" s="523"/>
      <c r="K111" s="523"/>
      <c r="L111" s="523"/>
      <c r="M111" s="523"/>
      <c r="N111" s="523"/>
      <c r="O111" s="523"/>
      <c r="P111" s="523"/>
      <c r="Q111" s="523"/>
      <c r="R111" s="523"/>
      <c r="S111" s="523"/>
      <c r="T111" s="523"/>
    </row>
    <row r="112" spans="3:20" ht="12">
      <c r="C112" s="523"/>
      <c r="D112" s="523"/>
      <c r="E112" s="523"/>
      <c r="F112" s="523"/>
      <c r="G112" s="523"/>
      <c r="H112" s="523"/>
      <c r="I112" s="523"/>
      <c r="J112" s="523"/>
      <c r="K112" s="523"/>
      <c r="L112" s="523"/>
      <c r="M112" s="523"/>
      <c r="N112" s="523"/>
      <c r="O112" s="523"/>
      <c r="P112" s="523"/>
      <c r="Q112" s="523"/>
      <c r="R112" s="523"/>
      <c r="S112" s="523"/>
      <c r="T112" s="523"/>
    </row>
    <row r="113" spans="3:20" ht="12">
      <c r="C113" s="523"/>
      <c r="D113" s="523"/>
      <c r="E113" s="523"/>
      <c r="F113" s="523"/>
      <c r="G113" s="523"/>
      <c r="H113" s="523"/>
      <c r="I113" s="523"/>
      <c r="J113" s="523"/>
      <c r="K113" s="523"/>
      <c r="L113" s="523"/>
      <c r="M113" s="523"/>
      <c r="N113" s="523"/>
      <c r="O113" s="523"/>
      <c r="P113" s="523"/>
      <c r="Q113" s="523"/>
      <c r="R113" s="523"/>
      <c r="S113" s="523"/>
      <c r="T113" s="523"/>
    </row>
    <row r="114" spans="3:20" ht="12">
      <c r="C114" s="523"/>
      <c r="D114" s="523"/>
      <c r="E114" s="523"/>
      <c r="F114" s="523"/>
      <c r="G114" s="523"/>
      <c r="H114" s="523"/>
      <c r="I114" s="523"/>
      <c r="J114" s="523"/>
      <c r="K114" s="523"/>
      <c r="L114" s="523"/>
      <c r="M114" s="523"/>
      <c r="N114" s="523"/>
      <c r="O114" s="523"/>
      <c r="P114" s="523"/>
      <c r="Q114" s="523"/>
      <c r="R114" s="523"/>
      <c r="S114" s="523"/>
      <c r="T114" s="523"/>
    </row>
    <row r="115" spans="3:20" ht="12">
      <c r="C115" s="523"/>
      <c r="D115" s="523"/>
      <c r="E115" s="523"/>
      <c r="F115" s="523"/>
      <c r="G115" s="523"/>
      <c r="H115" s="523"/>
      <c r="I115" s="523"/>
      <c r="J115" s="523"/>
      <c r="K115" s="523"/>
      <c r="L115" s="523"/>
      <c r="M115" s="523"/>
      <c r="N115" s="523"/>
      <c r="O115" s="523"/>
      <c r="P115" s="523"/>
      <c r="Q115" s="523"/>
      <c r="R115" s="523"/>
      <c r="S115" s="523"/>
      <c r="T115" s="523"/>
    </row>
    <row r="116" spans="3:20" ht="12">
      <c r="C116" s="523"/>
      <c r="D116" s="523"/>
      <c r="E116" s="523"/>
      <c r="F116" s="523"/>
      <c r="G116" s="523"/>
      <c r="H116" s="523"/>
      <c r="I116" s="523"/>
      <c r="J116" s="523"/>
      <c r="K116" s="523"/>
      <c r="L116" s="523"/>
      <c r="M116" s="523"/>
      <c r="N116" s="523"/>
      <c r="O116" s="523"/>
      <c r="P116" s="523"/>
      <c r="Q116" s="523"/>
      <c r="R116" s="523"/>
      <c r="S116" s="523"/>
      <c r="T116" s="523"/>
    </row>
    <row r="117" spans="3:20" ht="12">
      <c r="C117" s="523"/>
      <c r="D117" s="523"/>
      <c r="E117" s="523"/>
      <c r="F117" s="523"/>
      <c r="G117" s="523"/>
      <c r="H117" s="523"/>
      <c r="I117" s="523"/>
      <c r="J117" s="523"/>
      <c r="K117" s="523"/>
      <c r="L117" s="523"/>
      <c r="M117" s="523"/>
      <c r="N117" s="523"/>
      <c r="O117" s="523"/>
      <c r="P117" s="523"/>
      <c r="Q117" s="523"/>
      <c r="R117" s="523"/>
      <c r="S117" s="523"/>
      <c r="T117" s="523"/>
    </row>
    <row r="118" spans="3:20" ht="12">
      <c r="C118" s="523"/>
      <c r="D118" s="523"/>
      <c r="E118" s="523"/>
      <c r="F118" s="523"/>
      <c r="G118" s="523"/>
      <c r="H118" s="523"/>
      <c r="I118" s="523"/>
      <c r="J118" s="523"/>
      <c r="K118" s="523"/>
      <c r="L118" s="523"/>
      <c r="M118" s="523"/>
      <c r="N118" s="523"/>
      <c r="O118" s="523"/>
      <c r="P118" s="523"/>
      <c r="Q118" s="523"/>
      <c r="R118" s="523"/>
      <c r="S118" s="523"/>
      <c r="T118" s="523"/>
    </row>
    <row r="119" spans="3:20" ht="12">
      <c r="C119" s="523"/>
      <c r="D119" s="523"/>
      <c r="E119" s="523"/>
      <c r="F119" s="523"/>
      <c r="G119" s="523"/>
      <c r="H119" s="523"/>
      <c r="I119" s="523"/>
      <c r="J119" s="523"/>
      <c r="K119" s="523"/>
      <c r="L119" s="523"/>
      <c r="M119" s="523"/>
      <c r="N119" s="523"/>
      <c r="O119" s="523"/>
      <c r="P119" s="523"/>
      <c r="Q119" s="523"/>
      <c r="R119" s="523"/>
      <c r="S119" s="523"/>
      <c r="T119" s="523"/>
    </row>
    <row r="120" spans="3:20" ht="12">
      <c r="C120" s="523"/>
      <c r="D120" s="523"/>
      <c r="E120" s="523"/>
      <c r="F120" s="523"/>
      <c r="G120" s="523"/>
      <c r="H120" s="523"/>
      <c r="I120" s="523"/>
      <c r="J120" s="523"/>
      <c r="K120" s="523"/>
      <c r="L120" s="523"/>
      <c r="M120" s="523"/>
      <c r="N120" s="523"/>
      <c r="O120" s="523"/>
      <c r="P120" s="523"/>
      <c r="Q120" s="523"/>
      <c r="R120" s="523"/>
      <c r="S120" s="523"/>
      <c r="T120" s="523"/>
    </row>
    <row r="121" spans="3:20" ht="12">
      <c r="C121" s="523"/>
      <c r="D121" s="523"/>
      <c r="E121" s="523"/>
      <c r="F121" s="523"/>
      <c r="G121" s="523"/>
      <c r="H121" s="523"/>
      <c r="I121" s="523"/>
      <c r="J121" s="523"/>
      <c r="K121" s="523"/>
      <c r="L121" s="523"/>
      <c r="M121" s="523"/>
      <c r="N121" s="523"/>
      <c r="O121" s="523"/>
      <c r="P121" s="523"/>
      <c r="Q121" s="523"/>
      <c r="R121" s="523"/>
      <c r="S121" s="523"/>
      <c r="T121" s="523"/>
    </row>
    <row r="122" spans="3:20" ht="12">
      <c r="C122" s="523"/>
      <c r="D122" s="523"/>
      <c r="E122" s="523"/>
      <c r="F122" s="523"/>
      <c r="G122" s="523"/>
      <c r="H122" s="523"/>
      <c r="I122" s="523"/>
      <c r="J122" s="523"/>
      <c r="K122" s="523"/>
      <c r="L122" s="523"/>
      <c r="M122" s="523"/>
      <c r="N122" s="523"/>
      <c r="O122" s="523"/>
      <c r="P122" s="523"/>
      <c r="Q122" s="523"/>
      <c r="R122" s="523"/>
      <c r="S122" s="523"/>
      <c r="T122" s="523"/>
    </row>
    <row r="123" spans="3:20" ht="12">
      <c r="C123" s="523"/>
      <c r="D123" s="523"/>
      <c r="E123" s="523"/>
      <c r="F123" s="523"/>
      <c r="G123" s="523"/>
      <c r="H123" s="523"/>
      <c r="I123" s="523"/>
      <c r="J123" s="523"/>
      <c r="K123" s="523"/>
      <c r="L123" s="523"/>
      <c r="M123" s="523"/>
      <c r="N123" s="523"/>
      <c r="O123" s="523"/>
      <c r="P123" s="523"/>
      <c r="Q123" s="523"/>
      <c r="R123" s="523"/>
      <c r="S123" s="523"/>
      <c r="T123" s="523"/>
    </row>
    <row r="124" spans="3:20" ht="12">
      <c r="C124" s="523"/>
      <c r="D124" s="523"/>
      <c r="E124" s="523"/>
      <c r="F124" s="523"/>
      <c r="G124" s="523"/>
      <c r="H124" s="523"/>
      <c r="I124" s="523"/>
      <c r="J124" s="523"/>
      <c r="K124" s="523"/>
      <c r="L124" s="523"/>
      <c r="M124" s="523"/>
      <c r="N124" s="523"/>
      <c r="O124" s="523"/>
      <c r="P124" s="523"/>
      <c r="Q124" s="523"/>
      <c r="R124" s="523"/>
      <c r="S124" s="523"/>
      <c r="T124" s="523"/>
    </row>
    <row r="125" spans="3:20" ht="12">
      <c r="C125" s="523"/>
      <c r="D125" s="523"/>
      <c r="E125" s="523"/>
      <c r="F125" s="523"/>
      <c r="G125" s="523"/>
      <c r="H125" s="523"/>
      <c r="I125" s="523"/>
      <c r="J125" s="523"/>
      <c r="K125" s="523"/>
      <c r="L125" s="523"/>
      <c r="M125" s="523"/>
      <c r="N125" s="523"/>
      <c r="O125" s="523"/>
      <c r="P125" s="523"/>
      <c r="Q125" s="523"/>
      <c r="R125" s="523"/>
      <c r="S125" s="523"/>
      <c r="T125" s="523"/>
    </row>
    <row r="126" spans="3:20" ht="12">
      <c r="C126" s="523"/>
      <c r="D126" s="523"/>
      <c r="E126" s="523"/>
      <c r="F126" s="523"/>
      <c r="G126" s="523"/>
      <c r="H126" s="523"/>
      <c r="I126" s="523"/>
      <c r="J126" s="523"/>
      <c r="K126" s="523"/>
      <c r="L126" s="523"/>
      <c r="M126" s="523"/>
      <c r="N126" s="523"/>
      <c r="O126" s="523"/>
      <c r="P126" s="523"/>
      <c r="Q126" s="523"/>
      <c r="R126" s="523"/>
      <c r="S126" s="523"/>
      <c r="T126" s="523"/>
    </row>
    <row r="127" spans="3:20" ht="12">
      <c r="C127" s="523"/>
      <c r="D127" s="523"/>
      <c r="E127" s="523"/>
      <c r="F127" s="523"/>
      <c r="G127" s="523"/>
      <c r="H127" s="523"/>
      <c r="I127" s="523"/>
      <c r="J127" s="523"/>
      <c r="K127" s="523"/>
      <c r="L127" s="523"/>
      <c r="M127" s="523"/>
      <c r="N127" s="523"/>
      <c r="O127" s="523"/>
      <c r="P127" s="523"/>
      <c r="Q127" s="523"/>
      <c r="R127" s="523"/>
      <c r="S127" s="523"/>
      <c r="T127" s="523"/>
    </row>
    <row r="128" spans="3:20" ht="12">
      <c r="C128" s="523"/>
      <c r="D128" s="523"/>
      <c r="E128" s="523"/>
      <c r="F128" s="523"/>
      <c r="G128" s="523"/>
      <c r="H128" s="523"/>
      <c r="I128" s="523"/>
      <c r="J128" s="523"/>
      <c r="K128" s="523"/>
      <c r="L128" s="523"/>
      <c r="M128" s="523"/>
      <c r="N128" s="523"/>
      <c r="O128" s="523"/>
      <c r="P128" s="523"/>
      <c r="Q128" s="523"/>
      <c r="R128" s="523"/>
      <c r="S128" s="523"/>
      <c r="T128" s="523"/>
    </row>
  </sheetData>
  <mergeCells count="13">
    <mergeCell ref="Z3:AC3"/>
    <mergeCell ref="Z4:Z5"/>
    <mergeCell ref="W3:W5"/>
    <mergeCell ref="X3:X5"/>
    <mergeCell ref="Y3:Y5"/>
    <mergeCell ref="U4:V4"/>
    <mergeCell ref="C4:C5"/>
    <mergeCell ref="G4:Q4"/>
    <mergeCell ref="B3:B5"/>
    <mergeCell ref="R4:T4"/>
    <mergeCell ref="C3:Q3"/>
    <mergeCell ref="D4:F4"/>
    <mergeCell ref="R3:V3"/>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CO55"/>
  <sheetViews>
    <sheetView workbookViewId="0" topLeftCell="A1">
      <selection activeCell="A1" sqref="A1"/>
    </sheetView>
  </sheetViews>
  <sheetFormatPr defaultColWidth="9.00390625" defaultRowHeight="13.5"/>
  <cols>
    <col min="1" max="1" width="2.50390625" style="527" customWidth="1"/>
    <col min="2" max="2" width="7.125" style="527" customWidth="1"/>
    <col min="3" max="4" width="2.375" style="527" customWidth="1"/>
    <col min="5" max="5" width="15.50390625" style="527" customWidth="1"/>
    <col min="6" max="6" width="10.25390625" style="527" customWidth="1"/>
    <col min="7" max="7" width="9.625" style="527" customWidth="1"/>
    <col min="8" max="8" width="9.25390625" style="529" customWidth="1"/>
    <col min="9" max="9" width="7.625" style="529" customWidth="1"/>
    <col min="10" max="10" width="8.125" style="529" customWidth="1"/>
    <col min="11" max="11" width="8.625" style="529" customWidth="1"/>
    <col min="12" max="12" width="8.75390625" style="529" customWidth="1"/>
    <col min="13" max="13" width="9.25390625" style="529" customWidth="1"/>
    <col min="14" max="14" width="9.625" style="527" customWidth="1"/>
    <col min="15" max="16384" width="9.00390625" style="527" customWidth="1"/>
  </cols>
  <sheetData>
    <row r="2" ht="14.25">
      <c r="B2" s="528" t="s">
        <v>1062</v>
      </c>
    </row>
    <row r="3" spans="14:15" ht="12.75" thickBot="1">
      <c r="N3" s="530" t="s">
        <v>1017</v>
      </c>
      <c r="O3" s="531"/>
    </row>
    <row r="4" spans="2:14" ht="15" customHeight="1" thickTop="1">
      <c r="B4" s="532"/>
      <c r="C4" s="533"/>
      <c r="D4" s="533"/>
      <c r="E4" s="534"/>
      <c r="F4" s="535"/>
      <c r="G4" s="536"/>
      <c r="H4" s="1372" t="s">
        <v>1018</v>
      </c>
      <c r="I4" s="1373"/>
      <c r="J4" s="1374"/>
      <c r="K4" s="1372" t="s">
        <v>1019</v>
      </c>
      <c r="L4" s="1373"/>
      <c r="M4" s="1374"/>
      <c r="N4" s="537"/>
    </row>
    <row r="5" spans="2:14" ht="15" customHeight="1">
      <c r="B5" s="1378" t="s">
        <v>1015</v>
      </c>
      <c r="C5" s="1379"/>
      <c r="D5" s="1379"/>
      <c r="E5" s="1380"/>
      <c r="F5" s="539" t="s">
        <v>699</v>
      </c>
      <c r="G5" s="540" t="s">
        <v>1016</v>
      </c>
      <c r="H5" s="1375"/>
      <c r="I5" s="1376"/>
      <c r="J5" s="1377"/>
      <c r="K5" s="1375"/>
      <c r="L5" s="1376"/>
      <c r="M5" s="1377"/>
      <c r="N5" s="539" t="s">
        <v>1020</v>
      </c>
    </row>
    <row r="6" spans="2:15" ht="15" customHeight="1">
      <c r="B6" s="542"/>
      <c r="C6" s="543"/>
      <c r="D6" s="543"/>
      <c r="E6" s="544"/>
      <c r="F6" s="542"/>
      <c r="G6" s="545"/>
      <c r="H6" s="541" t="s">
        <v>699</v>
      </c>
      <c r="I6" s="541" t="s">
        <v>1021</v>
      </c>
      <c r="J6" s="546" t="s">
        <v>1022</v>
      </c>
      <c r="K6" s="547" t="s">
        <v>699</v>
      </c>
      <c r="L6" s="547" t="s">
        <v>1023</v>
      </c>
      <c r="M6" s="547" t="s">
        <v>1024</v>
      </c>
      <c r="N6" s="546"/>
      <c r="O6" s="529"/>
    </row>
    <row r="7" spans="2:15" ht="15" customHeight="1">
      <c r="B7" s="548"/>
      <c r="C7" s="531"/>
      <c r="D7" s="531"/>
      <c r="E7" s="531"/>
      <c r="F7" s="549"/>
      <c r="G7" s="550"/>
      <c r="H7" s="551"/>
      <c r="J7" s="552">
        <v>-2</v>
      </c>
      <c r="K7" s="551"/>
      <c r="L7" s="551"/>
      <c r="M7" s="551"/>
      <c r="N7" s="553"/>
      <c r="O7" s="529"/>
    </row>
    <row r="8" spans="2:15" s="554" customFormat="1" ht="15" customHeight="1">
      <c r="B8" s="1368" t="s">
        <v>1025</v>
      </c>
      <c r="C8" s="1361"/>
      <c r="D8" s="1361"/>
      <c r="E8" s="1362"/>
      <c r="F8" s="119">
        <f>SUM(H8+K8+N8)</f>
        <v>19358</v>
      </c>
      <c r="G8" s="555">
        <v>288</v>
      </c>
      <c r="H8" s="555">
        <v>14</v>
      </c>
      <c r="I8" s="555">
        <v>6</v>
      </c>
      <c r="J8" s="555">
        <v>10</v>
      </c>
      <c r="K8" s="555">
        <v>274</v>
      </c>
      <c r="L8" s="555">
        <v>51</v>
      </c>
      <c r="M8" s="555">
        <v>223</v>
      </c>
      <c r="N8" s="556">
        <v>19070</v>
      </c>
      <c r="O8" s="557"/>
    </row>
    <row r="9" spans="2:14" s="557" customFormat="1" ht="15" customHeight="1">
      <c r="B9" s="1368" t="s">
        <v>1026</v>
      </c>
      <c r="C9" s="1361"/>
      <c r="D9" s="1361"/>
      <c r="E9" s="1362"/>
      <c r="F9" s="119">
        <f>SUM(H9+K9+N9)</f>
        <v>14365849</v>
      </c>
      <c r="G9" s="120">
        <f>SUM(G10:G12)</f>
        <v>3790891</v>
      </c>
      <c r="H9" s="555">
        <f>SUM(I9:J9)</f>
        <v>986558</v>
      </c>
      <c r="I9" s="555">
        <f>SUM(I10:I12)</f>
        <v>519840</v>
      </c>
      <c r="J9" s="555">
        <f>SUM(J10:J12)</f>
        <v>466718</v>
      </c>
      <c r="K9" s="555">
        <f>SUM(L9:M9)</f>
        <v>2804333</v>
      </c>
      <c r="L9" s="555">
        <f>SUM(L10:L12)</f>
        <v>1077506</v>
      </c>
      <c r="M9" s="555">
        <f>SUM(M10:M12)</f>
        <v>1726827</v>
      </c>
      <c r="N9" s="556">
        <v>10574958</v>
      </c>
    </row>
    <row r="10" spans="2:15" ht="15" customHeight="1">
      <c r="B10" s="1369" t="s">
        <v>1027</v>
      </c>
      <c r="C10" s="1370"/>
      <c r="D10" s="1370"/>
      <c r="E10" s="1371"/>
      <c r="F10" s="40">
        <f>SUM(H10+K10+N10)</f>
        <v>197963</v>
      </c>
      <c r="G10" s="20">
        <v>89894</v>
      </c>
      <c r="H10" s="91">
        <v>0</v>
      </c>
      <c r="I10" s="91">
        <v>0</v>
      </c>
      <c r="J10" s="91">
        <v>0</v>
      </c>
      <c r="K10" s="43">
        <f>SUM(L10:M10)</f>
        <v>89894</v>
      </c>
      <c r="L10" s="559">
        <v>21816</v>
      </c>
      <c r="M10" s="559">
        <v>68078</v>
      </c>
      <c r="N10" s="560">
        <v>108069</v>
      </c>
      <c r="O10" s="529"/>
    </row>
    <row r="11" spans="2:15" ht="15" customHeight="1">
      <c r="B11" s="1369" t="s">
        <v>1028</v>
      </c>
      <c r="C11" s="1370"/>
      <c r="D11" s="1370"/>
      <c r="E11" s="1371"/>
      <c r="F11" s="40">
        <f>SUM(H11+K11+N11)</f>
        <v>377302</v>
      </c>
      <c r="G11" s="20">
        <v>286710</v>
      </c>
      <c r="H11" s="43">
        <f>SUM(I11:J11)</f>
        <v>51155</v>
      </c>
      <c r="I11" s="43">
        <v>26060</v>
      </c>
      <c r="J11" s="43">
        <v>25095</v>
      </c>
      <c r="K11" s="43">
        <f>SUM(L11:M11)</f>
        <v>235555</v>
      </c>
      <c r="L11" s="559">
        <v>53903</v>
      </c>
      <c r="M11" s="559">
        <v>181652</v>
      </c>
      <c r="N11" s="560">
        <v>90592</v>
      </c>
      <c r="O11" s="529"/>
    </row>
    <row r="12" spans="2:15" ht="15" customHeight="1">
      <c r="B12" s="1369" t="s">
        <v>1029</v>
      </c>
      <c r="C12" s="1370"/>
      <c r="D12" s="1370"/>
      <c r="E12" s="1371"/>
      <c r="F12" s="40">
        <f>SUM(H12+K12+N12)</f>
        <v>13789555</v>
      </c>
      <c r="G12" s="20">
        <v>3414287</v>
      </c>
      <c r="H12" s="43">
        <f>SUM(I12:J12)</f>
        <v>935403</v>
      </c>
      <c r="I12" s="43">
        <v>493780</v>
      </c>
      <c r="J12" s="43">
        <v>441623</v>
      </c>
      <c r="K12" s="43">
        <f>SUM(L12:M12)</f>
        <v>2478884</v>
      </c>
      <c r="L12" s="559">
        <v>1001787</v>
      </c>
      <c r="M12" s="559">
        <v>1477097</v>
      </c>
      <c r="N12" s="560">
        <v>10375268</v>
      </c>
      <c r="O12" s="529"/>
    </row>
    <row r="13" spans="2:15" ht="7.5" customHeight="1">
      <c r="B13" s="548"/>
      <c r="C13" s="531"/>
      <c r="D13" s="531"/>
      <c r="E13" s="531"/>
      <c r="F13" s="40"/>
      <c r="G13" s="20"/>
      <c r="H13" s="43"/>
      <c r="I13" s="561"/>
      <c r="J13" s="43"/>
      <c r="K13" s="43"/>
      <c r="L13" s="43"/>
      <c r="M13" s="466"/>
      <c r="N13" s="562"/>
      <c r="O13" s="529"/>
    </row>
    <row r="14" spans="2:15" ht="15" customHeight="1">
      <c r="B14" s="548"/>
      <c r="C14" s="1366" t="s">
        <v>1030</v>
      </c>
      <c r="D14" s="1366"/>
      <c r="E14" s="1367"/>
      <c r="F14" s="563"/>
      <c r="G14" s="20"/>
      <c r="H14" s="43"/>
      <c r="I14" s="43"/>
      <c r="J14" s="43"/>
      <c r="K14" s="559"/>
      <c r="L14" s="559"/>
      <c r="M14" s="559"/>
      <c r="N14" s="560"/>
      <c r="O14" s="529"/>
    </row>
    <row r="15" spans="2:93" ht="15" customHeight="1">
      <c r="B15" s="548"/>
      <c r="C15" s="1366" t="s">
        <v>1031</v>
      </c>
      <c r="D15" s="1366"/>
      <c r="E15" s="1367"/>
      <c r="F15" s="40"/>
      <c r="G15" s="20"/>
      <c r="H15" s="43"/>
      <c r="I15" s="91"/>
      <c r="J15" s="43"/>
      <c r="K15" s="43"/>
      <c r="L15" s="43"/>
      <c r="M15" s="43"/>
      <c r="N15" s="562"/>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c r="CB15" s="529"/>
      <c r="CC15" s="529"/>
      <c r="CD15" s="529"/>
      <c r="CE15" s="529"/>
      <c r="CF15" s="529"/>
      <c r="CG15" s="529"/>
      <c r="CH15" s="529"/>
      <c r="CI15" s="529"/>
      <c r="CJ15" s="529"/>
      <c r="CK15" s="529"/>
      <c r="CL15" s="529"/>
      <c r="CM15" s="529"/>
      <c r="CN15" s="529"/>
      <c r="CO15" s="529"/>
    </row>
    <row r="16" spans="2:93" ht="8.25" customHeight="1">
      <c r="B16" s="548"/>
      <c r="C16" s="531"/>
      <c r="D16" s="531"/>
      <c r="E16" s="531"/>
      <c r="F16" s="40"/>
      <c r="G16" s="20"/>
      <c r="H16" s="43"/>
      <c r="I16" s="43"/>
      <c r="J16" s="43"/>
      <c r="K16" s="43"/>
      <c r="L16" s="43"/>
      <c r="M16" s="561"/>
      <c r="N16" s="562"/>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c r="BL16" s="529"/>
      <c r="BM16" s="529"/>
      <c r="BN16" s="529"/>
      <c r="BO16" s="529"/>
      <c r="BP16" s="529"/>
      <c r="BQ16" s="529"/>
      <c r="BR16" s="529"/>
      <c r="BS16" s="529"/>
      <c r="BT16" s="529"/>
      <c r="BU16" s="529"/>
      <c r="BV16" s="529"/>
      <c r="BW16" s="529"/>
      <c r="BX16" s="529"/>
      <c r="BY16" s="529"/>
      <c r="BZ16" s="529"/>
      <c r="CA16" s="529"/>
      <c r="CB16" s="529"/>
      <c r="CC16" s="529"/>
      <c r="CD16" s="529"/>
      <c r="CE16" s="529"/>
      <c r="CF16" s="529"/>
      <c r="CG16" s="529"/>
      <c r="CH16" s="529"/>
      <c r="CI16" s="529"/>
      <c r="CJ16" s="529"/>
      <c r="CK16" s="529"/>
      <c r="CL16" s="529"/>
      <c r="CM16" s="529"/>
      <c r="CN16" s="529"/>
      <c r="CO16" s="529"/>
    </row>
    <row r="17" spans="2:93" ht="15" customHeight="1">
      <c r="B17" s="548"/>
      <c r="C17" s="531"/>
      <c r="D17" s="1363" t="s">
        <v>1032</v>
      </c>
      <c r="E17" s="1364"/>
      <c r="F17" s="40">
        <f>SUM(H17+K17+N17)</f>
        <v>7288338</v>
      </c>
      <c r="G17" s="20">
        <v>2707773</v>
      </c>
      <c r="H17" s="43">
        <f>SUM(I17:J17)</f>
        <v>865000</v>
      </c>
      <c r="I17" s="43">
        <v>493780</v>
      </c>
      <c r="J17" s="43">
        <v>371220</v>
      </c>
      <c r="K17" s="43">
        <f>SUM(L17:M17)</f>
        <v>1842773</v>
      </c>
      <c r="L17" s="43">
        <v>823914</v>
      </c>
      <c r="M17" s="43">
        <v>1018859</v>
      </c>
      <c r="N17" s="562">
        <v>4580565</v>
      </c>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529"/>
      <c r="BP17" s="529"/>
      <c r="BQ17" s="529"/>
      <c r="BR17" s="529"/>
      <c r="BS17" s="529"/>
      <c r="BT17" s="529"/>
      <c r="BU17" s="529"/>
      <c r="BV17" s="529"/>
      <c r="BW17" s="529"/>
      <c r="BX17" s="529"/>
      <c r="BY17" s="529"/>
      <c r="BZ17" s="529"/>
      <c r="CA17" s="529"/>
      <c r="CB17" s="529"/>
      <c r="CC17" s="529"/>
      <c r="CD17" s="529"/>
      <c r="CE17" s="529"/>
      <c r="CF17" s="529"/>
      <c r="CG17" s="529"/>
      <c r="CH17" s="529"/>
      <c r="CI17" s="529"/>
      <c r="CJ17" s="529"/>
      <c r="CK17" s="529"/>
      <c r="CL17" s="529"/>
      <c r="CM17" s="529"/>
      <c r="CN17" s="529"/>
      <c r="CO17" s="529"/>
    </row>
    <row r="18" spans="2:93" ht="15" customHeight="1">
      <c r="B18" s="548"/>
      <c r="C18" s="531"/>
      <c r="D18" s="1363" t="s">
        <v>1033</v>
      </c>
      <c r="E18" s="1364"/>
      <c r="F18" s="40">
        <f>SUM(H18+K18+N18)</f>
        <v>6501217</v>
      </c>
      <c r="G18" s="20">
        <v>706514</v>
      </c>
      <c r="H18" s="43">
        <f>SUM(I18:J18)</f>
        <v>70403</v>
      </c>
      <c r="I18" s="91">
        <v>0</v>
      </c>
      <c r="J18" s="559">
        <v>70403</v>
      </c>
      <c r="K18" s="43">
        <f>SUM(L18:M18)</f>
        <v>636111</v>
      </c>
      <c r="L18" s="466">
        <v>177873</v>
      </c>
      <c r="M18" s="43">
        <v>458238</v>
      </c>
      <c r="N18" s="560">
        <v>5794703</v>
      </c>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29"/>
      <c r="AL18" s="529"/>
      <c r="AM18" s="529"/>
      <c r="AN18" s="529"/>
      <c r="AO18" s="529"/>
      <c r="AP18" s="529"/>
      <c r="AQ18" s="529"/>
      <c r="AR18" s="529"/>
      <c r="AS18" s="529"/>
      <c r="AT18" s="529"/>
      <c r="AU18" s="529"/>
      <c r="AV18" s="529"/>
      <c r="AW18" s="529"/>
      <c r="AX18" s="529"/>
      <c r="AY18" s="529"/>
      <c r="AZ18" s="529"/>
      <c r="BA18" s="529"/>
      <c r="BB18" s="529"/>
      <c r="BC18" s="529"/>
      <c r="BD18" s="529"/>
      <c r="BE18" s="529"/>
      <c r="BF18" s="529"/>
      <c r="BG18" s="529"/>
      <c r="BH18" s="529"/>
      <c r="BI18" s="529"/>
      <c r="BJ18" s="529"/>
      <c r="BK18" s="529"/>
      <c r="BL18" s="529"/>
      <c r="BM18" s="529"/>
      <c r="BN18" s="529"/>
      <c r="BO18" s="529"/>
      <c r="BP18" s="529"/>
      <c r="BQ18" s="529"/>
      <c r="BR18" s="529"/>
      <c r="BS18" s="529"/>
      <c r="BT18" s="529"/>
      <c r="BU18" s="529"/>
      <c r="BV18" s="529"/>
      <c r="BW18" s="529"/>
      <c r="BX18" s="529"/>
      <c r="BY18" s="529"/>
      <c r="BZ18" s="529"/>
      <c r="CA18" s="529"/>
      <c r="CB18" s="529"/>
      <c r="CC18" s="529"/>
      <c r="CD18" s="529"/>
      <c r="CE18" s="529"/>
      <c r="CF18" s="529"/>
      <c r="CG18" s="529"/>
      <c r="CH18" s="529"/>
      <c r="CI18" s="529"/>
      <c r="CJ18" s="529"/>
      <c r="CK18" s="529"/>
      <c r="CL18" s="529"/>
      <c r="CM18" s="529"/>
      <c r="CN18" s="529"/>
      <c r="CO18" s="529"/>
    </row>
    <row r="19" spans="2:15" ht="15" customHeight="1">
      <c r="B19" s="538" t="s">
        <v>1034</v>
      </c>
      <c r="C19" s="531"/>
      <c r="D19" s="1363" t="s">
        <v>1035</v>
      </c>
      <c r="E19" s="1364"/>
      <c r="F19" s="40">
        <f>SUM(H19+K19+N19)</f>
        <v>708185</v>
      </c>
      <c r="G19" s="20">
        <v>4486</v>
      </c>
      <c r="H19" s="91">
        <v>0</v>
      </c>
      <c r="I19" s="91">
        <v>0</v>
      </c>
      <c r="J19" s="91">
        <v>0</v>
      </c>
      <c r="K19" s="43">
        <f>SUM(L19:M19)</f>
        <v>4486</v>
      </c>
      <c r="L19" s="466">
        <v>956</v>
      </c>
      <c r="M19" s="43">
        <v>3530</v>
      </c>
      <c r="N19" s="560">
        <v>703699</v>
      </c>
      <c r="O19" s="529"/>
    </row>
    <row r="20" spans="2:15" s="564" customFormat="1" ht="15" customHeight="1">
      <c r="B20" s="565"/>
      <c r="C20" s="566"/>
      <c r="D20" s="1363" t="s">
        <v>1036</v>
      </c>
      <c r="E20" s="1364"/>
      <c r="F20" s="567">
        <v>52.9</v>
      </c>
      <c r="G20" s="156">
        <v>79.3</v>
      </c>
      <c r="H20" s="568">
        <v>92.5</v>
      </c>
      <c r="I20" s="569">
        <v>100</v>
      </c>
      <c r="J20" s="568">
        <v>84.1</v>
      </c>
      <c r="K20" s="568">
        <v>74.3</v>
      </c>
      <c r="L20" s="568">
        <v>82.2</v>
      </c>
      <c r="M20" s="568">
        <v>69</v>
      </c>
      <c r="N20" s="570">
        <v>44.1</v>
      </c>
      <c r="O20" s="571"/>
    </row>
    <row r="21" spans="2:14" s="571" customFormat="1" ht="9.75" customHeight="1">
      <c r="B21" s="572"/>
      <c r="C21" s="573"/>
      <c r="D21" s="574"/>
      <c r="E21" s="575"/>
      <c r="F21" s="576"/>
      <c r="G21" s="43"/>
      <c r="H21" s="43"/>
      <c r="I21" s="577"/>
      <c r="J21" s="43"/>
      <c r="K21" s="43"/>
      <c r="L21" s="577"/>
      <c r="M21" s="577"/>
      <c r="N21" s="578"/>
    </row>
    <row r="22" spans="2:14" s="529" customFormat="1" ht="15" customHeight="1">
      <c r="B22" s="579" t="s">
        <v>1037</v>
      </c>
      <c r="C22" s="1361" t="s">
        <v>1038</v>
      </c>
      <c r="D22" s="1361"/>
      <c r="E22" s="1362"/>
      <c r="F22" s="580"/>
      <c r="G22" s="573"/>
      <c r="H22" s="573"/>
      <c r="I22" s="573"/>
      <c r="J22" s="573"/>
      <c r="K22" s="573"/>
      <c r="L22" s="573"/>
      <c r="M22" s="573"/>
      <c r="N22" s="581"/>
    </row>
    <row r="23" spans="2:14" s="529" customFormat="1" ht="6.75" customHeight="1">
      <c r="B23" s="580"/>
      <c r="C23" s="573"/>
      <c r="D23" s="573"/>
      <c r="E23" s="581"/>
      <c r="F23" s="580"/>
      <c r="G23" s="573"/>
      <c r="H23" s="573"/>
      <c r="I23" s="573"/>
      <c r="J23" s="573"/>
      <c r="K23" s="573"/>
      <c r="L23" s="573"/>
      <c r="M23" s="573"/>
      <c r="N23" s="581"/>
    </row>
    <row r="24" spans="2:14" ht="12">
      <c r="B24" s="548"/>
      <c r="C24" s="531"/>
      <c r="D24" s="1363" t="s">
        <v>1039</v>
      </c>
      <c r="E24" s="1364"/>
      <c r="F24" s="40">
        <f>SUM(H24+K24+N24)</f>
        <v>8915028</v>
      </c>
      <c r="G24" s="43">
        <v>2759538</v>
      </c>
      <c r="H24" s="43">
        <f>SUM(I24:J24)</f>
        <v>877634</v>
      </c>
      <c r="I24" s="43">
        <v>493780</v>
      </c>
      <c r="J24" s="43">
        <v>383854</v>
      </c>
      <c r="K24" s="43">
        <f>SUM(L24:M24)</f>
        <v>1881904</v>
      </c>
      <c r="L24" s="43">
        <v>845512</v>
      </c>
      <c r="M24" s="43">
        <v>1036392</v>
      </c>
      <c r="N24" s="41">
        <v>6155490</v>
      </c>
    </row>
    <row r="25" spans="2:14" ht="12">
      <c r="B25" s="538" t="s">
        <v>1040</v>
      </c>
      <c r="C25" s="531"/>
      <c r="D25" s="1363" t="s">
        <v>1041</v>
      </c>
      <c r="E25" s="1364"/>
      <c r="F25" s="40">
        <f>SUM(H25+K25+N25)</f>
        <v>4874527</v>
      </c>
      <c r="G25" s="43">
        <v>654749</v>
      </c>
      <c r="H25" s="43">
        <f>SUM(I25:J25)</f>
        <v>57769</v>
      </c>
      <c r="I25" s="91">
        <v>0</v>
      </c>
      <c r="J25" s="43">
        <v>57769</v>
      </c>
      <c r="K25" s="43">
        <f>SUM(L25:M25)</f>
        <v>596980</v>
      </c>
      <c r="L25" s="43">
        <v>156275</v>
      </c>
      <c r="M25" s="43">
        <v>440705</v>
      </c>
      <c r="N25" s="41">
        <v>4219778</v>
      </c>
    </row>
    <row r="26" spans="2:14" ht="12">
      <c r="B26" s="548"/>
      <c r="C26" s="531"/>
      <c r="D26" s="1363" t="s">
        <v>1042</v>
      </c>
      <c r="E26" s="1364"/>
      <c r="F26" s="582">
        <v>64.7</v>
      </c>
      <c r="G26" s="156">
        <v>80.8</v>
      </c>
      <c r="H26" s="568">
        <v>93.8</v>
      </c>
      <c r="I26" s="569">
        <v>100</v>
      </c>
      <c r="J26" s="568">
        <v>86.9</v>
      </c>
      <c r="K26" s="568">
        <v>75.9</v>
      </c>
      <c r="L26" s="568">
        <v>84.4</v>
      </c>
      <c r="M26" s="568">
        <v>70.2</v>
      </c>
      <c r="N26" s="570">
        <v>59.3</v>
      </c>
    </row>
    <row r="27" spans="2:14" ht="7.5" customHeight="1">
      <c r="B27" s="548"/>
      <c r="C27" s="531"/>
      <c r="D27" s="531"/>
      <c r="E27" s="583"/>
      <c r="F27" s="548"/>
      <c r="G27" s="531"/>
      <c r="H27" s="573"/>
      <c r="I27" s="573"/>
      <c r="J27" s="573"/>
      <c r="K27" s="573"/>
      <c r="L27" s="573"/>
      <c r="M27" s="573"/>
      <c r="N27" s="583"/>
    </row>
    <row r="28" spans="2:14" ht="12">
      <c r="B28" s="538" t="s">
        <v>1043</v>
      </c>
      <c r="C28" s="1361" t="s">
        <v>1044</v>
      </c>
      <c r="D28" s="1361"/>
      <c r="E28" s="1362"/>
      <c r="F28" s="548"/>
      <c r="G28" s="531"/>
      <c r="H28" s="573"/>
      <c r="I28" s="573"/>
      <c r="J28" s="573"/>
      <c r="K28" s="573"/>
      <c r="L28" s="573"/>
      <c r="M28" s="573"/>
      <c r="N28" s="583"/>
    </row>
    <row r="29" spans="2:14" ht="7.5" customHeight="1">
      <c r="B29" s="548"/>
      <c r="C29" s="531"/>
      <c r="D29" s="531"/>
      <c r="E29" s="583"/>
      <c r="F29" s="548"/>
      <c r="G29" s="531"/>
      <c r="H29" s="573"/>
      <c r="I29" s="573"/>
      <c r="J29" s="573"/>
      <c r="K29" s="573"/>
      <c r="L29" s="573"/>
      <c r="M29" s="573"/>
      <c r="N29" s="583"/>
    </row>
    <row r="30" spans="2:14" ht="12">
      <c r="B30" s="548"/>
      <c r="C30" s="531"/>
      <c r="D30" s="1363" t="s">
        <v>1045</v>
      </c>
      <c r="E30" s="1364"/>
      <c r="F30" s="40">
        <f aca="true" t="shared" si="0" ref="F30:F35">SUM(H30+K30+N30)</f>
        <v>8288</v>
      </c>
      <c r="G30" s="20">
        <v>2572</v>
      </c>
      <c r="H30" s="43">
        <f>SUM(I30:J30)</f>
        <v>804</v>
      </c>
      <c r="I30" s="573">
        <v>451</v>
      </c>
      <c r="J30" s="573">
        <v>353</v>
      </c>
      <c r="K30" s="43">
        <f aca="true" t="shared" si="1" ref="K30:K35">SUM(L30:M30)</f>
        <v>1768</v>
      </c>
      <c r="L30" s="573">
        <v>737</v>
      </c>
      <c r="M30" s="43">
        <v>1031</v>
      </c>
      <c r="N30" s="562">
        <v>5716</v>
      </c>
    </row>
    <row r="31" spans="2:14" ht="12">
      <c r="B31" s="548"/>
      <c r="C31" s="531"/>
      <c r="D31" s="1363" t="s">
        <v>1046</v>
      </c>
      <c r="E31" s="1364"/>
      <c r="F31" s="40">
        <f t="shared" si="0"/>
        <v>137195</v>
      </c>
      <c r="G31" s="20">
        <v>74810</v>
      </c>
      <c r="H31" s="43">
        <f>SUM(I31:J31)</f>
        <v>30984</v>
      </c>
      <c r="I31" s="43">
        <v>20387</v>
      </c>
      <c r="J31" s="573">
        <v>10597</v>
      </c>
      <c r="K31" s="43">
        <f t="shared" si="1"/>
        <v>43826</v>
      </c>
      <c r="L31" s="43">
        <v>21375</v>
      </c>
      <c r="M31" s="43">
        <v>22451</v>
      </c>
      <c r="N31" s="562">
        <v>62385</v>
      </c>
    </row>
    <row r="32" spans="2:14" ht="19.5" customHeight="1">
      <c r="B32" s="538" t="s">
        <v>1047</v>
      </c>
      <c r="C32" s="531"/>
      <c r="D32" s="1365" t="s">
        <v>1048</v>
      </c>
      <c r="E32" s="558" t="s">
        <v>1049</v>
      </c>
      <c r="F32" s="40">
        <f t="shared" si="0"/>
        <v>262</v>
      </c>
      <c r="G32" s="531">
        <v>2</v>
      </c>
      <c r="H32" s="91">
        <v>0</v>
      </c>
      <c r="I32" s="91">
        <v>0</v>
      </c>
      <c r="J32" s="91">
        <v>0</v>
      </c>
      <c r="K32" s="43">
        <f t="shared" si="1"/>
        <v>2</v>
      </c>
      <c r="L32" s="91">
        <v>0</v>
      </c>
      <c r="M32" s="573">
        <v>2</v>
      </c>
      <c r="N32" s="562">
        <v>260</v>
      </c>
    </row>
    <row r="33" spans="2:14" ht="19.5" customHeight="1">
      <c r="B33" s="548"/>
      <c r="C33" s="531"/>
      <c r="D33" s="1365"/>
      <c r="E33" s="558" t="s">
        <v>1050</v>
      </c>
      <c r="F33" s="40">
        <f t="shared" si="0"/>
        <v>3940</v>
      </c>
      <c r="G33" s="531">
        <v>13</v>
      </c>
      <c r="H33" s="91">
        <v>0</v>
      </c>
      <c r="I33" s="91">
        <v>0</v>
      </c>
      <c r="J33" s="91">
        <v>0</v>
      </c>
      <c r="K33" s="43">
        <f t="shared" si="1"/>
        <v>13</v>
      </c>
      <c r="L33" s="91">
        <v>0</v>
      </c>
      <c r="M33" s="573">
        <v>13</v>
      </c>
      <c r="N33" s="562">
        <v>3927</v>
      </c>
    </row>
    <row r="34" spans="2:14" ht="19.5" customHeight="1">
      <c r="B34" s="538" t="s">
        <v>1051</v>
      </c>
      <c r="C34" s="531"/>
      <c r="D34" s="1365"/>
      <c r="E34" s="558" t="s">
        <v>1052</v>
      </c>
      <c r="F34" s="40">
        <f t="shared" si="0"/>
        <v>8026</v>
      </c>
      <c r="G34" s="20">
        <v>2570</v>
      </c>
      <c r="H34" s="43">
        <f>SUM(I34:J34)</f>
        <v>804</v>
      </c>
      <c r="I34" s="43">
        <v>451</v>
      </c>
      <c r="J34" s="43">
        <v>353</v>
      </c>
      <c r="K34" s="43">
        <f t="shared" si="1"/>
        <v>1766</v>
      </c>
      <c r="L34" s="43">
        <v>737</v>
      </c>
      <c r="M34" s="43">
        <v>1029</v>
      </c>
      <c r="N34" s="562">
        <v>5456</v>
      </c>
    </row>
    <row r="35" spans="2:14" ht="19.5" customHeight="1">
      <c r="B35" s="548"/>
      <c r="C35" s="531"/>
      <c r="D35" s="1365"/>
      <c r="E35" s="558" t="s">
        <v>1050</v>
      </c>
      <c r="F35" s="40">
        <f t="shared" si="0"/>
        <v>133255</v>
      </c>
      <c r="G35" s="20">
        <v>74797</v>
      </c>
      <c r="H35" s="43">
        <f>SUM(I35:J35)</f>
        <v>30984</v>
      </c>
      <c r="I35" s="43">
        <v>20387</v>
      </c>
      <c r="J35" s="43">
        <v>10597</v>
      </c>
      <c r="K35" s="43">
        <f t="shared" si="1"/>
        <v>43813</v>
      </c>
      <c r="L35" s="43">
        <v>21375</v>
      </c>
      <c r="M35" s="43">
        <v>22438</v>
      </c>
      <c r="N35" s="562">
        <v>58458</v>
      </c>
    </row>
    <row r="36" spans="2:14" ht="7.5" customHeight="1">
      <c r="B36" s="548"/>
      <c r="C36" s="531"/>
      <c r="D36" s="531"/>
      <c r="E36" s="583"/>
      <c r="F36" s="548"/>
      <c r="G36" s="531"/>
      <c r="H36" s="573"/>
      <c r="I36" s="573"/>
      <c r="J36" s="573"/>
      <c r="K36" s="573"/>
      <c r="L36" s="573"/>
      <c r="M36" s="573"/>
      <c r="N36" s="583"/>
    </row>
    <row r="37" spans="2:14" ht="12">
      <c r="B37" s="548"/>
      <c r="C37" s="1361" t="s">
        <v>1053</v>
      </c>
      <c r="D37" s="1361"/>
      <c r="E37" s="1362"/>
      <c r="F37" s="548"/>
      <c r="G37" s="531"/>
      <c r="H37" s="573"/>
      <c r="I37" s="573"/>
      <c r="J37" s="573"/>
      <c r="K37" s="573"/>
      <c r="L37" s="573"/>
      <c r="M37" s="573"/>
      <c r="N37" s="583"/>
    </row>
    <row r="38" spans="2:14" ht="12">
      <c r="B38" s="548"/>
      <c r="C38" s="531"/>
      <c r="D38" s="1363" t="s">
        <v>1054</v>
      </c>
      <c r="E38" s="1364"/>
      <c r="F38" s="40">
        <f>SUM(H38+K38+N38)</f>
        <v>74</v>
      </c>
      <c r="G38" s="573">
        <v>58</v>
      </c>
      <c r="H38" s="43">
        <f>SUM(I38:J38)</f>
        <v>35</v>
      </c>
      <c r="I38" s="573">
        <v>23</v>
      </c>
      <c r="J38" s="573">
        <v>12</v>
      </c>
      <c r="K38" s="43">
        <f>SUM(L38:M38)</f>
        <v>23</v>
      </c>
      <c r="L38" s="573">
        <v>14</v>
      </c>
      <c r="M38" s="573">
        <v>9</v>
      </c>
      <c r="N38" s="583">
        <v>16</v>
      </c>
    </row>
    <row r="39" spans="2:14" ht="12">
      <c r="B39" s="548"/>
      <c r="C39" s="531"/>
      <c r="D39" s="1363" t="s">
        <v>1055</v>
      </c>
      <c r="E39" s="1364"/>
      <c r="F39" s="40">
        <f>SUM(H39+K39+N39)</f>
        <v>28932</v>
      </c>
      <c r="G39" s="43">
        <v>27642</v>
      </c>
      <c r="H39" s="43">
        <f>SUM(I39:J39)</f>
        <v>22405</v>
      </c>
      <c r="I39" s="43">
        <v>17169</v>
      </c>
      <c r="J39" s="43">
        <v>5236</v>
      </c>
      <c r="K39" s="43">
        <f>SUM(L39:M39)</f>
        <v>5237</v>
      </c>
      <c r="L39" s="43">
        <v>3332</v>
      </c>
      <c r="M39" s="43">
        <v>1905</v>
      </c>
      <c r="N39" s="41">
        <v>1290</v>
      </c>
    </row>
    <row r="40" spans="2:14" ht="15.75" customHeight="1">
      <c r="B40" s="548"/>
      <c r="C40" s="531"/>
      <c r="D40" s="531"/>
      <c r="E40" s="583"/>
      <c r="F40" s="548"/>
      <c r="G40" s="531"/>
      <c r="H40" s="573"/>
      <c r="I40" s="573"/>
      <c r="J40" s="573"/>
      <c r="K40" s="573"/>
      <c r="L40" s="573"/>
      <c r="M40" s="573"/>
      <c r="N40" s="583"/>
    </row>
    <row r="41" spans="2:14" ht="12">
      <c r="B41" s="548"/>
      <c r="C41" s="1361" t="s">
        <v>1056</v>
      </c>
      <c r="D41" s="1361"/>
      <c r="E41" s="1362"/>
      <c r="F41" s="548"/>
      <c r="G41" s="531"/>
      <c r="H41" s="573"/>
      <c r="I41" s="573"/>
      <c r="J41" s="573"/>
      <c r="K41" s="573"/>
      <c r="L41" s="573"/>
      <c r="M41" s="573"/>
      <c r="N41" s="583"/>
    </row>
    <row r="42" spans="2:14" ht="12">
      <c r="B42" s="548"/>
      <c r="C42" s="531"/>
      <c r="D42" s="1363" t="s">
        <v>1054</v>
      </c>
      <c r="E42" s="1364"/>
      <c r="F42" s="40">
        <f>SUM(H42+K42+N42)</f>
        <v>8</v>
      </c>
      <c r="G42" s="561">
        <v>0</v>
      </c>
      <c r="H42" s="561">
        <v>0</v>
      </c>
      <c r="I42" s="561">
        <v>0</v>
      </c>
      <c r="J42" s="561">
        <v>0</v>
      </c>
      <c r="K42" s="561">
        <v>0</v>
      </c>
      <c r="L42" s="561">
        <v>0</v>
      </c>
      <c r="M42" s="561">
        <v>0</v>
      </c>
      <c r="N42" s="583">
        <v>8</v>
      </c>
    </row>
    <row r="43" spans="2:14" ht="12">
      <c r="B43" s="548"/>
      <c r="C43" s="531"/>
      <c r="D43" s="1363" t="s">
        <v>1055</v>
      </c>
      <c r="E43" s="1364"/>
      <c r="F43" s="40">
        <f>SUM(H43+K43+N43)</f>
        <v>1029</v>
      </c>
      <c r="G43" s="561">
        <v>0</v>
      </c>
      <c r="H43" s="561">
        <v>0</v>
      </c>
      <c r="I43" s="561">
        <v>0</v>
      </c>
      <c r="J43" s="561">
        <v>0</v>
      </c>
      <c r="K43" s="561">
        <v>0</v>
      </c>
      <c r="L43" s="561">
        <v>0</v>
      </c>
      <c r="M43" s="561">
        <v>0</v>
      </c>
      <c r="N43" s="583">
        <v>1029</v>
      </c>
    </row>
    <row r="44" spans="2:14" ht="12.75" customHeight="1">
      <c r="B44" s="548"/>
      <c r="C44" s="531"/>
      <c r="D44" s="531"/>
      <c r="E44" s="583"/>
      <c r="F44" s="584">
        <v>-135</v>
      </c>
      <c r="G44" s="585">
        <v>-77</v>
      </c>
      <c r="H44" s="585">
        <v>-40</v>
      </c>
      <c r="I44" s="585">
        <v>-36</v>
      </c>
      <c r="J44" s="585">
        <v>-4</v>
      </c>
      <c r="K44" s="585">
        <v>-37</v>
      </c>
      <c r="L44" s="585">
        <v>-17</v>
      </c>
      <c r="M44" s="585">
        <v>-20</v>
      </c>
      <c r="N44" s="586">
        <v>-58</v>
      </c>
    </row>
    <row r="45" spans="2:14" ht="12">
      <c r="B45" s="548"/>
      <c r="C45" s="1361" t="s">
        <v>1057</v>
      </c>
      <c r="D45" s="1361"/>
      <c r="E45" s="1362"/>
      <c r="F45" s="119">
        <f>SUM(H45+K45+N45)</f>
        <v>577</v>
      </c>
      <c r="G45" s="587">
        <v>167</v>
      </c>
      <c r="H45" s="555">
        <f>SUM(I45:J45)</f>
        <v>45</v>
      </c>
      <c r="I45" s="588">
        <v>36</v>
      </c>
      <c r="J45" s="588">
        <v>9</v>
      </c>
      <c r="K45" s="555">
        <f>SUM(L45:M45)</f>
        <v>122</v>
      </c>
      <c r="L45" s="588">
        <v>39</v>
      </c>
      <c r="M45" s="588">
        <v>83</v>
      </c>
      <c r="N45" s="589">
        <v>410</v>
      </c>
    </row>
    <row r="46" spans="2:14" ht="8.25" customHeight="1">
      <c r="B46" s="548"/>
      <c r="C46" s="531"/>
      <c r="D46" s="531"/>
      <c r="E46" s="583"/>
      <c r="F46" s="590"/>
      <c r="G46" s="587"/>
      <c r="H46" s="588"/>
      <c r="I46" s="588"/>
      <c r="J46" s="588"/>
      <c r="K46" s="588"/>
      <c r="L46" s="588"/>
      <c r="M46" s="588"/>
      <c r="N46" s="589"/>
    </row>
    <row r="47" spans="2:14" ht="12">
      <c r="B47" s="548"/>
      <c r="C47" s="1361" t="s">
        <v>1058</v>
      </c>
      <c r="D47" s="1361"/>
      <c r="E47" s="1362"/>
      <c r="F47" s="119">
        <f>SUM(H47+K47+N47)</f>
        <v>94</v>
      </c>
      <c r="G47" s="587">
        <v>92</v>
      </c>
      <c r="H47" s="555">
        <f>SUM(I47:J47)</f>
        <v>79</v>
      </c>
      <c r="I47" s="588">
        <v>71</v>
      </c>
      <c r="J47" s="588">
        <v>8</v>
      </c>
      <c r="K47" s="555">
        <f>SUM(L47:M47)</f>
        <v>13</v>
      </c>
      <c r="L47" s="588">
        <v>8</v>
      </c>
      <c r="M47" s="588">
        <v>5</v>
      </c>
      <c r="N47" s="589">
        <v>2</v>
      </c>
    </row>
    <row r="48" spans="2:14" ht="8.25" customHeight="1">
      <c r="B48" s="542"/>
      <c r="C48" s="543"/>
      <c r="D48" s="543"/>
      <c r="E48" s="543"/>
      <c r="F48" s="542"/>
      <c r="G48" s="543"/>
      <c r="H48" s="591"/>
      <c r="I48" s="591"/>
      <c r="J48" s="591"/>
      <c r="K48" s="591"/>
      <c r="L48" s="591"/>
      <c r="M48" s="591"/>
      <c r="N48" s="592"/>
    </row>
    <row r="49" ht="12">
      <c r="B49" s="527" t="s">
        <v>1059</v>
      </c>
    </row>
    <row r="50" ht="12">
      <c r="B50" s="527" t="s">
        <v>1060</v>
      </c>
    </row>
    <row r="51" ht="12">
      <c r="B51" s="527" t="s">
        <v>1061</v>
      </c>
    </row>
    <row r="55" ht="12">
      <c r="H55" s="593"/>
    </row>
  </sheetData>
  <mergeCells count="30">
    <mergeCell ref="H4:J5"/>
    <mergeCell ref="K4:M5"/>
    <mergeCell ref="B5:E5"/>
    <mergeCell ref="B8:E8"/>
    <mergeCell ref="B9:E9"/>
    <mergeCell ref="B10:E10"/>
    <mergeCell ref="B11:E11"/>
    <mergeCell ref="B12:E12"/>
    <mergeCell ref="C14:E14"/>
    <mergeCell ref="C15:E15"/>
    <mergeCell ref="D17:E17"/>
    <mergeCell ref="D18:E18"/>
    <mergeCell ref="D19:E19"/>
    <mergeCell ref="D20:E20"/>
    <mergeCell ref="C22:E22"/>
    <mergeCell ref="D24:E24"/>
    <mergeCell ref="D25:E25"/>
    <mergeCell ref="D26:E26"/>
    <mergeCell ref="C28:E28"/>
    <mergeCell ref="D30:E30"/>
    <mergeCell ref="D31:E31"/>
    <mergeCell ref="D32:D35"/>
    <mergeCell ref="C37:E37"/>
    <mergeCell ref="D38:E38"/>
    <mergeCell ref="C45:E45"/>
    <mergeCell ref="C47:E47"/>
    <mergeCell ref="D39:E39"/>
    <mergeCell ref="C41:E41"/>
    <mergeCell ref="D42:E42"/>
    <mergeCell ref="D43:E43"/>
  </mergeCells>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3" width="3.625" style="102" customWidth="1"/>
    <col min="4" max="4" width="14.625" style="102" customWidth="1"/>
    <col min="5" max="7" width="13.125" style="102" customWidth="1"/>
    <col min="8" max="8" width="3.375" style="102" customWidth="1"/>
    <col min="9" max="9" width="17.75390625" style="102" customWidth="1"/>
    <col min="10" max="12" width="13.125" style="102" customWidth="1"/>
    <col min="13" max="16384" width="9.00390625" style="102" customWidth="1"/>
  </cols>
  <sheetData>
    <row r="1" ht="14.25">
      <c r="B1" s="594" t="s">
        <v>1087</v>
      </c>
    </row>
    <row r="2" spans="9:12" ht="12.75" thickBot="1">
      <c r="I2" s="106"/>
      <c r="J2" s="106"/>
      <c r="L2" s="106" t="s">
        <v>1063</v>
      </c>
    </row>
    <row r="3" spans="2:12" ht="24" customHeight="1" thickTop="1">
      <c r="B3" s="1381" t="s">
        <v>1064</v>
      </c>
      <c r="C3" s="1382"/>
      <c r="D3" s="1383"/>
      <c r="E3" s="21" t="s">
        <v>1065</v>
      </c>
      <c r="F3" s="595">
        <v>60</v>
      </c>
      <c r="G3" s="596">
        <v>61</v>
      </c>
      <c r="H3" s="1384" t="s">
        <v>1064</v>
      </c>
      <c r="I3" s="1383"/>
      <c r="J3" s="21" t="s">
        <v>1065</v>
      </c>
      <c r="K3" s="21">
        <v>60</v>
      </c>
      <c r="L3" s="21">
        <v>61</v>
      </c>
    </row>
    <row r="4" spans="2:12" ht="16.5" customHeight="1">
      <c r="B4" s="1385"/>
      <c r="C4" s="1386"/>
      <c r="D4" s="1387"/>
      <c r="E4" s="597"/>
      <c r="F4" s="598"/>
      <c r="G4" s="599"/>
      <c r="H4" s="38"/>
      <c r="I4" s="89"/>
      <c r="J4" s="597"/>
      <c r="K4" s="598"/>
      <c r="L4" s="600"/>
    </row>
    <row r="5" spans="2:12" s="144" customFormat="1" ht="15" customHeight="1">
      <c r="B5" s="1388" t="s">
        <v>699</v>
      </c>
      <c r="C5" s="1389"/>
      <c r="D5" s="1390"/>
      <c r="E5" s="119">
        <f>SUM(E7+J5)</f>
        <v>4047683</v>
      </c>
      <c r="F5" s="120">
        <f>SUM(F7+K5)</f>
        <v>4159276</v>
      </c>
      <c r="G5" s="602">
        <v>4145295</v>
      </c>
      <c r="H5" s="1391" t="s">
        <v>1066</v>
      </c>
      <c r="I5" s="1390"/>
      <c r="J5" s="119">
        <f>SUM(J8:J18)</f>
        <v>1192137</v>
      </c>
      <c r="K5" s="120">
        <f>SUM(K8:K18)</f>
        <v>1227714</v>
      </c>
      <c r="L5" s="604">
        <f>SUM(L8:L18)</f>
        <v>1260733</v>
      </c>
    </row>
    <row r="6" spans="2:12" s="144" customFormat="1" ht="15" customHeight="1">
      <c r="B6" s="1243"/>
      <c r="C6" s="1244"/>
      <c r="D6" s="1245"/>
      <c r="E6" s="119"/>
      <c r="F6" s="120"/>
      <c r="G6" s="602"/>
      <c r="H6" s="120"/>
      <c r="I6" s="604"/>
      <c r="J6" s="119"/>
      <c r="K6" s="120"/>
      <c r="L6" s="604"/>
    </row>
    <row r="7" spans="2:12" s="144" customFormat="1" ht="15" customHeight="1">
      <c r="B7" s="1388" t="s">
        <v>1067</v>
      </c>
      <c r="C7" s="1389"/>
      <c r="D7" s="1390"/>
      <c r="E7" s="119">
        <v>2855546</v>
      </c>
      <c r="F7" s="120">
        <v>2931562</v>
      </c>
      <c r="G7" s="602">
        <v>2884562</v>
      </c>
      <c r="H7" s="120"/>
      <c r="I7" s="604"/>
      <c r="J7" s="119"/>
      <c r="K7" s="120"/>
      <c r="L7" s="604"/>
    </row>
    <row r="8" spans="2:12" s="17" customFormat="1" ht="15" customHeight="1">
      <c r="B8" s="40"/>
      <c r="C8" s="1392" t="s">
        <v>1068</v>
      </c>
      <c r="D8" s="1390"/>
      <c r="E8" s="40">
        <v>458416</v>
      </c>
      <c r="F8" s="20">
        <v>488286</v>
      </c>
      <c r="G8" s="605">
        <v>511129</v>
      </c>
      <c r="H8" s="20"/>
      <c r="I8" s="89" t="s">
        <v>1069</v>
      </c>
      <c r="J8" s="40">
        <v>4211</v>
      </c>
      <c r="K8" s="20">
        <v>4195</v>
      </c>
      <c r="L8" s="41">
        <v>4162</v>
      </c>
    </row>
    <row r="9" spans="2:12" s="17" customFormat="1" ht="15" customHeight="1">
      <c r="B9" s="40"/>
      <c r="C9" s="1392" t="s">
        <v>1070</v>
      </c>
      <c r="D9" s="1390"/>
      <c r="E9" s="40">
        <v>916788</v>
      </c>
      <c r="F9" s="20">
        <v>961002</v>
      </c>
      <c r="G9" s="605">
        <v>990925</v>
      </c>
      <c r="H9" s="20"/>
      <c r="I9" s="89"/>
      <c r="J9" s="40"/>
      <c r="K9" s="20"/>
      <c r="L9" s="41"/>
    </row>
    <row r="10" spans="2:12" s="17" customFormat="1" ht="15" customHeight="1">
      <c r="B10" s="40"/>
      <c r="C10" s="20"/>
      <c r="D10" s="89" t="s">
        <v>1071</v>
      </c>
      <c r="E10" s="40">
        <v>291354</v>
      </c>
      <c r="F10" s="20">
        <v>293579</v>
      </c>
      <c r="G10" s="605">
        <v>281775</v>
      </c>
      <c r="H10" s="20"/>
      <c r="I10" s="89" t="s">
        <v>1072</v>
      </c>
      <c r="J10" s="40">
        <v>957804</v>
      </c>
      <c r="K10" s="20">
        <v>984819</v>
      </c>
      <c r="L10" s="41">
        <v>1006687</v>
      </c>
    </row>
    <row r="11" spans="2:12" s="17" customFormat="1" ht="15" customHeight="1">
      <c r="B11" s="40"/>
      <c r="C11" s="20"/>
      <c r="D11" s="89" t="s">
        <v>1073</v>
      </c>
      <c r="E11" s="40">
        <v>625434</v>
      </c>
      <c r="F11" s="20">
        <v>667423</v>
      </c>
      <c r="G11" s="605">
        <v>709150</v>
      </c>
      <c r="H11" s="20"/>
      <c r="I11" s="89"/>
      <c r="J11" s="40"/>
      <c r="K11" s="20"/>
      <c r="L11" s="41"/>
    </row>
    <row r="12" spans="2:12" s="17" customFormat="1" ht="15" customHeight="1">
      <c r="B12" s="40"/>
      <c r="C12" s="1392" t="s">
        <v>1074</v>
      </c>
      <c r="D12" s="1390"/>
      <c r="E12" s="40">
        <v>1241377</v>
      </c>
      <c r="F12" s="20">
        <v>1240924</v>
      </c>
      <c r="G12" s="605">
        <v>1157922</v>
      </c>
      <c r="H12" s="20"/>
      <c r="I12" s="89" t="s">
        <v>1075</v>
      </c>
      <c r="J12" s="40">
        <v>186060</v>
      </c>
      <c r="K12" s="20">
        <v>192939</v>
      </c>
      <c r="L12" s="41">
        <v>200589</v>
      </c>
    </row>
    <row r="13" spans="2:12" s="17" customFormat="1" ht="15" customHeight="1">
      <c r="B13" s="40"/>
      <c r="C13" s="20"/>
      <c r="D13" s="89" t="s">
        <v>1076</v>
      </c>
      <c r="E13" s="40">
        <v>710057</v>
      </c>
      <c r="F13" s="20">
        <v>740715</v>
      </c>
      <c r="G13" s="605">
        <v>765667</v>
      </c>
      <c r="H13" s="20"/>
      <c r="I13" s="89"/>
      <c r="J13" s="40"/>
      <c r="K13" s="20"/>
      <c r="L13" s="41"/>
    </row>
    <row r="14" spans="2:12" s="17" customFormat="1" ht="15" customHeight="1">
      <c r="B14" s="40"/>
      <c r="C14" s="20"/>
      <c r="D14" s="606" t="s">
        <v>1077</v>
      </c>
      <c r="E14" s="40">
        <v>531320</v>
      </c>
      <c r="F14" s="20">
        <v>500209</v>
      </c>
      <c r="G14" s="605">
        <v>392255</v>
      </c>
      <c r="H14" s="20"/>
      <c r="I14" s="89" t="s">
        <v>1078</v>
      </c>
      <c r="J14" s="40">
        <v>4326</v>
      </c>
      <c r="K14" s="20">
        <v>4483</v>
      </c>
      <c r="L14" s="41">
        <v>6423</v>
      </c>
    </row>
    <row r="15" spans="2:12" s="17" customFormat="1" ht="15" customHeight="1">
      <c r="B15" s="40"/>
      <c r="C15" s="1392" t="s">
        <v>1079</v>
      </c>
      <c r="D15" s="1390"/>
      <c r="E15" s="40">
        <v>8827</v>
      </c>
      <c r="F15" s="20">
        <v>9910</v>
      </c>
      <c r="G15" s="605">
        <v>10209</v>
      </c>
      <c r="H15" s="20"/>
      <c r="I15" s="89"/>
      <c r="J15" s="40"/>
      <c r="K15" s="20"/>
      <c r="L15" s="41"/>
    </row>
    <row r="16" spans="2:12" s="17" customFormat="1" ht="15" customHeight="1">
      <c r="B16" s="40"/>
      <c r="C16" s="1392" t="s">
        <v>1080</v>
      </c>
      <c r="D16" s="1390"/>
      <c r="E16" s="40">
        <v>153564</v>
      </c>
      <c r="F16" s="20">
        <v>142707</v>
      </c>
      <c r="G16" s="605">
        <v>138603</v>
      </c>
      <c r="H16" s="20"/>
      <c r="I16" s="89" t="s">
        <v>1081</v>
      </c>
      <c r="J16" s="40">
        <v>39736</v>
      </c>
      <c r="K16" s="20">
        <v>41278</v>
      </c>
      <c r="L16" s="41">
        <v>42872</v>
      </c>
    </row>
    <row r="17" spans="2:12" s="17" customFormat="1" ht="15" customHeight="1">
      <c r="B17" s="40"/>
      <c r="C17" s="1392" t="s">
        <v>1082</v>
      </c>
      <c r="D17" s="1390"/>
      <c r="E17" s="40">
        <v>65418</v>
      </c>
      <c r="F17" s="20">
        <v>72894</v>
      </c>
      <c r="G17" s="605">
        <v>61013</v>
      </c>
      <c r="H17" s="20"/>
      <c r="I17" s="89"/>
      <c r="J17" s="40"/>
      <c r="K17" s="20"/>
      <c r="L17" s="41"/>
    </row>
    <row r="18" spans="2:12" s="17" customFormat="1" ht="15" customHeight="1">
      <c r="B18" s="40"/>
      <c r="C18" s="1392" t="s">
        <v>1083</v>
      </c>
      <c r="D18" s="1390"/>
      <c r="E18" s="40">
        <v>5137</v>
      </c>
      <c r="F18" s="20">
        <v>3813</v>
      </c>
      <c r="G18" s="605">
        <v>3091</v>
      </c>
      <c r="H18" s="20"/>
      <c r="I18" s="89"/>
      <c r="J18" s="607"/>
      <c r="K18" s="352"/>
      <c r="L18" s="608"/>
    </row>
    <row r="19" spans="2:12" s="17" customFormat="1" ht="15" customHeight="1">
      <c r="B19" s="40"/>
      <c r="C19" s="1392" t="s">
        <v>1084</v>
      </c>
      <c r="D19" s="1390"/>
      <c r="E19" s="40">
        <v>4823</v>
      </c>
      <c r="F19" s="20">
        <v>5251</v>
      </c>
      <c r="G19" s="605">
        <v>5731</v>
      </c>
      <c r="H19" s="20"/>
      <c r="I19" s="41"/>
      <c r="J19" s="40"/>
      <c r="K19" s="20"/>
      <c r="L19" s="41"/>
    </row>
    <row r="20" spans="2:12" s="17" customFormat="1" ht="15" customHeight="1">
      <c r="B20" s="51"/>
      <c r="C20" s="1393" t="s">
        <v>1085</v>
      </c>
      <c r="D20" s="1394"/>
      <c r="E20" s="51">
        <v>1196</v>
      </c>
      <c r="F20" s="52">
        <v>6775</v>
      </c>
      <c r="G20" s="53">
        <v>5939</v>
      </c>
      <c r="H20" s="52"/>
      <c r="I20" s="55"/>
      <c r="J20" s="51"/>
      <c r="K20" s="52"/>
      <c r="L20" s="55"/>
    </row>
    <row r="21" ht="15" customHeight="1">
      <c r="B21" s="102" t="s">
        <v>1086</v>
      </c>
    </row>
  </sheetData>
  <mergeCells count="16">
    <mergeCell ref="C18:D18"/>
    <mergeCell ref="C19:D19"/>
    <mergeCell ref="C20:D20"/>
    <mergeCell ref="C12:D12"/>
    <mergeCell ref="C15:D15"/>
    <mergeCell ref="C16:D16"/>
    <mergeCell ref="C17:D17"/>
    <mergeCell ref="B6:D6"/>
    <mergeCell ref="B7:D7"/>
    <mergeCell ref="C8:D8"/>
    <mergeCell ref="C9:D9"/>
    <mergeCell ref="B3:D3"/>
    <mergeCell ref="H3:I3"/>
    <mergeCell ref="B4:D4"/>
    <mergeCell ref="B5:D5"/>
    <mergeCell ref="H5:I5"/>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M77"/>
  <sheetViews>
    <sheetView workbookViewId="0" topLeftCell="A1">
      <selection activeCell="A1" sqref="A1"/>
    </sheetView>
  </sheetViews>
  <sheetFormatPr defaultColWidth="9.00390625" defaultRowHeight="13.5"/>
  <cols>
    <col min="1" max="1" width="3.625" style="609" customWidth="1"/>
    <col min="2" max="2" width="3.00390625" style="609" customWidth="1"/>
    <col min="3" max="3" width="13.375" style="609" customWidth="1"/>
    <col min="4" max="5" width="11.625" style="609" customWidth="1"/>
    <col min="6" max="6" width="7.375" style="609" customWidth="1"/>
    <col min="7" max="7" width="11.625" style="609" customWidth="1"/>
    <col min="8" max="8" width="7.375" style="609" customWidth="1"/>
    <col min="9" max="9" width="11.625" style="609" customWidth="1"/>
    <col min="10" max="10" width="10.625" style="609" customWidth="1"/>
    <col min="11" max="16384" width="9.00390625" style="609" customWidth="1"/>
  </cols>
  <sheetData>
    <row r="1" spans="2:10" ht="14.25">
      <c r="B1" s="18" t="s">
        <v>1115</v>
      </c>
      <c r="C1" s="17"/>
      <c r="D1" s="17"/>
      <c r="E1" s="17"/>
      <c r="F1" s="17"/>
      <c r="H1" s="17"/>
      <c r="I1" s="17"/>
      <c r="J1" s="17"/>
    </row>
    <row r="2" spans="3:10" ht="15" customHeight="1" thickBot="1">
      <c r="C2" s="17" t="s">
        <v>1088</v>
      </c>
      <c r="D2" s="17"/>
      <c r="E2" s="17"/>
      <c r="F2" s="17"/>
      <c r="H2" s="17"/>
      <c r="I2" s="17"/>
      <c r="J2" s="141" t="s">
        <v>1089</v>
      </c>
    </row>
    <row r="3" spans="2:10" ht="20.25" customHeight="1" thickTop="1">
      <c r="B3" s="1399" t="s">
        <v>1090</v>
      </c>
      <c r="C3" s="1400"/>
      <c r="D3" s="1395" t="s">
        <v>1091</v>
      </c>
      <c r="E3" s="1397" t="s">
        <v>1092</v>
      </c>
      <c r="F3" s="1395" t="s">
        <v>1093</v>
      </c>
      <c r="G3" s="1403" t="s">
        <v>1094</v>
      </c>
      <c r="H3" s="1395" t="s">
        <v>1095</v>
      </c>
      <c r="I3" s="1403" t="s">
        <v>1096</v>
      </c>
      <c r="J3" s="1395" t="s">
        <v>1097</v>
      </c>
    </row>
    <row r="4" spans="2:10" ht="20.25" customHeight="1">
      <c r="B4" s="1401"/>
      <c r="C4" s="1402"/>
      <c r="D4" s="1396"/>
      <c r="E4" s="1396"/>
      <c r="F4" s="1398"/>
      <c r="G4" s="1404"/>
      <c r="H4" s="1398"/>
      <c r="I4" s="1404"/>
      <c r="J4" s="1398"/>
    </row>
    <row r="5" spans="2:10" ht="8.25" customHeight="1">
      <c r="B5" s="610"/>
      <c r="C5" s="611"/>
      <c r="D5" s="612"/>
      <c r="E5" s="613"/>
      <c r="F5" s="614"/>
      <c r="G5" s="614"/>
      <c r="H5" s="614"/>
      <c r="I5" s="614"/>
      <c r="J5" s="615"/>
    </row>
    <row r="6" spans="2:11" s="616" customFormat="1" ht="15" customHeight="1">
      <c r="B6" s="1405" t="s">
        <v>1098</v>
      </c>
      <c r="C6" s="1406"/>
      <c r="D6" s="49">
        <v>1253685</v>
      </c>
      <c r="E6" s="619">
        <v>1219128</v>
      </c>
      <c r="F6" s="620">
        <v>97.2</v>
      </c>
      <c r="G6" s="49">
        <v>1317435</v>
      </c>
      <c r="H6" s="621">
        <v>105.1</v>
      </c>
      <c r="I6" s="49">
        <v>1145365</v>
      </c>
      <c r="J6" s="622">
        <v>91.4</v>
      </c>
      <c r="K6" s="623"/>
    </row>
    <row r="7" spans="2:11" s="616" customFormat="1" ht="15" customHeight="1">
      <c r="B7" s="617"/>
      <c r="C7" s="618"/>
      <c r="D7" s="48"/>
      <c r="E7" s="619"/>
      <c r="F7" s="620"/>
      <c r="G7" s="49"/>
      <c r="H7" s="621"/>
      <c r="I7" s="49"/>
      <c r="J7" s="622"/>
      <c r="K7" s="623"/>
    </row>
    <row r="8" spans="2:11" s="624" customFormat="1" ht="15" customHeight="1">
      <c r="B8" s="1407">
        <v>60</v>
      </c>
      <c r="C8" s="1406"/>
      <c r="D8" s="44">
        <f>SUM(D10,D17,D24,D30,D40,D44,D48,D54,D63)</f>
        <v>1258255</v>
      </c>
      <c r="E8" s="46">
        <f>SUM(E10,E17,E24,E30,E40,E44,E48,E54,E63)</f>
        <v>1224694</v>
      </c>
      <c r="F8" s="625">
        <v>97.3</v>
      </c>
      <c r="G8" s="46">
        <f>SUM(G10,G17,G24,G30,G40,G44,G48,G54,G63)</f>
        <v>1315074</v>
      </c>
      <c r="H8" s="626">
        <v>104.5</v>
      </c>
      <c r="I8" s="46">
        <f>SUM(I10,I17,I24,I30,I40,I44,I48,I54,I63)</f>
        <v>1153759</v>
      </c>
      <c r="J8" s="627">
        <v>91.7</v>
      </c>
      <c r="K8" s="628"/>
    </row>
    <row r="9" spans="2:11" ht="15" customHeight="1">
      <c r="B9" s="629"/>
      <c r="C9" s="630"/>
      <c r="D9" s="631"/>
      <c r="E9" s="632"/>
      <c r="F9" s="620"/>
      <c r="G9" s="633"/>
      <c r="H9" s="634"/>
      <c r="I9" s="633"/>
      <c r="J9" s="622"/>
      <c r="K9" s="635"/>
    </row>
    <row r="10" spans="2:10" s="624" customFormat="1" ht="15" customHeight="1">
      <c r="B10" s="1407" t="s">
        <v>1099</v>
      </c>
      <c r="C10" s="1406"/>
      <c r="D10" s="636">
        <f>SUM(D11:D15)</f>
        <v>364695</v>
      </c>
      <c r="E10" s="637">
        <f>SUM(E11:E15)</f>
        <v>362058</v>
      </c>
      <c r="F10" s="638">
        <v>99.3</v>
      </c>
      <c r="G10" s="637">
        <f>SUM(G11:G15)</f>
        <v>403170</v>
      </c>
      <c r="H10" s="638">
        <v>110.5</v>
      </c>
      <c r="I10" s="637">
        <f>SUM(I11:I15)</f>
        <v>348961</v>
      </c>
      <c r="J10" s="639">
        <v>95.7</v>
      </c>
    </row>
    <row r="11" spans="2:13" s="640" customFormat="1" ht="15" customHeight="1">
      <c r="B11" s="641"/>
      <c r="C11" s="642" t="s">
        <v>635</v>
      </c>
      <c r="D11" s="48">
        <v>244309</v>
      </c>
      <c r="E11" s="49">
        <v>243586</v>
      </c>
      <c r="F11" s="620">
        <v>99.7</v>
      </c>
      <c r="G11" s="49">
        <v>270705</v>
      </c>
      <c r="H11" s="643">
        <v>110.8</v>
      </c>
      <c r="I11" s="644">
        <v>237957</v>
      </c>
      <c r="J11" s="622">
        <v>97.4</v>
      </c>
      <c r="K11" s="37"/>
      <c r="L11" s="645"/>
      <c r="M11" s="645"/>
    </row>
    <row r="12" spans="2:13" s="640" customFormat="1" ht="15" customHeight="1">
      <c r="B12" s="641"/>
      <c r="C12" s="642" t="s">
        <v>646</v>
      </c>
      <c r="D12" s="48">
        <v>38705</v>
      </c>
      <c r="E12" s="49">
        <v>37444</v>
      </c>
      <c r="F12" s="620">
        <v>96.7</v>
      </c>
      <c r="G12" s="49">
        <v>39620</v>
      </c>
      <c r="H12" s="643">
        <v>102.4</v>
      </c>
      <c r="I12" s="644">
        <v>32589</v>
      </c>
      <c r="J12" s="622">
        <v>84.2</v>
      </c>
      <c r="K12" s="37"/>
      <c r="L12" s="37"/>
      <c r="M12" s="645"/>
    </row>
    <row r="13" spans="2:13" s="640" customFormat="1" ht="15" customHeight="1">
      <c r="B13" s="641"/>
      <c r="C13" s="642" t="s">
        <v>652</v>
      </c>
      <c r="D13" s="48">
        <v>55383</v>
      </c>
      <c r="E13" s="49">
        <v>54886</v>
      </c>
      <c r="F13" s="620">
        <v>99.1</v>
      </c>
      <c r="G13" s="49">
        <v>62270</v>
      </c>
      <c r="H13" s="643">
        <v>112.4</v>
      </c>
      <c r="I13" s="644">
        <v>52891</v>
      </c>
      <c r="J13" s="622">
        <v>95.5</v>
      </c>
      <c r="K13" s="37"/>
      <c r="L13" s="37"/>
      <c r="M13" s="645"/>
    </row>
    <row r="14" spans="2:13" s="640" customFormat="1" ht="15" customHeight="1">
      <c r="B14" s="641"/>
      <c r="C14" s="642" t="s">
        <v>660</v>
      </c>
      <c r="D14" s="48">
        <v>14445</v>
      </c>
      <c r="E14" s="49">
        <v>14289</v>
      </c>
      <c r="F14" s="620">
        <v>98.9</v>
      </c>
      <c r="G14" s="49">
        <v>16307</v>
      </c>
      <c r="H14" s="643">
        <v>112.9</v>
      </c>
      <c r="I14" s="644">
        <v>13723</v>
      </c>
      <c r="J14" s="622">
        <v>95</v>
      </c>
      <c r="K14" s="37"/>
      <c r="L14" s="37"/>
      <c r="M14" s="645"/>
    </row>
    <row r="15" spans="2:13" s="640" customFormat="1" ht="15" customHeight="1">
      <c r="B15" s="641"/>
      <c r="C15" s="642" t="s">
        <v>662</v>
      </c>
      <c r="D15" s="48">
        <v>11853</v>
      </c>
      <c r="E15" s="49">
        <v>11853</v>
      </c>
      <c r="F15" s="620">
        <v>100</v>
      </c>
      <c r="G15" s="49">
        <v>14268</v>
      </c>
      <c r="H15" s="643">
        <v>120.4</v>
      </c>
      <c r="I15" s="644">
        <v>11801</v>
      </c>
      <c r="J15" s="622">
        <v>99.6</v>
      </c>
      <c r="K15" s="37"/>
      <c r="L15" s="37"/>
      <c r="M15" s="645"/>
    </row>
    <row r="16" spans="2:10" ht="13.5">
      <c r="B16" s="629"/>
      <c r="C16" s="646"/>
      <c r="D16" s="629"/>
      <c r="E16" s="635"/>
      <c r="F16" s="635"/>
      <c r="G16" s="635"/>
      <c r="H16" s="635"/>
      <c r="I16" s="644"/>
      <c r="J16" s="646"/>
    </row>
    <row r="17" spans="2:10" s="624" customFormat="1" ht="15" customHeight="1">
      <c r="B17" s="1408" t="s">
        <v>1100</v>
      </c>
      <c r="C17" s="1406"/>
      <c r="D17" s="636">
        <f>SUM(D18:D22)</f>
        <v>95539</v>
      </c>
      <c r="E17" s="637">
        <f>SUM(E18:E22)</f>
        <v>94034</v>
      </c>
      <c r="F17" s="647">
        <v>98.4</v>
      </c>
      <c r="G17" s="637">
        <f>SUM(G18:G22)</f>
        <v>102350</v>
      </c>
      <c r="H17" s="647">
        <v>107.1</v>
      </c>
      <c r="I17" s="637">
        <f>SUM(I18:I22)</f>
        <v>91187</v>
      </c>
      <c r="J17" s="648">
        <v>95.4</v>
      </c>
    </row>
    <row r="18" spans="2:10" s="640" customFormat="1" ht="15" customHeight="1">
      <c r="B18" s="641"/>
      <c r="C18" s="649" t="s">
        <v>1101</v>
      </c>
      <c r="D18" s="650">
        <v>41899</v>
      </c>
      <c r="E18" s="129">
        <v>41442</v>
      </c>
      <c r="F18" s="651">
        <v>98.9</v>
      </c>
      <c r="G18" s="129">
        <v>46020</v>
      </c>
      <c r="H18" s="651">
        <v>109.8</v>
      </c>
      <c r="I18" s="644">
        <v>40391</v>
      </c>
      <c r="J18" s="652">
        <v>96.4</v>
      </c>
    </row>
    <row r="19" spans="2:10" s="640" customFormat="1" ht="15" customHeight="1">
      <c r="B19" s="641"/>
      <c r="C19" s="649" t="s">
        <v>1102</v>
      </c>
      <c r="D19" s="650">
        <v>22356</v>
      </c>
      <c r="E19" s="129">
        <v>22356</v>
      </c>
      <c r="F19" s="653">
        <v>100</v>
      </c>
      <c r="G19" s="129">
        <v>23500</v>
      </c>
      <c r="H19" s="651">
        <v>105.1</v>
      </c>
      <c r="I19" s="644">
        <v>22177</v>
      </c>
      <c r="J19" s="652">
        <v>99.2</v>
      </c>
    </row>
    <row r="20" spans="2:10" s="640" customFormat="1" ht="15" customHeight="1">
      <c r="B20" s="641"/>
      <c r="C20" s="649" t="s">
        <v>1103</v>
      </c>
      <c r="D20" s="650">
        <v>9430</v>
      </c>
      <c r="E20" s="129">
        <v>8983</v>
      </c>
      <c r="F20" s="651">
        <v>95.3</v>
      </c>
      <c r="G20" s="129">
        <v>10596</v>
      </c>
      <c r="H20" s="651">
        <v>112.4</v>
      </c>
      <c r="I20" s="644">
        <v>8675</v>
      </c>
      <c r="J20" s="652">
        <v>92</v>
      </c>
    </row>
    <row r="21" spans="2:10" s="640" customFormat="1" ht="15" customHeight="1">
      <c r="B21" s="641"/>
      <c r="C21" s="649" t="s">
        <v>1104</v>
      </c>
      <c r="D21" s="650">
        <v>10824</v>
      </c>
      <c r="E21" s="129">
        <v>10560</v>
      </c>
      <c r="F21" s="651">
        <v>97.6</v>
      </c>
      <c r="G21" s="129">
        <v>11234</v>
      </c>
      <c r="H21" s="651">
        <v>103.8</v>
      </c>
      <c r="I21" s="644">
        <v>9807</v>
      </c>
      <c r="J21" s="652">
        <v>90.6</v>
      </c>
    </row>
    <row r="22" spans="2:10" s="640" customFormat="1" ht="15" customHeight="1">
      <c r="B22" s="641"/>
      <c r="C22" s="649" t="s">
        <v>1105</v>
      </c>
      <c r="D22" s="650">
        <v>11030</v>
      </c>
      <c r="E22" s="129">
        <v>10693</v>
      </c>
      <c r="F22" s="653">
        <v>96.9</v>
      </c>
      <c r="G22" s="129">
        <v>11000</v>
      </c>
      <c r="H22" s="651">
        <v>99.7</v>
      </c>
      <c r="I22" s="644">
        <v>10137</v>
      </c>
      <c r="J22" s="652">
        <v>91.9</v>
      </c>
    </row>
    <row r="23" spans="2:10" s="654" customFormat="1" ht="15" customHeight="1">
      <c r="B23" s="655"/>
      <c r="C23" s="649"/>
      <c r="D23" s="650"/>
      <c r="E23" s="656"/>
      <c r="F23" s="656"/>
      <c r="G23" s="656"/>
      <c r="H23" s="647"/>
      <c r="I23" s="644"/>
      <c r="J23" s="657"/>
    </row>
    <row r="24" spans="2:10" s="658" customFormat="1" ht="15" customHeight="1">
      <c r="B24" s="1388" t="s">
        <v>1106</v>
      </c>
      <c r="C24" s="1406"/>
      <c r="D24" s="636">
        <f>SUM(D25:D28)</f>
        <v>109193</v>
      </c>
      <c r="E24" s="637">
        <f>SUM(E25:E28)</f>
        <v>109167</v>
      </c>
      <c r="F24" s="647">
        <v>99.9</v>
      </c>
      <c r="G24" s="637">
        <f>SUM(G25:G28)</f>
        <v>118560</v>
      </c>
      <c r="H24" s="647">
        <v>108.6</v>
      </c>
      <c r="I24" s="637">
        <f>SUM(I25:I28)</f>
        <v>101480</v>
      </c>
      <c r="J24" s="648">
        <v>92.9</v>
      </c>
    </row>
    <row r="25" spans="2:13" s="616" customFormat="1" ht="14.25" customHeight="1">
      <c r="B25" s="659"/>
      <c r="C25" s="642" t="s">
        <v>647</v>
      </c>
      <c r="D25" s="660">
        <v>32083</v>
      </c>
      <c r="E25" s="577">
        <v>32083</v>
      </c>
      <c r="F25" s="661">
        <v>100</v>
      </c>
      <c r="G25" s="577">
        <v>37070</v>
      </c>
      <c r="H25" s="662">
        <v>115.5</v>
      </c>
      <c r="I25" s="663">
        <v>31092</v>
      </c>
      <c r="J25" s="664">
        <v>96.9</v>
      </c>
      <c r="K25" s="37"/>
      <c r="L25" s="37"/>
      <c r="M25" s="623"/>
    </row>
    <row r="26" spans="2:13" s="616" customFormat="1" ht="15" customHeight="1">
      <c r="B26" s="659"/>
      <c r="C26" s="642" t="s">
        <v>654</v>
      </c>
      <c r="D26" s="660">
        <v>41825</v>
      </c>
      <c r="E26" s="577">
        <v>41825</v>
      </c>
      <c r="F26" s="661">
        <v>100</v>
      </c>
      <c r="G26" s="577">
        <v>44000</v>
      </c>
      <c r="H26" s="662">
        <v>105.2</v>
      </c>
      <c r="I26" s="663">
        <v>36890</v>
      </c>
      <c r="J26" s="664">
        <v>88.2</v>
      </c>
      <c r="K26" s="37"/>
      <c r="L26" s="37"/>
      <c r="M26" s="623"/>
    </row>
    <row r="27" spans="2:13" s="616" customFormat="1" ht="15" customHeight="1">
      <c r="B27" s="659"/>
      <c r="C27" s="642" t="s">
        <v>656</v>
      </c>
      <c r="D27" s="660">
        <v>24672</v>
      </c>
      <c r="E27" s="577">
        <v>24672</v>
      </c>
      <c r="F27" s="661">
        <v>100</v>
      </c>
      <c r="G27" s="577">
        <v>26160</v>
      </c>
      <c r="H27" s="662">
        <v>106</v>
      </c>
      <c r="I27" s="663">
        <v>23044</v>
      </c>
      <c r="J27" s="664">
        <v>93.4</v>
      </c>
      <c r="K27" s="37"/>
      <c r="L27" s="37"/>
      <c r="M27" s="623"/>
    </row>
    <row r="28" spans="2:10" s="616" customFormat="1" ht="13.5">
      <c r="B28" s="659"/>
      <c r="C28" s="642" t="s">
        <v>1107</v>
      </c>
      <c r="D28" s="660">
        <v>10613</v>
      </c>
      <c r="E28" s="577">
        <v>10587</v>
      </c>
      <c r="F28" s="661">
        <v>99.8</v>
      </c>
      <c r="G28" s="577">
        <v>11330</v>
      </c>
      <c r="H28" s="662">
        <v>106.8</v>
      </c>
      <c r="I28" s="663">
        <v>10454</v>
      </c>
      <c r="J28" s="664">
        <v>98.5</v>
      </c>
    </row>
    <row r="29" spans="2:10" ht="13.5">
      <c r="B29" s="629"/>
      <c r="C29" s="642"/>
      <c r="D29" s="629"/>
      <c r="E29" s="635"/>
      <c r="F29" s="635"/>
      <c r="G29" s="635"/>
      <c r="H29" s="647"/>
      <c r="I29" s="644"/>
      <c r="J29" s="665"/>
    </row>
    <row r="30" spans="2:10" s="624" customFormat="1" ht="15" customHeight="1">
      <c r="B30" s="1407" t="s">
        <v>1108</v>
      </c>
      <c r="C30" s="1406"/>
      <c r="D30" s="666">
        <f>SUM(D31:D38)</f>
        <v>103264</v>
      </c>
      <c r="E30" s="667">
        <f>SUM(E31:E38)</f>
        <v>87699</v>
      </c>
      <c r="F30" s="638">
        <v>84.9</v>
      </c>
      <c r="G30" s="667">
        <f>SUM(G31:G38)</f>
        <v>89220</v>
      </c>
      <c r="H30" s="668">
        <v>86.4</v>
      </c>
      <c r="I30" s="667">
        <f>SUM(I31:I38)</f>
        <v>83949</v>
      </c>
      <c r="J30" s="639">
        <v>81.3</v>
      </c>
    </row>
    <row r="31" spans="2:13" s="616" customFormat="1" ht="15" customHeight="1">
      <c r="B31" s="659"/>
      <c r="C31" s="642" t="s">
        <v>642</v>
      </c>
      <c r="D31" s="48">
        <v>42964</v>
      </c>
      <c r="E31" s="49">
        <v>32176</v>
      </c>
      <c r="F31" s="620">
        <v>74.9</v>
      </c>
      <c r="G31" s="49">
        <v>30190</v>
      </c>
      <c r="H31" s="651">
        <v>70.3</v>
      </c>
      <c r="I31" s="644">
        <v>31436</v>
      </c>
      <c r="J31" s="622">
        <v>73.2</v>
      </c>
      <c r="K31" s="37"/>
      <c r="L31" s="623"/>
      <c r="M31" s="623"/>
    </row>
    <row r="32" spans="2:13" s="616" customFormat="1" ht="15" customHeight="1">
      <c r="B32" s="659"/>
      <c r="C32" s="642" t="s">
        <v>624</v>
      </c>
      <c r="D32" s="48">
        <v>7832</v>
      </c>
      <c r="E32" s="49">
        <v>7751</v>
      </c>
      <c r="F32" s="620">
        <v>99</v>
      </c>
      <c r="G32" s="49">
        <v>8000</v>
      </c>
      <c r="H32" s="651">
        <v>102.1</v>
      </c>
      <c r="I32" s="644">
        <v>7668</v>
      </c>
      <c r="J32" s="622">
        <v>97.9</v>
      </c>
      <c r="K32" s="37"/>
      <c r="L32" s="623"/>
      <c r="M32" s="623"/>
    </row>
    <row r="33" spans="2:13" s="616" customFormat="1" ht="15" customHeight="1">
      <c r="B33" s="659"/>
      <c r="C33" s="642" t="s">
        <v>625</v>
      </c>
      <c r="D33" s="48">
        <v>12978</v>
      </c>
      <c r="E33" s="49">
        <v>12568</v>
      </c>
      <c r="F33" s="620">
        <v>96.8</v>
      </c>
      <c r="G33" s="49">
        <v>14160</v>
      </c>
      <c r="H33" s="651">
        <v>109.1</v>
      </c>
      <c r="I33" s="644">
        <v>11810</v>
      </c>
      <c r="J33" s="622">
        <v>91</v>
      </c>
      <c r="K33" s="37"/>
      <c r="L33" s="623"/>
      <c r="M33" s="623"/>
    </row>
    <row r="34" spans="2:13" s="616" customFormat="1" ht="15" customHeight="1">
      <c r="B34" s="659"/>
      <c r="C34" s="642" t="s">
        <v>627</v>
      </c>
      <c r="D34" s="48">
        <v>7939</v>
      </c>
      <c r="E34" s="49">
        <v>7930</v>
      </c>
      <c r="F34" s="620">
        <v>99.9</v>
      </c>
      <c r="G34" s="49">
        <v>8220</v>
      </c>
      <c r="H34" s="651">
        <v>103.5</v>
      </c>
      <c r="I34" s="644">
        <v>7780</v>
      </c>
      <c r="J34" s="622">
        <v>98</v>
      </c>
      <c r="K34" s="37"/>
      <c r="L34" s="623"/>
      <c r="M34" s="623"/>
    </row>
    <row r="35" spans="2:13" s="616" customFormat="1" ht="15" customHeight="1">
      <c r="B35" s="659"/>
      <c r="C35" s="642" t="s">
        <v>629</v>
      </c>
      <c r="D35" s="48">
        <v>12412</v>
      </c>
      <c r="E35" s="49">
        <v>10696</v>
      </c>
      <c r="F35" s="620">
        <v>86.2</v>
      </c>
      <c r="G35" s="49">
        <v>11740</v>
      </c>
      <c r="H35" s="651">
        <v>94.6</v>
      </c>
      <c r="I35" s="644">
        <v>9483</v>
      </c>
      <c r="J35" s="622">
        <v>76.4</v>
      </c>
      <c r="K35" s="37"/>
      <c r="L35" s="623"/>
      <c r="M35" s="623"/>
    </row>
    <row r="36" spans="2:13" s="616" customFormat="1" ht="15" customHeight="1">
      <c r="B36" s="659"/>
      <c r="C36" s="642" t="s">
        <v>631</v>
      </c>
      <c r="D36" s="48">
        <v>5170</v>
      </c>
      <c r="E36" s="49">
        <v>4397</v>
      </c>
      <c r="F36" s="620">
        <v>85</v>
      </c>
      <c r="G36" s="49">
        <v>4630</v>
      </c>
      <c r="H36" s="651">
        <v>89.6</v>
      </c>
      <c r="I36" s="644">
        <v>3895</v>
      </c>
      <c r="J36" s="622">
        <v>75.3</v>
      </c>
      <c r="K36" s="37"/>
      <c r="L36" s="623"/>
      <c r="M36" s="623"/>
    </row>
    <row r="37" spans="2:13" s="616" customFormat="1" ht="15" customHeight="1">
      <c r="B37" s="659"/>
      <c r="C37" s="642" t="s">
        <v>633</v>
      </c>
      <c r="D37" s="48">
        <v>6588</v>
      </c>
      <c r="E37" s="49">
        <v>5364</v>
      </c>
      <c r="F37" s="620">
        <v>81.4</v>
      </c>
      <c r="G37" s="49">
        <v>5290</v>
      </c>
      <c r="H37" s="651">
        <v>80.3</v>
      </c>
      <c r="I37" s="644">
        <v>5188</v>
      </c>
      <c r="J37" s="622">
        <v>78.7</v>
      </c>
      <c r="K37" s="37"/>
      <c r="L37" s="623"/>
      <c r="M37" s="623"/>
    </row>
    <row r="38" spans="2:13" s="616" customFormat="1" ht="15" customHeight="1">
      <c r="B38" s="659"/>
      <c r="C38" s="642" t="s">
        <v>634</v>
      </c>
      <c r="D38" s="48">
        <v>7381</v>
      </c>
      <c r="E38" s="619">
        <v>6817</v>
      </c>
      <c r="F38" s="620">
        <v>92.4</v>
      </c>
      <c r="G38" s="49">
        <v>6990</v>
      </c>
      <c r="H38" s="651">
        <v>94.7</v>
      </c>
      <c r="I38" s="644">
        <v>6689</v>
      </c>
      <c r="J38" s="622">
        <v>90.6</v>
      </c>
      <c r="K38" s="37"/>
      <c r="L38" s="623"/>
      <c r="M38" s="623"/>
    </row>
    <row r="39" spans="2:13" ht="15" customHeight="1">
      <c r="B39" s="629"/>
      <c r="C39" s="642"/>
      <c r="D39" s="48"/>
      <c r="E39" s="632"/>
      <c r="F39" s="620"/>
      <c r="G39" s="49"/>
      <c r="H39" s="647"/>
      <c r="I39" s="644"/>
      <c r="J39" s="622"/>
      <c r="K39" s="37"/>
      <c r="L39" s="635"/>
      <c r="M39" s="635"/>
    </row>
    <row r="40" spans="2:13" s="624" customFormat="1" ht="15" customHeight="1">
      <c r="B40" s="1407" t="s">
        <v>1109</v>
      </c>
      <c r="C40" s="1406"/>
      <c r="D40" s="44">
        <f>SUM(D41:D42)</f>
        <v>115451</v>
      </c>
      <c r="E40" s="46">
        <f>SUM(E41:E42)</f>
        <v>114619</v>
      </c>
      <c r="F40" s="625">
        <v>99.3</v>
      </c>
      <c r="G40" s="46">
        <f>SUM(G41:G42)</f>
        <v>107466</v>
      </c>
      <c r="H40" s="647">
        <v>93.1</v>
      </c>
      <c r="I40" s="46">
        <f>SUM(I41:I42)</f>
        <v>93754</v>
      </c>
      <c r="J40" s="627">
        <v>81.2</v>
      </c>
      <c r="K40" s="669"/>
      <c r="L40" s="628"/>
      <c r="M40" s="628"/>
    </row>
    <row r="41" spans="2:13" s="640" customFormat="1" ht="15" customHeight="1">
      <c r="B41" s="641"/>
      <c r="C41" s="642" t="s">
        <v>636</v>
      </c>
      <c r="D41" s="48">
        <v>93296</v>
      </c>
      <c r="E41" s="49">
        <v>92464</v>
      </c>
      <c r="F41" s="620">
        <v>99.1</v>
      </c>
      <c r="G41" s="49">
        <v>85466</v>
      </c>
      <c r="H41" s="651">
        <v>91.6</v>
      </c>
      <c r="I41" s="644">
        <v>73238</v>
      </c>
      <c r="J41" s="622">
        <v>78.5</v>
      </c>
      <c r="K41" s="37"/>
      <c r="L41" s="37"/>
      <c r="M41" s="645"/>
    </row>
    <row r="42" spans="2:13" s="640" customFormat="1" ht="15" customHeight="1">
      <c r="B42" s="641"/>
      <c r="C42" s="642" t="s">
        <v>639</v>
      </c>
      <c r="D42" s="48">
        <v>22155</v>
      </c>
      <c r="E42" s="49">
        <v>22155</v>
      </c>
      <c r="F42" s="620">
        <v>100</v>
      </c>
      <c r="G42" s="49">
        <v>22000</v>
      </c>
      <c r="H42" s="651">
        <v>99.3</v>
      </c>
      <c r="I42" s="644">
        <v>20516</v>
      </c>
      <c r="J42" s="622">
        <v>92.6</v>
      </c>
      <c r="K42" s="37"/>
      <c r="L42" s="37"/>
      <c r="M42" s="645"/>
    </row>
    <row r="43" spans="2:13" ht="15" customHeight="1">
      <c r="B43" s="629"/>
      <c r="C43" s="642"/>
      <c r="D43" s="48"/>
      <c r="E43" s="670"/>
      <c r="F43" s="620"/>
      <c r="G43" s="49"/>
      <c r="H43" s="647"/>
      <c r="I43" s="644"/>
      <c r="J43" s="622"/>
      <c r="K43" s="37"/>
      <c r="L43" s="37"/>
      <c r="M43" s="635"/>
    </row>
    <row r="44" spans="2:13" s="671" customFormat="1" ht="15" customHeight="1">
      <c r="B44" s="1407" t="s">
        <v>1110</v>
      </c>
      <c r="C44" s="1406"/>
      <c r="D44" s="44">
        <f>SUM(D45:D46)</f>
        <v>64674</v>
      </c>
      <c r="E44" s="46">
        <f>SUM(E45:E46)</f>
        <v>60848</v>
      </c>
      <c r="F44" s="152">
        <v>94.1</v>
      </c>
      <c r="G44" s="46">
        <f>SUM(G45:G46)</f>
        <v>58550</v>
      </c>
      <c r="H44" s="625">
        <v>90.5</v>
      </c>
      <c r="I44" s="46">
        <f>SUM(I45:I46)</f>
        <v>52107</v>
      </c>
      <c r="J44" s="627">
        <v>80.6</v>
      </c>
      <c r="K44" s="669"/>
      <c r="L44" s="669"/>
      <c r="M44" s="672"/>
    </row>
    <row r="45" spans="2:13" s="640" customFormat="1" ht="15" customHeight="1">
      <c r="B45" s="641"/>
      <c r="C45" s="642" t="s">
        <v>658</v>
      </c>
      <c r="D45" s="48">
        <v>37125</v>
      </c>
      <c r="E45" s="49">
        <v>36474</v>
      </c>
      <c r="F45" s="156">
        <v>98.2</v>
      </c>
      <c r="G45" s="49">
        <v>35550</v>
      </c>
      <c r="H45" s="651">
        <v>95.8</v>
      </c>
      <c r="I45" s="644">
        <v>32002</v>
      </c>
      <c r="J45" s="622">
        <v>86.8</v>
      </c>
      <c r="K45" s="37"/>
      <c r="L45" s="37"/>
      <c r="M45" s="645"/>
    </row>
    <row r="46" spans="2:13" s="640" customFormat="1" ht="15" customHeight="1">
      <c r="B46" s="641"/>
      <c r="C46" s="642" t="s">
        <v>637</v>
      </c>
      <c r="D46" s="48">
        <v>27549</v>
      </c>
      <c r="E46" s="619">
        <v>24374</v>
      </c>
      <c r="F46" s="620">
        <v>88.5</v>
      </c>
      <c r="G46" s="49">
        <v>23000</v>
      </c>
      <c r="H46" s="651">
        <v>83.5</v>
      </c>
      <c r="I46" s="644">
        <v>20105</v>
      </c>
      <c r="J46" s="622">
        <v>73</v>
      </c>
      <c r="K46" s="37"/>
      <c r="L46" s="37"/>
      <c r="M46" s="645"/>
    </row>
    <row r="47" spans="2:13" ht="15" customHeight="1">
      <c r="B47" s="629"/>
      <c r="C47" s="642"/>
      <c r="D47" s="48"/>
      <c r="E47" s="670"/>
      <c r="F47" s="620"/>
      <c r="G47" s="49"/>
      <c r="H47" s="647"/>
      <c r="I47" s="644"/>
      <c r="J47" s="622"/>
      <c r="K47" s="37"/>
      <c r="L47" s="37"/>
      <c r="M47" s="635"/>
    </row>
    <row r="48" spans="2:13" s="624" customFormat="1" ht="15" customHeight="1">
      <c r="B48" s="1407" t="s">
        <v>1111</v>
      </c>
      <c r="C48" s="1406"/>
      <c r="D48" s="44">
        <f>SUM(D49:D52)</f>
        <v>73990</v>
      </c>
      <c r="E48" s="46">
        <f>SUM(E49:E52)</f>
        <v>67354</v>
      </c>
      <c r="F48" s="625">
        <v>91</v>
      </c>
      <c r="G48" s="46">
        <f>SUM(G49:G52)</f>
        <v>73741</v>
      </c>
      <c r="H48" s="647">
        <v>99.7</v>
      </c>
      <c r="I48" s="46">
        <f>SUM(I49:I52)</f>
        <v>59504</v>
      </c>
      <c r="J48" s="627">
        <v>80.4</v>
      </c>
      <c r="K48" s="669"/>
      <c r="L48" s="669"/>
      <c r="M48" s="628"/>
    </row>
    <row r="49" spans="2:13" s="640" customFormat="1" ht="15" customHeight="1">
      <c r="B49" s="641"/>
      <c r="C49" s="642" t="s">
        <v>650</v>
      </c>
      <c r="D49" s="48">
        <v>33421</v>
      </c>
      <c r="E49" s="49">
        <v>29166</v>
      </c>
      <c r="F49" s="620">
        <v>87.3</v>
      </c>
      <c r="G49" s="49">
        <v>30640</v>
      </c>
      <c r="H49" s="651">
        <v>91.7</v>
      </c>
      <c r="I49" s="644">
        <v>26637</v>
      </c>
      <c r="J49" s="622">
        <v>79.7</v>
      </c>
      <c r="K49" s="37"/>
      <c r="L49" s="37"/>
      <c r="M49" s="645"/>
    </row>
    <row r="50" spans="2:13" s="640" customFormat="1" ht="15" customHeight="1">
      <c r="B50" s="641"/>
      <c r="C50" s="642" t="s">
        <v>641</v>
      </c>
      <c r="D50" s="48">
        <v>12001</v>
      </c>
      <c r="E50" s="49">
        <v>10006</v>
      </c>
      <c r="F50" s="620">
        <v>83.4</v>
      </c>
      <c r="G50" s="49">
        <v>11270</v>
      </c>
      <c r="H50" s="651">
        <v>93.9</v>
      </c>
      <c r="I50" s="644">
        <v>7920</v>
      </c>
      <c r="J50" s="622">
        <v>66</v>
      </c>
      <c r="K50" s="37"/>
      <c r="L50" s="645"/>
      <c r="M50" s="645"/>
    </row>
    <row r="51" spans="2:13" s="640" customFormat="1" ht="15" customHeight="1">
      <c r="B51" s="641"/>
      <c r="C51" s="642" t="s">
        <v>643</v>
      </c>
      <c r="D51" s="48">
        <v>18474</v>
      </c>
      <c r="E51" s="49">
        <v>18291</v>
      </c>
      <c r="F51" s="620">
        <v>99</v>
      </c>
      <c r="G51" s="49">
        <v>21415</v>
      </c>
      <c r="H51" s="651">
        <v>115.9</v>
      </c>
      <c r="I51" s="644">
        <v>16276</v>
      </c>
      <c r="J51" s="622">
        <v>88.1</v>
      </c>
      <c r="K51" s="37"/>
      <c r="L51" s="645"/>
      <c r="M51" s="645"/>
    </row>
    <row r="52" spans="2:13" s="640" customFormat="1" ht="15" customHeight="1">
      <c r="B52" s="641"/>
      <c r="C52" s="642" t="s">
        <v>645</v>
      </c>
      <c r="D52" s="48">
        <v>10094</v>
      </c>
      <c r="E52" s="49">
        <v>9891</v>
      </c>
      <c r="F52" s="620">
        <v>98</v>
      </c>
      <c r="G52" s="49">
        <v>10416</v>
      </c>
      <c r="H52" s="651">
        <v>103.2</v>
      </c>
      <c r="I52" s="644">
        <v>8671</v>
      </c>
      <c r="J52" s="622">
        <v>85.9</v>
      </c>
      <c r="K52" s="37"/>
      <c r="L52" s="645"/>
      <c r="M52" s="645"/>
    </row>
    <row r="53" spans="2:13" ht="15" customHeight="1">
      <c r="B53" s="629"/>
      <c r="C53" s="642"/>
      <c r="D53" s="48"/>
      <c r="E53" s="670"/>
      <c r="F53" s="620"/>
      <c r="G53" s="49"/>
      <c r="H53" s="647"/>
      <c r="I53" s="644"/>
      <c r="J53" s="622"/>
      <c r="K53" s="37"/>
      <c r="L53" s="635"/>
      <c r="M53" s="635"/>
    </row>
    <row r="54" spans="2:13" s="624" customFormat="1" ht="15" customHeight="1">
      <c r="B54" s="1407" t="s">
        <v>1112</v>
      </c>
      <c r="C54" s="1406"/>
      <c r="D54" s="44">
        <v>160397</v>
      </c>
      <c r="E54" s="46">
        <f>SUM(E55:E61)</f>
        <v>158709</v>
      </c>
      <c r="F54" s="625">
        <v>98.9</v>
      </c>
      <c r="G54" s="46">
        <f>SUM(G55:G61)</f>
        <v>169282</v>
      </c>
      <c r="H54" s="673">
        <v>105.5</v>
      </c>
      <c r="I54" s="46">
        <f>SUM(I55:I61)</f>
        <v>156781</v>
      </c>
      <c r="J54" s="627">
        <v>97.7</v>
      </c>
      <c r="K54" s="669"/>
      <c r="L54" s="628"/>
      <c r="M54" s="628"/>
    </row>
    <row r="55" spans="2:13" s="616" customFormat="1" ht="15" customHeight="1">
      <c r="B55" s="659"/>
      <c r="C55" s="642" t="s">
        <v>638</v>
      </c>
      <c r="D55" s="48">
        <v>99716</v>
      </c>
      <c r="E55" s="619">
        <v>98597</v>
      </c>
      <c r="F55" s="620">
        <v>98.9</v>
      </c>
      <c r="G55" s="49">
        <v>100640</v>
      </c>
      <c r="H55" s="645">
        <v>100.9</v>
      </c>
      <c r="I55" s="644">
        <v>97123</v>
      </c>
      <c r="J55" s="622">
        <v>97.4</v>
      </c>
      <c r="K55" s="37"/>
      <c r="L55" s="623"/>
      <c r="M55" s="623"/>
    </row>
    <row r="56" spans="2:13" s="616" customFormat="1" ht="15" customHeight="1">
      <c r="B56" s="659"/>
      <c r="C56" s="642" t="s">
        <v>651</v>
      </c>
      <c r="D56" s="48">
        <v>13394</v>
      </c>
      <c r="E56" s="619">
        <v>13394</v>
      </c>
      <c r="F56" s="620">
        <v>100</v>
      </c>
      <c r="G56" s="49">
        <v>15200</v>
      </c>
      <c r="H56" s="674">
        <v>113.5</v>
      </c>
      <c r="I56" s="644">
        <v>13358</v>
      </c>
      <c r="J56" s="622">
        <v>99.7</v>
      </c>
      <c r="K56" s="37"/>
      <c r="L56" s="623"/>
      <c r="M56" s="623"/>
    </row>
    <row r="57" spans="2:13" s="616" customFormat="1" ht="15" customHeight="1">
      <c r="B57" s="659"/>
      <c r="C57" s="642" t="s">
        <v>653</v>
      </c>
      <c r="D57" s="48">
        <v>10391</v>
      </c>
      <c r="E57" s="49">
        <v>10296</v>
      </c>
      <c r="F57" s="620">
        <v>99.1</v>
      </c>
      <c r="G57" s="49">
        <v>10690</v>
      </c>
      <c r="H57" s="645">
        <v>102.9</v>
      </c>
      <c r="I57" s="644">
        <v>10256</v>
      </c>
      <c r="J57" s="622">
        <v>98.7</v>
      </c>
      <c r="K57" s="37"/>
      <c r="L57" s="623"/>
      <c r="M57" s="623"/>
    </row>
    <row r="58" spans="2:13" s="616" customFormat="1" ht="15" customHeight="1">
      <c r="B58" s="659"/>
      <c r="C58" s="642" t="s">
        <v>655</v>
      </c>
      <c r="D58" s="48">
        <v>8614</v>
      </c>
      <c r="E58" s="49">
        <v>8490</v>
      </c>
      <c r="F58" s="620">
        <v>98.6</v>
      </c>
      <c r="G58" s="49">
        <v>9020</v>
      </c>
      <c r="H58" s="645">
        <v>104.7</v>
      </c>
      <c r="I58" s="644">
        <v>8450</v>
      </c>
      <c r="J58" s="622">
        <v>98.1</v>
      </c>
      <c r="K58" s="37"/>
      <c r="L58" s="623"/>
      <c r="M58" s="623"/>
    </row>
    <row r="59" spans="2:13" s="616" customFormat="1" ht="15" customHeight="1">
      <c r="B59" s="659"/>
      <c r="C59" s="642" t="s">
        <v>657</v>
      </c>
      <c r="D59" s="48">
        <v>8505</v>
      </c>
      <c r="E59" s="619">
        <v>8504</v>
      </c>
      <c r="F59" s="620">
        <v>100</v>
      </c>
      <c r="G59" s="49">
        <v>8860</v>
      </c>
      <c r="H59" s="651">
        <v>104.2</v>
      </c>
      <c r="I59" s="644">
        <v>8487</v>
      </c>
      <c r="J59" s="622">
        <v>99.8</v>
      </c>
      <c r="K59" s="37"/>
      <c r="L59" s="623"/>
      <c r="M59" s="623"/>
    </row>
    <row r="60" spans="2:13" s="616" customFormat="1" ht="15" customHeight="1">
      <c r="B60" s="659"/>
      <c r="C60" s="642" t="s">
        <v>659</v>
      </c>
      <c r="D60" s="48">
        <v>6685</v>
      </c>
      <c r="E60" s="49">
        <v>6493</v>
      </c>
      <c r="F60" s="620">
        <v>97.1</v>
      </c>
      <c r="G60" s="49">
        <v>7897</v>
      </c>
      <c r="H60" s="651">
        <v>118.1</v>
      </c>
      <c r="I60" s="644">
        <v>6237</v>
      </c>
      <c r="J60" s="622">
        <v>93.3</v>
      </c>
      <c r="K60" s="37"/>
      <c r="L60" s="623"/>
      <c r="M60" s="623"/>
    </row>
    <row r="61" spans="2:13" s="616" customFormat="1" ht="15" customHeight="1">
      <c r="B61" s="659"/>
      <c r="C61" s="642" t="s">
        <v>661</v>
      </c>
      <c r="D61" s="48">
        <v>13093</v>
      </c>
      <c r="E61" s="49">
        <v>12935</v>
      </c>
      <c r="F61" s="620">
        <v>98.8</v>
      </c>
      <c r="G61" s="49">
        <v>16975</v>
      </c>
      <c r="H61" s="651">
        <v>129.6</v>
      </c>
      <c r="I61" s="644">
        <v>12870</v>
      </c>
      <c r="J61" s="622">
        <v>98.3</v>
      </c>
      <c r="K61" s="37"/>
      <c r="L61" s="623"/>
      <c r="M61" s="623"/>
    </row>
    <row r="62" spans="2:13" ht="15" customHeight="1">
      <c r="B62" s="629"/>
      <c r="C62" s="642"/>
      <c r="D62" s="675"/>
      <c r="E62" s="670"/>
      <c r="F62" s="620"/>
      <c r="G62" s="49"/>
      <c r="H62" s="647"/>
      <c r="I62" s="644"/>
      <c r="J62" s="646"/>
      <c r="K62" s="37"/>
      <c r="L62" s="635"/>
      <c r="M62" s="635"/>
    </row>
    <row r="63" spans="2:10" s="624" customFormat="1" ht="15" customHeight="1">
      <c r="B63" s="1407" t="s">
        <v>1113</v>
      </c>
      <c r="C63" s="1406"/>
      <c r="D63" s="666">
        <f>SUM(D64:D70)</f>
        <v>171052</v>
      </c>
      <c r="E63" s="667">
        <f>SUM(E64:E70)</f>
        <v>170206</v>
      </c>
      <c r="F63" s="638">
        <v>99.5</v>
      </c>
      <c r="G63" s="667">
        <f>SUM(G64:G70)</f>
        <v>192735</v>
      </c>
      <c r="H63" s="638">
        <v>112.7</v>
      </c>
      <c r="I63" s="667">
        <f>SUM(I64:I70)</f>
        <v>166036</v>
      </c>
      <c r="J63" s="639">
        <v>97.1</v>
      </c>
    </row>
    <row r="64" spans="2:13" s="640" customFormat="1" ht="15" customHeight="1">
      <c r="B64" s="641"/>
      <c r="C64" s="642" t="s">
        <v>640</v>
      </c>
      <c r="D64" s="48">
        <v>101135</v>
      </c>
      <c r="E64" s="49">
        <v>100753</v>
      </c>
      <c r="F64" s="620">
        <v>99.6</v>
      </c>
      <c r="G64" s="49">
        <v>113302</v>
      </c>
      <c r="H64" s="651">
        <v>112</v>
      </c>
      <c r="I64" s="644">
        <v>99618</v>
      </c>
      <c r="J64" s="622">
        <v>98.5</v>
      </c>
      <c r="K64" s="37"/>
      <c r="L64" s="645"/>
      <c r="M64" s="645"/>
    </row>
    <row r="65" spans="2:13" s="640" customFormat="1" ht="15" customHeight="1">
      <c r="B65" s="641"/>
      <c r="C65" s="642" t="s">
        <v>648</v>
      </c>
      <c r="D65" s="48">
        <v>8164</v>
      </c>
      <c r="E65" s="49">
        <v>8053</v>
      </c>
      <c r="F65" s="620">
        <v>98.6</v>
      </c>
      <c r="G65" s="49">
        <v>10038</v>
      </c>
      <c r="H65" s="651">
        <v>123</v>
      </c>
      <c r="I65" s="644">
        <v>8033</v>
      </c>
      <c r="J65" s="622">
        <v>98.4</v>
      </c>
      <c r="K65" s="37"/>
      <c r="L65" s="645"/>
      <c r="M65" s="645"/>
    </row>
    <row r="66" spans="2:13" s="640" customFormat="1" ht="15" customHeight="1">
      <c r="B66" s="641"/>
      <c r="C66" s="642" t="s">
        <v>649</v>
      </c>
      <c r="D66" s="48">
        <v>19163</v>
      </c>
      <c r="E66" s="49">
        <v>19163</v>
      </c>
      <c r="F66" s="620">
        <v>100</v>
      </c>
      <c r="G66" s="49">
        <v>23150</v>
      </c>
      <c r="H66" s="651">
        <v>120</v>
      </c>
      <c r="I66" s="644">
        <v>18282</v>
      </c>
      <c r="J66" s="622">
        <v>95.4</v>
      </c>
      <c r="K66" s="37"/>
      <c r="L66" s="645"/>
      <c r="M66" s="645"/>
    </row>
    <row r="67" spans="2:13" s="640" customFormat="1" ht="15" customHeight="1">
      <c r="B67" s="641"/>
      <c r="C67" s="642" t="s">
        <v>663</v>
      </c>
      <c r="D67" s="48">
        <v>20213</v>
      </c>
      <c r="E67" s="49">
        <v>19926</v>
      </c>
      <c r="F67" s="620">
        <v>98.6</v>
      </c>
      <c r="G67" s="49">
        <v>21456</v>
      </c>
      <c r="H67" s="651">
        <v>106.1</v>
      </c>
      <c r="I67" s="644">
        <v>18232</v>
      </c>
      <c r="J67" s="622">
        <v>90.2</v>
      </c>
      <c r="K67" s="37"/>
      <c r="L67" s="645"/>
      <c r="M67" s="645"/>
    </row>
    <row r="68" spans="2:13" s="640" customFormat="1" ht="15" customHeight="1">
      <c r="B68" s="641"/>
      <c r="C68" s="642" t="s">
        <v>665</v>
      </c>
      <c r="D68" s="48">
        <v>8251</v>
      </c>
      <c r="E68" s="619">
        <v>8218</v>
      </c>
      <c r="F68" s="620">
        <v>99.6</v>
      </c>
      <c r="G68" s="49">
        <v>8708</v>
      </c>
      <c r="H68" s="651">
        <v>105.5</v>
      </c>
      <c r="I68" s="644">
        <v>7957</v>
      </c>
      <c r="J68" s="622">
        <v>96.4</v>
      </c>
      <c r="K68" s="37"/>
      <c r="L68" s="645"/>
      <c r="M68" s="645"/>
    </row>
    <row r="69" spans="2:13" s="640" customFormat="1" ht="15" customHeight="1">
      <c r="B69" s="641"/>
      <c r="C69" s="642" t="s">
        <v>667</v>
      </c>
      <c r="D69" s="48">
        <v>6147</v>
      </c>
      <c r="E69" s="49">
        <v>6114</v>
      </c>
      <c r="F69" s="620">
        <v>99.5</v>
      </c>
      <c r="G69" s="49">
        <v>6751</v>
      </c>
      <c r="H69" s="651">
        <v>109.8</v>
      </c>
      <c r="I69" s="644">
        <v>5982</v>
      </c>
      <c r="J69" s="622">
        <v>97.3</v>
      </c>
      <c r="K69" s="37"/>
      <c r="L69" s="645"/>
      <c r="M69" s="645"/>
    </row>
    <row r="70" spans="2:13" s="640" customFormat="1" ht="15" customHeight="1">
      <c r="B70" s="676"/>
      <c r="C70" s="677" t="s">
        <v>669</v>
      </c>
      <c r="D70" s="678">
        <v>7979</v>
      </c>
      <c r="E70" s="137">
        <v>7979</v>
      </c>
      <c r="F70" s="679">
        <v>100</v>
      </c>
      <c r="G70" s="137">
        <v>9330</v>
      </c>
      <c r="H70" s="680">
        <v>116.9</v>
      </c>
      <c r="I70" s="681">
        <v>7932</v>
      </c>
      <c r="J70" s="682">
        <v>99.4</v>
      </c>
      <c r="K70" s="37"/>
      <c r="L70" s="645"/>
      <c r="M70" s="645"/>
    </row>
    <row r="71" spans="3:5" ht="13.5">
      <c r="C71" s="683" t="s">
        <v>1114</v>
      </c>
      <c r="D71" s="17"/>
      <c r="E71" s="17"/>
    </row>
    <row r="77" spans="6:10" ht="13.5">
      <c r="F77" s="17"/>
      <c r="G77" s="17"/>
      <c r="H77" s="17"/>
      <c r="I77" s="17"/>
      <c r="J77" s="17"/>
    </row>
  </sheetData>
  <mergeCells count="19">
    <mergeCell ref="B48:C48"/>
    <mergeCell ref="B54:C54"/>
    <mergeCell ref="B63:C63"/>
    <mergeCell ref="B24:C24"/>
    <mergeCell ref="B30:C30"/>
    <mergeCell ref="B40:C40"/>
    <mergeCell ref="B44:C44"/>
    <mergeCell ref="B6:C6"/>
    <mergeCell ref="B8:C8"/>
    <mergeCell ref="B10:C10"/>
    <mergeCell ref="B17:C17"/>
    <mergeCell ref="G3:G4"/>
    <mergeCell ref="H3:H4"/>
    <mergeCell ref="I3:I4"/>
    <mergeCell ref="J3:J4"/>
    <mergeCell ref="D3:D4"/>
    <mergeCell ref="E3:E4"/>
    <mergeCell ref="F3:F4"/>
    <mergeCell ref="B3:C4"/>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9.00390625" defaultRowHeight="13.5"/>
  <cols>
    <col min="1" max="1" width="2.625" style="102" customWidth="1"/>
    <col min="2" max="4" width="8.625" style="102" customWidth="1"/>
    <col min="5" max="5" width="10.125" style="102" bestFit="1" customWidth="1"/>
    <col min="6" max="8" width="8.625" style="102" customWidth="1"/>
    <col min="9" max="9" width="10.125" style="102" bestFit="1" customWidth="1"/>
    <col min="10" max="10" width="8.625" style="102" customWidth="1"/>
    <col min="11" max="11" width="10.125" style="102" bestFit="1" customWidth="1"/>
    <col min="12" max="12" width="10.625" style="102" customWidth="1"/>
    <col min="13" max="13" width="10.125" style="102" bestFit="1" customWidth="1"/>
    <col min="14" max="21" width="9.125" style="102" bestFit="1" customWidth="1"/>
    <col min="22" max="22" width="16.625" style="102" customWidth="1"/>
    <col min="23" max="16384" width="9.00390625" style="102" customWidth="1"/>
  </cols>
  <sheetData>
    <row r="2" spans="2:5" ht="14.25">
      <c r="B2" s="684" t="s">
        <v>1147</v>
      </c>
      <c r="C2" s="685"/>
      <c r="E2" s="686"/>
    </row>
    <row r="3" spans="2:13" ht="12">
      <c r="B3" s="687"/>
      <c r="C3" s="687"/>
      <c r="D3" s="687"/>
      <c r="E3" s="688"/>
      <c r="F3" s="688"/>
      <c r="G3" s="688"/>
      <c r="H3" s="688"/>
      <c r="I3" s="688"/>
      <c r="J3" s="687"/>
      <c r="K3" s="687"/>
      <c r="L3" s="687"/>
      <c r="M3" s="687"/>
    </row>
    <row r="4" spans="2:22" ht="12.75" thickBot="1">
      <c r="B4" s="689" t="s">
        <v>1125</v>
      </c>
      <c r="C4" s="689"/>
      <c r="D4" s="689"/>
      <c r="E4" s="690"/>
      <c r="F4" s="690"/>
      <c r="G4" s="690"/>
      <c r="H4" s="690"/>
      <c r="I4" s="690"/>
      <c r="J4" s="690"/>
      <c r="K4" s="691"/>
      <c r="M4" s="687"/>
      <c r="N4" s="692"/>
      <c r="O4" s="692"/>
      <c r="V4" s="106" t="s">
        <v>1126</v>
      </c>
    </row>
    <row r="5" spans="1:22" ht="13.5" customHeight="1" thickTop="1">
      <c r="A5" s="693"/>
      <c r="B5" s="694"/>
      <c r="C5" s="695"/>
      <c r="D5" s="696"/>
      <c r="E5" s="1426" t="s">
        <v>1127</v>
      </c>
      <c r="F5" s="1427"/>
      <c r="G5" s="1427"/>
      <c r="H5" s="1427"/>
      <c r="I5" s="1428"/>
      <c r="J5" s="697" t="s">
        <v>1128</v>
      </c>
      <c r="K5" s="1438" t="s">
        <v>1116</v>
      </c>
      <c r="L5" s="1439"/>
      <c r="M5" s="1439"/>
      <c r="N5" s="1440"/>
      <c r="O5" s="698" t="s">
        <v>1129</v>
      </c>
      <c r="P5" s="699"/>
      <c r="Q5" s="699"/>
      <c r="R5" s="700"/>
      <c r="S5" s="699" t="s">
        <v>1130</v>
      </c>
      <c r="T5" s="699"/>
      <c r="U5" s="700"/>
      <c r="V5" s="1415" t="s">
        <v>1131</v>
      </c>
    </row>
    <row r="6" spans="1:22" ht="13.5" customHeight="1">
      <c r="A6" s="693"/>
      <c r="B6" s="1420" t="s">
        <v>1132</v>
      </c>
      <c r="C6" s="1441"/>
      <c r="D6" s="702" t="s">
        <v>1117</v>
      </c>
      <c r="E6" s="1418" t="s">
        <v>699</v>
      </c>
      <c r="F6" s="1436" t="s">
        <v>1118</v>
      </c>
      <c r="G6" s="1436" t="s">
        <v>1119</v>
      </c>
      <c r="H6" s="1437" t="s">
        <v>1120</v>
      </c>
      <c r="I6" s="1436" t="s">
        <v>1133</v>
      </c>
      <c r="J6" s="703" t="s">
        <v>1134</v>
      </c>
      <c r="K6" s="1413" t="s">
        <v>1117</v>
      </c>
      <c r="L6" s="1413" t="s">
        <v>1118</v>
      </c>
      <c r="M6" s="1413" t="s">
        <v>1121</v>
      </c>
      <c r="N6" s="1424" t="s">
        <v>1135</v>
      </c>
      <c r="O6" s="1413" t="s">
        <v>1122</v>
      </c>
      <c r="P6" s="1413" t="s">
        <v>1136</v>
      </c>
      <c r="Q6" s="1411" t="s">
        <v>1123</v>
      </c>
      <c r="R6" s="1411" t="s">
        <v>1137</v>
      </c>
      <c r="S6" s="1422" t="s">
        <v>1117</v>
      </c>
      <c r="T6" s="1409" t="s">
        <v>1124</v>
      </c>
      <c r="U6" s="1409" t="s">
        <v>1138</v>
      </c>
      <c r="V6" s="1416"/>
    </row>
    <row r="7" spans="1:22" ht="12">
      <c r="A7" s="693"/>
      <c r="B7" s="706"/>
      <c r="C7" s="707"/>
      <c r="D7" s="708"/>
      <c r="E7" s="1419"/>
      <c r="F7" s="1414"/>
      <c r="G7" s="1414"/>
      <c r="H7" s="1410"/>
      <c r="I7" s="1414"/>
      <c r="J7" s="710" t="s">
        <v>1139</v>
      </c>
      <c r="K7" s="1414"/>
      <c r="L7" s="1414"/>
      <c r="M7" s="1414"/>
      <c r="N7" s="1425"/>
      <c r="O7" s="1414"/>
      <c r="P7" s="1414"/>
      <c r="Q7" s="1412"/>
      <c r="R7" s="1412"/>
      <c r="S7" s="1423"/>
      <c r="T7" s="1410"/>
      <c r="U7" s="1410"/>
      <c r="V7" s="1417"/>
    </row>
    <row r="8" spans="1:22" ht="13.5">
      <c r="A8" s="693"/>
      <c r="B8" s="1420" t="s">
        <v>1140</v>
      </c>
      <c r="C8" s="1421"/>
      <c r="D8" s="712">
        <f aca="true" t="shared" si="0" ref="D8:D17">E8+K8+O8+S8+J8</f>
        <v>414872</v>
      </c>
      <c r="E8" s="712">
        <f aca="true" t="shared" si="1" ref="E8:E17">SUM(F8:I8)</f>
        <v>165185</v>
      </c>
      <c r="F8" s="712">
        <v>13413</v>
      </c>
      <c r="G8" s="712">
        <v>103108</v>
      </c>
      <c r="H8" s="712">
        <v>396</v>
      </c>
      <c r="I8" s="712">
        <v>48268</v>
      </c>
      <c r="J8" s="712">
        <v>3484</v>
      </c>
      <c r="K8" s="712">
        <v>231831</v>
      </c>
      <c r="L8" s="712">
        <v>1326</v>
      </c>
      <c r="M8" s="712">
        <v>204394</v>
      </c>
      <c r="N8" s="712">
        <v>26111</v>
      </c>
      <c r="O8" s="712">
        <f aca="true" t="shared" si="2" ref="O8:O16">SUM(P8:R8)</f>
        <v>9173</v>
      </c>
      <c r="P8" s="712">
        <v>4769</v>
      </c>
      <c r="Q8" s="712">
        <v>4221</v>
      </c>
      <c r="R8" s="712">
        <v>183</v>
      </c>
      <c r="S8" s="713">
        <v>5199</v>
      </c>
      <c r="T8" s="712">
        <v>2731</v>
      </c>
      <c r="U8" s="712">
        <v>2468</v>
      </c>
      <c r="V8" s="702" t="s">
        <v>1141</v>
      </c>
    </row>
    <row r="9" spans="1:22" ht="13.5">
      <c r="A9" s="693"/>
      <c r="B9" s="1420">
        <v>53</v>
      </c>
      <c r="C9" s="1421"/>
      <c r="D9" s="714">
        <f t="shared" si="0"/>
        <v>445298</v>
      </c>
      <c r="E9" s="714">
        <f t="shared" si="1"/>
        <v>174750</v>
      </c>
      <c r="F9" s="714">
        <v>14403</v>
      </c>
      <c r="G9" s="714">
        <v>106322</v>
      </c>
      <c r="H9" s="714">
        <v>429</v>
      </c>
      <c r="I9" s="714">
        <v>53596</v>
      </c>
      <c r="J9" s="714">
        <v>3598</v>
      </c>
      <c r="K9" s="714">
        <v>252184</v>
      </c>
      <c r="L9" s="714">
        <v>1635</v>
      </c>
      <c r="M9" s="714">
        <v>225475</v>
      </c>
      <c r="N9" s="714">
        <v>25074</v>
      </c>
      <c r="O9" s="714">
        <f t="shared" si="2"/>
        <v>9614</v>
      </c>
      <c r="P9" s="714">
        <v>5129</v>
      </c>
      <c r="Q9" s="714">
        <v>4280</v>
      </c>
      <c r="R9" s="714">
        <v>205</v>
      </c>
      <c r="S9" s="715">
        <v>5152</v>
      </c>
      <c r="T9" s="714">
        <v>2805</v>
      </c>
      <c r="U9" s="714">
        <v>2347</v>
      </c>
      <c r="V9" s="702">
        <v>53</v>
      </c>
    </row>
    <row r="10" spans="1:22" ht="13.5">
      <c r="A10" s="693"/>
      <c r="B10" s="1420">
        <v>54</v>
      </c>
      <c r="C10" s="1431"/>
      <c r="D10" s="714">
        <f t="shared" si="0"/>
        <v>472045</v>
      </c>
      <c r="E10" s="714">
        <f t="shared" si="1"/>
        <v>183533</v>
      </c>
      <c r="F10" s="714">
        <v>15334</v>
      </c>
      <c r="G10" s="714">
        <v>108106</v>
      </c>
      <c r="H10" s="714">
        <v>467</v>
      </c>
      <c r="I10" s="714">
        <v>59626</v>
      </c>
      <c r="J10" s="714">
        <v>3638</v>
      </c>
      <c r="K10" s="714">
        <v>269044</v>
      </c>
      <c r="L10" s="714">
        <v>1904</v>
      </c>
      <c r="M10" s="714">
        <v>241584</v>
      </c>
      <c r="N10" s="714">
        <v>25556</v>
      </c>
      <c r="O10" s="714">
        <f t="shared" si="2"/>
        <v>10328</v>
      </c>
      <c r="P10" s="714">
        <v>5490</v>
      </c>
      <c r="Q10" s="714">
        <v>4609</v>
      </c>
      <c r="R10" s="714">
        <v>229</v>
      </c>
      <c r="S10" s="715">
        <v>5502</v>
      </c>
      <c r="T10" s="714">
        <v>2985</v>
      </c>
      <c r="U10" s="714">
        <v>2517</v>
      </c>
      <c r="V10" s="702">
        <v>54</v>
      </c>
    </row>
    <row r="11" spans="1:22" ht="13.5">
      <c r="A11" s="693"/>
      <c r="B11" s="1420">
        <v>55</v>
      </c>
      <c r="C11" s="1431"/>
      <c r="D11" s="714">
        <f t="shared" si="0"/>
        <v>490695</v>
      </c>
      <c r="E11" s="714">
        <f t="shared" si="1"/>
        <v>190794</v>
      </c>
      <c r="F11" s="714">
        <v>15547</v>
      </c>
      <c r="G11" s="714">
        <v>107474</v>
      </c>
      <c r="H11" s="714">
        <v>434</v>
      </c>
      <c r="I11" s="714">
        <v>67339</v>
      </c>
      <c r="J11" s="714">
        <v>3747</v>
      </c>
      <c r="K11" s="714">
        <v>279546</v>
      </c>
      <c r="L11" s="714">
        <v>1986</v>
      </c>
      <c r="M11" s="714">
        <v>252269</v>
      </c>
      <c r="N11" s="714">
        <v>25291</v>
      </c>
      <c r="O11" s="714">
        <f t="shared" si="2"/>
        <v>10653</v>
      </c>
      <c r="P11" s="714">
        <v>5705</v>
      </c>
      <c r="Q11" s="714">
        <v>4687</v>
      </c>
      <c r="R11" s="714">
        <v>261</v>
      </c>
      <c r="S11" s="715">
        <v>5955</v>
      </c>
      <c r="T11" s="714">
        <v>3228</v>
      </c>
      <c r="U11" s="714">
        <v>2727</v>
      </c>
      <c r="V11" s="702">
        <v>55</v>
      </c>
    </row>
    <row r="12" spans="1:22" ht="13.5">
      <c r="A12" s="693"/>
      <c r="B12" s="1420">
        <v>56</v>
      </c>
      <c r="C12" s="1431"/>
      <c r="D12" s="714">
        <f t="shared" si="0"/>
        <v>509624</v>
      </c>
      <c r="E12" s="714">
        <f t="shared" si="1"/>
        <v>198773</v>
      </c>
      <c r="F12" s="714">
        <v>15480</v>
      </c>
      <c r="G12" s="714">
        <v>105052</v>
      </c>
      <c r="H12" s="714">
        <v>432</v>
      </c>
      <c r="I12" s="714">
        <v>77809</v>
      </c>
      <c r="J12" s="714">
        <v>3781</v>
      </c>
      <c r="K12" s="714">
        <v>289245</v>
      </c>
      <c r="L12" s="714">
        <v>2096</v>
      </c>
      <c r="M12" s="714">
        <v>261258</v>
      </c>
      <c r="N12" s="714">
        <v>25891</v>
      </c>
      <c r="O12" s="714">
        <f t="shared" si="2"/>
        <v>11014</v>
      </c>
      <c r="P12" s="714">
        <v>5790</v>
      </c>
      <c r="Q12" s="714">
        <v>4946</v>
      </c>
      <c r="R12" s="714">
        <v>278</v>
      </c>
      <c r="S12" s="715">
        <v>6811</v>
      </c>
      <c r="T12" s="714">
        <v>3661</v>
      </c>
      <c r="U12" s="714">
        <v>3150</v>
      </c>
      <c r="V12" s="702">
        <v>56</v>
      </c>
    </row>
    <row r="13" spans="1:22" ht="13.5">
      <c r="A13" s="693"/>
      <c r="B13" s="1420">
        <v>57</v>
      </c>
      <c r="C13" s="1421"/>
      <c r="D13" s="714">
        <f t="shared" si="0"/>
        <v>529602</v>
      </c>
      <c r="E13" s="714">
        <f t="shared" si="1"/>
        <v>208548</v>
      </c>
      <c r="F13" s="714">
        <v>15495</v>
      </c>
      <c r="G13" s="714">
        <v>101857</v>
      </c>
      <c r="H13" s="714">
        <v>431</v>
      </c>
      <c r="I13" s="714">
        <v>90765</v>
      </c>
      <c r="J13" s="714">
        <v>3783</v>
      </c>
      <c r="K13" s="714">
        <v>297291</v>
      </c>
      <c r="L13" s="714">
        <v>2105</v>
      </c>
      <c r="M13" s="714">
        <v>268371</v>
      </c>
      <c r="N13" s="714">
        <v>26815</v>
      </c>
      <c r="O13" s="714">
        <f t="shared" si="2"/>
        <v>11463</v>
      </c>
      <c r="P13" s="714">
        <v>5996</v>
      </c>
      <c r="Q13" s="714">
        <v>5167</v>
      </c>
      <c r="R13" s="714">
        <v>300</v>
      </c>
      <c r="S13" s="715">
        <v>8517</v>
      </c>
      <c r="T13" s="714">
        <v>4433</v>
      </c>
      <c r="U13" s="714">
        <v>4084</v>
      </c>
      <c r="V13" s="702">
        <v>57</v>
      </c>
    </row>
    <row r="14" spans="1:22" ht="13.5">
      <c r="A14" s="693"/>
      <c r="B14" s="1420">
        <v>58</v>
      </c>
      <c r="C14" s="1421"/>
      <c r="D14" s="714">
        <f t="shared" si="0"/>
        <v>547873</v>
      </c>
      <c r="E14" s="714">
        <f t="shared" si="1"/>
        <v>218211</v>
      </c>
      <c r="F14" s="714">
        <v>15479</v>
      </c>
      <c r="G14" s="714">
        <v>97942</v>
      </c>
      <c r="H14" s="714">
        <v>419</v>
      </c>
      <c r="I14" s="714">
        <v>104371</v>
      </c>
      <c r="J14" s="714">
        <v>3742</v>
      </c>
      <c r="K14" s="714">
        <v>303004</v>
      </c>
      <c r="L14" s="714">
        <v>2179</v>
      </c>
      <c r="M14" s="714">
        <v>273253</v>
      </c>
      <c r="N14" s="714">
        <v>27572</v>
      </c>
      <c r="O14" s="714">
        <f t="shared" si="2"/>
        <v>12050</v>
      </c>
      <c r="P14" s="714">
        <v>6320</v>
      </c>
      <c r="Q14" s="714">
        <v>5390</v>
      </c>
      <c r="R14" s="714">
        <v>340</v>
      </c>
      <c r="S14" s="715">
        <v>10866</v>
      </c>
      <c r="T14" s="714">
        <v>5317</v>
      </c>
      <c r="U14" s="714">
        <v>5549</v>
      </c>
      <c r="V14" s="702">
        <v>58</v>
      </c>
    </row>
    <row r="15" spans="1:22" ht="13.5">
      <c r="A15" s="693"/>
      <c r="B15" s="1420">
        <v>59</v>
      </c>
      <c r="C15" s="1431"/>
      <c r="D15" s="714">
        <f t="shared" si="0"/>
        <v>565771</v>
      </c>
      <c r="E15" s="714">
        <f t="shared" si="1"/>
        <v>229257</v>
      </c>
      <c r="F15" s="714">
        <v>15639</v>
      </c>
      <c r="G15" s="714">
        <v>92697</v>
      </c>
      <c r="H15" s="714">
        <v>428</v>
      </c>
      <c r="I15" s="714">
        <v>120493</v>
      </c>
      <c r="J15" s="714">
        <v>3726</v>
      </c>
      <c r="K15" s="714">
        <v>306330</v>
      </c>
      <c r="L15" s="714">
        <v>2158</v>
      </c>
      <c r="M15" s="714">
        <v>276358</v>
      </c>
      <c r="N15" s="714">
        <v>27814</v>
      </c>
      <c r="O15" s="714">
        <f t="shared" si="2"/>
        <v>13516</v>
      </c>
      <c r="P15" s="714">
        <v>7488</v>
      </c>
      <c r="Q15" s="714">
        <v>5648</v>
      </c>
      <c r="R15" s="714">
        <v>380</v>
      </c>
      <c r="S15" s="715">
        <v>12942</v>
      </c>
      <c r="T15" s="714">
        <v>6023</v>
      </c>
      <c r="U15" s="714">
        <v>6919</v>
      </c>
      <c r="V15" s="702">
        <v>59</v>
      </c>
    </row>
    <row r="16" spans="1:22" ht="13.5">
      <c r="A16" s="693"/>
      <c r="B16" s="1420">
        <v>60</v>
      </c>
      <c r="C16" s="1431"/>
      <c r="D16" s="714">
        <f t="shared" si="0"/>
        <v>584697</v>
      </c>
      <c r="E16" s="714">
        <f t="shared" si="1"/>
        <v>242945</v>
      </c>
      <c r="F16" s="714">
        <v>15887</v>
      </c>
      <c r="G16" s="714">
        <v>89334</v>
      </c>
      <c r="H16" s="714">
        <v>405</v>
      </c>
      <c r="I16" s="714">
        <v>137319</v>
      </c>
      <c r="J16" s="714">
        <v>3685</v>
      </c>
      <c r="K16" s="714">
        <v>309587</v>
      </c>
      <c r="L16" s="714">
        <v>2172</v>
      </c>
      <c r="M16" s="714">
        <v>280455</v>
      </c>
      <c r="N16" s="714">
        <v>26960</v>
      </c>
      <c r="O16" s="714">
        <f t="shared" si="2"/>
        <v>13981</v>
      </c>
      <c r="P16" s="714">
        <v>7720</v>
      </c>
      <c r="Q16" s="714">
        <v>5860</v>
      </c>
      <c r="R16" s="714">
        <v>401</v>
      </c>
      <c r="S16" s="715">
        <v>14499</v>
      </c>
      <c r="T16" s="714">
        <v>6510</v>
      </c>
      <c r="U16" s="714">
        <v>7989</v>
      </c>
      <c r="V16" s="702">
        <v>60</v>
      </c>
    </row>
    <row r="17" spans="1:22" s="658" customFormat="1" ht="13.5" customHeight="1">
      <c r="A17" s="716"/>
      <c r="B17" s="1432">
        <v>61</v>
      </c>
      <c r="C17" s="1433"/>
      <c r="D17" s="717">
        <f t="shared" si="0"/>
        <v>603660</v>
      </c>
      <c r="E17" s="717">
        <f t="shared" si="1"/>
        <v>257332</v>
      </c>
      <c r="F17" s="717">
        <v>16325</v>
      </c>
      <c r="G17" s="717">
        <v>85998</v>
      </c>
      <c r="H17" s="717">
        <v>394</v>
      </c>
      <c r="I17" s="717">
        <v>154615</v>
      </c>
      <c r="J17" s="717">
        <v>3635</v>
      </c>
      <c r="K17" s="717">
        <v>312159</v>
      </c>
      <c r="L17" s="717">
        <v>2181</v>
      </c>
      <c r="M17" s="717">
        <v>284282</v>
      </c>
      <c r="N17" s="717">
        <v>25696</v>
      </c>
      <c r="O17" s="717">
        <v>14609</v>
      </c>
      <c r="P17" s="717">
        <v>8086</v>
      </c>
      <c r="Q17" s="717">
        <v>6095</v>
      </c>
      <c r="R17" s="717">
        <v>428</v>
      </c>
      <c r="S17" s="718">
        <v>15925</v>
      </c>
      <c r="T17" s="717">
        <v>6894</v>
      </c>
      <c r="U17" s="717">
        <v>9031</v>
      </c>
      <c r="V17" s="719">
        <v>61</v>
      </c>
    </row>
    <row r="18" spans="1:22" ht="6" customHeight="1">
      <c r="A18" s="693"/>
      <c r="B18" s="701"/>
      <c r="C18" s="720"/>
      <c r="D18" s="714"/>
      <c r="E18" s="714"/>
      <c r="F18" s="714"/>
      <c r="G18" s="714"/>
      <c r="H18" s="714"/>
      <c r="I18" s="714"/>
      <c r="J18" s="714"/>
      <c r="K18" s="717"/>
      <c r="L18" s="714"/>
      <c r="M18" s="714"/>
      <c r="N18" s="714"/>
      <c r="O18" s="714"/>
      <c r="P18" s="714"/>
      <c r="Q18" s="714"/>
      <c r="R18" s="714"/>
      <c r="S18" s="715"/>
      <c r="T18" s="714"/>
      <c r="U18" s="714"/>
      <c r="V18" s="721"/>
    </row>
    <row r="19" spans="1:22" ht="13.5">
      <c r="A19" s="693"/>
      <c r="B19" s="1434" t="s">
        <v>1142</v>
      </c>
      <c r="C19" s="1435"/>
      <c r="D19" s="714">
        <f>E19+K19+O19+S19+J19</f>
        <v>594986</v>
      </c>
      <c r="E19" s="714">
        <f>SUM(F19:I19)</f>
        <v>252011</v>
      </c>
      <c r="F19" s="714">
        <v>12091</v>
      </c>
      <c r="G19" s="714">
        <v>85552</v>
      </c>
      <c r="H19" s="714">
        <v>153</v>
      </c>
      <c r="I19" s="714">
        <v>154215</v>
      </c>
      <c r="J19" s="714">
        <v>2725</v>
      </c>
      <c r="K19" s="714">
        <v>310576</v>
      </c>
      <c r="L19" s="714">
        <v>2158</v>
      </c>
      <c r="M19" s="714">
        <v>282722</v>
      </c>
      <c r="N19" s="714">
        <v>25696</v>
      </c>
      <c r="O19" s="714">
        <v>13749</v>
      </c>
      <c r="P19" s="714">
        <v>7251</v>
      </c>
      <c r="Q19" s="714">
        <v>6082</v>
      </c>
      <c r="R19" s="714">
        <v>416</v>
      </c>
      <c r="S19" s="715">
        <v>15925</v>
      </c>
      <c r="T19" s="715">
        <v>6894</v>
      </c>
      <c r="U19" s="714">
        <v>9031</v>
      </c>
      <c r="V19" s="702" t="s">
        <v>1142</v>
      </c>
    </row>
    <row r="20" spans="1:22" ht="13.5">
      <c r="A20" s="693"/>
      <c r="B20" s="1429" t="s">
        <v>1143</v>
      </c>
      <c r="C20" s="1430"/>
      <c r="D20" s="722">
        <f>E20+K20+O20+S20+J20</f>
        <v>8674</v>
      </c>
      <c r="E20" s="722">
        <f>SUM(F20:I20)</f>
        <v>5321</v>
      </c>
      <c r="F20" s="722">
        <v>4234</v>
      </c>
      <c r="G20" s="722">
        <v>446</v>
      </c>
      <c r="H20" s="722">
        <v>241</v>
      </c>
      <c r="I20" s="722">
        <v>400</v>
      </c>
      <c r="J20" s="722">
        <v>910</v>
      </c>
      <c r="K20" s="722">
        <v>1583</v>
      </c>
      <c r="L20" s="722">
        <v>23</v>
      </c>
      <c r="M20" s="722">
        <v>1560</v>
      </c>
      <c r="N20" s="722">
        <v>0</v>
      </c>
      <c r="O20" s="722">
        <v>860</v>
      </c>
      <c r="P20" s="722">
        <v>835</v>
      </c>
      <c r="Q20" s="722">
        <v>13</v>
      </c>
      <c r="R20" s="722">
        <v>12</v>
      </c>
      <c r="S20" s="723">
        <v>0</v>
      </c>
      <c r="T20" s="723">
        <v>0</v>
      </c>
      <c r="U20" s="722">
        <v>0</v>
      </c>
      <c r="V20" s="724" t="s">
        <v>1143</v>
      </c>
    </row>
    <row r="21" spans="1:11" ht="13.5" customHeight="1">
      <c r="A21" s="129"/>
      <c r="B21" s="102" t="s">
        <v>1144</v>
      </c>
      <c r="C21" s="129"/>
      <c r="D21" s="129"/>
      <c r="E21" s="129"/>
      <c r="F21" s="129"/>
      <c r="G21" s="129"/>
      <c r="H21" s="129"/>
      <c r="I21" s="129"/>
      <c r="J21" s="129"/>
      <c r="K21" s="129"/>
    </row>
    <row r="22" spans="1:11" ht="13.5" customHeight="1">
      <c r="A22" s="129"/>
      <c r="B22" s="102" t="s">
        <v>1145</v>
      </c>
      <c r="C22" s="129"/>
      <c r="D22" s="129"/>
      <c r="E22" s="129"/>
      <c r="F22" s="129"/>
      <c r="G22" s="129"/>
      <c r="H22" s="129"/>
      <c r="I22" s="129"/>
      <c r="J22" s="129"/>
      <c r="K22" s="129"/>
    </row>
    <row r="23" spans="1:11" ht="12" customHeight="1">
      <c r="A23" s="129"/>
      <c r="B23" s="129" t="s">
        <v>1146</v>
      </c>
      <c r="C23" s="129"/>
      <c r="D23" s="129"/>
      <c r="E23" s="129"/>
      <c r="F23" s="129"/>
      <c r="G23" s="129"/>
      <c r="H23" s="129"/>
      <c r="I23" s="129"/>
      <c r="J23" s="129"/>
      <c r="K23" s="129"/>
    </row>
    <row r="24" spans="1:11" ht="12">
      <c r="A24" s="129"/>
      <c r="B24" s="129"/>
      <c r="C24" s="129"/>
      <c r="D24" s="129"/>
      <c r="E24" s="129"/>
      <c r="F24" s="129"/>
      <c r="G24" s="129"/>
      <c r="H24" s="129"/>
      <c r="I24" s="129"/>
      <c r="J24" s="129"/>
      <c r="K24" s="129"/>
    </row>
    <row r="25" spans="1:11" ht="12">
      <c r="A25" s="129"/>
      <c r="B25" s="129"/>
      <c r="C25" s="129"/>
      <c r="D25" s="129"/>
      <c r="E25" s="129"/>
      <c r="F25" s="129"/>
      <c r="G25" s="129"/>
      <c r="H25" s="129"/>
      <c r="I25" s="129"/>
      <c r="J25" s="129"/>
      <c r="K25" s="129"/>
    </row>
    <row r="26" spans="1:11" ht="12">
      <c r="A26" s="129"/>
      <c r="B26" s="129"/>
      <c r="C26" s="129"/>
      <c r="D26" s="129"/>
      <c r="E26" s="129"/>
      <c r="F26" s="129"/>
      <c r="G26" s="129"/>
      <c r="H26" s="129"/>
      <c r="I26" s="129"/>
      <c r="J26" s="129"/>
      <c r="K26" s="129"/>
    </row>
    <row r="27" spans="1:21" ht="12">
      <c r="A27" s="129"/>
      <c r="B27" s="129"/>
      <c r="C27" s="129"/>
      <c r="D27" s="129"/>
      <c r="E27" s="129"/>
      <c r="F27" s="129"/>
      <c r="G27" s="129"/>
      <c r="H27" s="129"/>
      <c r="I27" s="129"/>
      <c r="J27" s="129"/>
      <c r="K27" s="129"/>
      <c r="U27" s="725"/>
    </row>
    <row r="28" spans="1:11" s="658" customFormat="1" ht="11.25">
      <c r="A28" s="637"/>
      <c r="B28" s="637"/>
      <c r="C28" s="637"/>
      <c r="D28" s="637"/>
      <c r="E28" s="637"/>
      <c r="F28" s="637"/>
      <c r="G28" s="637"/>
      <c r="H28" s="637"/>
      <c r="I28" s="637"/>
      <c r="J28" s="637"/>
      <c r="K28" s="637"/>
    </row>
    <row r="29" spans="1:11" ht="12">
      <c r="A29" s="129"/>
      <c r="B29" s="129"/>
      <c r="C29" s="129"/>
      <c r="D29" s="129"/>
      <c r="E29" s="129"/>
      <c r="F29" s="129"/>
      <c r="G29" s="129"/>
      <c r="H29" s="129"/>
      <c r="I29" s="129"/>
      <c r="J29" s="129"/>
      <c r="K29" s="129"/>
    </row>
    <row r="30" spans="1:11" ht="12">
      <c r="A30" s="129"/>
      <c r="B30" s="129"/>
      <c r="C30" s="129"/>
      <c r="D30" s="129"/>
      <c r="E30" s="129"/>
      <c r="F30" s="129"/>
      <c r="G30" s="129"/>
      <c r="H30" s="129"/>
      <c r="I30" s="129"/>
      <c r="J30" s="129"/>
      <c r="K30" s="129"/>
    </row>
    <row r="31" spans="1:11" ht="15" customHeight="1">
      <c r="A31" s="129"/>
      <c r="B31" s="129"/>
      <c r="C31" s="129"/>
      <c r="D31" s="129"/>
      <c r="E31" s="129"/>
      <c r="F31" s="129"/>
      <c r="G31" s="129"/>
      <c r="H31" s="129"/>
      <c r="I31" s="129"/>
      <c r="J31" s="129"/>
      <c r="K31" s="129"/>
    </row>
    <row r="32" spans="3:13" ht="12">
      <c r="C32" s="687"/>
      <c r="D32" s="687"/>
      <c r="E32" s="687"/>
      <c r="F32" s="687"/>
      <c r="G32" s="687"/>
      <c r="H32" s="687"/>
      <c r="I32" s="687"/>
      <c r="J32" s="687"/>
      <c r="K32" s="687"/>
      <c r="L32" s="687"/>
      <c r="M32" s="687"/>
    </row>
    <row r="34" ht="13.5" customHeight="1">
      <c r="B34" s="726"/>
    </row>
  </sheetData>
  <mergeCells count="32">
    <mergeCell ref="K5:N5"/>
    <mergeCell ref="F6:F7"/>
    <mergeCell ref="B13:C13"/>
    <mergeCell ref="B6:C6"/>
    <mergeCell ref="B10:C10"/>
    <mergeCell ref="B11:C11"/>
    <mergeCell ref="B12:C12"/>
    <mergeCell ref="M6:M7"/>
    <mergeCell ref="B20:C20"/>
    <mergeCell ref="L6:L7"/>
    <mergeCell ref="B14:C14"/>
    <mergeCell ref="B15:C15"/>
    <mergeCell ref="B16:C16"/>
    <mergeCell ref="B17:C17"/>
    <mergeCell ref="B19:C19"/>
    <mergeCell ref="G6:G7"/>
    <mergeCell ref="H6:H7"/>
    <mergeCell ref="I6:I7"/>
    <mergeCell ref="V5:V7"/>
    <mergeCell ref="K6:K7"/>
    <mergeCell ref="E6:E7"/>
    <mergeCell ref="B9:C9"/>
    <mergeCell ref="S6:S7"/>
    <mergeCell ref="B8:C8"/>
    <mergeCell ref="N6:N7"/>
    <mergeCell ref="E5:I5"/>
    <mergeCell ref="O6:O7"/>
    <mergeCell ref="T6:T7"/>
    <mergeCell ref="U6:U7"/>
    <mergeCell ref="Q6:Q7"/>
    <mergeCell ref="P6:P7"/>
    <mergeCell ref="R6:R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B2:N70"/>
  <sheetViews>
    <sheetView workbookViewId="0" topLeftCell="A1">
      <selection activeCell="A1" sqref="A1"/>
    </sheetView>
  </sheetViews>
  <sheetFormatPr defaultColWidth="9.00390625" defaultRowHeight="13.5"/>
  <cols>
    <col min="1" max="1" width="2.625" style="727" customWidth="1"/>
    <col min="2" max="2" width="2.00390625" style="727" customWidth="1"/>
    <col min="3" max="3" width="10.625" style="727" customWidth="1"/>
    <col min="4" max="4" width="8.625" style="729" customWidth="1"/>
    <col min="5" max="5" width="9.625" style="729" customWidth="1"/>
    <col min="6" max="6" width="13.625" style="729" customWidth="1"/>
    <col min="7" max="8" width="8.625" style="727" customWidth="1"/>
    <col min="9" max="9" width="13.625" style="727" customWidth="1"/>
    <col min="10" max="10" width="8.625" style="727" customWidth="1"/>
    <col min="11" max="11" width="2.125" style="727" customWidth="1"/>
    <col min="12" max="12" width="8.625" style="727" customWidth="1"/>
    <col min="13" max="13" width="2.125" style="727" customWidth="1"/>
    <col min="14" max="14" width="13.375" style="727" customWidth="1"/>
    <col min="15" max="16384" width="9.00390625" style="727" customWidth="1"/>
  </cols>
  <sheetData>
    <row r="2" spans="2:14" ht="15" customHeight="1">
      <c r="B2" s="728" t="s">
        <v>1572</v>
      </c>
      <c r="F2" s="730"/>
      <c r="G2" s="731"/>
      <c r="H2" s="731"/>
      <c r="I2" s="732"/>
      <c r="J2" s="731"/>
      <c r="K2" s="731"/>
      <c r="L2" s="731"/>
      <c r="M2" s="731"/>
      <c r="N2" s="731"/>
    </row>
    <row r="3" spans="3:14" ht="13.5" customHeight="1" thickBot="1">
      <c r="C3" s="733"/>
      <c r="D3" s="734"/>
      <c r="E3" s="734"/>
      <c r="F3" s="734"/>
      <c r="G3" s="733"/>
      <c r="H3" s="733"/>
      <c r="I3" s="733"/>
      <c r="J3" s="735"/>
      <c r="K3" s="735"/>
      <c r="L3" s="735"/>
      <c r="M3" s="735"/>
      <c r="N3" s="736" t="s">
        <v>1566</v>
      </c>
    </row>
    <row r="4" spans="2:14" s="737" customFormat="1" ht="13.5" customHeight="1" thickTop="1">
      <c r="B4" s="1460" t="s">
        <v>1567</v>
      </c>
      <c r="C4" s="1461"/>
      <c r="D4" s="1468" t="s">
        <v>1148</v>
      </c>
      <c r="E4" s="1469"/>
      <c r="F4" s="1469"/>
      <c r="G4" s="1449" t="s">
        <v>1149</v>
      </c>
      <c r="H4" s="1450"/>
      <c r="I4" s="1451"/>
      <c r="J4" s="1449" t="s">
        <v>1150</v>
      </c>
      <c r="K4" s="1450"/>
      <c r="L4" s="1450"/>
      <c r="M4" s="1450"/>
      <c r="N4" s="1451"/>
    </row>
    <row r="5" spans="2:14" s="737" customFormat="1" ht="13.5" customHeight="1">
      <c r="B5" s="1462"/>
      <c r="C5" s="1463"/>
      <c r="D5" s="1470" t="s">
        <v>1151</v>
      </c>
      <c r="E5" s="1472" t="s">
        <v>924</v>
      </c>
      <c r="F5" s="738" t="s">
        <v>1152</v>
      </c>
      <c r="G5" s="1454" t="s">
        <v>1151</v>
      </c>
      <c r="H5" s="1452" t="s">
        <v>924</v>
      </c>
      <c r="I5" s="739" t="s">
        <v>1152</v>
      </c>
      <c r="J5" s="1454" t="s">
        <v>1151</v>
      </c>
      <c r="K5" s="1456" t="s">
        <v>924</v>
      </c>
      <c r="L5" s="1457"/>
      <c r="M5" s="1445" t="s">
        <v>1152</v>
      </c>
      <c r="N5" s="1446"/>
    </row>
    <row r="6" spans="2:14" s="737" customFormat="1" ht="13.5" customHeight="1">
      <c r="B6" s="1464"/>
      <c r="C6" s="1465"/>
      <c r="D6" s="1471"/>
      <c r="E6" s="1473"/>
      <c r="F6" s="740" t="s">
        <v>1153</v>
      </c>
      <c r="G6" s="1455"/>
      <c r="H6" s="1453"/>
      <c r="I6" s="741" t="s">
        <v>1153</v>
      </c>
      <c r="J6" s="1455"/>
      <c r="K6" s="1458"/>
      <c r="L6" s="1459"/>
      <c r="M6" s="1447" t="s">
        <v>1153</v>
      </c>
      <c r="N6" s="1448"/>
    </row>
    <row r="7" spans="2:14" s="737" customFormat="1" ht="13.5" customHeight="1">
      <c r="B7" s="1466" t="s">
        <v>672</v>
      </c>
      <c r="C7" s="1467"/>
      <c r="D7" s="744">
        <f>+G7+J7</f>
        <v>25008</v>
      </c>
      <c r="E7" s="745">
        <f>+H7+L7</f>
        <v>104707</v>
      </c>
      <c r="F7" s="745">
        <f>+I7+N7</f>
        <v>280588191</v>
      </c>
      <c r="G7" s="746">
        <v>4058</v>
      </c>
      <c r="H7" s="746">
        <v>31891</v>
      </c>
      <c r="I7" s="746">
        <v>182652045</v>
      </c>
      <c r="J7" s="746">
        <v>20950</v>
      </c>
      <c r="K7" s="746"/>
      <c r="L7" s="746">
        <v>72816</v>
      </c>
      <c r="M7" s="746"/>
      <c r="N7" s="747">
        <v>97936146</v>
      </c>
    </row>
    <row r="8" spans="2:14" s="737" customFormat="1" ht="9.75" customHeight="1">
      <c r="B8" s="742"/>
      <c r="C8" s="743"/>
      <c r="D8" s="748"/>
      <c r="E8" s="749"/>
      <c r="F8" s="749"/>
      <c r="G8" s="750"/>
      <c r="H8" s="750"/>
      <c r="I8" s="750"/>
      <c r="J8" s="750"/>
      <c r="K8" s="750"/>
      <c r="L8" s="750"/>
      <c r="M8" s="750"/>
      <c r="N8" s="751"/>
    </row>
    <row r="9" spans="2:14" s="752" customFormat="1" ht="13.5" customHeight="1">
      <c r="B9" s="1444" t="s">
        <v>1568</v>
      </c>
      <c r="C9" s="1443"/>
      <c r="D9" s="754">
        <f aca="true" t="shared" si="0" ref="D9:J9">SUM(D11:D12)</f>
        <v>23649</v>
      </c>
      <c r="E9" s="755">
        <f t="shared" si="0"/>
        <v>100103</v>
      </c>
      <c r="F9" s="755">
        <f t="shared" si="0"/>
        <v>291042135</v>
      </c>
      <c r="G9" s="756">
        <f t="shared" si="0"/>
        <v>3862</v>
      </c>
      <c r="H9" s="756">
        <f t="shared" si="0"/>
        <v>29935</v>
      </c>
      <c r="I9" s="756">
        <f t="shared" si="0"/>
        <v>188561099</v>
      </c>
      <c r="J9" s="756">
        <f t="shared" si="0"/>
        <v>19787</v>
      </c>
      <c r="K9" s="756"/>
      <c r="L9" s="756">
        <f>SUM(L11:L12)</f>
        <v>70168</v>
      </c>
      <c r="M9" s="756"/>
      <c r="N9" s="757">
        <f>SUM(N11:N12)</f>
        <v>102481036</v>
      </c>
    </row>
    <row r="10" spans="2:14" s="752" customFormat="1" ht="9.75" customHeight="1">
      <c r="B10" s="758"/>
      <c r="C10" s="753"/>
      <c r="D10" s="759"/>
      <c r="E10" s="760"/>
      <c r="F10" s="760"/>
      <c r="G10" s="761"/>
      <c r="H10" s="761"/>
      <c r="I10" s="761"/>
      <c r="J10" s="761"/>
      <c r="K10" s="761"/>
      <c r="L10" s="761"/>
      <c r="M10" s="761"/>
      <c r="N10" s="762"/>
    </row>
    <row r="11" spans="2:14" s="752" customFormat="1" ht="13.5" customHeight="1">
      <c r="B11" s="1442" t="s">
        <v>622</v>
      </c>
      <c r="C11" s="1443"/>
      <c r="D11" s="754">
        <f aca="true" t="shared" si="1" ref="D11:J11">SUM(D19:D33)</f>
        <v>17574</v>
      </c>
      <c r="E11" s="755">
        <f t="shared" si="1"/>
        <v>82711</v>
      </c>
      <c r="F11" s="755">
        <f t="shared" si="1"/>
        <v>257825889</v>
      </c>
      <c r="G11" s="756">
        <f t="shared" si="1"/>
        <v>3425</v>
      </c>
      <c r="H11" s="756">
        <f t="shared" si="1"/>
        <v>28086</v>
      </c>
      <c r="I11" s="756">
        <f t="shared" si="1"/>
        <v>175196492</v>
      </c>
      <c r="J11" s="756">
        <f t="shared" si="1"/>
        <v>14149</v>
      </c>
      <c r="K11" s="756"/>
      <c r="L11" s="756">
        <f>SUM(L19:L33)</f>
        <v>54625</v>
      </c>
      <c r="M11" s="756"/>
      <c r="N11" s="757">
        <f>SUM(N19:N33)</f>
        <v>82629397</v>
      </c>
    </row>
    <row r="12" spans="2:14" s="752" customFormat="1" ht="13.5" customHeight="1">
      <c r="B12" s="1442" t="s">
        <v>623</v>
      </c>
      <c r="C12" s="1443"/>
      <c r="D12" s="754">
        <f>SUM(D35:D68)</f>
        <v>6075</v>
      </c>
      <c r="E12" s="755">
        <f>SUM(E35:E68)</f>
        <v>17392</v>
      </c>
      <c r="F12" s="755">
        <f>SUM(F35:F68)</f>
        <v>33216246</v>
      </c>
      <c r="G12" s="756">
        <f>SUM(G35:G68)</f>
        <v>437</v>
      </c>
      <c r="H12" s="756">
        <v>1849</v>
      </c>
      <c r="I12" s="756">
        <v>13364607</v>
      </c>
      <c r="J12" s="756">
        <f>SUM(J35:J68)</f>
        <v>5638</v>
      </c>
      <c r="K12" s="756"/>
      <c r="L12" s="756">
        <v>15543</v>
      </c>
      <c r="M12" s="756"/>
      <c r="N12" s="757">
        <v>19851639</v>
      </c>
    </row>
    <row r="13" spans="2:14" s="752" customFormat="1" ht="9.75" customHeight="1">
      <c r="B13" s="758"/>
      <c r="C13" s="753"/>
      <c r="D13" s="754"/>
      <c r="E13" s="755"/>
      <c r="F13" s="755"/>
      <c r="G13" s="756"/>
      <c r="H13" s="756"/>
      <c r="I13" s="756"/>
      <c r="J13" s="756"/>
      <c r="K13" s="756"/>
      <c r="L13" s="756"/>
      <c r="M13" s="756"/>
      <c r="N13" s="757"/>
    </row>
    <row r="14" spans="2:14" s="752" customFormat="1" ht="13.5" customHeight="1">
      <c r="B14" s="1442" t="s">
        <v>626</v>
      </c>
      <c r="C14" s="1443"/>
      <c r="D14" s="754">
        <f aca="true" t="shared" si="2" ref="D14:J14">+D19+D25+D26+D27+D30+D31+D32+D35+D36+D37+D38+D39+D40+D41</f>
        <v>10282</v>
      </c>
      <c r="E14" s="755">
        <f t="shared" si="2"/>
        <v>47381</v>
      </c>
      <c r="F14" s="755">
        <f t="shared" si="2"/>
        <v>161208281</v>
      </c>
      <c r="G14" s="756">
        <f t="shared" si="2"/>
        <v>1903</v>
      </c>
      <c r="H14" s="756">
        <f t="shared" si="2"/>
        <v>16503</v>
      </c>
      <c r="I14" s="756">
        <f t="shared" si="2"/>
        <v>114985419</v>
      </c>
      <c r="J14" s="756">
        <f t="shared" si="2"/>
        <v>8379</v>
      </c>
      <c r="K14" s="756"/>
      <c r="L14" s="756">
        <f>+L19+L25+L26+L27+L30+L31+L32+L35+L36+L37+L38+L39+L40+L41</f>
        <v>30878</v>
      </c>
      <c r="M14" s="756"/>
      <c r="N14" s="757">
        <f>+N19+N25+N26+N27+N30+N31+N32+N35+N36+N37+N38+N39+N40+N41</f>
        <v>46222862</v>
      </c>
    </row>
    <row r="15" spans="2:14" s="752" customFormat="1" ht="13.5" customHeight="1">
      <c r="B15" s="1442" t="s">
        <v>628</v>
      </c>
      <c r="C15" s="1443"/>
      <c r="D15" s="754">
        <f>+D24+D43+D44+D45+D46+D47+D48+D49</f>
        <v>1856</v>
      </c>
      <c r="E15" s="755">
        <f>+E24+E43+E44+E45+E46+E47+E48+E49</f>
        <v>6548</v>
      </c>
      <c r="F15" s="755">
        <f>+F24+F43+F44+F45+F46+F47+F48+F49</f>
        <v>16945434</v>
      </c>
      <c r="G15" s="756">
        <f>+G24+G43+G44+G45+G46+G47+G48+G49</f>
        <v>221</v>
      </c>
      <c r="H15" s="756">
        <v>1303</v>
      </c>
      <c r="I15" s="756">
        <v>8786358</v>
      </c>
      <c r="J15" s="756">
        <f>+J24+J43+J44+J45+J46+J47+J48+J49</f>
        <v>1635</v>
      </c>
      <c r="K15" s="756"/>
      <c r="L15" s="756">
        <v>5245</v>
      </c>
      <c r="M15" s="756"/>
      <c r="N15" s="757">
        <v>8159076</v>
      </c>
    </row>
    <row r="16" spans="2:14" s="752" customFormat="1" ht="13.5" customHeight="1">
      <c r="B16" s="1442" t="s">
        <v>630</v>
      </c>
      <c r="C16" s="1443"/>
      <c r="D16" s="754">
        <f aca="true" t="shared" si="3" ref="D16:J16">+D20+D29+D33+D51+D52+D53+D54+D55</f>
        <v>4652</v>
      </c>
      <c r="E16" s="755">
        <f t="shared" si="3"/>
        <v>18304</v>
      </c>
      <c r="F16" s="755">
        <f t="shared" si="3"/>
        <v>42545757</v>
      </c>
      <c r="G16" s="756">
        <f t="shared" si="3"/>
        <v>669</v>
      </c>
      <c r="H16" s="756">
        <f t="shared" si="3"/>
        <v>4214</v>
      </c>
      <c r="I16" s="756">
        <f t="shared" si="3"/>
        <v>22340115</v>
      </c>
      <c r="J16" s="756">
        <f t="shared" si="3"/>
        <v>3983</v>
      </c>
      <c r="K16" s="756"/>
      <c r="L16" s="756">
        <f>+L20+L29+L33+L51+L52+L53+L54+L55</f>
        <v>14090</v>
      </c>
      <c r="M16" s="756"/>
      <c r="N16" s="757">
        <f>+N20+N29+N33+N51+N52+N53+N54+N55</f>
        <v>20205642</v>
      </c>
    </row>
    <row r="17" spans="2:14" s="752" customFormat="1" ht="13.5" customHeight="1">
      <c r="B17" s="1442" t="s">
        <v>632</v>
      </c>
      <c r="C17" s="1443"/>
      <c r="D17" s="754">
        <f>+D21+D22+D57+D58+D59+D60+D61+D62+D63+D64+D65+D66+D67+D68</f>
        <v>6859</v>
      </c>
      <c r="E17" s="755">
        <f>+E21+E22+E57+E58+E59+E60+E61+E62+E63+E64+E65+E66+E67+E68</f>
        <v>27870</v>
      </c>
      <c r="F17" s="755">
        <f>+F21+F22+F57+F58+F59+F60+F61+F62+F63+F64+F65+F66+F67+F68</f>
        <v>70342663</v>
      </c>
      <c r="G17" s="756">
        <f>+G21+G22+G57+G58+G59+G60+G61+G62+G63+G64+G65+G66+G67+G68</f>
        <v>1069</v>
      </c>
      <c r="H17" s="756">
        <v>7915</v>
      </c>
      <c r="I17" s="756">
        <v>42449207</v>
      </c>
      <c r="J17" s="756">
        <f>+J21+J22+J57+J58+J59+J60+J61+J62+J63+J64+J65+J66+J67+J68</f>
        <v>5790</v>
      </c>
      <c r="K17" s="756"/>
      <c r="L17" s="756">
        <v>19955</v>
      </c>
      <c r="M17" s="756"/>
      <c r="N17" s="757">
        <v>27893456</v>
      </c>
    </row>
    <row r="18" spans="2:14" s="737" customFormat="1" ht="9.75" customHeight="1">
      <c r="B18" s="763"/>
      <c r="C18" s="764" t="s">
        <v>1154</v>
      </c>
      <c r="D18" s="748"/>
      <c r="E18" s="749"/>
      <c r="F18" s="765"/>
      <c r="G18" s="750"/>
      <c r="H18" s="750"/>
      <c r="I18" s="750"/>
      <c r="J18" s="750"/>
      <c r="K18" s="750"/>
      <c r="L18" s="750"/>
      <c r="M18" s="750"/>
      <c r="N18" s="751"/>
    </row>
    <row r="19" spans="2:14" s="737" customFormat="1" ht="12" customHeight="1">
      <c r="B19" s="763"/>
      <c r="C19" s="743" t="s">
        <v>635</v>
      </c>
      <c r="D19" s="744">
        <f>+G19+J19</f>
        <v>4762</v>
      </c>
      <c r="E19" s="766">
        <f>+H19+L19</f>
        <v>28039</v>
      </c>
      <c r="F19" s="766">
        <f>+I19+N19</f>
        <v>111403129</v>
      </c>
      <c r="G19" s="767">
        <v>1262</v>
      </c>
      <c r="H19" s="767">
        <v>12960</v>
      </c>
      <c r="I19" s="767">
        <v>87272485</v>
      </c>
      <c r="J19" s="767">
        <v>3500</v>
      </c>
      <c r="K19" s="767"/>
      <c r="L19" s="767">
        <v>15079</v>
      </c>
      <c r="M19" s="767"/>
      <c r="N19" s="768">
        <v>24130644</v>
      </c>
    </row>
    <row r="20" spans="2:14" s="737" customFormat="1" ht="12" customHeight="1">
      <c r="B20" s="763"/>
      <c r="C20" s="743" t="s">
        <v>636</v>
      </c>
      <c r="D20" s="744">
        <f>+G20+J20</f>
        <v>1794</v>
      </c>
      <c r="E20" s="766">
        <f>+H20+L20</f>
        <v>8693</v>
      </c>
      <c r="F20" s="766">
        <f>+I20+N20</f>
        <v>18856819</v>
      </c>
      <c r="G20" s="767">
        <v>366</v>
      </c>
      <c r="H20" s="767">
        <v>2764</v>
      </c>
      <c r="I20" s="767">
        <v>10306516</v>
      </c>
      <c r="J20" s="767">
        <v>1428</v>
      </c>
      <c r="K20" s="767"/>
      <c r="L20" s="767">
        <v>5929</v>
      </c>
      <c r="M20" s="767"/>
      <c r="N20" s="768">
        <v>8550303</v>
      </c>
    </row>
    <row r="21" spans="2:14" s="737" customFormat="1" ht="12" customHeight="1">
      <c r="B21" s="763"/>
      <c r="C21" s="743" t="s">
        <v>638</v>
      </c>
      <c r="D21" s="744">
        <f>+G21+J21</f>
        <v>2269</v>
      </c>
      <c r="E21" s="766">
        <f>+H21+L21</f>
        <v>9873</v>
      </c>
      <c r="F21" s="766">
        <f>+I21+N21</f>
        <v>20266030</v>
      </c>
      <c r="G21" s="767">
        <v>380</v>
      </c>
      <c r="H21" s="767">
        <v>2739</v>
      </c>
      <c r="I21" s="767">
        <v>10136706</v>
      </c>
      <c r="J21" s="767">
        <v>1889</v>
      </c>
      <c r="K21" s="767"/>
      <c r="L21" s="767">
        <v>7134</v>
      </c>
      <c r="M21" s="767"/>
      <c r="N21" s="768">
        <v>10129324</v>
      </c>
    </row>
    <row r="22" spans="2:14" s="737" customFormat="1" ht="12" customHeight="1">
      <c r="B22" s="763"/>
      <c r="C22" s="743" t="s">
        <v>640</v>
      </c>
      <c r="D22" s="744">
        <f>+G22+J22</f>
        <v>2420</v>
      </c>
      <c r="E22" s="766">
        <f>+H22+L22</f>
        <v>11828</v>
      </c>
      <c r="F22" s="766">
        <f>+I22+N22</f>
        <v>40144991</v>
      </c>
      <c r="G22" s="767">
        <v>523</v>
      </c>
      <c r="H22" s="767">
        <v>4333</v>
      </c>
      <c r="I22" s="767">
        <v>29115681</v>
      </c>
      <c r="J22" s="767">
        <v>1897</v>
      </c>
      <c r="K22" s="767"/>
      <c r="L22" s="767">
        <v>7495</v>
      </c>
      <c r="M22" s="767"/>
      <c r="N22" s="768">
        <v>11029310</v>
      </c>
    </row>
    <row r="23" spans="2:14" s="737" customFormat="1" ht="9.75" customHeight="1">
      <c r="B23" s="763"/>
      <c r="C23" s="743"/>
      <c r="D23" s="769"/>
      <c r="E23" s="770"/>
      <c r="F23" s="770"/>
      <c r="G23" s="771"/>
      <c r="H23" s="771"/>
      <c r="I23" s="771"/>
      <c r="J23" s="771"/>
      <c r="K23" s="771"/>
      <c r="L23" s="771"/>
      <c r="M23" s="771"/>
      <c r="N23" s="772"/>
    </row>
    <row r="24" spans="2:14" s="737" customFormat="1" ht="12" customHeight="1">
      <c r="B24" s="763"/>
      <c r="C24" s="743" t="s">
        <v>642</v>
      </c>
      <c r="D24" s="744">
        <f>+G24+J24</f>
        <v>976</v>
      </c>
      <c r="E24" s="766">
        <f>+H24+L24</f>
        <v>4191</v>
      </c>
      <c r="F24" s="766">
        <f>+I24+N24</f>
        <v>13713667</v>
      </c>
      <c r="G24" s="767">
        <v>202</v>
      </c>
      <c r="H24" s="767">
        <v>1237</v>
      </c>
      <c r="I24" s="767">
        <v>8676971</v>
      </c>
      <c r="J24" s="767">
        <v>774</v>
      </c>
      <c r="K24" s="767"/>
      <c r="L24" s="767">
        <v>2954</v>
      </c>
      <c r="M24" s="767"/>
      <c r="N24" s="768">
        <v>5036696</v>
      </c>
    </row>
    <row r="25" spans="2:14" s="737" customFormat="1" ht="12" customHeight="1">
      <c r="B25" s="763"/>
      <c r="C25" s="743" t="s">
        <v>644</v>
      </c>
      <c r="D25" s="744">
        <f>+G25+J25</f>
        <v>763</v>
      </c>
      <c r="E25" s="766">
        <f>+H25+L25</f>
        <v>2954</v>
      </c>
      <c r="F25" s="766">
        <f>+I25+N25</f>
        <v>5869940</v>
      </c>
      <c r="G25" s="767">
        <v>112</v>
      </c>
      <c r="H25" s="767">
        <v>645</v>
      </c>
      <c r="I25" s="767">
        <v>2251516</v>
      </c>
      <c r="J25" s="767">
        <v>651</v>
      </c>
      <c r="K25" s="767"/>
      <c r="L25" s="767">
        <v>2309</v>
      </c>
      <c r="M25" s="767"/>
      <c r="N25" s="768">
        <v>3618424</v>
      </c>
    </row>
    <row r="26" spans="2:14" s="737" customFormat="1" ht="12" customHeight="1">
      <c r="B26" s="763"/>
      <c r="C26" s="743" t="s">
        <v>646</v>
      </c>
      <c r="D26" s="744">
        <f>+G26+J26</f>
        <v>595</v>
      </c>
      <c r="E26" s="766">
        <f>+H26+L26</f>
        <v>2042</v>
      </c>
      <c r="F26" s="766">
        <f>+I26+N26</f>
        <v>3240213</v>
      </c>
      <c r="G26" s="767">
        <v>62</v>
      </c>
      <c r="H26" s="767">
        <v>280</v>
      </c>
      <c r="I26" s="767">
        <v>844789</v>
      </c>
      <c r="J26" s="767">
        <v>533</v>
      </c>
      <c r="K26" s="767"/>
      <c r="L26" s="767">
        <v>1762</v>
      </c>
      <c r="M26" s="767"/>
      <c r="N26" s="768">
        <v>2395424</v>
      </c>
    </row>
    <row r="27" spans="2:14" s="737" customFormat="1" ht="12" customHeight="1">
      <c r="B27" s="763"/>
      <c r="C27" s="743" t="s">
        <v>647</v>
      </c>
      <c r="D27" s="744">
        <f>+G27+J27</f>
        <v>559</v>
      </c>
      <c r="E27" s="766">
        <f>+H27+L27</f>
        <v>1841</v>
      </c>
      <c r="F27" s="766">
        <f>+I27+N27</f>
        <v>3488835</v>
      </c>
      <c r="G27" s="767">
        <v>59</v>
      </c>
      <c r="H27" s="767">
        <v>308</v>
      </c>
      <c r="I27" s="767">
        <v>1402426</v>
      </c>
      <c r="J27" s="767">
        <v>500</v>
      </c>
      <c r="K27" s="767"/>
      <c r="L27" s="767">
        <v>1533</v>
      </c>
      <c r="M27" s="767"/>
      <c r="N27" s="768">
        <v>2086409</v>
      </c>
    </row>
    <row r="28" spans="2:14" s="737" customFormat="1" ht="9.75" customHeight="1">
      <c r="B28" s="763"/>
      <c r="C28" s="743"/>
      <c r="D28" s="769"/>
      <c r="E28" s="770"/>
      <c r="F28" s="770"/>
      <c r="G28" s="771"/>
      <c r="H28" s="771"/>
      <c r="I28" s="771"/>
      <c r="J28" s="771"/>
      <c r="K28" s="771"/>
      <c r="L28" s="771"/>
      <c r="M28" s="771"/>
      <c r="N28" s="772"/>
    </row>
    <row r="29" spans="2:14" s="737" customFormat="1" ht="12" customHeight="1">
      <c r="B29" s="763"/>
      <c r="C29" s="743" t="s">
        <v>650</v>
      </c>
      <c r="D29" s="744">
        <f>+G29+J29</f>
        <v>651</v>
      </c>
      <c r="E29" s="766">
        <f>+H29+L29</f>
        <v>2520</v>
      </c>
      <c r="F29" s="766">
        <f>+I29+N29</f>
        <v>5413080</v>
      </c>
      <c r="G29" s="767">
        <v>89</v>
      </c>
      <c r="H29" s="767">
        <v>515</v>
      </c>
      <c r="I29" s="767">
        <v>2243057</v>
      </c>
      <c r="J29" s="767">
        <v>562</v>
      </c>
      <c r="K29" s="767"/>
      <c r="L29" s="767">
        <v>2005</v>
      </c>
      <c r="M29" s="767"/>
      <c r="N29" s="768">
        <v>3170023</v>
      </c>
    </row>
    <row r="30" spans="2:14" s="737" customFormat="1" ht="12" customHeight="1">
      <c r="B30" s="763"/>
      <c r="C30" s="743" t="s">
        <v>652</v>
      </c>
      <c r="D30" s="744">
        <f>+G30+J30</f>
        <v>978</v>
      </c>
      <c r="E30" s="766">
        <f>+H30+L30</f>
        <v>4303</v>
      </c>
      <c r="F30" s="766">
        <f>+I30+N30</f>
        <v>24113894</v>
      </c>
      <c r="G30" s="767">
        <v>162</v>
      </c>
      <c r="H30" s="767">
        <v>1267</v>
      </c>
      <c r="I30" s="767">
        <v>19171565</v>
      </c>
      <c r="J30" s="767">
        <v>816</v>
      </c>
      <c r="K30" s="767"/>
      <c r="L30" s="767">
        <v>3036</v>
      </c>
      <c r="M30" s="767"/>
      <c r="N30" s="768">
        <v>4942329</v>
      </c>
    </row>
    <row r="31" spans="2:14" s="737" customFormat="1" ht="12" customHeight="1">
      <c r="B31" s="763"/>
      <c r="C31" s="743" t="s">
        <v>654</v>
      </c>
      <c r="D31" s="744">
        <f>+G31+J31</f>
        <v>621</v>
      </c>
      <c r="E31" s="766">
        <f>+H31+L31</f>
        <v>2297</v>
      </c>
      <c r="F31" s="766">
        <f>+I31+N31</f>
        <v>4386087</v>
      </c>
      <c r="G31" s="767">
        <v>73</v>
      </c>
      <c r="H31" s="767">
        <v>434</v>
      </c>
      <c r="I31" s="767">
        <v>1791944</v>
      </c>
      <c r="J31" s="767">
        <v>548</v>
      </c>
      <c r="K31" s="767"/>
      <c r="L31" s="767">
        <v>1863</v>
      </c>
      <c r="M31" s="767"/>
      <c r="N31" s="768">
        <v>2594143</v>
      </c>
    </row>
    <row r="32" spans="2:14" s="737" customFormat="1" ht="12" customHeight="1">
      <c r="B32" s="763"/>
      <c r="C32" s="743" t="s">
        <v>656</v>
      </c>
      <c r="D32" s="744">
        <f>+G32+J32</f>
        <v>423</v>
      </c>
      <c r="E32" s="766">
        <f>+H32+L32</f>
        <v>1276</v>
      </c>
      <c r="F32" s="766">
        <f>+I32+N32</f>
        <v>1768403</v>
      </c>
      <c r="G32" s="767">
        <v>22</v>
      </c>
      <c r="H32" s="767">
        <v>56</v>
      </c>
      <c r="I32" s="767">
        <v>88243</v>
      </c>
      <c r="J32" s="767">
        <v>401</v>
      </c>
      <c r="K32" s="767"/>
      <c r="L32" s="767">
        <v>1220</v>
      </c>
      <c r="M32" s="767"/>
      <c r="N32" s="768">
        <v>1680160</v>
      </c>
    </row>
    <row r="33" spans="2:14" s="737" customFormat="1" ht="12" customHeight="1">
      <c r="B33" s="763"/>
      <c r="C33" s="743" t="s">
        <v>658</v>
      </c>
      <c r="D33" s="744">
        <f>+G33+J33</f>
        <v>763</v>
      </c>
      <c r="E33" s="766">
        <f>+H33+L33</f>
        <v>2854</v>
      </c>
      <c r="F33" s="766">
        <f>+I33+N33</f>
        <v>5160801</v>
      </c>
      <c r="G33" s="767">
        <v>113</v>
      </c>
      <c r="H33" s="767">
        <v>548</v>
      </c>
      <c r="I33" s="767">
        <v>1894593</v>
      </c>
      <c r="J33" s="767">
        <v>650</v>
      </c>
      <c r="K33" s="767"/>
      <c r="L33" s="767">
        <v>2306</v>
      </c>
      <c r="M33" s="767"/>
      <c r="N33" s="768">
        <v>3266208</v>
      </c>
    </row>
    <row r="34" spans="2:14" s="737" customFormat="1" ht="9.75" customHeight="1">
      <c r="B34" s="763"/>
      <c r="C34" s="743"/>
      <c r="D34" s="744"/>
      <c r="E34" s="766"/>
      <c r="F34" s="766"/>
      <c r="G34" s="767"/>
      <c r="H34" s="767"/>
      <c r="I34" s="767"/>
      <c r="J34" s="767"/>
      <c r="K34" s="767"/>
      <c r="L34" s="767"/>
      <c r="M34" s="767"/>
      <c r="N34" s="768"/>
    </row>
    <row r="35" spans="2:14" s="737" customFormat="1" ht="12" customHeight="1">
      <c r="B35" s="763"/>
      <c r="C35" s="743" t="s">
        <v>660</v>
      </c>
      <c r="D35" s="744">
        <f aca="true" t="shared" si="4" ref="D35:D41">+G35+J35</f>
        <v>244</v>
      </c>
      <c r="E35" s="766">
        <f aca="true" t="shared" si="5" ref="E35:E41">+H35+L35</f>
        <v>740</v>
      </c>
      <c r="F35" s="766">
        <f aca="true" t="shared" si="6" ref="F35:F41">+I35+N35</f>
        <v>1757054</v>
      </c>
      <c r="G35" s="767">
        <v>24</v>
      </c>
      <c r="H35" s="767">
        <v>103</v>
      </c>
      <c r="I35" s="767">
        <v>1084558</v>
      </c>
      <c r="J35" s="767">
        <v>220</v>
      </c>
      <c r="K35" s="767"/>
      <c r="L35" s="767">
        <v>637</v>
      </c>
      <c r="M35" s="767"/>
      <c r="N35" s="768">
        <v>672496</v>
      </c>
    </row>
    <row r="36" spans="2:14" s="737" customFormat="1" ht="12" customHeight="1">
      <c r="B36" s="763"/>
      <c r="C36" s="743" t="s">
        <v>662</v>
      </c>
      <c r="D36" s="744">
        <f t="shared" si="4"/>
        <v>181</v>
      </c>
      <c r="E36" s="766">
        <f t="shared" si="5"/>
        <v>480</v>
      </c>
      <c r="F36" s="766">
        <f t="shared" si="6"/>
        <v>671906</v>
      </c>
      <c r="G36" s="767">
        <v>25</v>
      </c>
      <c r="H36" s="767">
        <v>80</v>
      </c>
      <c r="I36" s="767">
        <v>188502</v>
      </c>
      <c r="J36" s="767">
        <v>156</v>
      </c>
      <c r="K36" s="767"/>
      <c r="L36" s="767">
        <v>400</v>
      </c>
      <c r="M36" s="767"/>
      <c r="N36" s="768">
        <v>483404</v>
      </c>
    </row>
    <row r="37" spans="2:14" s="737" customFormat="1" ht="12" customHeight="1">
      <c r="B37" s="763"/>
      <c r="C37" s="743" t="s">
        <v>664</v>
      </c>
      <c r="D37" s="744">
        <f t="shared" si="4"/>
        <v>464</v>
      </c>
      <c r="E37" s="766">
        <f t="shared" si="5"/>
        <v>1453</v>
      </c>
      <c r="F37" s="766">
        <f t="shared" si="6"/>
        <v>2036118</v>
      </c>
      <c r="G37" s="767">
        <v>66</v>
      </c>
      <c r="H37" s="767">
        <v>237</v>
      </c>
      <c r="I37" s="767">
        <v>570363</v>
      </c>
      <c r="J37" s="767">
        <v>398</v>
      </c>
      <c r="K37" s="767"/>
      <c r="L37" s="767">
        <v>1216</v>
      </c>
      <c r="M37" s="767"/>
      <c r="N37" s="768">
        <v>1465755</v>
      </c>
    </row>
    <row r="38" spans="2:14" s="737" customFormat="1" ht="12" customHeight="1">
      <c r="B38" s="763"/>
      <c r="C38" s="743" t="s">
        <v>666</v>
      </c>
      <c r="D38" s="744">
        <f t="shared" si="4"/>
        <v>125</v>
      </c>
      <c r="E38" s="766">
        <f t="shared" si="5"/>
        <v>359</v>
      </c>
      <c r="F38" s="766">
        <f t="shared" si="6"/>
        <v>544642</v>
      </c>
      <c r="G38" s="767">
        <v>4</v>
      </c>
      <c r="H38" s="767">
        <v>20</v>
      </c>
      <c r="I38" s="767">
        <v>56475</v>
      </c>
      <c r="J38" s="767">
        <v>121</v>
      </c>
      <c r="K38" s="767"/>
      <c r="L38" s="767">
        <v>339</v>
      </c>
      <c r="M38" s="767"/>
      <c r="N38" s="768">
        <v>488167</v>
      </c>
    </row>
    <row r="39" spans="2:14" s="737" customFormat="1" ht="12" customHeight="1">
      <c r="B39" s="763"/>
      <c r="C39" s="743" t="s">
        <v>668</v>
      </c>
      <c r="D39" s="744">
        <f t="shared" si="4"/>
        <v>173</v>
      </c>
      <c r="E39" s="766">
        <f t="shared" si="5"/>
        <v>504</v>
      </c>
      <c r="F39" s="766">
        <f t="shared" si="6"/>
        <v>622434</v>
      </c>
      <c r="G39" s="767">
        <v>10</v>
      </c>
      <c r="H39" s="767">
        <v>28</v>
      </c>
      <c r="I39" s="767">
        <v>72138</v>
      </c>
      <c r="J39" s="767">
        <v>163</v>
      </c>
      <c r="K39" s="767"/>
      <c r="L39" s="767">
        <v>476</v>
      </c>
      <c r="M39" s="767"/>
      <c r="N39" s="768">
        <v>550296</v>
      </c>
    </row>
    <row r="40" spans="2:14" s="737" customFormat="1" ht="12" customHeight="1">
      <c r="B40" s="763"/>
      <c r="C40" s="743" t="s">
        <v>620</v>
      </c>
      <c r="D40" s="744">
        <f t="shared" si="4"/>
        <v>229</v>
      </c>
      <c r="E40" s="766">
        <f t="shared" si="5"/>
        <v>642</v>
      </c>
      <c r="F40" s="766">
        <f t="shared" si="6"/>
        <v>769613</v>
      </c>
      <c r="G40" s="767">
        <v>15</v>
      </c>
      <c r="H40" s="767">
        <v>47</v>
      </c>
      <c r="I40" s="767">
        <v>66105</v>
      </c>
      <c r="J40" s="767">
        <v>214</v>
      </c>
      <c r="K40" s="767"/>
      <c r="L40" s="767">
        <v>595</v>
      </c>
      <c r="M40" s="767"/>
      <c r="N40" s="768">
        <v>703508</v>
      </c>
    </row>
    <row r="41" spans="2:14" s="737" customFormat="1" ht="12" customHeight="1">
      <c r="B41" s="763"/>
      <c r="C41" s="743" t="s">
        <v>621</v>
      </c>
      <c r="D41" s="744">
        <f t="shared" si="4"/>
        <v>165</v>
      </c>
      <c r="E41" s="766">
        <f t="shared" si="5"/>
        <v>451</v>
      </c>
      <c r="F41" s="766">
        <f t="shared" si="6"/>
        <v>536013</v>
      </c>
      <c r="G41" s="767">
        <v>7</v>
      </c>
      <c r="H41" s="767">
        <v>38</v>
      </c>
      <c r="I41" s="767">
        <v>124310</v>
      </c>
      <c r="J41" s="767">
        <v>158</v>
      </c>
      <c r="K41" s="767"/>
      <c r="L41" s="767">
        <v>413</v>
      </c>
      <c r="M41" s="767"/>
      <c r="N41" s="768">
        <v>411703</v>
      </c>
    </row>
    <row r="42" spans="2:14" s="737" customFormat="1" ht="9.75" customHeight="1">
      <c r="B42" s="763"/>
      <c r="C42" s="743"/>
      <c r="D42" s="744"/>
      <c r="E42" s="766"/>
      <c r="F42" s="766"/>
      <c r="G42" s="767"/>
      <c r="H42" s="767"/>
      <c r="I42" s="767"/>
      <c r="J42" s="767"/>
      <c r="K42" s="767"/>
      <c r="L42" s="767"/>
      <c r="M42" s="767"/>
      <c r="N42" s="768"/>
    </row>
    <row r="43" spans="2:14" s="737" customFormat="1" ht="12" customHeight="1">
      <c r="B43" s="763"/>
      <c r="C43" s="743" t="s">
        <v>624</v>
      </c>
      <c r="D43" s="744">
        <f aca="true" t="shared" si="7" ref="D43:D49">+G43+J43</f>
        <v>118</v>
      </c>
      <c r="E43" s="766">
        <f aca="true" t="shared" si="8" ref="E43:E49">+H43+L43</f>
        <v>336</v>
      </c>
      <c r="F43" s="766">
        <f aca="true" t="shared" si="9" ref="F43:F49">+I43+N43</f>
        <v>495125</v>
      </c>
      <c r="G43" s="767">
        <v>3</v>
      </c>
      <c r="H43" s="767">
        <v>10</v>
      </c>
      <c r="I43" s="767">
        <v>17770</v>
      </c>
      <c r="J43" s="767">
        <v>115</v>
      </c>
      <c r="K43" s="767"/>
      <c r="L43" s="767">
        <v>326</v>
      </c>
      <c r="M43" s="767"/>
      <c r="N43" s="768">
        <v>477355</v>
      </c>
    </row>
    <row r="44" spans="2:14" s="737" customFormat="1" ht="12" customHeight="1">
      <c r="B44" s="763"/>
      <c r="C44" s="743" t="s">
        <v>625</v>
      </c>
      <c r="D44" s="744">
        <f t="shared" si="7"/>
        <v>215</v>
      </c>
      <c r="E44" s="766">
        <f t="shared" si="8"/>
        <v>591</v>
      </c>
      <c r="F44" s="766">
        <f t="shared" si="9"/>
        <v>702657</v>
      </c>
      <c r="G44" s="767">
        <v>5</v>
      </c>
      <c r="H44" s="767">
        <v>27</v>
      </c>
      <c r="I44" s="767">
        <v>48820</v>
      </c>
      <c r="J44" s="767">
        <v>210</v>
      </c>
      <c r="K44" s="767"/>
      <c r="L44" s="767">
        <v>564</v>
      </c>
      <c r="M44" s="767"/>
      <c r="N44" s="768">
        <v>653837</v>
      </c>
    </row>
    <row r="45" spans="2:14" s="737" customFormat="1" ht="12" customHeight="1">
      <c r="B45" s="763"/>
      <c r="C45" s="743" t="s">
        <v>627</v>
      </c>
      <c r="D45" s="744">
        <f t="shared" si="7"/>
        <v>107</v>
      </c>
      <c r="E45" s="766">
        <f t="shared" si="8"/>
        <v>244</v>
      </c>
      <c r="F45" s="766">
        <f t="shared" si="9"/>
        <v>338796</v>
      </c>
      <c r="G45" s="767">
        <v>3</v>
      </c>
      <c r="H45" s="767">
        <v>6</v>
      </c>
      <c r="I45" s="767">
        <v>5406</v>
      </c>
      <c r="J45" s="767">
        <v>104</v>
      </c>
      <c r="K45" s="767"/>
      <c r="L45" s="767">
        <v>238</v>
      </c>
      <c r="M45" s="767"/>
      <c r="N45" s="768">
        <v>333390</v>
      </c>
    </row>
    <row r="46" spans="2:14" s="737" customFormat="1" ht="12" customHeight="1">
      <c r="B46" s="763"/>
      <c r="C46" s="743" t="s">
        <v>629</v>
      </c>
      <c r="D46" s="744">
        <f t="shared" si="7"/>
        <v>182</v>
      </c>
      <c r="E46" s="766">
        <f t="shared" si="8"/>
        <v>515</v>
      </c>
      <c r="F46" s="766">
        <f t="shared" si="9"/>
        <v>753492</v>
      </c>
      <c r="G46" s="767">
        <v>5</v>
      </c>
      <c r="H46" s="767">
        <v>15</v>
      </c>
      <c r="I46" s="767">
        <v>27492</v>
      </c>
      <c r="J46" s="767">
        <v>177</v>
      </c>
      <c r="K46" s="773"/>
      <c r="L46" s="767">
        <v>500</v>
      </c>
      <c r="M46" s="773"/>
      <c r="N46" s="768">
        <v>726000</v>
      </c>
    </row>
    <row r="47" spans="2:14" s="737" customFormat="1" ht="12" customHeight="1">
      <c r="B47" s="763"/>
      <c r="C47" s="743" t="s">
        <v>631</v>
      </c>
      <c r="D47" s="744">
        <f t="shared" si="7"/>
        <v>89</v>
      </c>
      <c r="E47" s="766">
        <f t="shared" si="8"/>
        <v>222</v>
      </c>
      <c r="F47" s="766">
        <f t="shared" si="9"/>
        <v>211384</v>
      </c>
      <c r="G47" s="767">
        <v>1</v>
      </c>
      <c r="H47" s="767">
        <v>0</v>
      </c>
      <c r="I47" s="773">
        <v>0</v>
      </c>
      <c r="J47" s="767">
        <v>88</v>
      </c>
      <c r="K47" s="773" t="s">
        <v>1569</v>
      </c>
      <c r="L47" s="767">
        <v>222</v>
      </c>
      <c r="M47" s="773" t="s">
        <v>1569</v>
      </c>
      <c r="N47" s="768">
        <v>211384</v>
      </c>
    </row>
    <row r="48" spans="2:14" s="737" customFormat="1" ht="12" customHeight="1">
      <c r="B48" s="763"/>
      <c r="C48" s="743" t="s">
        <v>633</v>
      </c>
      <c r="D48" s="744">
        <f t="shared" si="7"/>
        <v>83</v>
      </c>
      <c r="E48" s="766">
        <f t="shared" si="8"/>
        <v>198</v>
      </c>
      <c r="F48" s="766">
        <f t="shared" si="9"/>
        <v>358352</v>
      </c>
      <c r="G48" s="767">
        <v>1</v>
      </c>
      <c r="H48" s="773">
        <v>0</v>
      </c>
      <c r="I48" s="773">
        <v>0</v>
      </c>
      <c r="J48" s="767">
        <v>82</v>
      </c>
      <c r="K48" s="773" t="s">
        <v>1569</v>
      </c>
      <c r="L48" s="773">
        <v>198</v>
      </c>
      <c r="M48" s="773" t="s">
        <v>1569</v>
      </c>
      <c r="N48" s="774">
        <v>358352</v>
      </c>
    </row>
    <row r="49" spans="2:14" s="737" customFormat="1" ht="12" customHeight="1">
      <c r="B49" s="763"/>
      <c r="C49" s="743" t="s">
        <v>634</v>
      </c>
      <c r="D49" s="744">
        <f t="shared" si="7"/>
        <v>86</v>
      </c>
      <c r="E49" s="766">
        <f t="shared" si="8"/>
        <v>251</v>
      </c>
      <c r="F49" s="766">
        <f t="shared" si="9"/>
        <v>371961</v>
      </c>
      <c r="G49" s="767">
        <v>1</v>
      </c>
      <c r="H49" s="773">
        <v>0</v>
      </c>
      <c r="I49" s="767">
        <v>0</v>
      </c>
      <c r="J49" s="767">
        <v>85</v>
      </c>
      <c r="K49" s="773" t="s">
        <v>1569</v>
      </c>
      <c r="L49" s="773">
        <v>251</v>
      </c>
      <c r="M49" s="773" t="s">
        <v>1569</v>
      </c>
      <c r="N49" s="774">
        <v>371961</v>
      </c>
    </row>
    <row r="50" spans="2:14" s="737" customFormat="1" ht="9.75" customHeight="1">
      <c r="B50" s="763"/>
      <c r="C50" s="743"/>
      <c r="D50" s="744"/>
      <c r="E50" s="766"/>
      <c r="F50" s="766"/>
      <c r="G50" s="767"/>
      <c r="H50" s="767"/>
      <c r="I50" s="767"/>
      <c r="J50" s="767"/>
      <c r="K50" s="767"/>
      <c r="L50" s="767"/>
      <c r="M50" s="767"/>
      <c r="N50" s="768"/>
    </row>
    <row r="51" spans="2:14" s="737" customFormat="1" ht="12" customHeight="1">
      <c r="B51" s="763"/>
      <c r="C51" s="743" t="s">
        <v>637</v>
      </c>
      <c r="D51" s="744">
        <f>+G51+J51</f>
        <v>436</v>
      </c>
      <c r="E51" s="766">
        <f>+H51+L51</f>
        <v>1442</v>
      </c>
      <c r="F51" s="766">
        <f>+I51+N51</f>
        <v>9316727</v>
      </c>
      <c r="G51" s="767">
        <v>45</v>
      </c>
      <c r="H51" s="767">
        <v>229</v>
      </c>
      <c r="I51" s="767">
        <v>7506360</v>
      </c>
      <c r="J51" s="767">
        <v>391</v>
      </c>
      <c r="K51" s="767"/>
      <c r="L51" s="767">
        <v>1213</v>
      </c>
      <c r="M51" s="767"/>
      <c r="N51" s="768">
        <v>1810367</v>
      </c>
    </row>
    <row r="52" spans="2:14" s="737" customFormat="1" ht="12" customHeight="1">
      <c r="B52" s="763"/>
      <c r="C52" s="743" t="s">
        <v>639</v>
      </c>
      <c r="D52" s="744">
        <f>+G52+J52</f>
        <v>343</v>
      </c>
      <c r="E52" s="766">
        <f>+H52+L52</f>
        <v>987</v>
      </c>
      <c r="F52" s="766">
        <f>+I52+N52</f>
        <v>1362206</v>
      </c>
      <c r="G52" s="767">
        <v>13</v>
      </c>
      <c r="H52" s="767">
        <v>30</v>
      </c>
      <c r="I52" s="767">
        <v>61388</v>
      </c>
      <c r="J52" s="767">
        <v>330</v>
      </c>
      <c r="K52" s="767"/>
      <c r="L52" s="767">
        <v>957</v>
      </c>
      <c r="M52" s="767"/>
      <c r="N52" s="768">
        <v>1300818</v>
      </c>
    </row>
    <row r="53" spans="2:14" s="737" customFormat="1" ht="12" customHeight="1">
      <c r="B53" s="763"/>
      <c r="C53" s="743" t="s">
        <v>641</v>
      </c>
      <c r="D53" s="744">
        <f>+G53+J53</f>
        <v>209</v>
      </c>
      <c r="E53" s="766">
        <f>+H53+L53</f>
        <v>597</v>
      </c>
      <c r="F53" s="766">
        <f>+I53+N53</f>
        <v>980319</v>
      </c>
      <c r="G53" s="767">
        <v>12</v>
      </c>
      <c r="H53" s="767">
        <v>38</v>
      </c>
      <c r="I53" s="767">
        <v>120266</v>
      </c>
      <c r="J53" s="767">
        <v>197</v>
      </c>
      <c r="K53" s="767"/>
      <c r="L53" s="767">
        <v>559</v>
      </c>
      <c r="M53" s="767"/>
      <c r="N53" s="768">
        <v>860053</v>
      </c>
    </row>
    <row r="54" spans="2:14" s="737" customFormat="1" ht="12" customHeight="1">
      <c r="B54" s="763"/>
      <c r="C54" s="743" t="s">
        <v>643</v>
      </c>
      <c r="D54" s="744">
        <f>+G54+J54</f>
        <v>306</v>
      </c>
      <c r="E54" s="766">
        <f>+H54+L54</f>
        <v>845</v>
      </c>
      <c r="F54" s="766">
        <f>+I54+N54</f>
        <v>977961</v>
      </c>
      <c r="G54" s="767">
        <v>22</v>
      </c>
      <c r="H54" s="767">
        <v>73</v>
      </c>
      <c r="I54" s="767">
        <v>147305</v>
      </c>
      <c r="J54" s="767">
        <v>284</v>
      </c>
      <c r="K54" s="767"/>
      <c r="L54" s="767">
        <v>772</v>
      </c>
      <c r="M54" s="767"/>
      <c r="N54" s="768">
        <v>830656</v>
      </c>
    </row>
    <row r="55" spans="2:14" s="737" customFormat="1" ht="12" customHeight="1">
      <c r="B55" s="763"/>
      <c r="C55" s="743" t="s">
        <v>645</v>
      </c>
      <c r="D55" s="744">
        <f>+G55+J55</f>
        <v>150</v>
      </c>
      <c r="E55" s="766">
        <f>+H55+L55</f>
        <v>366</v>
      </c>
      <c r="F55" s="766">
        <f>+I55+N55</f>
        <v>477844</v>
      </c>
      <c r="G55" s="767">
        <v>9</v>
      </c>
      <c r="H55" s="767">
        <v>17</v>
      </c>
      <c r="I55" s="767">
        <v>60630</v>
      </c>
      <c r="J55" s="767">
        <v>141</v>
      </c>
      <c r="K55" s="767"/>
      <c r="L55" s="767">
        <v>349</v>
      </c>
      <c r="M55" s="767"/>
      <c r="N55" s="768">
        <v>417214</v>
      </c>
    </row>
    <row r="56" spans="2:14" s="737" customFormat="1" ht="9.75" customHeight="1">
      <c r="B56" s="763"/>
      <c r="C56" s="743"/>
      <c r="D56" s="744"/>
      <c r="E56" s="766"/>
      <c r="F56" s="766"/>
      <c r="G56" s="767"/>
      <c r="H56" s="767"/>
      <c r="I56" s="767"/>
      <c r="J56" s="767"/>
      <c r="K56" s="767"/>
      <c r="L56" s="767"/>
      <c r="M56" s="767"/>
      <c r="N56" s="768"/>
    </row>
    <row r="57" spans="2:14" s="737" customFormat="1" ht="12" customHeight="1">
      <c r="B57" s="763"/>
      <c r="C57" s="743" t="s">
        <v>648</v>
      </c>
      <c r="D57" s="744">
        <f aca="true" t="shared" si="10" ref="D57:D68">+G57+J57</f>
        <v>134</v>
      </c>
      <c r="E57" s="766">
        <f aca="true" t="shared" si="11" ref="E57:E68">+H57+L57</f>
        <v>368</v>
      </c>
      <c r="F57" s="766">
        <f aca="true" t="shared" si="12" ref="F57:F68">+I57+N57</f>
        <v>511904</v>
      </c>
      <c r="G57" s="767">
        <v>7</v>
      </c>
      <c r="H57" s="767">
        <v>49</v>
      </c>
      <c r="I57" s="767">
        <v>98248</v>
      </c>
      <c r="J57" s="767">
        <v>127</v>
      </c>
      <c r="K57" s="767"/>
      <c r="L57" s="767">
        <v>319</v>
      </c>
      <c r="M57" s="767"/>
      <c r="N57" s="768">
        <v>413656</v>
      </c>
    </row>
    <row r="58" spans="2:14" s="737" customFormat="1" ht="12" customHeight="1">
      <c r="B58" s="763"/>
      <c r="C58" s="743" t="s">
        <v>649</v>
      </c>
      <c r="D58" s="744">
        <f t="shared" si="10"/>
        <v>354</v>
      </c>
      <c r="E58" s="766">
        <f t="shared" si="11"/>
        <v>1146</v>
      </c>
      <c r="F58" s="766">
        <f t="shared" si="12"/>
        <v>1452995</v>
      </c>
      <c r="G58" s="767">
        <v>35</v>
      </c>
      <c r="H58" s="767">
        <v>158</v>
      </c>
      <c r="I58" s="767">
        <v>190422</v>
      </c>
      <c r="J58" s="767">
        <v>319</v>
      </c>
      <c r="K58" s="767"/>
      <c r="L58" s="767">
        <v>988</v>
      </c>
      <c r="M58" s="767"/>
      <c r="N58" s="768">
        <v>1262573</v>
      </c>
    </row>
    <row r="59" spans="2:14" s="737" customFormat="1" ht="12" customHeight="1">
      <c r="B59" s="763"/>
      <c r="C59" s="743" t="s">
        <v>651</v>
      </c>
      <c r="D59" s="744">
        <f t="shared" si="10"/>
        <v>183</v>
      </c>
      <c r="E59" s="766">
        <f t="shared" si="11"/>
        <v>532</v>
      </c>
      <c r="F59" s="766">
        <f t="shared" si="12"/>
        <v>726365</v>
      </c>
      <c r="G59" s="767">
        <v>8</v>
      </c>
      <c r="H59" s="767">
        <v>34</v>
      </c>
      <c r="I59" s="767">
        <v>44821</v>
      </c>
      <c r="J59" s="767">
        <v>175</v>
      </c>
      <c r="K59" s="767"/>
      <c r="L59" s="767">
        <v>498</v>
      </c>
      <c r="M59" s="767"/>
      <c r="N59" s="768">
        <v>681544</v>
      </c>
    </row>
    <row r="60" spans="2:14" s="737" customFormat="1" ht="12" customHeight="1">
      <c r="B60" s="763"/>
      <c r="C60" s="743" t="s">
        <v>653</v>
      </c>
      <c r="D60" s="744">
        <f t="shared" si="10"/>
        <v>105</v>
      </c>
      <c r="E60" s="766">
        <f t="shared" si="11"/>
        <v>298</v>
      </c>
      <c r="F60" s="766">
        <f t="shared" si="12"/>
        <v>327884</v>
      </c>
      <c r="G60" s="767">
        <v>2</v>
      </c>
      <c r="H60" s="767">
        <v>0</v>
      </c>
      <c r="I60" s="767">
        <v>0</v>
      </c>
      <c r="J60" s="767">
        <v>103</v>
      </c>
      <c r="K60" s="773" t="s">
        <v>1569</v>
      </c>
      <c r="L60" s="767">
        <v>298</v>
      </c>
      <c r="M60" s="773" t="s">
        <v>1569</v>
      </c>
      <c r="N60" s="768">
        <v>327884</v>
      </c>
    </row>
    <row r="61" spans="2:14" s="737" customFormat="1" ht="12" customHeight="1">
      <c r="B61" s="763"/>
      <c r="C61" s="743" t="s">
        <v>655</v>
      </c>
      <c r="D61" s="744">
        <f t="shared" si="10"/>
        <v>123</v>
      </c>
      <c r="E61" s="766">
        <f t="shared" si="11"/>
        <v>346</v>
      </c>
      <c r="F61" s="766">
        <f t="shared" si="12"/>
        <v>506139</v>
      </c>
      <c r="G61" s="767">
        <v>13</v>
      </c>
      <c r="H61" s="767">
        <v>66</v>
      </c>
      <c r="I61" s="767">
        <v>140455</v>
      </c>
      <c r="J61" s="767">
        <v>110</v>
      </c>
      <c r="K61" s="767"/>
      <c r="L61" s="767">
        <v>280</v>
      </c>
      <c r="M61" s="767"/>
      <c r="N61" s="768">
        <v>365684</v>
      </c>
    </row>
    <row r="62" spans="2:14" s="737" customFormat="1" ht="12" customHeight="1">
      <c r="B62" s="763"/>
      <c r="C62" s="743" t="s">
        <v>657</v>
      </c>
      <c r="D62" s="744">
        <f t="shared" si="10"/>
        <v>123</v>
      </c>
      <c r="E62" s="766">
        <f t="shared" si="11"/>
        <v>582</v>
      </c>
      <c r="F62" s="766">
        <f t="shared" si="12"/>
        <v>2757506</v>
      </c>
      <c r="G62" s="767">
        <v>28</v>
      </c>
      <c r="H62" s="767">
        <v>303</v>
      </c>
      <c r="I62" s="767">
        <v>2326936</v>
      </c>
      <c r="J62" s="767">
        <v>95</v>
      </c>
      <c r="K62" s="767"/>
      <c r="L62" s="767">
        <v>279</v>
      </c>
      <c r="M62" s="767"/>
      <c r="N62" s="768">
        <v>430570</v>
      </c>
    </row>
    <row r="63" spans="2:14" s="737" customFormat="1" ht="12" customHeight="1">
      <c r="B63" s="763"/>
      <c r="C63" s="743" t="s">
        <v>659</v>
      </c>
      <c r="D63" s="744">
        <f t="shared" si="10"/>
        <v>90</v>
      </c>
      <c r="E63" s="766">
        <f t="shared" si="11"/>
        <v>209</v>
      </c>
      <c r="F63" s="766">
        <f t="shared" si="12"/>
        <v>282165</v>
      </c>
      <c r="G63" s="350">
        <v>0</v>
      </c>
      <c r="H63" s="350">
        <v>0</v>
      </c>
      <c r="I63" s="350">
        <v>0</v>
      </c>
      <c r="J63" s="767">
        <v>90</v>
      </c>
      <c r="K63" s="767"/>
      <c r="L63" s="767">
        <v>209</v>
      </c>
      <c r="M63" s="767"/>
      <c r="N63" s="768">
        <v>282165</v>
      </c>
    </row>
    <row r="64" spans="2:14" s="737" customFormat="1" ht="12" customHeight="1">
      <c r="B64" s="763"/>
      <c r="C64" s="743" t="s">
        <v>661</v>
      </c>
      <c r="D64" s="744">
        <f t="shared" si="10"/>
        <v>301</v>
      </c>
      <c r="E64" s="766">
        <f t="shared" si="11"/>
        <v>732</v>
      </c>
      <c r="F64" s="766">
        <f t="shared" si="12"/>
        <v>840900</v>
      </c>
      <c r="G64" s="767">
        <v>30</v>
      </c>
      <c r="H64" s="767">
        <v>81</v>
      </c>
      <c r="I64" s="767">
        <v>204600</v>
      </c>
      <c r="J64" s="767">
        <v>271</v>
      </c>
      <c r="K64" s="767"/>
      <c r="L64" s="767">
        <v>651</v>
      </c>
      <c r="M64" s="767"/>
      <c r="N64" s="768">
        <v>636300</v>
      </c>
    </row>
    <row r="65" spans="2:14" s="737" customFormat="1" ht="12" customHeight="1">
      <c r="B65" s="763"/>
      <c r="C65" s="743" t="s">
        <v>663</v>
      </c>
      <c r="D65" s="744">
        <f t="shared" si="10"/>
        <v>369</v>
      </c>
      <c r="E65" s="766">
        <f t="shared" si="11"/>
        <v>954</v>
      </c>
      <c r="F65" s="766">
        <f t="shared" si="12"/>
        <v>1353969</v>
      </c>
      <c r="G65" s="767">
        <v>26</v>
      </c>
      <c r="H65" s="767">
        <v>85</v>
      </c>
      <c r="I65" s="767">
        <v>132961</v>
      </c>
      <c r="J65" s="767">
        <v>343</v>
      </c>
      <c r="K65" s="767"/>
      <c r="L65" s="767">
        <v>869</v>
      </c>
      <c r="M65" s="767"/>
      <c r="N65" s="768">
        <v>1221008</v>
      </c>
    </row>
    <row r="66" spans="2:14" s="737" customFormat="1" ht="12" customHeight="1">
      <c r="B66" s="763"/>
      <c r="C66" s="743" t="s">
        <v>665</v>
      </c>
      <c r="D66" s="744">
        <f t="shared" si="10"/>
        <v>152</v>
      </c>
      <c r="E66" s="766">
        <f t="shared" si="11"/>
        <v>393</v>
      </c>
      <c r="F66" s="766">
        <f t="shared" si="12"/>
        <v>467446</v>
      </c>
      <c r="G66" s="767">
        <v>5</v>
      </c>
      <c r="H66" s="767">
        <v>9</v>
      </c>
      <c r="I66" s="767">
        <v>16854</v>
      </c>
      <c r="J66" s="767">
        <v>147</v>
      </c>
      <c r="K66" s="767"/>
      <c r="L66" s="767">
        <v>384</v>
      </c>
      <c r="M66" s="767"/>
      <c r="N66" s="768">
        <v>450592</v>
      </c>
    </row>
    <row r="67" spans="2:14" s="737" customFormat="1" ht="12" customHeight="1">
      <c r="B67" s="763"/>
      <c r="C67" s="743" t="s">
        <v>667</v>
      </c>
      <c r="D67" s="744">
        <f t="shared" si="10"/>
        <v>123</v>
      </c>
      <c r="E67" s="766">
        <f t="shared" si="11"/>
        <v>325</v>
      </c>
      <c r="F67" s="766">
        <f t="shared" si="12"/>
        <v>311980</v>
      </c>
      <c r="G67" s="767">
        <v>9</v>
      </c>
      <c r="H67" s="767">
        <v>43</v>
      </c>
      <c r="I67" s="767">
        <v>23192</v>
      </c>
      <c r="J67" s="767">
        <v>114</v>
      </c>
      <c r="K67" s="767"/>
      <c r="L67" s="767">
        <v>282</v>
      </c>
      <c r="M67" s="767"/>
      <c r="N67" s="768">
        <v>288788</v>
      </c>
    </row>
    <row r="68" spans="2:14" s="737" customFormat="1" ht="12" customHeight="1">
      <c r="B68" s="775"/>
      <c r="C68" s="776" t="s">
        <v>669</v>
      </c>
      <c r="D68" s="777">
        <f t="shared" si="10"/>
        <v>113</v>
      </c>
      <c r="E68" s="778">
        <f t="shared" si="11"/>
        <v>284</v>
      </c>
      <c r="F68" s="778">
        <f t="shared" si="12"/>
        <v>392389</v>
      </c>
      <c r="G68" s="779">
        <v>3</v>
      </c>
      <c r="H68" s="779">
        <v>0</v>
      </c>
      <c r="I68" s="779">
        <v>0</v>
      </c>
      <c r="J68" s="779">
        <v>110</v>
      </c>
      <c r="K68" s="780" t="s">
        <v>1569</v>
      </c>
      <c r="L68" s="779">
        <v>284</v>
      </c>
      <c r="M68" s="780" t="s">
        <v>1569</v>
      </c>
      <c r="N68" s="781">
        <v>392389</v>
      </c>
    </row>
    <row r="69" ht="12">
      <c r="C69" s="727" t="s">
        <v>1570</v>
      </c>
    </row>
    <row r="70" ht="12">
      <c r="C70" s="727" t="s">
        <v>1571</v>
      </c>
    </row>
  </sheetData>
  <mergeCells count="20">
    <mergeCell ref="B4:C6"/>
    <mergeCell ref="B7:C7"/>
    <mergeCell ref="D4:F4"/>
    <mergeCell ref="D5:D6"/>
    <mergeCell ref="E5:E6"/>
    <mergeCell ref="M5:N5"/>
    <mergeCell ref="M6:N6"/>
    <mergeCell ref="J4:N4"/>
    <mergeCell ref="H5:H6"/>
    <mergeCell ref="J5:J6"/>
    <mergeCell ref="G4:I4"/>
    <mergeCell ref="G5:G6"/>
    <mergeCell ref="K5:L6"/>
    <mergeCell ref="B15:C15"/>
    <mergeCell ref="B16:C16"/>
    <mergeCell ref="B17:C17"/>
    <mergeCell ref="B9:C9"/>
    <mergeCell ref="B11:C11"/>
    <mergeCell ref="B12:C12"/>
    <mergeCell ref="B14:C1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3"/>
  <sheetViews>
    <sheetView workbookViewId="0" topLeftCell="A1">
      <selection activeCell="A1" sqref="A1"/>
    </sheetView>
  </sheetViews>
  <sheetFormatPr defaultColWidth="9.00390625" defaultRowHeight="13.5"/>
  <cols>
    <col min="1" max="1" width="2.625" style="17" customWidth="1"/>
    <col min="2" max="6" width="9.625" style="17" customWidth="1"/>
    <col min="7" max="7" width="10.375" style="17" customWidth="1"/>
    <col min="8" max="9" width="9.625" style="17" customWidth="1"/>
    <col min="10" max="13" width="9.125" style="17" customWidth="1"/>
    <col min="14" max="16384" width="9.00390625" style="17" customWidth="1"/>
  </cols>
  <sheetData>
    <row r="2" spans="2:6" ht="14.25">
      <c r="B2" s="18" t="s">
        <v>675</v>
      </c>
      <c r="C2" s="18"/>
      <c r="D2" s="18"/>
      <c r="E2" s="18"/>
      <c r="F2" s="18"/>
    </row>
    <row r="4" ht="12.75" thickBot="1">
      <c r="M4" s="19" t="s">
        <v>670</v>
      </c>
    </row>
    <row r="5" spans="1:13" ht="20.25" customHeight="1" thickTop="1">
      <c r="A5" s="20"/>
      <c r="B5" s="21" t="s">
        <v>671</v>
      </c>
      <c r="C5" s="22" t="s">
        <v>672</v>
      </c>
      <c r="D5" s="21">
        <v>58</v>
      </c>
      <c r="E5" s="21">
        <v>59</v>
      </c>
      <c r="F5" s="22">
        <v>60</v>
      </c>
      <c r="G5" s="23">
        <v>61</v>
      </c>
      <c r="H5" s="24" t="s">
        <v>671</v>
      </c>
      <c r="I5" s="22" t="s">
        <v>672</v>
      </c>
      <c r="J5" s="21">
        <v>58</v>
      </c>
      <c r="K5" s="21">
        <v>59</v>
      </c>
      <c r="L5" s="22">
        <v>60</v>
      </c>
      <c r="M5" s="22">
        <v>61</v>
      </c>
    </row>
    <row r="6" spans="1:13" ht="13.5" customHeight="1">
      <c r="A6" s="20"/>
      <c r="B6" s="25" t="s">
        <v>619</v>
      </c>
      <c r="C6" s="26">
        <f>SUM(C9:C10)</f>
        <v>1256803</v>
      </c>
      <c r="D6" s="27">
        <f>SUM(D9:D10)</f>
        <v>1257783</v>
      </c>
      <c r="E6" s="28">
        <f>SUM(E9:E10)</f>
        <v>1259884</v>
      </c>
      <c r="F6" s="29">
        <f>SUM(F9:F10)</f>
        <v>1261662</v>
      </c>
      <c r="G6" s="30">
        <f>SUM(G9:G10)</f>
        <v>1261659</v>
      </c>
      <c r="H6" s="31" t="s">
        <v>620</v>
      </c>
      <c r="I6" s="32">
        <v>11186</v>
      </c>
      <c r="J6" s="33">
        <v>11172</v>
      </c>
      <c r="K6" s="33">
        <v>11092</v>
      </c>
      <c r="L6" s="33">
        <v>11061</v>
      </c>
      <c r="M6" s="34">
        <v>11041</v>
      </c>
    </row>
    <row r="7" spans="1:13" ht="13.5" customHeight="1">
      <c r="A7" s="20"/>
      <c r="B7" s="35"/>
      <c r="C7" s="36"/>
      <c r="D7" s="37"/>
      <c r="E7" s="38"/>
      <c r="F7" s="38"/>
      <c r="G7" s="38"/>
      <c r="H7" s="39"/>
      <c r="I7" s="40"/>
      <c r="J7" s="20"/>
      <c r="K7" s="20"/>
      <c r="L7" s="20"/>
      <c r="M7" s="41"/>
    </row>
    <row r="8" spans="1:13" ht="13.5" customHeight="1">
      <c r="A8" s="20"/>
      <c r="B8" s="42"/>
      <c r="C8" s="40"/>
      <c r="D8" s="43"/>
      <c r="E8" s="20"/>
      <c r="F8" s="20"/>
      <c r="G8" s="20"/>
      <c r="H8" s="39" t="s">
        <v>621</v>
      </c>
      <c r="I8" s="40">
        <v>10618</v>
      </c>
      <c r="J8" s="20">
        <v>10594</v>
      </c>
      <c r="K8" s="20">
        <v>10559</v>
      </c>
      <c r="L8" s="20">
        <v>10633</v>
      </c>
      <c r="M8" s="41">
        <v>10585</v>
      </c>
    </row>
    <row r="9" spans="1:13" ht="13.5" customHeight="1">
      <c r="A9" s="20"/>
      <c r="B9" s="25" t="s">
        <v>622</v>
      </c>
      <c r="C9" s="44">
        <f>SUM(C17:C31)</f>
        <v>881642</v>
      </c>
      <c r="D9" s="45">
        <v>883595</v>
      </c>
      <c r="E9" s="46">
        <f>SUM(E17:E31)</f>
        <v>886791</v>
      </c>
      <c r="F9" s="46">
        <f>SUM(F17:F31)</f>
        <v>888792</v>
      </c>
      <c r="G9" s="46">
        <f>SUM(G17:G31)</f>
        <v>890133</v>
      </c>
      <c r="H9" s="47"/>
      <c r="I9" s="40"/>
      <c r="J9" s="20"/>
      <c r="K9" s="20"/>
      <c r="L9" s="20"/>
      <c r="M9" s="41"/>
    </row>
    <row r="10" spans="1:13" ht="13.5" customHeight="1">
      <c r="A10" s="20"/>
      <c r="B10" s="25" t="s">
        <v>623</v>
      </c>
      <c r="C10" s="44">
        <v>375161</v>
      </c>
      <c r="D10" s="46">
        <v>374188</v>
      </c>
      <c r="E10" s="46">
        <v>373093</v>
      </c>
      <c r="F10" s="46">
        <v>372870</v>
      </c>
      <c r="G10" s="46">
        <v>371526</v>
      </c>
      <c r="H10" s="39" t="s">
        <v>624</v>
      </c>
      <c r="I10" s="40">
        <v>8040</v>
      </c>
      <c r="J10" s="20">
        <v>7990</v>
      </c>
      <c r="K10" s="20">
        <v>7908</v>
      </c>
      <c r="L10" s="20">
        <v>7872</v>
      </c>
      <c r="M10" s="41">
        <v>7823</v>
      </c>
    </row>
    <row r="11" spans="1:13" ht="13.5" customHeight="1">
      <c r="A11" s="20"/>
      <c r="B11" s="42"/>
      <c r="C11" s="44"/>
      <c r="D11" s="20"/>
      <c r="E11" s="20"/>
      <c r="F11" s="46"/>
      <c r="G11" s="20"/>
      <c r="H11" s="39" t="s">
        <v>625</v>
      </c>
      <c r="I11" s="40">
        <v>13088</v>
      </c>
      <c r="J11" s="20">
        <v>13059</v>
      </c>
      <c r="K11" s="20">
        <v>13003</v>
      </c>
      <c r="L11" s="20">
        <v>13007</v>
      </c>
      <c r="M11" s="41">
        <v>12957</v>
      </c>
    </row>
    <row r="12" spans="1:13" ht="13.5" customHeight="1">
      <c r="A12" s="20"/>
      <c r="B12" s="25" t="s">
        <v>626</v>
      </c>
      <c r="C12" s="44">
        <v>563449</v>
      </c>
      <c r="D12" s="46">
        <v>565278</v>
      </c>
      <c r="E12" s="46">
        <v>568159</v>
      </c>
      <c r="F12" s="46">
        <v>570443</v>
      </c>
      <c r="G12" s="46">
        <v>571777</v>
      </c>
      <c r="H12" s="39" t="s">
        <v>627</v>
      </c>
      <c r="I12" s="40">
        <v>8032</v>
      </c>
      <c r="J12" s="20">
        <v>7995</v>
      </c>
      <c r="K12" s="20">
        <v>7994</v>
      </c>
      <c r="L12" s="20">
        <v>7920</v>
      </c>
      <c r="M12" s="41">
        <v>7974</v>
      </c>
    </row>
    <row r="13" spans="1:13" ht="13.5" customHeight="1">
      <c r="A13" s="20"/>
      <c r="B13" s="25" t="s">
        <v>628</v>
      </c>
      <c r="C13" s="44">
        <v>104429</v>
      </c>
      <c r="D13" s="46">
        <v>104323</v>
      </c>
      <c r="E13" s="46">
        <v>103842</v>
      </c>
      <c r="F13" s="46">
        <v>103629</v>
      </c>
      <c r="G13" s="46">
        <v>103457</v>
      </c>
      <c r="H13" s="39" t="s">
        <v>629</v>
      </c>
      <c r="I13" s="40">
        <v>12797</v>
      </c>
      <c r="J13" s="20">
        <v>12742</v>
      </c>
      <c r="K13" s="20">
        <v>12583</v>
      </c>
      <c r="L13" s="20">
        <v>12557</v>
      </c>
      <c r="M13" s="41">
        <v>12400</v>
      </c>
    </row>
    <row r="14" spans="1:13" ht="13.5" customHeight="1">
      <c r="A14" s="20"/>
      <c r="B14" s="25" t="s">
        <v>630</v>
      </c>
      <c r="C14" s="44">
        <v>254354</v>
      </c>
      <c r="D14" s="46">
        <v>254345</v>
      </c>
      <c r="E14" s="46">
        <v>254685</v>
      </c>
      <c r="F14" s="46">
        <v>254891</v>
      </c>
      <c r="G14" s="46">
        <v>254743</v>
      </c>
      <c r="H14" s="39" t="s">
        <v>631</v>
      </c>
      <c r="I14" s="40">
        <v>5290</v>
      </c>
      <c r="J14" s="20">
        <v>5243</v>
      </c>
      <c r="K14" s="20">
        <v>5203</v>
      </c>
      <c r="L14" s="20">
        <v>5203</v>
      </c>
      <c r="M14" s="41">
        <v>5168</v>
      </c>
    </row>
    <row r="15" spans="1:13" ht="13.5" customHeight="1">
      <c r="A15" s="20"/>
      <c r="B15" s="25" t="s">
        <v>632</v>
      </c>
      <c r="C15" s="44">
        <v>334571</v>
      </c>
      <c r="D15" s="46">
        <v>333837</v>
      </c>
      <c r="E15" s="46">
        <v>333198</v>
      </c>
      <c r="F15" s="46">
        <v>332699</v>
      </c>
      <c r="G15" s="46">
        <v>331682</v>
      </c>
      <c r="H15" s="39" t="s">
        <v>633</v>
      </c>
      <c r="I15" s="40">
        <v>6675</v>
      </c>
      <c r="J15" s="20">
        <v>6622</v>
      </c>
      <c r="K15" s="20">
        <v>6610</v>
      </c>
      <c r="L15" s="20">
        <v>6616</v>
      </c>
      <c r="M15" s="41">
        <v>6572</v>
      </c>
    </row>
    <row r="16" spans="1:13" ht="13.5" customHeight="1">
      <c r="A16" s="20"/>
      <c r="B16" s="42"/>
      <c r="C16" s="40"/>
      <c r="D16" s="20"/>
      <c r="E16" s="20"/>
      <c r="F16" s="20"/>
      <c r="G16" s="20"/>
      <c r="H16" s="39" t="s">
        <v>634</v>
      </c>
      <c r="I16" s="40">
        <v>7440</v>
      </c>
      <c r="J16" s="20">
        <v>7435</v>
      </c>
      <c r="K16" s="20">
        <v>7395</v>
      </c>
      <c r="L16" s="20">
        <v>7421</v>
      </c>
      <c r="M16" s="41">
        <v>7385</v>
      </c>
    </row>
    <row r="17" spans="1:13" ht="13.5" customHeight="1">
      <c r="A17" s="20"/>
      <c r="B17" s="35" t="s">
        <v>635</v>
      </c>
      <c r="C17" s="48">
        <v>240916</v>
      </c>
      <c r="D17" s="49">
        <v>242367</v>
      </c>
      <c r="E17" s="49">
        <v>244290</v>
      </c>
      <c r="F17" s="49">
        <v>245158</v>
      </c>
      <c r="G17" s="49">
        <v>246128</v>
      </c>
      <c r="H17" s="47"/>
      <c r="I17" s="40"/>
      <c r="J17" s="20"/>
      <c r="K17" s="20"/>
      <c r="L17" s="20"/>
      <c r="M17" s="41"/>
    </row>
    <row r="18" spans="1:13" ht="13.5" customHeight="1">
      <c r="A18" s="20"/>
      <c r="B18" s="35" t="s">
        <v>636</v>
      </c>
      <c r="C18" s="48">
        <v>93052</v>
      </c>
      <c r="D18" s="49">
        <v>93156</v>
      </c>
      <c r="E18" s="49">
        <v>93495</v>
      </c>
      <c r="F18" s="49">
        <v>93721</v>
      </c>
      <c r="G18" s="49">
        <v>93894</v>
      </c>
      <c r="H18" s="39" t="s">
        <v>637</v>
      </c>
      <c r="I18" s="40">
        <v>27571</v>
      </c>
      <c r="J18" s="20">
        <v>27526</v>
      </c>
      <c r="K18" s="20">
        <v>27567</v>
      </c>
      <c r="L18" s="20">
        <v>27576</v>
      </c>
      <c r="M18" s="41">
        <v>27591</v>
      </c>
    </row>
    <row r="19" spans="1:13" ht="13.5" customHeight="1">
      <c r="A19" s="20"/>
      <c r="B19" s="35" t="s">
        <v>638</v>
      </c>
      <c r="C19" s="48">
        <v>99964</v>
      </c>
      <c r="D19" s="49">
        <v>99846</v>
      </c>
      <c r="E19" s="49">
        <v>100072</v>
      </c>
      <c r="F19" s="49">
        <v>100200</v>
      </c>
      <c r="G19" s="49">
        <v>100021</v>
      </c>
      <c r="H19" s="39" t="s">
        <v>639</v>
      </c>
      <c r="I19" s="40">
        <v>22457</v>
      </c>
      <c r="J19" s="20">
        <v>22380</v>
      </c>
      <c r="K19" s="20">
        <v>22262</v>
      </c>
      <c r="L19" s="20">
        <v>22205</v>
      </c>
      <c r="M19" s="41">
        <v>22140</v>
      </c>
    </row>
    <row r="20" spans="1:13" ht="13.5" customHeight="1">
      <c r="A20" s="20"/>
      <c r="B20" s="35" t="s">
        <v>640</v>
      </c>
      <c r="C20" s="48">
        <v>102271</v>
      </c>
      <c r="D20" s="49">
        <v>102039</v>
      </c>
      <c r="E20" s="49">
        <v>101717</v>
      </c>
      <c r="F20" s="49">
        <v>101392</v>
      </c>
      <c r="G20" s="49">
        <v>101169</v>
      </c>
      <c r="H20" s="47"/>
      <c r="I20" s="40"/>
      <c r="J20" s="20"/>
      <c r="K20" s="20"/>
      <c r="L20" s="20"/>
      <c r="M20" s="41"/>
    </row>
    <row r="21" spans="1:13" ht="13.5" customHeight="1">
      <c r="A21" s="20"/>
      <c r="B21" s="42"/>
      <c r="C21" s="48"/>
      <c r="D21" s="49"/>
      <c r="E21" s="20"/>
      <c r="F21" s="49"/>
      <c r="G21" s="49"/>
      <c r="H21" s="39" t="s">
        <v>641</v>
      </c>
      <c r="I21" s="40">
        <v>12117</v>
      </c>
      <c r="J21" s="20">
        <v>12054</v>
      </c>
      <c r="K21" s="20">
        <v>12032</v>
      </c>
      <c r="L21" s="20">
        <v>12096</v>
      </c>
      <c r="M21" s="41">
        <v>12000</v>
      </c>
    </row>
    <row r="22" spans="1:13" ht="13.5" customHeight="1">
      <c r="A22" s="20"/>
      <c r="B22" s="35" t="s">
        <v>642</v>
      </c>
      <c r="C22" s="48">
        <v>43067</v>
      </c>
      <c r="D22" s="49">
        <v>43237</v>
      </c>
      <c r="E22" s="49">
        <v>43146</v>
      </c>
      <c r="F22" s="49">
        <v>43033</v>
      </c>
      <c r="G22" s="49">
        <v>43178</v>
      </c>
      <c r="H22" s="39" t="s">
        <v>643</v>
      </c>
      <c r="I22" s="40">
        <v>18736</v>
      </c>
      <c r="J22" s="20">
        <v>18658</v>
      </c>
      <c r="K22" s="20">
        <v>18589</v>
      </c>
      <c r="L22" s="20">
        <v>18526</v>
      </c>
      <c r="M22" s="41">
        <v>18452</v>
      </c>
    </row>
    <row r="23" spans="1:13" ht="13.5" customHeight="1">
      <c r="A23" s="20"/>
      <c r="B23" s="35" t="s">
        <v>644</v>
      </c>
      <c r="C23" s="48">
        <v>41447</v>
      </c>
      <c r="D23" s="49">
        <v>41573</v>
      </c>
      <c r="E23" s="49">
        <v>41722</v>
      </c>
      <c r="F23" s="49">
        <v>41828</v>
      </c>
      <c r="G23" s="49">
        <v>41871</v>
      </c>
      <c r="H23" s="39" t="s">
        <v>645</v>
      </c>
      <c r="I23" s="40">
        <v>10136</v>
      </c>
      <c r="J23" s="20">
        <v>10164</v>
      </c>
      <c r="K23" s="20">
        <v>10165</v>
      </c>
      <c r="L23" s="20">
        <v>10131</v>
      </c>
      <c r="M23" s="41">
        <v>10084</v>
      </c>
    </row>
    <row r="24" spans="1:13" ht="13.5" customHeight="1">
      <c r="A24" s="20"/>
      <c r="B24" s="35" t="s">
        <v>646</v>
      </c>
      <c r="C24" s="48">
        <v>38631</v>
      </c>
      <c r="D24" s="49">
        <v>38647</v>
      </c>
      <c r="E24" s="49">
        <v>38708</v>
      </c>
      <c r="F24" s="49">
        <v>38822</v>
      </c>
      <c r="G24" s="49">
        <v>38774</v>
      </c>
      <c r="H24" s="47"/>
      <c r="I24" s="40"/>
      <c r="J24" s="20"/>
      <c r="K24" s="20"/>
      <c r="L24" s="20"/>
      <c r="M24" s="41"/>
    </row>
    <row r="25" spans="1:13" ht="13.5" customHeight="1">
      <c r="A25" s="20"/>
      <c r="B25" s="35" t="s">
        <v>647</v>
      </c>
      <c r="C25" s="48">
        <v>32306</v>
      </c>
      <c r="D25" s="49">
        <v>32226</v>
      </c>
      <c r="E25" s="49">
        <v>32148</v>
      </c>
      <c r="F25" s="49">
        <v>32204</v>
      </c>
      <c r="G25" s="49">
        <v>32075</v>
      </c>
      <c r="H25" s="39" t="s">
        <v>648</v>
      </c>
      <c r="I25" s="40">
        <v>8276</v>
      </c>
      <c r="J25" s="20">
        <v>8249</v>
      </c>
      <c r="K25" s="20">
        <v>8189</v>
      </c>
      <c r="L25" s="20">
        <v>8197</v>
      </c>
      <c r="M25" s="41">
        <v>8164</v>
      </c>
    </row>
    <row r="26" spans="1:13" ht="13.5" customHeight="1">
      <c r="A26" s="20"/>
      <c r="B26" s="42"/>
      <c r="C26" s="48"/>
      <c r="D26" s="49"/>
      <c r="E26" s="20"/>
      <c r="F26" s="49"/>
      <c r="G26" s="49"/>
      <c r="H26" s="39" t="s">
        <v>649</v>
      </c>
      <c r="I26" s="40">
        <v>19353</v>
      </c>
      <c r="J26" s="20">
        <v>19387</v>
      </c>
      <c r="K26" s="20">
        <v>19307</v>
      </c>
      <c r="L26" s="20">
        <v>19261</v>
      </c>
      <c r="M26" s="41">
        <v>19156</v>
      </c>
    </row>
    <row r="27" spans="1:13" ht="13.5" customHeight="1">
      <c r="A27" s="20"/>
      <c r="B27" s="35" t="s">
        <v>650</v>
      </c>
      <c r="C27" s="48">
        <v>33362</v>
      </c>
      <c r="D27" s="49">
        <v>33318</v>
      </c>
      <c r="E27" s="49">
        <v>33395</v>
      </c>
      <c r="F27" s="49">
        <v>33490</v>
      </c>
      <c r="G27" s="49">
        <v>33448</v>
      </c>
      <c r="H27" s="39" t="s">
        <v>651</v>
      </c>
      <c r="I27" s="40">
        <v>13413</v>
      </c>
      <c r="J27" s="20">
        <v>13379</v>
      </c>
      <c r="K27" s="20">
        <v>13405</v>
      </c>
      <c r="L27" s="20">
        <v>13412</v>
      </c>
      <c r="M27" s="41">
        <v>13375</v>
      </c>
    </row>
    <row r="28" spans="1:13" ht="13.5" customHeight="1">
      <c r="A28" s="20"/>
      <c r="B28" s="35" t="s">
        <v>652</v>
      </c>
      <c r="C28" s="48">
        <v>53588</v>
      </c>
      <c r="D28" s="49">
        <v>54052</v>
      </c>
      <c r="E28" s="49">
        <v>54509</v>
      </c>
      <c r="F28" s="49">
        <v>55123</v>
      </c>
      <c r="G28" s="49">
        <v>55680</v>
      </c>
      <c r="H28" s="39" t="s">
        <v>653</v>
      </c>
      <c r="I28" s="40">
        <v>10578</v>
      </c>
      <c r="J28" s="20">
        <v>10555</v>
      </c>
      <c r="K28" s="20">
        <v>10504</v>
      </c>
      <c r="L28" s="20">
        <v>10443</v>
      </c>
      <c r="M28" s="41">
        <v>10425</v>
      </c>
    </row>
    <row r="29" spans="1:13" ht="13.5" customHeight="1">
      <c r="A29" s="20"/>
      <c r="B29" s="35" t="s">
        <v>654</v>
      </c>
      <c r="C29" s="48">
        <v>41077</v>
      </c>
      <c r="D29" s="49">
        <v>41139</v>
      </c>
      <c r="E29" s="49">
        <v>41520</v>
      </c>
      <c r="F29" s="49">
        <v>41874</v>
      </c>
      <c r="G29" s="49">
        <v>42107</v>
      </c>
      <c r="H29" s="39" t="s">
        <v>655</v>
      </c>
      <c r="I29" s="40">
        <v>8641</v>
      </c>
      <c r="J29" s="20">
        <v>8642</v>
      </c>
      <c r="K29" s="20">
        <v>8636</v>
      </c>
      <c r="L29" s="20">
        <v>8615</v>
      </c>
      <c r="M29" s="41">
        <v>8638</v>
      </c>
    </row>
    <row r="30" spans="1:13" ht="13.5" customHeight="1">
      <c r="A30" s="20"/>
      <c r="B30" s="35" t="s">
        <v>656</v>
      </c>
      <c r="C30" s="48">
        <v>25038</v>
      </c>
      <c r="D30" s="49">
        <v>24906</v>
      </c>
      <c r="E30" s="49">
        <v>24889</v>
      </c>
      <c r="F30" s="49">
        <v>24801</v>
      </c>
      <c r="G30" s="49">
        <v>24654</v>
      </c>
      <c r="H30" s="39" t="s">
        <v>657</v>
      </c>
      <c r="I30" s="40">
        <v>8459</v>
      </c>
      <c r="J30" s="20">
        <v>8464</v>
      </c>
      <c r="K30" s="20">
        <v>8473</v>
      </c>
      <c r="L30" s="20">
        <v>8511</v>
      </c>
      <c r="M30" s="41">
        <v>8463</v>
      </c>
    </row>
    <row r="31" spans="1:13" ht="13.5" customHeight="1">
      <c r="A31" s="20"/>
      <c r="B31" s="35" t="s">
        <v>658</v>
      </c>
      <c r="C31" s="48">
        <v>36923</v>
      </c>
      <c r="D31" s="49">
        <v>37085</v>
      </c>
      <c r="E31" s="49">
        <v>37180</v>
      </c>
      <c r="F31" s="49">
        <v>37146</v>
      </c>
      <c r="G31" s="49">
        <v>37134</v>
      </c>
      <c r="H31" s="39" t="s">
        <v>659</v>
      </c>
      <c r="I31" s="40">
        <v>6784</v>
      </c>
      <c r="J31" s="20">
        <v>6753</v>
      </c>
      <c r="K31" s="20">
        <v>6717</v>
      </c>
      <c r="L31" s="20">
        <v>6711</v>
      </c>
      <c r="M31" s="41">
        <v>6651</v>
      </c>
    </row>
    <row r="32" spans="1:13" ht="13.5" customHeight="1">
      <c r="A32" s="20"/>
      <c r="B32" s="42"/>
      <c r="C32" s="48"/>
      <c r="D32" s="49"/>
      <c r="E32" s="20"/>
      <c r="F32" s="49"/>
      <c r="G32" s="49"/>
      <c r="H32" s="47"/>
      <c r="I32" s="40"/>
      <c r="J32" s="20"/>
      <c r="K32" s="20"/>
      <c r="L32" s="20"/>
      <c r="M32" s="41"/>
    </row>
    <row r="33" spans="1:13" ht="13.5" customHeight="1">
      <c r="A33" s="20"/>
      <c r="B33" s="35" t="s">
        <v>660</v>
      </c>
      <c r="C33" s="48">
        <v>14235</v>
      </c>
      <c r="D33" s="49">
        <v>14176</v>
      </c>
      <c r="E33" s="49">
        <v>14200</v>
      </c>
      <c r="F33" s="49">
        <v>14369</v>
      </c>
      <c r="G33" s="49">
        <v>14472</v>
      </c>
      <c r="H33" s="39" t="s">
        <v>661</v>
      </c>
      <c r="I33" s="40">
        <v>13692</v>
      </c>
      <c r="J33" s="20">
        <v>13535</v>
      </c>
      <c r="K33" s="20">
        <v>13394</v>
      </c>
      <c r="L33" s="20">
        <v>13255</v>
      </c>
      <c r="M33" s="41">
        <v>13063</v>
      </c>
    </row>
    <row r="34" spans="1:13" ht="13.5" customHeight="1">
      <c r="A34" s="20"/>
      <c r="B34" s="35" t="s">
        <v>662</v>
      </c>
      <c r="C34" s="48">
        <v>11763</v>
      </c>
      <c r="D34" s="49">
        <v>11825</v>
      </c>
      <c r="E34" s="49">
        <v>11833</v>
      </c>
      <c r="F34" s="49">
        <v>11873</v>
      </c>
      <c r="G34" s="49">
        <v>11850</v>
      </c>
      <c r="H34" s="47"/>
      <c r="I34" s="40"/>
      <c r="J34" s="20"/>
      <c r="K34" s="20"/>
      <c r="L34" s="20"/>
      <c r="M34" s="41"/>
    </row>
    <row r="35" spans="1:13" ht="13.5" customHeight="1">
      <c r="A35" s="20"/>
      <c r="B35" s="42"/>
      <c r="C35" s="40"/>
      <c r="D35" s="20"/>
      <c r="E35" s="20"/>
      <c r="F35" s="20"/>
      <c r="G35" s="20"/>
      <c r="H35" s="39" t="s">
        <v>663</v>
      </c>
      <c r="I35" s="40">
        <v>20348</v>
      </c>
      <c r="J35" s="20">
        <v>20287</v>
      </c>
      <c r="K35" s="20">
        <v>20253</v>
      </c>
      <c r="L35" s="20">
        <v>20271</v>
      </c>
      <c r="M35" s="41">
        <v>20209</v>
      </c>
    </row>
    <row r="36" spans="1:13" ht="13.5" customHeight="1">
      <c r="A36" s="20"/>
      <c r="B36" s="35" t="s">
        <v>664</v>
      </c>
      <c r="C36" s="40">
        <v>22045</v>
      </c>
      <c r="D36" s="20">
        <v>22138</v>
      </c>
      <c r="E36" s="20">
        <v>22254</v>
      </c>
      <c r="F36" s="20">
        <v>22311</v>
      </c>
      <c r="G36" s="20">
        <v>22356</v>
      </c>
      <c r="H36" s="39" t="s">
        <v>665</v>
      </c>
      <c r="I36" s="40">
        <v>8396</v>
      </c>
      <c r="J36" s="20">
        <v>8379</v>
      </c>
      <c r="K36" s="20">
        <v>8296</v>
      </c>
      <c r="L36" s="20">
        <v>8260</v>
      </c>
      <c r="M36" s="41">
        <v>8224</v>
      </c>
    </row>
    <row r="37" spans="1:13" ht="13.5" customHeight="1">
      <c r="A37" s="20"/>
      <c r="B37" s="35" t="s">
        <v>666</v>
      </c>
      <c r="C37" s="40">
        <v>9630</v>
      </c>
      <c r="D37" s="20">
        <v>9587</v>
      </c>
      <c r="E37" s="20">
        <v>9531</v>
      </c>
      <c r="F37" s="20">
        <v>9511</v>
      </c>
      <c r="G37" s="20">
        <v>9393</v>
      </c>
      <c r="H37" s="39" t="s">
        <v>667</v>
      </c>
      <c r="I37" s="40">
        <v>6275</v>
      </c>
      <c r="J37" s="20">
        <v>6260</v>
      </c>
      <c r="K37" s="20">
        <v>6199</v>
      </c>
      <c r="L37" s="20">
        <v>6151</v>
      </c>
      <c r="M37" s="41">
        <v>6151</v>
      </c>
    </row>
    <row r="38" spans="1:13" ht="13.5" customHeight="1">
      <c r="A38" s="20"/>
      <c r="B38" s="50" t="s">
        <v>668</v>
      </c>
      <c r="C38" s="51">
        <v>10969</v>
      </c>
      <c r="D38" s="52">
        <v>10876</v>
      </c>
      <c r="E38" s="52">
        <v>10904</v>
      </c>
      <c r="F38" s="52">
        <v>10875</v>
      </c>
      <c r="G38" s="53">
        <v>10791</v>
      </c>
      <c r="H38" s="54" t="s">
        <v>669</v>
      </c>
      <c r="I38" s="51">
        <v>8121</v>
      </c>
      <c r="J38" s="52">
        <v>8062</v>
      </c>
      <c r="K38" s="52">
        <v>8036</v>
      </c>
      <c r="L38" s="52">
        <v>8020</v>
      </c>
      <c r="M38" s="55">
        <v>7973</v>
      </c>
    </row>
    <row r="39" spans="1:7" ht="13.5" customHeight="1">
      <c r="A39" s="20"/>
      <c r="B39" s="56" t="s">
        <v>673</v>
      </c>
      <c r="C39" s="20"/>
      <c r="D39" s="20"/>
      <c r="E39" s="20"/>
      <c r="F39" s="20"/>
      <c r="G39" s="20"/>
    </row>
    <row r="40" ht="13.5" customHeight="1">
      <c r="A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2">
      <c r="A52" s="20"/>
    </row>
    <row r="53" ht="12">
      <c r="A53" s="20"/>
    </row>
    <row r="54" ht="12">
      <c r="A54" s="20"/>
    </row>
    <row r="55" ht="12">
      <c r="A55" s="20"/>
    </row>
    <row r="56" ht="12">
      <c r="A56" s="20"/>
    </row>
    <row r="57" ht="12">
      <c r="A57" s="20"/>
    </row>
    <row r="58" ht="12">
      <c r="A58" s="20"/>
    </row>
    <row r="59" ht="12">
      <c r="A59" s="20"/>
    </row>
    <row r="60" ht="12">
      <c r="A60" s="20"/>
    </row>
    <row r="61" spans="1:7" ht="12">
      <c r="A61" s="20"/>
      <c r="B61" s="56" t="s">
        <v>674</v>
      </c>
      <c r="C61" s="56"/>
      <c r="D61" s="56"/>
      <c r="E61" s="56"/>
      <c r="F61" s="56"/>
      <c r="G61" s="20"/>
    </row>
    <row r="62" spans="1:7" ht="12">
      <c r="A62" s="20"/>
      <c r="B62" s="56"/>
      <c r="C62" s="56"/>
      <c r="D62" s="56"/>
      <c r="E62" s="56"/>
      <c r="F62" s="56"/>
      <c r="G62" s="20"/>
    </row>
    <row r="63" ht="12">
      <c r="A63" s="20"/>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2:N133"/>
  <sheetViews>
    <sheetView workbookViewId="0" topLeftCell="A1">
      <selection activeCell="A1" sqref="A1"/>
    </sheetView>
  </sheetViews>
  <sheetFormatPr defaultColWidth="9.00390625" defaultRowHeight="12" customHeight="1"/>
  <cols>
    <col min="1" max="1" width="2.625" style="782" customWidth="1"/>
    <col min="2" max="2" width="2.125" style="782" customWidth="1"/>
    <col min="3" max="3" width="2.375" style="782" customWidth="1"/>
    <col min="4" max="4" width="24.875" style="782" customWidth="1"/>
    <col min="5" max="5" width="12.625" style="782" customWidth="1"/>
    <col min="6" max="6" width="9.125" style="782" customWidth="1"/>
    <col min="7" max="7" width="12.625" style="784" customWidth="1"/>
    <col min="8" max="8" width="9.125" style="782" customWidth="1"/>
    <col min="9" max="9" width="13.625" style="782" customWidth="1"/>
    <col min="10" max="10" width="9.125" style="782" customWidth="1"/>
    <col min="11" max="16384" width="9.00390625" style="782" customWidth="1"/>
  </cols>
  <sheetData>
    <row r="2" ht="12" customHeight="1">
      <c r="B2" s="783" t="s">
        <v>2</v>
      </c>
    </row>
    <row r="3" ht="12" customHeight="1" thickBot="1">
      <c r="J3" s="785" t="s">
        <v>1574</v>
      </c>
    </row>
    <row r="4" spans="2:14" ht="20.25" customHeight="1" thickTop="1">
      <c r="B4" s="1474" t="s">
        <v>1575</v>
      </c>
      <c r="C4" s="1475"/>
      <c r="D4" s="1476"/>
      <c r="E4" s="1490" t="s">
        <v>1576</v>
      </c>
      <c r="F4" s="1491"/>
      <c r="G4" s="1490">
        <v>61</v>
      </c>
      <c r="H4" s="1491"/>
      <c r="I4" s="1490" t="s">
        <v>1577</v>
      </c>
      <c r="J4" s="1491"/>
      <c r="K4" s="786"/>
      <c r="L4" s="786"/>
      <c r="M4" s="786"/>
      <c r="N4" s="786"/>
    </row>
    <row r="5" spans="2:14" ht="12" customHeight="1">
      <c r="B5" s="1477"/>
      <c r="C5" s="1478"/>
      <c r="D5" s="1479"/>
      <c r="E5" s="1492" t="s">
        <v>1578</v>
      </c>
      <c r="F5" s="1494" t="s">
        <v>1579</v>
      </c>
      <c r="G5" s="1492" t="s">
        <v>1578</v>
      </c>
      <c r="H5" s="1494" t="s">
        <v>1579</v>
      </c>
      <c r="I5" s="1492" t="s">
        <v>1578</v>
      </c>
      <c r="J5" s="1494" t="s">
        <v>1580</v>
      </c>
      <c r="K5" s="786"/>
      <c r="L5" s="786"/>
      <c r="M5" s="786"/>
      <c r="N5" s="786"/>
    </row>
    <row r="6" spans="2:14" ht="12" customHeight="1">
      <c r="B6" s="1480"/>
      <c r="C6" s="1481"/>
      <c r="D6" s="1482"/>
      <c r="E6" s="1493"/>
      <c r="F6" s="1494"/>
      <c r="G6" s="1493"/>
      <c r="H6" s="1494"/>
      <c r="I6" s="1493"/>
      <c r="J6" s="1494"/>
      <c r="K6" s="786"/>
      <c r="L6" s="786"/>
      <c r="M6" s="786"/>
      <c r="N6" s="786"/>
    </row>
    <row r="7" spans="2:10" s="787" customFormat="1" ht="12" customHeight="1">
      <c r="B7" s="1487" t="s">
        <v>1581</v>
      </c>
      <c r="C7" s="1488"/>
      <c r="D7" s="1489"/>
      <c r="E7" s="788">
        <f>SUM(E9+E13+E33+E35+E47+E52+E58+E65)</f>
        <v>92571830</v>
      </c>
      <c r="F7" s="789">
        <v>100</v>
      </c>
      <c r="G7" s="790">
        <f>SUM(G9+G13+G33+G35+G47+G52+G58+G65)</f>
        <v>88653311</v>
      </c>
      <c r="H7" s="789">
        <v>100</v>
      </c>
      <c r="I7" s="791">
        <f>+G7-E7</f>
        <v>-3918519</v>
      </c>
      <c r="J7" s="792">
        <v>-4.2</v>
      </c>
    </row>
    <row r="8" spans="2:10" ht="12" customHeight="1">
      <c r="B8" s="793"/>
      <c r="C8" s="786"/>
      <c r="D8" s="794"/>
      <c r="E8" s="795"/>
      <c r="F8" s="796"/>
      <c r="G8" s="797"/>
      <c r="H8" s="796"/>
      <c r="I8" s="798"/>
      <c r="J8" s="799"/>
    </row>
    <row r="9" spans="2:10" ht="12" customHeight="1">
      <c r="B9" s="793"/>
      <c r="C9" s="1483" t="s">
        <v>1573</v>
      </c>
      <c r="D9" s="1485"/>
      <c r="E9" s="795">
        <f>SUM(E10:E11)</f>
        <v>1306715</v>
      </c>
      <c r="F9" s="802">
        <v>1.4</v>
      </c>
      <c r="G9" s="797">
        <f>SUM(G10:G11)</f>
        <v>1202615</v>
      </c>
      <c r="H9" s="802">
        <v>1.3</v>
      </c>
      <c r="I9" s="798">
        <f>+G9-E9</f>
        <v>-104100</v>
      </c>
      <c r="J9" s="799">
        <v>-8</v>
      </c>
    </row>
    <row r="10" spans="2:10" ht="12" customHeight="1">
      <c r="B10" s="793"/>
      <c r="C10" s="786"/>
      <c r="D10" s="801" t="s">
        <v>1582</v>
      </c>
      <c r="E10" s="795">
        <v>1306715</v>
      </c>
      <c r="F10" s="802"/>
      <c r="G10" s="797">
        <v>1145215</v>
      </c>
      <c r="H10" s="802"/>
      <c r="I10" s="798"/>
      <c r="J10" s="799"/>
    </row>
    <row r="11" spans="2:10" ht="12" customHeight="1">
      <c r="B11" s="793"/>
      <c r="C11" s="786"/>
      <c r="D11" s="801" t="s">
        <v>1583</v>
      </c>
      <c r="E11" s="795">
        <v>0</v>
      </c>
      <c r="F11" s="802"/>
      <c r="G11" s="797">
        <v>57400</v>
      </c>
      <c r="H11" s="802"/>
      <c r="I11" s="798"/>
      <c r="J11" s="799"/>
    </row>
    <row r="12" spans="2:10" ht="12" customHeight="1">
      <c r="B12" s="793"/>
      <c r="C12" s="786"/>
      <c r="D12" s="801"/>
      <c r="E12" s="795"/>
      <c r="F12" s="802"/>
      <c r="G12" s="797"/>
      <c r="H12" s="802"/>
      <c r="I12" s="798"/>
      <c r="J12" s="799"/>
    </row>
    <row r="13" spans="2:10" ht="12" customHeight="1">
      <c r="B13" s="793"/>
      <c r="C13" s="1483" t="s">
        <v>1584</v>
      </c>
      <c r="D13" s="1485"/>
      <c r="E13" s="795">
        <v>77341319</v>
      </c>
      <c r="F13" s="802">
        <v>83.6</v>
      </c>
      <c r="G13" s="797">
        <v>76925260</v>
      </c>
      <c r="H13" s="802">
        <f>+G13/G$7*100</f>
        <v>86.77088213885209</v>
      </c>
      <c r="I13" s="798">
        <f>+G13-E13</f>
        <v>-416059</v>
      </c>
      <c r="J13" s="799">
        <v>-0.5</v>
      </c>
    </row>
    <row r="14" spans="2:10" ht="12" customHeight="1">
      <c r="B14" s="793"/>
      <c r="C14" s="786" t="s">
        <v>1585</v>
      </c>
      <c r="D14" s="801"/>
      <c r="E14" s="795"/>
      <c r="F14" s="802"/>
      <c r="G14" s="797"/>
      <c r="H14" s="802"/>
      <c r="I14" s="798"/>
      <c r="J14" s="799"/>
    </row>
    <row r="15" spans="2:10" ht="12" customHeight="1">
      <c r="B15" s="793"/>
      <c r="C15" s="786"/>
      <c r="D15" s="801" t="s">
        <v>1586</v>
      </c>
      <c r="E15" s="795">
        <v>2593757</v>
      </c>
      <c r="F15" s="802"/>
      <c r="G15" s="797">
        <v>2168014</v>
      </c>
      <c r="H15" s="802"/>
      <c r="I15" s="798"/>
      <c r="J15" s="799"/>
    </row>
    <row r="16" spans="2:10" ht="12" customHeight="1">
      <c r="B16" s="793"/>
      <c r="C16" s="786"/>
      <c r="D16" s="801" t="s">
        <v>1587</v>
      </c>
      <c r="E16" s="795">
        <v>1708115</v>
      </c>
      <c r="F16" s="802"/>
      <c r="G16" s="797">
        <v>922803</v>
      </c>
      <c r="H16" s="802"/>
      <c r="I16" s="798"/>
      <c r="J16" s="799"/>
    </row>
    <row r="17" spans="2:10" ht="12" customHeight="1">
      <c r="B17" s="793"/>
      <c r="C17" s="786"/>
      <c r="D17" s="801" t="s">
        <v>1588</v>
      </c>
      <c r="E17" s="795">
        <v>11164742</v>
      </c>
      <c r="F17" s="802"/>
      <c r="G17" s="797">
        <v>9942531</v>
      </c>
      <c r="H17" s="802"/>
      <c r="I17" s="798"/>
      <c r="J17" s="799"/>
    </row>
    <row r="18" spans="2:10" ht="12" customHeight="1">
      <c r="B18" s="793"/>
      <c r="C18" s="786"/>
      <c r="D18" s="801" t="s">
        <v>1589</v>
      </c>
      <c r="E18" s="795">
        <v>44786914</v>
      </c>
      <c r="F18" s="802"/>
      <c r="G18" s="797">
        <v>50763811</v>
      </c>
      <c r="H18" s="802"/>
      <c r="I18" s="798"/>
      <c r="J18" s="799"/>
    </row>
    <row r="19" spans="2:10" ht="12" customHeight="1">
      <c r="B19" s="793"/>
      <c r="C19" s="786"/>
      <c r="D19" s="801" t="s">
        <v>1590</v>
      </c>
      <c r="E19" s="795">
        <v>492272</v>
      </c>
      <c r="F19" s="802"/>
      <c r="G19" s="797">
        <v>607960</v>
      </c>
      <c r="H19" s="802"/>
      <c r="I19" s="798"/>
      <c r="J19" s="799"/>
    </row>
    <row r="20" spans="2:10" ht="12" customHeight="1">
      <c r="B20" s="793"/>
      <c r="C20" s="786"/>
      <c r="D20" s="801"/>
      <c r="E20" s="795"/>
      <c r="F20" s="802"/>
      <c r="G20" s="797"/>
      <c r="H20" s="802"/>
      <c r="I20" s="798"/>
      <c r="J20" s="799"/>
    </row>
    <row r="21" spans="2:10" ht="12" customHeight="1">
      <c r="B21" s="793"/>
      <c r="C21" s="786"/>
      <c r="D21" s="801" t="s">
        <v>1591</v>
      </c>
      <c r="E21" s="795">
        <v>511100</v>
      </c>
      <c r="F21" s="802"/>
      <c r="G21" s="797">
        <v>153778</v>
      </c>
      <c r="H21" s="802"/>
      <c r="I21" s="798"/>
      <c r="J21" s="799"/>
    </row>
    <row r="22" spans="2:10" ht="12" customHeight="1">
      <c r="B22" s="793"/>
      <c r="C22" s="786"/>
      <c r="D22" s="801" t="s">
        <v>1592</v>
      </c>
      <c r="E22" s="795">
        <v>566694</v>
      </c>
      <c r="F22" s="802"/>
      <c r="G22" s="797">
        <v>610642</v>
      </c>
      <c r="H22" s="802"/>
      <c r="I22" s="798"/>
      <c r="J22" s="799"/>
    </row>
    <row r="23" spans="2:10" ht="12" customHeight="1">
      <c r="B23" s="793"/>
      <c r="C23" s="786"/>
      <c r="D23" s="801" t="s">
        <v>1593</v>
      </c>
      <c r="E23" s="795">
        <v>0</v>
      </c>
      <c r="F23" s="802"/>
      <c r="G23" s="797">
        <v>0</v>
      </c>
      <c r="H23" s="802"/>
      <c r="I23" s="798"/>
      <c r="J23" s="799"/>
    </row>
    <row r="24" spans="2:10" ht="12" customHeight="1">
      <c r="B24" s="793"/>
      <c r="C24" s="786"/>
      <c r="D24" s="801" t="s">
        <v>1594</v>
      </c>
      <c r="E24" s="795">
        <v>646975</v>
      </c>
      <c r="F24" s="802"/>
      <c r="G24" s="797">
        <v>2412349</v>
      </c>
      <c r="H24" s="802"/>
      <c r="I24" s="798"/>
      <c r="J24" s="799"/>
    </row>
    <row r="25" spans="2:10" ht="12" customHeight="1">
      <c r="B25" s="793"/>
      <c r="C25" s="786"/>
      <c r="D25" s="801" t="s">
        <v>1595</v>
      </c>
      <c r="E25" s="795">
        <v>8416000</v>
      </c>
      <c r="F25" s="802"/>
      <c r="G25" s="797">
        <v>2556000</v>
      </c>
      <c r="H25" s="802"/>
      <c r="I25" s="798"/>
      <c r="J25" s="799"/>
    </row>
    <row r="26" spans="2:10" ht="12" customHeight="1">
      <c r="B26" s="793"/>
      <c r="C26" s="786"/>
      <c r="D26" s="801"/>
      <c r="E26" s="795"/>
      <c r="F26" s="802"/>
      <c r="G26" s="797"/>
      <c r="H26" s="802"/>
      <c r="I26" s="798"/>
      <c r="J26" s="799"/>
    </row>
    <row r="27" spans="2:10" ht="12" customHeight="1">
      <c r="B27" s="793"/>
      <c r="C27" s="786"/>
      <c r="D27" s="801" t="s">
        <v>1596</v>
      </c>
      <c r="E27" s="795">
        <v>797821</v>
      </c>
      <c r="F27" s="802"/>
      <c r="G27" s="797">
        <v>1726128</v>
      </c>
      <c r="H27" s="802"/>
      <c r="I27" s="798"/>
      <c r="J27" s="799"/>
    </row>
    <row r="28" spans="2:10" ht="12" customHeight="1">
      <c r="B28" s="793"/>
      <c r="C28" s="786"/>
      <c r="D28" s="801" t="s">
        <v>1597</v>
      </c>
      <c r="E28" s="795">
        <v>78277</v>
      </c>
      <c r="F28" s="802"/>
      <c r="G28" s="797">
        <v>34500</v>
      </c>
      <c r="H28" s="802"/>
      <c r="I28" s="798"/>
      <c r="J28" s="799"/>
    </row>
    <row r="29" spans="2:10" ht="12" customHeight="1">
      <c r="B29" s="793"/>
      <c r="C29" s="786"/>
      <c r="D29" s="801" t="s">
        <v>1598</v>
      </c>
      <c r="E29" s="795">
        <v>2108370</v>
      </c>
      <c r="F29" s="802"/>
      <c r="G29" s="797">
        <v>1757874</v>
      </c>
      <c r="H29" s="802"/>
      <c r="I29" s="798"/>
      <c r="J29" s="799"/>
    </row>
    <row r="30" spans="2:10" ht="12" customHeight="1">
      <c r="B30" s="793"/>
      <c r="C30" s="786"/>
      <c r="D30" s="801" t="s">
        <v>1599</v>
      </c>
      <c r="E30" s="795">
        <v>1022096</v>
      </c>
      <c r="F30" s="802"/>
      <c r="G30" s="797">
        <v>803700</v>
      </c>
      <c r="H30" s="802"/>
      <c r="I30" s="798"/>
      <c r="J30" s="799"/>
    </row>
    <row r="31" spans="2:10" ht="12" customHeight="1">
      <c r="B31" s="793"/>
      <c r="C31" s="786"/>
      <c r="D31" s="801" t="s">
        <v>1600</v>
      </c>
      <c r="E31" s="795">
        <v>1773267</v>
      </c>
      <c r="F31" s="802"/>
      <c r="G31" s="797">
        <v>1899912</v>
      </c>
      <c r="H31" s="802"/>
      <c r="I31" s="798"/>
      <c r="J31" s="799"/>
    </row>
    <row r="32" spans="2:10" ht="12" customHeight="1">
      <c r="B32" s="793"/>
      <c r="C32" s="786"/>
      <c r="D32" s="801"/>
      <c r="E32" s="795"/>
      <c r="F32" s="802"/>
      <c r="G32" s="797"/>
      <c r="H32" s="802"/>
      <c r="I32" s="798"/>
      <c r="J32" s="799"/>
    </row>
    <row r="33" spans="2:10" ht="12" customHeight="1">
      <c r="B33" s="793"/>
      <c r="C33" s="1483" t="s">
        <v>1601</v>
      </c>
      <c r="D33" s="1484"/>
      <c r="E33" s="795">
        <v>4708075</v>
      </c>
      <c r="F33" s="802">
        <f>+E33/E$7*100</f>
        <v>5.08586143322434</v>
      </c>
      <c r="G33" s="797">
        <v>2960770</v>
      </c>
      <c r="H33" s="802">
        <f>+G33/G$7*100</f>
        <v>3.3397173400551274</v>
      </c>
      <c r="I33" s="798">
        <f>+G33-E33</f>
        <v>-1747305</v>
      </c>
      <c r="J33" s="799">
        <v>-37.1</v>
      </c>
    </row>
    <row r="34" spans="2:10" ht="12" customHeight="1">
      <c r="B34" s="793"/>
      <c r="C34" s="786"/>
      <c r="D34" s="801"/>
      <c r="E34" s="795"/>
      <c r="F34" s="802"/>
      <c r="G34" s="797"/>
      <c r="H34" s="802"/>
      <c r="I34" s="798"/>
      <c r="J34" s="799"/>
    </row>
    <row r="35" spans="2:10" ht="12" customHeight="1">
      <c r="B35" s="793"/>
      <c r="C35" s="1483" t="s">
        <v>1602</v>
      </c>
      <c r="D35" s="1486"/>
      <c r="E35" s="795">
        <f>SUM(E37:E45)</f>
        <v>3094791</v>
      </c>
      <c r="F35" s="802">
        <f>+E35/E$7*100</f>
        <v>3.3431239287372843</v>
      </c>
      <c r="G35" s="797">
        <v>2290938</v>
      </c>
      <c r="H35" s="802">
        <f>+G35/G$7*100</f>
        <v>2.584153907122544</v>
      </c>
      <c r="I35" s="798">
        <f>+G35-E35</f>
        <v>-803853</v>
      </c>
      <c r="J35" s="799">
        <v>-26</v>
      </c>
    </row>
    <row r="36" spans="2:10" ht="12" customHeight="1">
      <c r="B36" s="793"/>
      <c r="C36" s="786" t="s">
        <v>1603</v>
      </c>
      <c r="D36" s="794"/>
      <c r="E36" s="795"/>
      <c r="F36" s="802"/>
      <c r="G36" s="797"/>
      <c r="H36" s="802"/>
      <c r="I36" s="798"/>
      <c r="J36" s="799"/>
    </row>
    <row r="37" spans="2:10" ht="12" customHeight="1">
      <c r="B37" s="793"/>
      <c r="C37" s="800"/>
      <c r="D37" s="801" t="s">
        <v>1604</v>
      </c>
      <c r="E37" s="795">
        <v>17259</v>
      </c>
      <c r="F37" s="802"/>
      <c r="G37" s="797">
        <v>1060</v>
      </c>
      <c r="H37" s="802"/>
      <c r="I37" s="798"/>
      <c r="J37" s="799"/>
    </row>
    <row r="38" spans="2:10" ht="12" customHeight="1">
      <c r="B38" s="793"/>
      <c r="C38" s="800"/>
      <c r="D38" s="801" t="s">
        <v>1605</v>
      </c>
      <c r="E38" s="795">
        <v>107332</v>
      </c>
      <c r="F38" s="802"/>
      <c r="G38" s="797">
        <v>52770</v>
      </c>
      <c r="H38" s="802"/>
      <c r="I38" s="798"/>
      <c r="J38" s="799"/>
    </row>
    <row r="39" spans="2:10" ht="12" customHeight="1">
      <c r="B39" s="793"/>
      <c r="C39" s="800"/>
      <c r="D39" s="801" t="s">
        <v>1606</v>
      </c>
      <c r="E39" s="795">
        <v>2328121</v>
      </c>
      <c r="F39" s="802"/>
      <c r="G39" s="797">
        <v>696333</v>
      </c>
      <c r="H39" s="802"/>
      <c r="I39" s="798"/>
      <c r="J39" s="799"/>
    </row>
    <row r="40" spans="2:10" ht="12" customHeight="1">
      <c r="B40" s="793"/>
      <c r="C40" s="800"/>
      <c r="D40" s="801" t="s">
        <v>1607</v>
      </c>
      <c r="E40" s="795">
        <v>48099</v>
      </c>
      <c r="F40" s="802"/>
      <c r="G40" s="797">
        <v>83382</v>
      </c>
      <c r="H40" s="802"/>
      <c r="I40" s="798"/>
      <c r="J40" s="799"/>
    </row>
    <row r="41" spans="2:10" ht="12" customHeight="1">
      <c r="B41" s="793"/>
      <c r="C41" s="800"/>
      <c r="D41" s="801"/>
      <c r="E41" s="795"/>
      <c r="F41" s="802"/>
      <c r="G41" s="797"/>
      <c r="H41" s="802"/>
      <c r="I41" s="798"/>
      <c r="J41" s="799"/>
    </row>
    <row r="42" spans="2:10" ht="12" customHeight="1">
      <c r="B42" s="793"/>
      <c r="C42" s="800"/>
      <c r="D42" s="801" t="s">
        <v>1608</v>
      </c>
      <c r="E42" s="795">
        <v>19579</v>
      </c>
      <c r="F42" s="802"/>
      <c r="G42" s="797">
        <v>33321</v>
      </c>
      <c r="H42" s="802"/>
      <c r="I42" s="798"/>
      <c r="J42" s="799"/>
    </row>
    <row r="43" spans="2:10" ht="12" customHeight="1">
      <c r="B43" s="793"/>
      <c r="C43" s="800"/>
      <c r="D43" s="801" t="s">
        <v>1609</v>
      </c>
      <c r="E43" s="795">
        <v>203700</v>
      </c>
      <c r="F43" s="802"/>
      <c r="G43" s="797">
        <v>167782</v>
      </c>
      <c r="H43" s="802"/>
      <c r="I43" s="798"/>
      <c r="J43" s="799"/>
    </row>
    <row r="44" spans="2:10" ht="12" customHeight="1">
      <c r="B44" s="793"/>
      <c r="C44" s="800"/>
      <c r="D44" s="801" t="s">
        <v>1610</v>
      </c>
      <c r="E44" s="795">
        <v>111842</v>
      </c>
      <c r="F44" s="802"/>
      <c r="G44" s="797">
        <v>25573</v>
      </c>
      <c r="H44" s="802"/>
      <c r="I44" s="798"/>
      <c r="J44" s="799"/>
    </row>
    <row r="45" spans="2:10" ht="12" customHeight="1">
      <c r="B45" s="793"/>
      <c r="C45" s="800"/>
      <c r="D45" s="801" t="s">
        <v>1611</v>
      </c>
      <c r="E45" s="795">
        <v>258859</v>
      </c>
      <c r="F45" s="802"/>
      <c r="G45" s="797">
        <v>377557</v>
      </c>
      <c r="H45" s="802"/>
      <c r="I45" s="798"/>
      <c r="J45" s="799"/>
    </row>
    <row r="46" spans="2:10" ht="12" customHeight="1">
      <c r="B46" s="793"/>
      <c r="C46" s="800"/>
      <c r="D46" s="801"/>
      <c r="E46" s="795"/>
      <c r="F46" s="802"/>
      <c r="G46" s="797"/>
      <c r="H46" s="802"/>
      <c r="I46" s="798"/>
      <c r="J46" s="799"/>
    </row>
    <row r="47" spans="2:10" ht="12" customHeight="1">
      <c r="B47" s="793"/>
      <c r="C47" s="1483" t="s">
        <v>1612</v>
      </c>
      <c r="D47" s="1486"/>
      <c r="E47" s="795">
        <f>SUM(E49:E50)</f>
        <v>1021000</v>
      </c>
      <c r="F47" s="802">
        <f>+E47/E$7*100</f>
        <v>1.1029273160096327</v>
      </c>
      <c r="G47" s="797">
        <f>SUM(G49:G50)</f>
        <v>799598</v>
      </c>
      <c r="H47" s="802">
        <f>+G47/G$7*100</f>
        <v>0.9019381126103683</v>
      </c>
      <c r="I47" s="798">
        <f>+G47-E47</f>
        <v>-221402</v>
      </c>
      <c r="J47" s="799">
        <v>-21.7</v>
      </c>
    </row>
    <row r="48" spans="2:10" ht="12" customHeight="1">
      <c r="B48" s="793"/>
      <c r="C48" s="786" t="s">
        <v>1613</v>
      </c>
      <c r="D48" s="794"/>
      <c r="E48" s="795"/>
      <c r="F48" s="802"/>
      <c r="G48" s="797"/>
      <c r="H48" s="802"/>
      <c r="I48" s="798"/>
      <c r="J48" s="799"/>
    </row>
    <row r="49" spans="2:10" ht="12" customHeight="1">
      <c r="B49" s="793"/>
      <c r="C49" s="800"/>
      <c r="D49" s="801" t="s">
        <v>1614</v>
      </c>
      <c r="E49" s="795">
        <v>0</v>
      </c>
      <c r="F49" s="802"/>
      <c r="G49" s="797">
        <v>0</v>
      </c>
      <c r="H49" s="802"/>
      <c r="I49" s="798"/>
      <c r="J49" s="799"/>
    </row>
    <row r="50" spans="2:10" ht="12" customHeight="1">
      <c r="B50" s="793"/>
      <c r="C50" s="800"/>
      <c r="D50" s="801" t="s">
        <v>1615</v>
      </c>
      <c r="E50" s="795">
        <v>1021000</v>
      </c>
      <c r="F50" s="802"/>
      <c r="G50" s="797">
        <v>799598</v>
      </c>
      <c r="H50" s="802"/>
      <c r="I50" s="798"/>
      <c r="J50" s="799"/>
    </row>
    <row r="51" spans="2:10" ht="12" customHeight="1">
      <c r="B51" s="793"/>
      <c r="C51" s="800"/>
      <c r="D51" s="801"/>
      <c r="E51" s="795"/>
      <c r="F51" s="802"/>
      <c r="G51" s="797"/>
      <c r="H51" s="802"/>
      <c r="I51" s="798"/>
      <c r="J51" s="799"/>
    </row>
    <row r="52" spans="2:10" ht="12" customHeight="1">
      <c r="B52" s="793"/>
      <c r="C52" s="1483" t="s">
        <v>1616</v>
      </c>
      <c r="D52" s="1486"/>
      <c r="E52" s="795">
        <f>SUM(E54:E56)</f>
        <v>295433</v>
      </c>
      <c r="F52" s="802">
        <f>+E52/E$7*100</f>
        <v>0.31913920249821137</v>
      </c>
      <c r="G52" s="797">
        <f>SUM(G54:G56)</f>
        <v>320435</v>
      </c>
      <c r="H52" s="802">
        <f>+G52/G$7*100</f>
        <v>0.361447301161713</v>
      </c>
      <c r="I52" s="798">
        <f>+G52-E52</f>
        <v>25002</v>
      </c>
      <c r="J52" s="799">
        <v>8.5</v>
      </c>
    </row>
    <row r="53" spans="2:10" ht="12" customHeight="1">
      <c r="B53" s="793"/>
      <c r="C53" s="786" t="s">
        <v>1617</v>
      </c>
      <c r="D53" s="794"/>
      <c r="E53" s="795"/>
      <c r="F53" s="802"/>
      <c r="G53" s="797"/>
      <c r="H53" s="802"/>
      <c r="I53" s="798"/>
      <c r="J53" s="799"/>
    </row>
    <row r="54" spans="2:10" ht="12" customHeight="1">
      <c r="B54" s="793"/>
      <c r="C54" s="800"/>
      <c r="D54" s="801" t="s">
        <v>1618</v>
      </c>
      <c r="E54" s="795">
        <v>0</v>
      </c>
      <c r="F54" s="802"/>
      <c r="G54" s="797">
        <v>0</v>
      </c>
      <c r="H54" s="802"/>
      <c r="I54" s="798"/>
      <c r="J54" s="799"/>
    </row>
    <row r="55" spans="2:10" ht="12" customHeight="1">
      <c r="B55" s="793"/>
      <c r="C55" s="800"/>
      <c r="D55" s="801" t="s">
        <v>1619</v>
      </c>
      <c r="E55" s="795">
        <v>227443</v>
      </c>
      <c r="F55" s="802"/>
      <c r="G55" s="797">
        <v>288005</v>
      </c>
      <c r="H55" s="802"/>
      <c r="I55" s="798"/>
      <c r="J55" s="799"/>
    </row>
    <row r="56" spans="2:10" ht="12" customHeight="1">
      <c r="B56" s="793"/>
      <c r="C56" s="786"/>
      <c r="D56" s="801" t="s">
        <v>1620</v>
      </c>
      <c r="E56" s="90">
        <v>67990</v>
      </c>
      <c r="F56" s="804"/>
      <c r="G56" s="805">
        <v>32430</v>
      </c>
      <c r="H56" s="804"/>
      <c r="I56" s="806"/>
      <c r="J56" s="158"/>
    </row>
    <row r="57" spans="2:10" ht="12" customHeight="1">
      <c r="B57" s="793"/>
      <c r="C57" s="786"/>
      <c r="D57" s="794"/>
      <c r="E57" s="90"/>
      <c r="F57" s="804"/>
      <c r="G57" s="805"/>
      <c r="H57" s="804"/>
      <c r="I57" s="806"/>
      <c r="J57" s="158"/>
    </row>
    <row r="58" spans="2:10" ht="12" customHeight="1">
      <c r="B58" s="793"/>
      <c r="C58" s="1483" t="s">
        <v>1621</v>
      </c>
      <c r="D58" s="1484"/>
      <c r="E58" s="90">
        <f>SUM(E60:E63)</f>
        <v>9533</v>
      </c>
      <c r="F58" s="802">
        <f>+E58/E$7*100</f>
        <v>0.010297949170930293</v>
      </c>
      <c r="G58" s="805">
        <v>23530</v>
      </c>
      <c r="H58" s="802">
        <f>+G58/G$7*100</f>
        <v>0.02654159188707571</v>
      </c>
      <c r="I58" s="798">
        <f>+G58-E58</f>
        <v>13997</v>
      </c>
      <c r="J58" s="799">
        <v>146.8</v>
      </c>
    </row>
    <row r="59" spans="2:10" ht="12" customHeight="1">
      <c r="B59" s="793"/>
      <c r="C59" s="786" t="s">
        <v>1622</v>
      </c>
      <c r="D59" s="803"/>
      <c r="E59" s="90"/>
      <c r="F59" s="802"/>
      <c r="G59" s="805"/>
      <c r="H59" s="802"/>
      <c r="I59" s="798"/>
      <c r="J59" s="799"/>
    </row>
    <row r="60" spans="2:10" ht="12" customHeight="1">
      <c r="B60" s="793"/>
      <c r="C60" s="786"/>
      <c r="D60" s="807" t="s">
        <v>1623</v>
      </c>
      <c r="E60" s="90">
        <v>0</v>
      </c>
      <c r="F60" s="802"/>
      <c r="G60" s="805">
        <v>0</v>
      </c>
      <c r="H60" s="802"/>
      <c r="I60" s="798"/>
      <c r="J60" s="799"/>
    </row>
    <row r="61" spans="2:10" ht="12" customHeight="1">
      <c r="B61" s="793"/>
      <c r="C61" s="800"/>
      <c r="D61" s="807" t="s">
        <v>1624</v>
      </c>
      <c r="E61" s="90">
        <v>1200</v>
      </c>
      <c r="F61" s="802"/>
      <c r="G61" s="805">
        <v>5580</v>
      </c>
      <c r="H61" s="802"/>
      <c r="I61" s="798"/>
      <c r="J61" s="799"/>
    </row>
    <row r="62" spans="2:10" ht="12" customHeight="1">
      <c r="B62" s="793"/>
      <c r="C62" s="786"/>
      <c r="D62" s="801" t="s">
        <v>1625</v>
      </c>
      <c r="E62" s="90">
        <v>5333</v>
      </c>
      <c r="F62" s="804"/>
      <c r="G62" s="805">
        <v>12000</v>
      </c>
      <c r="H62" s="804"/>
      <c r="I62" s="806"/>
      <c r="J62" s="158"/>
    </row>
    <row r="63" spans="2:10" ht="12" customHeight="1">
      <c r="B63" s="793"/>
      <c r="C63" s="786"/>
      <c r="D63" s="801" t="s">
        <v>1626</v>
      </c>
      <c r="E63" s="90">
        <v>3000</v>
      </c>
      <c r="F63" s="804"/>
      <c r="G63" s="805">
        <v>5000</v>
      </c>
      <c r="H63" s="804"/>
      <c r="I63" s="806"/>
      <c r="J63" s="158"/>
    </row>
    <row r="64" spans="2:10" ht="12" customHeight="1">
      <c r="B64" s="793"/>
      <c r="C64" s="786"/>
      <c r="D64" s="801"/>
      <c r="E64" s="90"/>
      <c r="F64" s="804"/>
      <c r="G64" s="805"/>
      <c r="H64" s="804"/>
      <c r="I64" s="806"/>
      <c r="J64" s="158"/>
    </row>
    <row r="65" spans="2:10" ht="12" customHeight="1">
      <c r="B65" s="793"/>
      <c r="C65" s="1483" t="s">
        <v>1627</v>
      </c>
      <c r="D65" s="1484"/>
      <c r="E65" s="90">
        <f>SUM(E67:E69)</f>
        <v>4794964</v>
      </c>
      <c r="F65" s="802">
        <f>+E65/E$7*100</f>
        <v>5.179722600276996</v>
      </c>
      <c r="G65" s="805">
        <v>4130165</v>
      </c>
      <c r="H65" s="802">
        <f>+G65/G$7*100</f>
        <v>4.6587825693278395</v>
      </c>
      <c r="I65" s="798">
        <f>+G65-E65</f>
        <v>-664799</v>
      </c>
      <c r="J65" s="799">
        <v>-13.9</v>
      </c>
    </row>
    <row r="66" spans="2:10" ht="12" customHeight="1">
      <c r="B66" s="793"/>
      <c r="C66" s="786" t="s">
        <v>1628</v>
      </c>
      <c r="D66" s="803"/>
      <c r="E66" s="90"/>
      <c r="F66" s="802"/>
      <c r="G66" s="805"/>
      <c r="H66" s="802"/>
      <c r="I66" s="798"/>
      <c r="J66" s="799"/>
    </row>
    <row r="67" spans="2:10" ht="12" customHeight="1">
      <c r="B67" s="793"/>
      <c r="C67" s="800"/>
      <c r="D67" s="801" t="s">
        <v>1629</v>
      </c>
      <c r="E67" s="90">
        <v>10647</v>
      </c>
      <c r="F67" s="804"/>
      <c r="G67" s="805">
        <v>10518</v>
      </c>
      <c r="H67" s="804"/>
      <c r="I67" s="806"/>
      <c r="J67" s="158"/>
    </row>
    <row r="68" spans="2:10" ht="12" customHeight="1">
      <c r="B68" s="793"/>
      <c r="C68" s="800"/>
      <c r="D68" s="801" t="s">
        <v>1630</v>
      </c>
      <c r="E68" s="90">
        <v>4614305</v>
      </c>
      <c r="F68" s="804"/>
      <c r="G68" s="805">
        <v>3937296</v>
      </c>
      <c r="H68" s="804"/>
      <c r="I68" s="806"/>
      <c r="J68" s="158"/>
    </row>
    <row r="69" spans="2:10" ht="12" customHeight="1">
      <c r="B69" s="808"/>
      <c r="C69" s="809"/>
      <c r="D69" s="810" t="s">
        <v>0</v>
      </c>
      <c r="E69" s="96">
        <v>170012</v>
      </c>
      <c r="F69" s="811"/>
      <c r="G69" s="812">
        <v>179706</v>
      </c>
      <c r="H69" s="811"/>
      <c r="I69" s="813"/>
      <c r="J69" s="161"/>
    </row>
    <row r="70" spans="3:10" ht="12" customHeight="1">
      <c r="C70" s="782" t="s">
        <v>1</v>
      </c>
      <c r="E70" s="786"/>
      <c r="F70" s="786"/>
      <c r="G70" s="814"/>
      <c r="H70" s="796"/>
      <c r="I70" s="786"/>
      <c r="J70" s="786"/>
    </row>
    <row r="71" spans="5:10" ht="12" customHeight="1">
      <c r="E71" s="786"/>
      <c r="F71" s="786"/>
      <c r="G71" s="814"/>
      <c r="H71" s="796"/>
      <c r="I71" s="786"/>
      <c r="J71" s="786"/>
    </row>
    <row r="72" spans="5:10" ht="12" customHeight="1">
      <c r="E72" s="786"/>
      <c r="F72" s="786"/>
      <c r="G72" s="814"/>
      <c r="H72" s="796"/>
      <c r="I72" s="786"/>
      <c r="J72" s="786"/>
    </row>
    <row r="73" spans="8:9" ht="12" customHeight="1">
      <c r="H73" s="815"/>
      <c r="I73" s="786"/>
    </row>
    <row r="74" spans="8:9" ht="12" customHeight="1">
      <c r="H74" s="815"/>
      <c r="I74" s="786"/>
    </row>
    <row r="75" spans="8:9" ht="12" customHeight="1">
      <c r="H75" s="815"/>
      <c r="I75" s="786"/>
    </row>
    <row r="76" spans="8:9" ht="12" customHeight="1">
      <c r="H76" s="815"/>
      <c r="I76" s="786"/>
    </row>
    <row r="77" spans="8:9" ht="12" customHeight="1">
      <c r="H77" s="815"/>
      <c r="I77" s="786"/>
    </row>
    <row r="78" spans="8:9" ht="12" customHeight="1">
      <c r="H78" s="815"/>
      <c r="I78" s="786"/>
    </row>
    <row r="79" spans="8:9" ht="12" customHeight="1">
      <c r="H79" s="815"/>
      <c r="I79" s="786"/>
    </row>
    <row r="80" spans="8:9" ht="12" customHeight="1">
      <c r="H80" s="815"/>
      <c r="I80" s="786"/>
    </row>
    <row r="81" spans="8:9" ht="12" customHeight="1">
      <c r="H81" s="815"/>
      <c r="I81" s="786"/>
    </row>
    <row r="82" spans="8:9" ht="12" customHeight="1">
      <c r="H82" s="815"/>
      <c r="I82" s="786"/>
    </row>
    <row r="83" ht="12" customHeight="1">
      <c r="I83" s="786"/>
    </row>
    <row r="84" ht="12" customHeight="1">
      <c r="I84" s="786"/>
    </row>
    <row r="85" ht="12" customHeight="1">
      <c r="I85" s="786"/>
    </row>
    <row r="86" ht="12" customHeight="1">
      <c r="I86" s="786"/>
    </row>
    <row r="87" ht="12" customHeight="1">
      <c r="I87" s="786"/>
    </row>
    <row r="88" ht="12" customHeight="1">
      <c r="I88" s="786"/>
    </row>
    <row r="89" ht="12" customHeight="1">
      <c r="I89" s="786"/>
    </row>
    <row r="90" ht="12" customHeight="1">
      <c r="I90" s="786"/>
    </row>
    <row r="91" ht="12" customHeight="1">
      <c r="I91" s="786"/>
    </row>
    <row r="92" ht="12" customHeight="1">
      <c r="I92" s="786"/>
    </row>
    <row r="93" ht="12" customHeight="1">
      <c r="I93" s="786"/>
    </row>
    <row r="94" ht="12" customHeight="1">
      <c r="I94" s="786"/>
    </row>
    <row r="95" ht="12" customHeight="1">
      <c r="I95" s="786"/>
    </row>
    <row r="96" ht="12" customHeight="1">
      <c r="I96" s="786"/>
    </row>
    <row r="97" ht="12" customHeight="1">
      <c r="I97" s="786"/>
    </row>
    <row r="98" ht="12" customHeight="1">
      <c r="I98" s="786"/>
    </row>
    <row r="99" ht="12" customHeight="1">
      <c r="I99" s="786"/>
    </row>
    <row r="100" ht="12" customHeight="1">
      <c r="I100" s="786"/>
    </row>
    <row r="101" ht="12" customHeight="1">
      <c r="I101" s="786"/>
    </row>
    <row r="102" ht="12" customHeight="1">
      <c r="I102" s="786"/>
    </row>
    <row r="103" ht="12" customHeight="1">
      <c r="I103" s="786"/>
    </row>
    <row r="104" ht="12" customHeight="1">
      <c r="I104" s="786"/>
    </row>
    <row r="105" ht="12" customHeight="1">
      <c r="I105" s="786"/>
    </row>
    <row r="106" ht="12" customHeight="1">
      <c r="I106" s="786"/>
    </row>
    <row r="107" ht="12" customHeight="1">
      <c r="I107" s="786"/>
    </row>
    <row r="108" ht="12" customHeight="1">
      <c r="I108" s="786"/>
    </row>
    <row r="109" ht="12" customHeight="1">
      <c r="I109" s="786"/>
    </row>
    <row r="110" ht="12" customHeight="1">
      <c r="I110" s="786"/>
    </row>
    <row r="111" ht="12" customHeight="1">
      <c r="I111" s="786"/>
    </row>
    <row r="112" ht="12" customHeight="1">
      <c r="I112" s="786"/>
    </row>
    <row r="113" ht="12" customHeight="1">
      <c r="I113" s="786"/>
    </row>
    <row r="114" ht="12" customHeight="1">
      <c r="I114" s="786"/>
    </row>
    <row r="115" ht="12" customHeight="1">
      <c r="I115" s="786"/>
    </row>
    <row r="116" ht="12" customHeight="1">
      <c r="I116" s="786"/>
    </row>
    <row r="117" ht="12" customHeight="1">
      <c r="I117" s="786"/>
    </row>
    <row r="118" ht="12" customHeight="1">
      <c r="I118" s="786"/>
    </row>
    <row r="119" ht="12" customHeight="1">
      <c r="I119" s="786"/>
    </row>
    <row r="120" ht="12" customHeight="1">
      <c r="I120" s="786"/>
    </row>
    <row r="121" ht="12" customHeight="1">
      <c r="I121" s="786"/>
    </row>
    <row r="122" ht="12" customHeight="1">
      <c r="I122" s="786"/>
    </row>
    <row r="123" ht="12" customHeight="1">
      <c r="I123" s="786"/>
    </row>
    <row r="124" ht="12" customHeight="1">
      <c r="I124" s="786"/>
    </row>
    <row r="125" ht="12" customHeight="1">
      <c r="I125" s="786"/>
    </row>
    <row r="126" ht="12" customHeight="1">
      <c r="I126" s="786"/>
    </row>
    <row r="127" ht="12" customHeight="1">
      <c r="I127" s="786"/>
    </row>
    <row r="128" ht="12" customHeight="1">
      <c r="I128" s="786"/>
    </row>
    <row r="129" ht="12" customHeight="1">
      <c r="I129" s="786"/>
    </row>
    <row r="130" ht="12" customHeight="1">
      <c r="I130" s="786"/>
    </row>
    <row r="131" ht="12" customHeight="1">
      <c r="I131" s="786"/>
    </row>
    <row r="132" ht="12" customHeight="1">
      <c r="I132" s="786"/>
    </row>
    <row r="133" ht="12" customHeight="1">
      <c r="I133" s="786"/>
    </row>
  </sheetData>
  <mergeCells count="19">
    <mergeCell ref="E4:F4"/>
    <mergeCell ref="E5:E6"/>
    <mergeCell ref="F5:F6"/>
    <mergeCell ref="G5:G6"/>
    <mergeCell ref="I4:J4"/>
    <mergeCell ref="I5:I6"/>
    <mergeCell ref="J5:J6"/>
    <mergeCell ref="G4:H4"/>
    <mergeCell ref="H5:H6"/>
    <mergeCell ref="B4:D6"/>
    <mergeCell ref="C58:D58"/>
    <mergeCell ref="C65:D65"/>
    <mergeCell ref="C9:D9"/>
    <mergeCell ref="C13:D13"/>
    <mergeCell ref="C35:D35"/>
    <mergeCell ref="C47:D47"/>
    <mergeCell ref="C52:D52"/>
    <mergeCell ref="C33:D33"/>
    <mergeCell ref="B7:D7"/>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V36"/>
  <sheetViews>
    <sheetView workbookViewId="0" topLeftCell="A1">
      <selection activeCell="A1" sqref="A1"/>
    </sheetView>
  </sheetViews>
  <sheetFormatPr defaultColWidth="9.00390625" defaultRowHeight="13.5"/>
  <cols>
    <col min="1" max="1" width="2.625" style="816" customWidth="1"/>
    <col min="2" max="2" width="9.625" style="816" customWidth="1"/>
    <col min="3" max="11" width="4.625" style="816" bestFit="1" customWidth="1"/>
    <col min="12" max="12" width="6.375" style="816" bestFit="1" customWidth="1"/>
    <col min="13" max="14" width="4.625" style="816" bestFit="1" customWidth="1"/>
    <col min="15" max="15" width="5.125" style="816" customWidth="1"/>
    <col min="16" max="16" width="5.50390625" style="816" bestFit="1" customWidth="1"/>
    <col min="17" max="18" width="5.125" style="816" customWidth="1"/>
    <col min="19" max="20" width="5.625" style="816" customWidth="1"/>
    <col min="21" max="21" width="5.125" style="816" customWidth="1"/>
    <col min="22" max="22" width="6.00390625" style="816" customWidth="1"/>
    <col min="23" max="16384" width="9.00390625" style="816" customWidth="1"/>
  </cols>
  <sheetData>
    <row r="2" spans="2:20" ht="14.25">
      <c r="B2" s="817" t="s">
        <v>50</v>
      </c>
      <c r="H2" s="818"/>
      <c r="I2" s="818"/>
      <c r="J2" s="818"/>
      <c r="K2" s="818"/>
      <c r="L2" s="818"/>
      <c r="M2" s="818"/>
      <c r="N2" s="818"/>
      <c r="O2" s="818"/>
      <c r="P2" s="818"/>
      <c r="Q2" s="818"/>
      <c r="R2" s="818"/>
      <c r="S2" s="818"/>
      <c r="T2" s="818"/>
    </row>
    <row r="3" spans="5:22" ht="12.75" thickBot="1">
      <c r="E3" s="818"/>
      <c r="F3" s="818"/>
      <c r="G3" s="818"/>
      <c r="H3" s="818"/>
      <c r="I3" s="818"/>
      <c r="J3" s="818"/>
      <c r="K3" s="818"/>
      <c r="L3" s="818"/>
      <c r="M3" s="818"/>
      <c r="N3" s="818"/>
      <c r="O3" s="818"/>
      <c r="P3" s="818"/>
      <c r="Q3" s="818"/>
      <c r="R3" s="818"/>
      <c r="S3" s="818"/>
      <c r="T3" s="818"/>
      <c r="V3" s="819" t="s">
        <v>24</v>
      </c>
    </row>
    <row r="4" spans="1:22" ht="14.25" customHeight="1" thickTop="1">
      <c r="A4" s="820"/>
      <c r="B4" s="821"/>
      <c r="C4" s="1498" t="s">
        <v>25</v>
      </c>
      <c r="D4" s="1499"/>
      <c r="E4" s="1500"/>
      <c r="F4" s="822" t="s">
        <v>3</v>
      </c>
      <c r="G4" s="822"/>
      <c r="H4" s="822"/>
      <c r="I4" s="822"/>
      <c r="J4" s="822"/>
      <c r="K4" s="822"/>
      <c r="L4" s="822"/>
      <c r="M4" s="822"/>
      <c r="N4" s="823"/>
      <c r="O4" s="822" t="s">
        <v>4</v>
      </c>
      <c r="P4" s="822"/>
      <c r="Q4" s="822"/>
      <c r="R4" s="823"/>
      <c r="S4" s="824"/>
      <c r="T4" s="825" t="s">
        <v>26</v>
      </c>
      <c r="U4" s="825" t="s">
        <v>27</v>
      </c>
      <c r="V4" s="1501" t="s">
        <v>28</v>
      </c>
    </row>
    <row r="5" spans="1:22" ht="13.5" customHeight="1">
      <c r="A5" s="820"/>
      <c r="B5" s="1496" t="s">
        <v>5</v>
      </c>
      <c r="C5" s="827" t="s">
        <v>6</v>
      </c>
      <c r="D5" s="1508" t="s">
        <v>29</v>
      </c>
      <c r="E5" s="1505"/>
      <c r="F5" s="1504" t="s">
        <v>30</v>
      </c>
      <c r="G5" s="1505"/>
      <c r="H5" s="1504" t="s">
        <v>31</v>
      </c>
      <c r="I5" s="1505"/>
      <c r="J5" s="1504" t="s">
        <v>32</v>
      </c>
      <c r="K5" s="1505"/>
      <c r="L5" s="1495" t="s">
        <v>33</v>
      </c>
      <c r="M5" s="1508" t="s">
        <v>34</v>
      </c>
      <c r="N5" s="1505"/>
      <c r="O5" s="1495" t="s">
        <v>35</v>
      </c>
      <c r="P5" s="1510" t="s">
        <v>36</v>
      </c>
      <c r="Q5" s="827" t="s">
        <v>7</v>
      </c>
      <c r="R5" s="828" t="s">
        <v>8</v>
      </c>
      <c r="S5" s="1496" t="s">
        <v>9</v>
      </c>
      <c r="T5" s="826" t="s">
        <v>37</v>
      </c>
      <c r="U5" s="826" t="s">
        <v>10</v>
      </c>
      <c r="V5" s="1502"/>
    </row>
    <row r="6" spans="1:22" ht="13.5" customHeight="1">
      <c r="A6" s="820"/>
      <c r="B6" s="1496"/>
      <c r="C6" s="829" t="s">
        <v>11</v>
      </c>
      <c r="D6" s="1509"/>
      <c r="E6" s="1507"/>
      <c r="F6" s="1506"/>
      <c r="G6" s="1507"/>
      <c r="H6" s="1506"/>
      <c r="I6" s="1507"/>
      <c r="J6" s="1506"/>
      <c r="K6" s="1507"/>
      <c r="L6" s="1502"/>
      <c r="M6" s="1509"/>
      <c r="N6" s="1507"/>
      <c r="O6" s="1496"/>
      <c r="P6" s="1511"/>
      <c r="Q6" s="826" t="s">
        <v>12</v>
      </c>
      <c r="R6" s="828" t="s">
        <v>12</v>
      </c>
      <c r="S6" s="1496"/>
      <c r="T6" s="826" t="s">
        <v>38</v>
      </c>
      <c r="U6" s="829" t="s">
        <v>13</v>
      </c>
      <c r="V6" s="1503"/>
    </row>
    <row r="7" spans="1:22" ht="12">
      <c r="A7" s="820"/>
      <c r="B7" s="831"/>
      <c r="C7" s="829" t="s">
        <v>39</v>
      </c>
      <c r="D7" s="832" t="s">
        <v>40</v>
      </c>
      <c r="E7" s="829" t="s">
        <v>39</v>
      </c>
      <c r="F7" s="832" t="s">
        <v>40</v>
      </c>
      <c r="G7" s="829" t="s">
        <v>39</v>
      </c>
      <c r="H7" s="832" t="s">
        <v>40</v>
      </c>
      <c r="I7" s="829" t="s">
        <v>39</v>
      </c>
      <c r="J7" s="832" t="s">
        <v>40</v>
      </c>
      <c r="K7" s="829" t="s">
        <v>39</v>
      </c>
      <c r="L7" s="1503"/>
      <c r="M7" s="832" t="s">
        <v>40</v>
      </c>
      <c r="N7" s="829" t="s">
        <v>39</v>
      </c>
      <c r="O7" s="1497"/>
      <c r="P7" s="1512"/>
      <c r="Q7" s="829" t="s">
        <v>14</v>
      </c>
      <c r="R7" s="830" t="s">
        <v>14</v>
      </c>
      <c r="S7" s="833"/>
      <c r="T7" s="829" t="s">
        <v>41</v>
      </c>
      <c r="U7" s="834" t="s">
        <v>42</v>
      </c>
      <c r="V7" s="830" t="s">
        <v>43</v>
      </c>
    </row>
    <row r="8" spans="1:22" s="840" customFormat="1" ht="13.5" customHeight="1">
      <c r="A8" s="835"/>
      <c r="B8" s="836" t="s">
        <v>44</v>
      </c>
      <c r="C8" s="837">
        <f aca="true" t="shared" si="0" ref="C8:S8">SUM(C10:C22,C24:C32)</f>
        <v>3</v>
      </c>
      <c r="D8" s="838">
        <f t="shared" si="0"/>
        <v>2</v>
      </c>
      <c r="E8" s="838">
        <f t="shared" si="0"/>
        <v>128</v>
      </c>
      <c r="F8" s="838">
        <f t="shared" si="0"/>
        <v>2</v>
      </c>
      <c r="G8" s="838">
        <f t="shared" si="0"/>
        <v>109</v>
      </c>
      <c r="H8" s="838">
        <f t="shared" si="0"/>
        <v>5</v>
      </c>
      <c r="I8" s="838">
        <f t="shared" si="0"/>
        <v>42</v>
      </c>
      <c r="J8" s="838">
        <f t="shared" si="0"/>
        <v>8</v>
      </c>
      <c r="K8" s="838">
        <f t="shared" si="0"/>
        <v>32</v>
      </c>
      <c r="L8" s="838">
        <f t="shared" si="0"/>
        <v>1</v>
      </c>
      <c r="M8" s="838">
        <f t="shared" si="0"/>
        <v>1</v>
      </c>
      <c r="N8" s="838">
        <f t="shared" si="0"/>
        <v>11</v>
      </c>
      <c r="O8" s="838">
        <f t="shared" si="0"/>
        <v>1</v>
      </c>
      <c r="P8" s="838">
        <f t="shared" si="0"/>
        <v>8</v>
      </c>
      <c r="Q8" s="838">
        <f t="shared" si="0"/>
        <v>322</v>
      </c>
      <c r="R8" s="838">
        <f t="shared" si="0"/>
        <v>9</v>
      </c>
      <c r="S8" s="838">
        <f t="shared" si="0"/>
        <v>397</v>
      </c>
      <c r="T8" s="838">
        <v>1</v>
      </c>
      <c r="U8" s="838">
        <f>SUM(U10:U22,U24:U32)</f>
        <v>3</v>
      </c>
      <c r="V8" s="839">
        <f>SUM(V10:V22,V24:V32)</f>
        <v>19</v>
      </c>
    </row>
    <row r="9" spans="1:22" ht="6" customHeight="1">
      <c r="A9" s="820"/>
      <c r="B9" s="841"/>
      <c r="C9" s="842"/>
      <c r="D9" s="842"/>
      <c r="E9" s="842"/>
      <c r="F9" s="842"/>
      <c r="G9" s="842"/>
      <c r="H9" s="842"/>
      <c r="I9" s="842"/>
      <c r="J9" s="842"/>
      <c r="K9" s="842"/>
      <c r="L9" s="842"/>
      <c r="M9" s="842"/>
      <c r="N9" s="842"/>
      <c r="O9" s="842"/>
      <c r="P9" s="842"/>
      <c r="Q9" s="842"/>
      <c r="R9" s="842"/>
      <c r="S9" s="842"/>
      <c r="T9" s="842"/>
      <c r="U9" s="842"/>
      <c r="V9" s="843"/>
    </row>
    <row r="10" spans="1:22" ht="13.5" customHeight="1">
      <c r="A10" s="820"/>
      <c r="B10" s="844" t="s">
        <v>635</v>
      </c>
      <c r="C10" s="842">
        <v>3</v>
      </c>
      <c r="D10" s="842">
        <v>1</v>
      </c>
      <c r="E10" s="842">
        <v>42</v>
      </c>
      <c r="F10" s="845">
        <v>2</v>
      </c>
      <c r="G10" s="842">
        <v>37</v>
      </c>
      <c r="H10" s="842">
        <v>1</v>
      </c>
      <c r="I10" s="842">
        <f>10-4</f>
        <v>6</v>
      </c>
      <c r="J10" s="842">
        <v>4</v>
      </c>
      <c r="K10" s="842">
        <v>6</v>
      </c>
      <c r="L10" s="842">
        <v>1</v>
      </c>
      <c r="M10" s="842">
        <v>1</v>
      </c>
      <c r="N10" s="842">
        <v>1</v>
      </c>
      <c r="O10" s="842">
        <v>1</v>
      </c>
      <c r="P10" s="842">
        <v>2</v>
      </c>
      <c r="Q10" s="842">
        <v>38</v>
      </c>
      <c r="R10" s="845" t="s">
        <v>690</v>
      </c>
      <c r="S10" s="842">
        <v>53</v>
      </c>
      <c r="T10" s="842">
        <v>1</v>
      </c>
      <c r="U10" s="842">
        <v>1</v>
      </c>
      <c r="V10" s="843">
        <v>19</v>
      </c>
    </row>
    <row r="11" spans="1:22" ht="13.5" customHeight="1">
      <c r="A11" s="820"/>
      <c r="B11" s="844" t="s">
        <v>636</v>
      </c>
      <c r="C11" s="845" t="s">
        <v>690</v>
      </c>
      <c r="D11" s="845" t="s">
        <v>690</v>
      </c>
      <c r="E11" s="845">
        <v>9</v>
      </c>
      <c r="F11" s="845" t="s">
        <v>690</v>
      </c>
      <c r="G11" s="845">
        <v>6</v>
      </c>
      <c r="H11" s="842">
        <v>1</v>
      </c>
      <c r="I11" s="842">
        <v>6</v>
      </c>
      <c r="J11" s="845" t="s">
        <v>690</v>
      </c>
      <c r="K11" s="845">
        <v>2</v>
      </c>
      <c r="L11" s="845" t="s">
        <v>690</v>
      </c>
      <c r="M11" s="845" t="s">
        <v>690</v>
      </c>
      <c r="N11" s="842">
        <v>1</v>
      </c>
      <c r="O11" s="845" t="s">
        <v>690</v>
      </c>
      <c r="P11" s="845" t="s">
        <v>690</v>
      </c>
      <c r="Q11" s="842">
        <v>14</v>
      </c>
      <c r="R11" s="845" t="s">
        <v>690</v>
      </c>
      <c r="S11" s="842">
        <v>23</v>
      </c>
      <c r="T11" s="845" t="s">
        <v>690</v>
      </c>
      <c r="U11" s="845" t="s">
        <v>690</v>
      </c>
      <c r="V11" s="846" t="s">
        <v>690</v>
      </c>
    </row>
    <row r="12" spans="1:22" ht="13.5" customHeight="1">
      <c r="A12" s="820"/>
      <c r="B12" s="844" t="s">
        <v>638</v>
      </c>
      <c r="C12" s="845" t="s">
        <v>690</v>
      </c>
      <c r="D12" s="845">
        <v>1</v>
      </c>
      <c r="E12" s="842">
        <v>13</v>
      </c>
      <c r="F12" s="845" t="s">
        <v>690</v>
      </c>
      <c r="G12" s="845">
        <v>8</v>
      </c>
      <c r="H12" s="842">
        <v>1</v>
      </c>
      <c r="I12" s="845">
        <v>9</v>
      </c>
      <c r="J12" s="845" t="s">
        <v>690</v>
      </c>
      <c r="K12" s="845" t="s">
        <v>690</v>
      </c>
      <c r="L12" s="845" t="s">
        <v>690</v>
      </c>
      <c r="M12" s="845" t="s">
        <v>690</v>
      </c>
      <c r="N12" s="842">
        <v>1</v>
      </c>
      <c r="O12" s="845" t="s">
        <v>690</v>
      </c>
      <c r="P12" s="845">
        <v>1</v>
      </c>
      <c r="Q12" s="842">
        <v>14</v>
      </c>
      <c r="R12" s="842">
        <v>3</v>
      </c>
      <c r="S12" s="842">
        <v>28</v>
      </c>
      <c r="T12" s="845" t="s">
        <v>690</v>
      </c>
      <c r="U12" s="845">
        <v>1</v>
      </c>
      <c r="V12" s="846" t="s">
        <v>690</v>
      </c>
    </row>
    <row r="13" spans="1:22" ht="13.5" customHeight="1">
      <c r="A13" s="820"/>
      <c r="B13" s="844" t="s">
        <v>640</v>
      </c>
      <c r="C13" s="845" t="s">
        <v>690</v>
      </c>
      <c r="D13" s="845" t="s">
        <v>690</v>
      </c>
      <c r="E13" s="845">
        <v>12</v>
      </c>
      <c r="F13" s="845" t="s">
        <v>690</v>
      </c>
      <c r="G13" s="842">
        <v>9</v>
      </c>
      <c r="H13" s="842">
        <v>1</v>
      </c>
      <c r="I13" s="842">
        <v>6</v>
      </c>
      <c r="J13" s="845" t="s">
        <v>690</v>
      </c>
      <c r="K13" s="845" t="s">
        <v>690</v>
      </c>
      <c r="L13" s="845" t="s">
        <v>690</v>
      </c>
      <c r="M13" s="845" t="s">
        <v>690</v>
      </c>
      <c r="N13" s="842">
        <v>1</v>
      </c>
      <c r="O13" s="845" t="s">
        <v>690</v>
      </c>
      <c r="P13" s="845">
        <v>1</v>
      </c>
      <c r="Q13" s="842">
        <v>17</v>
      </c>
      <c r="R13" s="842">
        <v>2</v>
      </c>
      <c r="S13" s="842">
        <v>30</v>
      </c>
      <c r="T13" s="845" t="s">
        <v>690</v>
      </c>
      <c r="U13" s="845">
        <v>1</v>
      </c>
      <c r="V13" s="846" t="s">
        <v>690</v>
      </c>
    </row>
    <row r="14" spans="1:22" ht="13.5" customHeight="1">
      <c r="A14" s="820"/>
      <c r="B14" s="844" t="s">
        <v>642</v>
      </c>
      <c r="C14" s="845" t="s">
        <v>690</v>
      </c>
      <c r="D14" s="845" t="s">
        <v>690</v>
      </c>
      <c r="E14" s="845">
        <v>4</v>
      </c>
      <c r="F14" s="845" t="s">
        <v>690</v>
      </c>
      <c r="G14" s="845">
        <v>2</v>
      </c>
      <c r="H14" s="842">
        <v>1</v>
      </c>
      <c r="I14" s="842">
        <v>4</v>
      </c>
      <c r="J14" s="845" t="s">
        <v>690</v>
      </c>
      <c r="K14" s="845">
        <v>1</v>
      </c>
      <c r="L14" s="845" t="s">
        <v>690</v>
      </c>
      <c r="M14" s="845" t="s">
        <v>690</v>
      </c>
      <c r="N14" s="842">
        <v>1</v>
      </c>
      <c r="O14" s="845" t="s">
        <v>690</v>
      </c>
      <c r="P14" s="845">
        <v>1</v>
      </c>
      <c r="Q14" s="842">
        <v>8</v>
      </c>
      <c r="R14" s="845" t="s">
        <v>690</v>
      </c>
      <c r="S14" s="842">
        <v>12</v>
      </c>
      <c r="T14" s="845" t="s">
        <v>690</v>
      </c>
      <c r="U14" s="845" t="s">
        <v>690</v>
      </c>
      <c r="V14" s="846" t="s">
        <v>690</v>
      </c>
    </row>
    <row r="15" spans="1:22" ht="13.5" customHeight="1">
      <c r="A15" s="820"/>
      <c r="B15" s="844" t="s">
        <v>644</v>
      </c>
      <c r="C15" s="845" t="s">
        <v>690</v>
      </c>
      <c r="D15" s="845" t="s">
        <v>690</v>
      </c>
      <c r="E15" s="845">
        <v>3</v>
      </c>
      <c r="F15" s="845" t="s">
        <v>690</v>
      </c>
      <c r="G15" s="845">
        <v>5</v>
      </c>
      <c r="H15" s="845" t="s">
        <v>690</v>
      </c>
      <c r="I15" s="842">
        <v>1</v>
      </c>
      <c r="J15" s="845" t="s">
        <v>690</v>
      </c>
      <c r="K15" s="845">
        <v>1</v>
      </c>
      <c r="L15" s="845" t="s">
        <v>690</v>
      </c>
      <c r="M15" s="845" t="s">
        <v>690</v>
      </c>
      <c r="N15" s="842">
        <v>1</v>
      </c>
      <c r="O15" s="845" t="s">
        <v>690</v>
      </c>
      <c r="P15" s="845" t="s">
        <v>690</v>
      </c>
      <c r="Q15" s="842">
        <v>14</v>
      </c>
      <c r="R15" s="845" t="s">
        <v>690</v>
      </c>
      <c r="S15" s="842">
        <v>12</v>
      </c>
      <c r="T15" s="845" t="s">
        <v>690</v>
      </c>
      <c r="U15" s="845" t="s">
        <v>690</v>
      </c>
      <c r="V15" s="846" t="s">
        <v>690</v>
      </c>
    </row>
    <row r="16" spans="1:22" ht="13.5" customHeight="1">
      <c r="A16" s="820"/>
      <c r="B16" s="844" t="s">
        <v>646</v>
      </c>
      <c r="C16" s="845" t="s">
        <v>690</v>
      </c>
      <c r="D16" s="845" t="s">
        <v>690</v>
      </c>
      <c r="E16" s="845">
        <v>3</v>
      </c>
      <c r="F16" s="845" t="s">
        <v>690</v>
      </c>
      <c r="G16" s="845">
        <v>2</v>
      </c>
      <c r="H16" s="845" t="s">
        <v>690</v>
      </c>
      <c r="I16" s="842">
        <v>1</v>
      </c>
      <c r="J16" s="845" t="s">
        <v>690</v>
      </c>
      <c r="K16" s="845">
        <v>1</v>
      </c>
      <c r="L16" s="845" t="s">
        <v>690</v>
      </c>
      <c r="M16" s="845" t="s">
        <v>690</v>
      </c>
      <c r="N16" s="842">
        <v>1</v>
      </c>
      <c r="O16" s="845" t="s">
        <v>690</v>
      </c>
      <c r="P16" s="845" t="s">
        <v>690</v>
      </c>
      <c r="Q16" s="842">
        <v>11</v>
      </c>
      <c r="R16" s="845" t="s">
        <v>690</v>
      </c>
      <c r="S16" s="842">
        <v>10</v>
      </c>
      <c r="T16" s="845" t="s">
        <v>690</v>
      </c>
      <c r="U16" s="845" t="s">
        <v>690</v>
      </c>
      <c r="V16" s="846" t="s">
        <v>690</v>
      </c>
    </row>
    <row r="17" spans="1:22" ht="13.5" customHeight="1">
      <c r="A17" s="820"/>
      <c r="B17" s="844" t="s">
        <v>647</v>
      </c>
      <c r="C17" s="845" t="s">
        <v>690</v>
      </c>
      <c r="D17" s="845" t="s">
        <v>690</v>
      </c>
      <c r="E17" s="845">
        <v>3</v>
      </c>
      <c r="F17" s="845" t="s">
        <v>690</v>
      </c>
      <c r="G17" s="845">
        <v>2</v>
      </c>
      <c r="H17" s="845" t="s">
        <v>690</v>
      </c>
      <c r="I17" s="845" t="s">
        <v>690</v>
      </c>
      <c r="J17" s="845">
        <v>1</v>
      </c>
      <c r="K17" s="845">
        <v>2</v>
      </c>
      <c r="L17" s="845" t="s">
        <v>690</v>
      </c>
      <c r="M17" s="845" t="s">
        <v>690</v>
      </c>
      <c r="N17" s="842">
        <v>1</v>
      </c>
      <c r="O17" s="845" t="s">
        <v>690</v>
      </c>
      <c r="P17" s="845">
        <v>1</v>
      </c>
      <c r="Q17" s="842">
        <v>10</v>
      </c>
      <c r="R17" s="845" t="s">
        <v>690</v>
      </c>
      <c r="S17" s="842">
        <v>12</v>
      </c>
      <c r="T17" s="845" t="s">
        <v>690</v>
      </c>
      <c r="U17" s="845" t="s">
        <v>690</v>
      </c>
      <c r="V17" s="846" t="s">
        <v>690</v>
      </c>
    </row>
    <row r="18" spans="1:22" ht="13.5" customHeight="1">
      <c r="A18" s="820"/>
      <c r="B18" s="844" t="s">
        <v>650</v>
      </c>
      <c r="C18" s="845" t="s">
        <v>690</v>
      </c>
      <c r="D18" s="845" t="s">
        <v>690</v>
      </c>
      <c r="E18" s="845">
        <v>3</v>
      </c>
      <c r="F18" s="845" t="s">
        <v>690</v>
      </c>
      <c r="G18" s="845">
        <v>2</v>
      </c>
      <c r="H18" s="845" t="s">
        <v>690</v>
      </c>
      <c r="I18" s="842">
        <v>1</v>
      </c>
      <c r="J18" s="845">
        <v>1</v>
      </c>
      <c r="K18" s="845">
        <v>2</v>
      </c>
      <c r="L18" s="845" t="s">
        <v>690</v>
      </c>
      <c r="M18" s="845" t="s">
        <v>690</v>
      </c>
      <c r="N18" s="842">
        <v>1</v>
      </c>
      <c r="O18" s="845" t="s">
        <v>690</v>
      </c>
      <c r="P18" s="845" t="s">
        <v>690</v>
      </c>
      <c r="Q18" s="842">
        <v>8</v>
      </c>
      <c r="R18" s="845" t="s">
        <v>690</v>
      </c>
      <c r="S18" s="842">
        <v>9</v>
      </c>
      <c r="T18" s="845" t="s">
        <v>690</v>
      </c>
      <c r="U18" s="845" t="s">
        <v>690</v>
      </c>
      <c r="V18" s="846" t="s">
        <v>690</v>
      </c>
    </row>
    <row r="19" spans="1:22" ht="13.5" customHeight="1">
      <c r="A19" s="820"/>
      <c r="B19" s="844" t="s">
        <v>652</v>
      </c>
      <c r="C19" s="845" t="s">
        <v>690</v>
      </c>
      <c r="D19" s="845" t="s">
        <v>690</v>
      </c>
      <c r="E19" s="845">
        <v>6</v>
      </c>
      <c r="F19" s="845" t="s">
        <v>690</v>
      </c>
      <c r="G19" s="845">
        <v>4</v>
      </c>
      <c r="H19" s="845" t="s">
        <v>45</v>
      </c>
      <c r="I19" s="842">
        <v>1</v>
      </c>
      <c r="J19" s="845" t="s">
        <v>690</v>
      </c>
      <c r="K19" s="845">
        <v>2</v>
      </c>
      <c r="L19" s="845" t="s">
        <v>690</v>
      </c>
      <c r="M19" s="845" t="s">
        <v>690</v>
      </c>
      <c r="N19" s="842">
        <v>1</v>
      </c>
      <c r="O19" s="845" t="s">
        <v>690</v>
      </c>
      <c r="P19" s="845" t="s">
        <v>690</v>
      </c>
      <c r="Q19" s="842">
        <v>16</v>
      </c>
      <c r="R19" s="845">
        <v>1</v>
      </c>
      <c r="S19" s="842">
        <v>13</v>
      </c>
      <c r="T19" s="845" t="s">
        <v>690</v>
      </c>
      <c r="U19" s="845" t="s">
        <v>690</v>
      </c>
      <c r="V19" s="846" t="s">
        <v>690</v>
      </c>
    </row>
    <row r="20" spans="1:22" ht="13.5" customHeight="1">
      <c r="A20" s="820"/>
      <c r="B20" s="844" t="s">
        <v>654</v>
      </c>
      <c r="C20" s="845" t="s">
        <v>690</v>
      </c>
      <c r="D20" s="845" t="s">
        <v>690</v>
      </c>
      <c r="E20" s="845">
        <v>3</v>
      </c>
      <c r="F20" s="845" t="s">
        <v>690</v>
      </c>
      <c r="G20" s="845">
        <v>4</v>
      </c>
      <c r="H20" s="845" t="s">
        <v>690</v>
      </c>
      <c r="I20" s="845" t="s">
        <v>690</v>
      </c>
      <c r="J20" s="845" t="s">
        <v>690</v>
      </c>
      <c r="K20" s="845">
        <v>1</v>
      </c>
      <c r="L20" s="845" t="s">
        <v>690</v>
      </c>
      <c r="M20" s="845" t="s">
        <v>690</v>
      </c>
      <c r="N20" s="845" t="s">
        <v>690</v>
      </c>
      <c r="O20" s="845" t="s">
        <v>690</v>
      </c>
      <c r="P20" s="845" t="s">
        <v>690</v>
      </c>
      <c r="Q20" s="842">
        <v>7</v>
      </c>
      <c r="R20" s="845" t="s">
        <v>690</v>
      </c>
      <c r="S20" s="842">
        <v>10</v>
      </c>
      <c r="T20" s="845" t="s">
        <v>690</v>
      </c>
      <c r="U20" s="845" t="s">
        <v>690</v>
      </c>
      <c r="V20" s="846" t="s">
        <v>690</v>
      </c>
    </row>
    <row r="21" spans="1:22" ht="13.5" customHeight="1">
      <c r="A21" s="820"/>
      <c r="B21" s="844" t="s">
        <v>656</v>
      </c>
      <c r="C21" s="845" t="s">
        <v>690</v>
      </c>
      <c r="D21" s="845" t="s">
        <v>690</v>
      </c>
      <c r="E21" s="845">
        <v>1</v>
      </c>
      <c r="F21" s="845" t="s">
        <v>690</v>
      </c>
      <c r="G21" s="845">
        <v>2</v>
      </c>
      <c r="H21" s="845" t="s">
        <v>690</v>
      </c>
      <c r="I21" s="845" t="s">
        <v>690</v>
      </c>
      <c r="J21" s="845" t="s">
        <v>690</v>
      </c>
      <c r="K21" s="845">
        <v>1</v>
      </c>
      <c r="L21" s="845" t="s">
        <v>690</v>
      </c>
      <c r="M21" s="845" t="s">
        <v>690</v>
      </c>
      <c r="N21" s="845" t="s">
        <v>690</v>
      </c>
      <c r="O21" s="845" t="s">
        <v>690</v>
      </c>
      <c r="P21" s="845" t="s">
        <v>690</v>
      </c>
      <c r="Q21" s="842">
        <v>7</v>
      </c>
      <c r="R21" s="845" t="s">
        <v>690</v>
      </c>
      <c r="S21" s="842">
        <v>8</v>
      </c>
      <c r="T21" s="845" t="s">
        <v>690</v>
      </c>
      <c r="U21" s="845" t="s">
        <v>690</v>
      </c>
      <c r="V21" s="846" t="s">
        <v>690</v>
      </c>
    </row>
    <row r="22" spans="1:22" ht="13.5" customHeight="1">
      <c r="A22" s="820"/>
      <c r="B22" s="844" t="s">
        <v>658</v>
      </c>
      <c r="C22" s="845" t="s">
        <v>690</v>
      </c>
      <c r="D22" s="845" t="s">
        <v>690</v>
      </c>
      <c r="E22" s="845">
        <v>2</v>
      </c>
      <c r="F22" s="845" t="s">
        <v>690</v>
      </c>
      <c r="G22" s="845">
        <v>4</v>
      </c>
      <c r="H22" s="845" t="s">
        <v>690</v>
      </c>
      <c r="I22" s="842">
        <v>1</v>
      </c>
      <c r="J22" s="845" t="s">
        <v>690</v>
      </c>
      <c r="K22" s="845">
        <v>2</v>
      </c>
      <c r="L22" s="845" t="s">
        <v>690</v>
      </c>
      <c r="M22" s="845" t="s">
        <v>690</v>
      </c>
      <c r="N22" s="842">
        <v>1</v>
      </c>
      <c r="O22" s="845" t="s">
        <v>690</v>
      </c>
      <c r="P22" s="845">
        <v>1</v>
      </c>
      <c r="Q22" s="842">
        <v>11</v>
      </c>
      <c r="R22" s="845" t="s">
        <v>690</v>
      </c>
      <c r="S22" s="842">
        <v>9</v>
      </c>
      <c r="T22" s="845" t="s">
        <v>690</v>
      </c>
      <c r="U22" s="845" t="s">
        <v>690</v>
      </c>
      <c r="V22" s="846" t="s">
        <v>690</v>
      </c>
    </row>
    <row r="23" spans="1:22" ht="7.5" customHeight="1">
      <c r="A23" s="820"/>
      <c r="B23" s="844"/>
      <c r="C23" s="845"/>
      <c r="D23" s="845"/>
      <c r="E23" s="845"/>
      <c r="F23" s="845"/>
      <c r="G23" s="842"/>
      <c r="H23" s="842"/>
      <c r="I23" s="842"/>
      <c r="J23" s="842"/>
      <c r="K23" s="845"/>
      <c r="L23" s="842"/>
      <c r="M23" s="845"/>
      <c r="N23" s="842"/>
      <c r="O23" s="845"/>
      <c r="P23" s="842"/>
      <c r="Q23" s="842"/>
      <c r="R23" s="842"/>
      <c r="S23" s="842"/>
      <c r="T23" s="842"/>
      <c r="U23" s="845"/>
      <c r="V23" s="846" t="s">
        <v>690</v>
      </c>
    </row>
    <row r="24" spans="1:22" ht="13.5" customHeight="1">
      <c r="A24" s="820"/>
      <c r="B24" s="844" t="s">
        <v>15</v>
      </c>
      <c r="C24" s="845" t="s">
        <v>690</v>
      </c>
      <c r="D24" s="845" t="s">
        <v>690</v>
      </c>
      <c r="E24" s="845">
        <v>2</v>
      </c>
      <c r="F24" s="845" t="s">
        <v>690</v>
      </c>
      <c r="G24" s="845">
        <v>3</v>
      </c>
      <c r="H24" s="845" t="s">
        <v>690</v>
      </c>
      <c r="I24" s="845" t="s">
        <v>690</v>
      </c>
      <c r="J24" s="845" t="s">
        <v>690</v>
      </c>
      <c r="K24" s="845" t="s">
        <v>690</v>
      </c>
      <c r="L24" s="845" t="s">
        <v>690</v>
      </c>
      <c r="M24" s="845" t="s">
        <v>690</v>
      </c>
      <c r="N24" s="845" t="s">
        <v>690</v>
      </c>
      <c r="O24" s="845" t="s">
        <v>690</v>
      </c>
      <c r="P24" s="845" t="s">
        <v>690</v>
      </c>
      <c r="Q24" s="842">
        <v>8</v>
      </c>
      <c r="R24" s="845" t="s">
        <v>690</v>
      </c>
      <c r="S24" s="842">
        <v>6</v>
      </c>
      <c r="T24" s="845" t="s">
        <v>690</v>
      </c>
      <c r="U24" s="845" t="s">
        <v>690</v>
      </c>
      <c r="V24" s="846" t="s">
        <v>690</v>
      </c>
    </row>
    <row r="25" spans="1:22" ht="13.5" customHeight="1">
      <c r="A25" s="820"/>
      <c r="B25" s="844" t="s">
        <v>16</v>
      </c>
      <c r="C25" s="845" t="s">
        <v>690</v>
      </c>
      <c r="D25" s="845" t="s">
        <v>690</v>
      </c>
      <c r="E25" s="845">
        <v>3</v>
      </c>
      <c r="F25" s="845" t="s">
        <v>690</v>
      </c>
      <c r="G25" s="845">
        <v>7</v>
      </c>
      <c r="H25" s="845" t="s">
        <v>690</v>
      </c>
      <c r="I25" s="842">
        <v>1</v>
      </c>
      <c r="J25" s="845" t="s">
        <v>690</v>
      </c>
      <c r="K25" s="845">
        <v>3</v>
      </c>
      <c r="L25" s="845" t="s">
        <v>690</v>
      </c>
      <c r="M25" s="845" t="s">
        <v>690</v>
      </c>
      <c r="N25" s="845" t="s">
        <v>690</v>
      </c>
      <c r="O25" s="845" t="s">
        <v>690</v>
      </c>
      <c r="P25" s="845" t="s">
        <v>690</v>
      </c>
      <c r="Q25" s="842">
        <v>20</v>
      </c>
      <c r="R25" s="845" t="s">
        <v>690</v>
      </c>
      <c r="S25" s="842">
        <v>21</v>
      </c>
      <c r="T25" s="845" t="s">
        <v>690</v>
      </c>
      <c r="U25" s="845" t="s">
        <v>690</v>
      </c>
      <c r="V25" s="846" t="s">
        <v>690</v>
      </c>
    </row>
    <row r="26" spans="1:22" ht="13.5" customHeight="1">
      <c r="A26" s="820"/>
      <c r="B26" s="844" t="s">
        <v>17</v>
      </c>
      <c r="C26" s="845" t="s">
        <v>690</v>
      </c>
      <c r="D26" s="845" t="s">
        <v>690</v>
      </c>
      <c r="E26" s="845">
        <v>1</v>
      </c>
      <c r="F26" s="845" t="s">
        <v>690</v>
      </c>
      <c r="G26" s="845" t="s">
        <v>45</v>
      </c>
      <c r="H26" s="845" t="s">
        <v>690</v>
      </c>
      <c r="I26" s="845">
        <v>1</v>
      </c>
      <c r="J26" s="845" t="s">
        <v>690</v>
      </c>
      <c r="K26" s="845" t="s">
        <v>690</v>
      </c>
      <c r="L26" s="845" t="s">
        <v>690</v>
      </c>
      <c r="M26" s="845" t="s">
        <v>690</v>
      </c>
      <c r="N26" s="845" t="s">
        <v>690</v>
      </c>
      <c r="O26" s="845" t="s">
        <v>690</v>
      </c>
      <c r="P26" s="845" t="s">
        <v>690</v>
      </c>
      <c r="Q26" s="842">
        <v>5</v>
      </c>
      <c r="R26" s="845" t="s">
        <v>690</v>
      </c>
      <c r="S26" s="842">
        <v>4</v>
      </c>
      <c r="T26" s="845" t="s">
        <v>690</v>
      </c>
      <c r="U26" s="845" t="s">
        <v>690</v>
      </c>
      <c r="V26" s="846" t="s">
        <v>690</v>
      </c>
    </row>
    <row r="27" spans="1:22" ht="13.5" customHeight="1">
      <c r="A27" s="820"/>
      <c r="B27" s="844" t="s">
        <v>18</v>
      </c>
      <c r="C27" s="845" t="s">
        <v>690</v>
      </c>
      <c r="D27" s="845" t="s">
        <v>690</v>
      </c>
      <c r="E27" s="845">
        <v>5</v>
      </c>
      <c r="F27" s="845" t="s">
        <v>690</v>
      </c>
      <c r="G27" s="845">
        <v>1</v>
      </c>
      <c r="H27" s="845" t="s">
        <v>690</v>
      </c>
      <c r="I27" s="845">
        <v>1</v>
      </c>
      <c r="J27" s="845" t="s">
        <v>690</v>
      </c>
      <c r="K27" s="845" t="s">
        <v>690</v>
      </c>
      <c r="L27" s="845" t="s">
        <v>690</v>
      </c>
      <c r="M27" s="845" t="s">
        <v>690</v>
      </c>
      <c r="N27" s="845" t="s">
        <v>690</v>
      </c>
      <c r="O27" s="845" t="s">
        <v>690</v>
      </c>
      <c r="P27" s="845" t="s">
        <v>690</v>
      </c>
      <c r="Q27" s="842">
        <v>17</v>
      </c>
      <c r="R27" s="845" t="s">
        <v>690</v>
      </c>
      <c r="S27" s="842">
        <v>28</v>
      </c>
      <c r="T27" s="845" t="s">
        <v>690</v>
      </c>
      <c r="U27" s="845" t="s">
        <v>690</v>
      </c>
      <c r="V27" s="846" t="s">
        <v>690</v>
      </c>
    </row>
    <row r="28" spans="1:22" ht="13.5" customHeight="1">
      <c r="A28" s="820"/>
      <c r="B28" s="844" t="s">
        <v>19</v>
      </c>
      <c r="C28" s="845" t="s">
        <v>690</v>
      </c>
      <c r="D28" s="845" t="s">
        <v>690</v>
      </c>
      <c r="E28" s="845">
        <v>2</v>
      </c>
      <c r="F28" s="845" t="s">
        <v>690</v>
      </c>
      <c r="G28" s="845">
        <v>2</v>
      </c>
      <c r="H28" s="845" t="s">
        <v>690</v>
      </c>
      <c r="I28" s="842">
        <f>3-1</f>
        <v>2</v>
      </c>
      <c r="J28" s="845">
        <v>1</v>
      </c>
      <c r="K28" s="845">
        <v>3</v>
      </c>
      <c r="L28" s="845" t="s">
        <v>690</v>
      </c>
      <c r="M28" s="845" t="s">
        <v>690</v>
      </c>
      <c r="N28" s="845" t="s">
        <v>690</v>
      </c>
      <c r="O28" s="845" t="s">
        <v>690</v>
      </c>
      <c r="P28" s="845" t="s">
        <v>690</v>
      </c>
      <c r="Q28" s="842">
        <v>18</v>
      </c>
      <c r="R28" s="845" t="s">
        <v>690</v>
      </c>
      <c r="S28" s="842">
        <v>19</v>
      </c>
      <c r="T28" s="845" t="s">
        <v>690</v>
      </c>
      <c r="U28" s="845" t="s">
        <v>690</v>
      </c>
      <c r="V28" s="846" t="s">
        <v>690</v>
      </c>
    </row>
    <row r="29" spans="1:22" ht="13.5" customHeight="1">
      <c r="A29" s="820"/>
      <c r="B29" s="844" t="s">
        <v>20</v>
      </c>
      <c r="C29" s="845" t="s">
        <v>690</v>
      </c>
      <c r="D29" s="845" t="s">
        <v>690</v>
      </c>
      <c r="E29" s="845">
        <v>2</v>
      </c>
      <c r="F29" s="845" t="s">
        <v>690</v>
      </c>
      <c r="G29" s="845">
        <v>2</v>
      </c>
      <c r="H29" s="845" t="s">
        <v>690</v>
      </c>
      <c r="I29" s="845" t="s">
        <v>690</v>
      </c>
      <c r="J29" s="845" t="s">
        <v>690</v>
      </c>
      <c r="K29" s="845">
        <v>3</v>
      </c>
      <c r="L29" s="845" t="s">
        <v>690</v>
      </c>
      <c r="M29" s="845" t="s">
        <v>690</v>
      </c>
      <c r="N29" s="845" t="s">
        <v>690</v>
      </c>
      <c r="O29" s="845" t="s">
        <v>690</v>
      </c>
      <c r="P29" s="845" t="s">
        <v>690</v>
      </c>
      <c r="Q29" s="842">
        <v>20</v>
      </c>
      <c r="R29" s="845" t="s">
        <v>690</v>
      </c>
      <c r="S29" s="842">
        <v>22</v>
      </c>
      <c r="T29" s="845" t="s">
        <v>690</v>
      </c>
      <c r="U29" s="845" t="s">
        <v>690</v>
      </c>
      <c r="V29" s="846" t="s">
        <v>690</v>
      </c>
    </row>
    <row r="30" spans="1:22" ht="13.5" customHeight="1">
      <c r="A30" s="820"/>
      <c r="B30" s="844" t="s">
        <v>21</v>
      </c>
      <c r="C30" s="845" t="s">
        <v>690</v>
      </c>
      <c r="D30" s="845" t="s">
        <v>690</v>
      </c>
      <c r="E30" s="845">
        <v>5</v>
      </c>
      <c r="F30" s="845" t="s">
        <v>690</v>
      </c>
      <c r="G30" s="845">
        <v>1</v>
      </c>
      <c r="H30" s="845" t="s">
        <v>690</v>
      </c>
      <c r="I30" s="845" t="s">
        <v>690</v>
      </c>
      <c r="J30" s="845">
        <v>1</v>
      </c>
      <c r="K30" s="845">
        <v>1</v>
      </c>
      <c r="L30" s="845" t="s">
        <v>690</v>
      </c>
      <c r="M30" s="845" t="s">
        <v>690</v>
      </c>
      <c r="N30" s="845" t="s">
        <v>690</v>
      </c>
      <c r="O30" s="845" t="s">
        <v>690</v>
      </c>
      <c r="P30" s="845">
        <v>1</v>
      </c>
      <c r="Q30" s="842">
        <v>23</v>
      </c>
      <c r="R30" s="845" t="s">
        <v>690</v>
      </c>
      <c r="S30" s="842">
        <v>32</v>
      </c>
      <c r="T30" s="845" t="s">
        <v>690</v>
      </c>
      <c r="U30" s="845" t="s">
        <v>690</v>
      </c>
      <c r="V30" s="846" t="s">
        <v>690</v>
      </c>
    </row>
    <row r="31" spans="1:22" ht="13.5" customHeight="1">
      <c r="A31" s="820"/>
      <c r="B31" s="844" t="s">
        <v>22</v>
      </c>
      <c r="C31" s="845" t="s">
        <v>690</v>
      </c>
      <c r="D31" s="845" t="s">
        <v>690</v>
      </c>
      <c r="E31" s="845">
        <v>2</v>
      </c>
      <c r="F31" s="845" t="s">
        <v>690</v>
      </c>
      <c r="G31" s="845">
        <v>2</v>
      </c>
      <c r="H31" s="845" t="s">
        <v>690</v>
      </c>
      <c r="I31" s="845">
        <v>1</v>
      </c>
      <c r="J31" s="845" t="s">
        <v>690</v>
      </c>
      <c r="K31" s="845" t="s">
        <v>690</v>
      </c>
      <c r="L31" s="845" t="s">
        <v>690</v>
      </c>
      <c r="M31" s="845" t="s">
        <v>690</v>
      </c>
      <c r="N31" s="845" t="s">
        <v>690</v>
      </c>
      <c r="O31" s="845" t="s">
        <v>690</v>
      </c>
      <c r="P31" s="845" t="s">
        <v>690</v>
      </c>
      <c r="Q31" s="842">
        <v>11</v>
      </c>
      <c r="R31" s="842">
        <v>2</v>
      </c>
      <c r="S31" s="842">
        <v>13</v>
      </c>
      <c r="T31" s="845" t="s">
        <v>690</v>
      </c>
      <c r="U31" s="845" t="s">
        <v>690</v>
      </c>
      <c r="V31" s="846" t="s">
        <v>690</v>
      </c>
    </row>
    <row r="32" spans="1:22" ht="13.5" customHeight="1">
      <c r="A32" s="820"/>
      <c r="B32" s="847" t="s">
        <v>23</v>
      </c>
      <c r="C32" s="848" t="s">
        <v>690</v>
      </c>
      <c r="D32" s="848" t="s">
        <v>690</v>
      </c>
      <c r="E32" s="848">
        <v>2</v>
      </c>
      <c r="F32" s="848" t="s">
        <v>690</v>
      </c>
      <c r="G32" s="848">
        <v>4</v>
      </c>
      <c r="H32" s="848" t="s">
        <v>690</v>
      </c>
      <c r="I32" s="848" t="s">
        <v>690</v>
      </c>
      <c r="J32" s="848" t="s">
        <v>690</v>
      </c>
      <c r="K32" s="848">
        <v>1</v>
      </c>
      <c r="L32" s="848" t="s">
        <v>690</v>
      </c>
      <c r="M32" s="848" t="s">
        <v>690</v>
      </c>
      <c r="N32" s="848" t="s">
        <v>690</v>
      </c>
      <c r="O32" s="848" t="s">
        <v>690</v>
      </c>
      <c r="P32" s="848" t="s">
        <v>690</v>
      </c>
      <c r="Q32" s="849">
        <v>25</v>
      </c>
      <c r="R32" s="849">
        <v>1</v>
      </c>
      <c r="S32" s="849">
        <v>23</v>
      </c>
      <c r="T32" s="848" t="s">
        <v>690</v>
      </c>
      <c r="U32" s="848" t="s">
        <v>690</v>
      </c>
      <c r="V32" s="850" t="s">
        <v>690</v>
      </c>
    </row>
    <row r="33" ht="12">
      <c r="B33" s="816" t="s">
        <v>46</v>
      </c>
    </row>
    <row r="34" ht="12">
      <c r="B34" s="816" t="s">
        <v>47</v>
      </c>
    </row>
    <row r="35" ht="12">
      <c r="B35" s="816" t="s">
        <v>48</v>
      </c>
    </row>
    <row r="36" ht="12">
      <c r="B36" s="816" t="s">
        <v>49</v>
      </c>
    </row>
  </sheetData>
  <mergeCells count="12">
    <mergeCell ref="B5:B6"/>
    <mergeCell ref="D5:E6"/>
    <mergeCell ref="F5:G6"/>
    <mergeCell ref="H5:I6"/>
    <mergeCell ref="O5:O7"/>
    <mergeCell ref="S5:S6"/>
    <mergeCell ref="C4:E4"/>
    <mergeCell ref="V4:V6"/>
    <mergeCell ref="J5:K6"/>
    <mergeCell ref="L5:L7"/>
    <mergeCell ref="M5:N6"/>
    <mergeCell ref="P5:P7"/>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5" customHeight="1"/>
  <cols>
    <col min="1" max="1" width="3.375" style="17" customWidth="1"/>
    <col min="2" max="2" width="2.00390625" style="17" customWidth="1"/>
    <col min="3" max="3" width="2.25390625" style="17" customWidth="1"/>
    <col min="4" max="4" width="22.25390625" style="17" customWidth="1"/>
    <col min="5" max="7" width="9.625" style="17" customWidth="1"/>
    <col min="8" max="8" width="2.625" style="17" customWidth="1"/>
    <col min="9" max="9" width="3.125" style="17" customWidth="1"/>
    <col min="10" max="10" width="21.125" style="17" customWidth="1"/>
    <col min="11" max="13" width="9.625" style="17" customWidth="1"/>
    <col min="14" max="14" width="9.00390625" style="17" customWidth="1"/>
    <col min="15" max="15" width="17.25390625" style="17" customWidth="1"/>
    <col min="16" max="16384" width="9.00390625" style="17" customWidth="1"/>
  </cols>
  <sheetData>
    <row r="2" spans="2:10" ht="15" customHeight="1">
      <c r="B2" s="18" t="s">
        <v>92</v>
      </c>
      <c r="C2" s="18"/>
      <c r="J2" s="851"/>
    </row>
    <row r="3" spans="4:13" ht="15" customHeight="1" thickBot="1">
      <c r="D3" s="20"/>
      <c r="E3" s="20"/>
      <c r="F3" s="20"/>
      <c r="G3" s="20"/>
      <c r="M3" s="49" t="s">
        <v>51</v>
      </c>
    </row>
    <row r="4" spans="1:13" ht="23.25" customHeight="1" thickTop="1">
      <c r="A4" s="41"/>
      <c r="B4" s="1517" t="s">
        <v>52</v>
      </c>
      <c r="C4" s="1518"/>
      <c r="D4" s="1519"/>
      <c r="E4" s="23">
        <v>59</v>
      </c>
      <c r="F4" s="23">
        <v>60</v>
      </c>
      <c r="G4" s="852">
        <v>61</v>
      </c>
      <c r="H4" s="1518" t="s">
        <v>53</v>
      </c>
      <c r="I4" s="1518"/>
      <c r="J4" s="1519"/>
      <c r="K4" s="23">
        <v>59</v>
      </c>
      <c r="L4" s="23">
        <v>60</v>
      </c>
      <c r="M4" s="22">
        <v>61</v>
      </c>
    </row>
    <row r="5" spans="1:13" s="144" customFormat="1" ht="15" customHeight="1">
      <c r="A5" s="604"/>
      <c r="B5" s="1520" t="s">
        <v>699</v>
      </c>
      <c r="C5" s="1521"/>
      <c r="D5" s="1522"/>
      <c r="E5" s="853">
        <v>717627</v>
      </c>
      <c r="F5" s="853">
        <v>740964</v>
      </c>
      <c r="G5" s="854">
        <v>757210</v>
      </c>
      <c r="H5" s="603"/>
      <c r="I5" s="1392" t="s">
        <v>54</v>
      </c>
      <c r="J5" s="1513"/>
      <c r="K5" s="344">
        <v>1463</v>
      </c>
      <c r="L5" s="344">
        <v>1476</v>
      </c>
      <c r="M5" s="42">
        <v>1285</v>
      </c>
    </row>
    <row r="6" spans="1:13" s="144" customFormat="1" ht="15" customHeight="1">
      <c r="A6" s="604"/>
      <c r="B6" s="601"/>
      <c r="C6" s="603"/>
      <c r="D6" s="855"/>
      <c r="E6" s="856"/>
      <c r="F6" s="856"/>
      <c r="G6" s="854"/>
      <c r="H6" s="56"/>
      <c r="I6" s="120"/>
      <c r="J6" s="604"/>
      <c r="K6" s="856"/>
      <c r="L6" s="856"/>
      <c r="M6" s="856"/>
    </row>
    <row r="7" spans="1:13" ht="15" customHeight="1">
      <c r="A7" s="41"/>
      <c r="B7" s="857"/>
      <c r="C7" s="1392" t="s">
        <v>55</v>
      </c>
      <c r="D7" s="1513"/>
      <c r="E7" s="42">
        <v>167829</v>
      </c>
      <c r="F7" s="42">
        <v>171364</v>
      </c>
      <c r="G7" s="858">
        <v>171434</v>
      </c>
      <c r="H7" s="56"/>
      <c r="I7" s="1392" t="s">
        <v>56</v>
      </c>
      <c r="J7" s="1513"/>
      <c r="K7" s="42">
        <v>1347</v>
      </c>
      <c r="L7" s="42">
        <v>1329</v>
      </c>
      <c r="M7" s="42">
        <v>1359</v>
      </c>
    </row>
    <row r="8" spans="1:13" ht="15" customHeight="1">
      <c r="A8" s="41"/>
      <c r="B8" s="857"/>
      <c r="C8" s="56"/>
      <c r="D8" s="859" t="s">
        <v>1616</v>
      </c>
      <c r="E8" s="42">
        <v>20949</v>
      </c>
      <c r="F8" s="42">
        <v>21028</v>
      </c>
      <c r="G8" s="858">
        <v>20995</v>
      </c>
      <c r="H8" s="860"/>
      <c r="I8" s="20"/>
      <c r="J8" s="41"/>
      <c r="K8" s="42"/>
      <c r="L8" s="42"/>
      <c r="M8" s="42"/>
    </row>
    <row r="9" spans="1:13" ht="15" customHeight="1">
      <c r="A9" s="41"/>
      <c r="B9" s="860"/>
      <c r="C9" s="860"/>
      <c r="D9" s="859" t="s">
        <v>57</v>
      </c>
      <c r="E9" s="42">
        <v>20906</v>
      </c>
      <c r="F9" s="42">
        <v>21223</v>
      </c>
      <c r="G9" s="858">
        <v>21676</v>
      </c>
      <c r="H9" s="861"/>
      <c r="I9" s="1392" t="s">
        <v>58</v>
      </c>
      <c r="J9" s="1513"/>
      <c r="K9" s="42">
        <v>63942</v>
      </c>
      <c r="L9" s="42">
        <v>69186</v>
      </c>
      <c r="M9" s="42">
        <v>71182</v>
      </c>
    </row>
    <row r="10" spans="1:13" ht="15" customHeight="1">
      <c r="A10" s="41"/>
      <c r="B10" s="861"/>
      <c r="C10" s="861"/>
      <c r="D10" s="859" t="s">
        <v>59</v>
      </c>
      <c r="E10" s="42">
        <v>19605</v>
      </c>
      <c r="F10" s="42">
        <v>19137</v>
      </c>
      <c r="G10" s="858">
        <v>18860</v>
      </c>
      <c r="H10" s="861"/>
      <c r="I10" s="20"/>
      <c r="J10" s="41"/>
      <c r="K10" s="42"/>
      <c r="L10" s="42"/>
      <c r="M10" s="42"/>
    </row>
    <row r="11" spans="1:13" ht="15" customHeight="1">
      <c r="A11" s="41"/>
      <c r="B11" s="861"/>
      <c r="C11" s="861"/>
      <c r="D11" s="859" t="s">
        <v>60</v>
      </c>
      <c r="E11" s="42">
        <v>2557</v>
      </c>
      <c r="F11" s="42">
        <v>2382</v>
      </c>
      <c r="G11" s="858">
        <v>2461</v>
      </c>
      <c r="H11" s="861"/>
      <c r="I11" s="1392" t="s">
        <v>61</v>
      </c>
      <c r="J11" s="1513"/>
      <c r="K11" s="42">
        <v>177086</v>
      </c>
      <c r="L11" s="42">
        <v>175933</v>
      </c>
      <c r="M11" s="42">
        <v>176776</v>
      </c>
    </row>
    <row r="12" spans="1:13" ht="15" customHeight="1">
      <c r="A12" s="41"/>
      <c r="B12" s="861"/>
      <c r="C12" s="861"/>
      <c r="D12" s="859" t="s">
        <v>62</v>
      </c>
      <c r="E12" s="42">
        <v>3215</v>
      </c>
      <c r="F12" s="42">
        <v>4555</v>
      </c>
      <c r="G12" s="858">
        <v>4351</v>
      </c>
      <c r="H12" s="861"/>
      <c r="I12" s="20"/>
      <c r="J12" s="859" t="s">
        <v>63</v>
      </c>
      <c r="K12" s="42">
        <v>82486</v>
      </c>
      <c r="L12" s="42">
        <v>80132</v>
      </c>
      <c r="M12" s="42">
        <v>81832</v>
      </c>
    </row>
    <row r="13" spans="1:13" ht="15" customHeight="1">
      <c r="A13" s="41"/>
      <c r="B13" s="861"/>
      <c r="C13" s="861"/>
      <c r="D13" s="859" t="s">
        <v>64</v>
      </c>
      <c r="E13" s="42">
        <v>7153</v>
      </c>
      <c r="F13" s="42">
        <v>7398</v>
      </c>
      <c r="G13" s="858">
        <v>6721</v>
      </c>
      <c r="H13" s="861"/>
      <c r="I13" s="20"/>
      <c r="J13" s="859" t="s">
        <v>65</v>
      </c>
      <c r="K13" s="42">
        <v>94600</v>
      </c>
      <c r="L13" s="42">
        <v>89909</v>
      </c>
      <c r="M13" s="42">
        <v>88478</v>
      </c>
    </row>
    <row r="14" spans="1:13" ht="15" customHeight="1">
      <c r="A14" s="41"/>
      <c r="B14" s="861"/>
      <c r="C14" s="861"/>
      <c r="D14" s="859" t="s">
        <v>66</v>
      </c>
      <c r="E14" s="42">
        <v>15</v>
      </c>
      <c r="F14" s="42">
        <v>10</v>
      </c>
      <c r="G14" s="858">
        <v>30</v>
      </c>
      <c r="H14" s="861"/>
      <c r="I14" s="861"/>
      <c r="J14" s="859" t="s">
        <v>67</v>
      </c>
      <c r="K14" s="862" t="s">
        <v>68</v>
      </c>
      <c r="L14" s="42">
        <v>5890</v>
      </c>
      <c r="M14" s="42">
        <v>6463</v>
      </c>
    </row>
    <row r="15" spans="1:13" ht="15" customHeight="1">
      <c r="A15" s="41"/>
      <c r="B15" s="861"/>
      <c r="C15" s="861"/>
      <c r="D15" s="859" t="s">
        <v>69</v>
      </c>
      <c r="E15" s="42">
        <v>13210</v>
      </c>
      <c r="F15" s="42">
        <v>14548</v>
      </c>
      <c r="G15" s="858">
        <v>14766</v>
      </c>
      <c r="H15" s="861"/>
      <c r="I15" s="20"/>
      <c r="J15" s="41"/>
      <c r="K15" s="42"/>
      <c r="L15" s="42"/>
      <c r="M15" s="42"/>
    </row>
    <row r="16" spans="1:13" ht="15" customHeight="1">
      <c r="A16" s="41"/>
      <c r="B16" s="861"/>
      <c r="C16" s="861"/>
      <c r="D16" s="859" t="s">
        <v>70</v>
      </c>
      <c r="E16" s="42">
        <v>2754</v>
      </c>
      <c r="F16" s="42">
        <v>2396</v>
      </c>
      <c r="G16" s="858">
        <v>2010</v>
      </c>
      <c r="H16" s="861"/>
      <c r="I16" s="20"/>
      <c r="J16" s="41"/>
      <c r="K16" s="42"/>
      <c r="L16" s="42"/>
      <c r="M16" s="42"/>
    </row>
    <row r="17" spans="1:13" ht="15" customHeight="1">
      <c r="A17" s="41"/>
      <c r="B17" s="861"/>
      <c r="C17" s="861"/>
      <c r="D17" s="859" t="s">
        <v>71</v>
      </c>
      <c r="E17" s="42">
        <v>4474</v>
      </c>
      <c r="F17" s="42">
        <v>3909</v>
      </c>
      <c r="G17" s="858">
        <v>3367</v>
      </c>
      <c r="H17" s="861"/>
      <c r="I17" s="1392" t="s">
        <v>72</v>
      </c>
      <c r="J17" s="1513"/>
      <c r="K17" s="42">
        <v>12024</v>
      </c>
      <c r="L17" s="42">
        <v>13104</v>
      </c>
      <c r="M17" s="42">
        <v>16958</v>
      </c>
    </row>
    <row r="18" spans="1:13" ht="15" customHeight="1">
      <c r="A18" s="41"/>
      <c r="B18" s="861"/>
      <c r="C18" s="861"/>
      <c r="D18" s="859" t="s">
        <v>73</v>
      </c>
      <c r="E18" s="42">
        <v>4964</v>
      </c>
      <c r="F18" s="42">
        <v>5265</v>
      </c>
      <c r="G18" s="858">
        <v>5364</v>
      </c>
      <c r="H18" s="861"/>
      <c r="I18" s="1392" t="s">
        <v>74</v>
      </c>
      <c r="J18" s="1513"/>
      <c r="K18" s="42">
        <v>40959</v>
      </c>
      <c r="L18" s="42">
        <v>41262</v>
      </c>
      <c r="M18" s="42">
        <v>42661</v>
      </c>
    </row>
    <row r="19" spans="1:13" ht="15" customHeight="1">
      <c r="A19" s="41"/>
      <c r="B19" s="861"/>
      <c r="C19" s="861"/>
      <c r="D19" s="859" t="s">
        <v>75</v>
      </c>
      <c r="E19" s="42">
        <v>12363</v>
      </c>
      <c r="F19" s="42">
        <v>12495</v>
      </c>
      <c r="G19" s="858">
        <v>14255</v>
      </c>
      <c r="H19" s="861"/>
      <c r="I19" s="1392" t="s">
        <v>76</v>
      </c>
      <c r="J19" s="1513"/>
      <c r="K19" s="42">
        <v>10951</v>
      </c>
      <c r="L19" s="42">
        <v>12140</v>
      </c>
      <c r="M19" s="42">
        <v>12042</v>
      </c>
    </row>
    <row r="20" spans="1:13" ht="15" customHeight="1">
      <c r="A20" s="41"/>
      <c r="B20" s="861"/>
      <c r="C20" s="861"/>
      <c r="D20" s="859" t="s">
        <v>77</v>
      </c>
      <c r="E20" s="42">
        <v>38062</v>
      </c>
      <c r="F20" s="42">
        <v>39568</v>
      </c>
      <c r="G20" s="858">
        <v>38651</v>
      </c>
      <c r="H20" s="861"/>
      <c r="I20" s="1515" t="s">
        <v>78</v>
      </c>
      <c r="J20" s="1516"/>
      <c r="K20" s="42">
        <v>10818</v>
      </c>
      <c r="L20" s="42">
        <v>11556</v>
      </c>
      <c r="M20" s="42">
        <v>11024</v>
      </c>
    </row>
    <row r="21" spans="1:13" ht="15" customHeight="1">
      <c r="A21" s="41"/>
      <c r="B21" s="861"/>
      <c r="C21" s="861"/>
      <c r="D21" s="859" t="s">
        <v>79</v>
      </c>
      <c r="E21" s="42">
        <v>2587</v>
      </c>
      <c r="F21" s="42">
        <v>2406</v>
      </c>
      <c r="G21" s="858">
        <v>2472</v>
      </c>
      <c r="H21" s="861"/>
      <c r="I21" s="1392" t="s">
        <v>80</v>
      </c>
      <c r="J21" s="1513"/>
      <c r="K21" s="42">
        <v>74121</v>
      </c>
      <c r="L21" s="42">
        <v>83202</v>
      </c>
      <c r="M21" s="42">
        <v>89733</v>
      </c>
    </row>
    <row r="22" spans="1:13" ht="15" customHeight="1">
      <c r="A22" s="41"/>
      <c r="B22" s="861"/>
      <c r="C22" s="861"/>
      <c r="D22" s="859" t="s">
        <v>81</v>
      </c>
      <c r="E22" s="42">
        <v>5206</v>
      </c>
      <c r="F22" s="42">
        <v>6090</v>
      </c>
      <c r="G22" s="858">
        <v>6234</v>
      </c>
      <c r="I22" s="1392" t="s">
        <v>82</v>
      </c>
      <c r="J22" s="1513"/>
      <c r="K22" s="42">
        <v>30251</v>
      </c>
      <c r="L22" s="42">
        <v>31012</v>
      </c>
      <c r="M22" s="42">
        <v>31104</v>
      </c>
    </row>
    <row r="23" spans="1:13" ht="15" customHeight="1">
      <c r="A23" s="41"/>
      <c r="B23" s="865"/>
      <c r="C23" s="861"/>
      <c r="D23" s="859" t="s">
        <v>83</v>
      </c>
      <c r="E23" s="42">
        <v>9796</v>
      </c>
      <c r="F23" s="42">
        <v>8933</v>
      </c>
      <c r="G23" s="858">
        <v>9203</v>
      </c>
      <c r="H23" s="20"/>
      <c r="I23" s="56" t="s">
        <v>84</v>
      </c>
      <c r="J23" s="866"/>
      <c r="K23" s="42">
        <v>113395</v>
      </c>
      <c r="L23" s="42">
        <v>115881</v>
      </c>
      <c r="M23" s="42">
        <v>117898</v>
      </c>
    </row>
    <row r="24" spans="1:13" ht="15" customHeight="1">
      <c r="A24" s="20"/>
      <c r="B24" s="865"/>
      <c r="C24" s="1392" t="s">
        <v>85</v>
      </c>
      <c r="D24" s="1513"/>
      <c r="E24" s="42">
        <v>12284</v>
      </c>
      <c r="F24" s="42">
        <v>12067</v>
      </c>
      <c r="G24" s="858">
        <v>11364</v>
      </c>
      <c r="H24" s="20"/>
      <c r="I24" s="867"/>
      <c r="J24" s="868" t="s">
        <v>86</v>
      </c>
      <c r="K24" s="42"/>
      <c r="L24" s="42"/>
      <c r="M24" s="42"/>
    </row>
    <row r="25" spans="1:13" ht="15" customHeight="1">
      <c r="A25" s="20"/>
      <c r="B25" s="869"/>
      <c r="C25" s="1393" t="s">
        <v>87</v>
      </c>
      <c r="D25" s="1514"/>
      <c r="E25" s="870">
        <v>1147</v>
      </c>
      <c r="F25" s="870">
        <v>733</v>
      </c>
      <c r="G25" s="871">
        <v>748</v>
      </c>
      <c r="H25" s="872" t="s">
        <v>88</v>
      </c>
      <c r="I25" s="872"/>
      <c r="J25" s="873"/>
      <c r="K25" s="870">
        <v>0</v>
      </c>
      <c r="L25" s="870">
        <v>700</v>
      </c>
      <c r="M25" s="870">
        <v>1619</v>
      </c>
    </row>
    <row r="26" ht="15" customHeight="1">
      <c r="B26" s="17" t="s">
        <v>89</v>
      </c>
    </row>
    <row r="27" ht="15" customHeight="1">
      <c r="B27" s="17" t="s">
        <v>90</v>
      </c>
    </row>
    <row r="28" ht="15" customHeight="1">
      <c r="B28" s="17" t="s">
        <v>91</v>
      </c>
    </row>
  </sheetData>
  <mergeCells count="16">
    <mergeCell ref="B4:D4"/>
    <mergeCell ref="H4:J4"/>
    <mergeCell ref="B5:D5"/>
    <mergeCell ref="I5:J5"/>
    <mergeCell ref="C7:D7"/>
    <mergeCell ref="I7:J7"/>
    <mergeCell ref="I9:J9"/>
    <mergeCell ref="I11:J11"/>
    <mergeCell ref="I17:J17"/>
    <mergeCell ref="I18:J18"/>
    <mergeCell ref="I19:J19"/>
    <mergeCell ref="I20:J20"/>
    <mergeCell ref="I21:J21"/>
    <mergeCell ref="I22:J22"/>
    <mergeCell ref="C24:D24"/>
    <mergeCell ref="C25:D25"/>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9.00390625" defaultRowHeight="15" customHeight="1"/>
  <cols>
    <col min="1" max="1" width="3.375" style="17" customWidth="1"/>
    <col min="2" max="2" width="2.25390625" style="17" customWidth="1"/>
    <col min="3" max="3" width="2.00390625" style="17" customWidth="1"/>
    <col min="4" max="4" width="20.875" style="17" customWidth="1"/>
    <col min="5" max="7" width="7.875" style="17" customWidth="1"/>
    <col min="8" max="8" width="2.625" style="17" customWidth="1"/>
    <col min="9" max="9" width="3.125" style="17" customWidth="1"/>
    <col min="10" max="10" width="19.50390625" style="17" bestFit="1" customWidth="1"/>
    <col min="11" max="13" width="7.75390625" style="17" customWidth="1"/>
    <col min="14" max="14" width="9.00390625" style="17" customWidth="1"/>
    <col min="15" max="15" width="17.25390625" style="17" customWidth="1"/>
    <col min="16" max="16384" width="9.00390625" style="17" customWidth="1"/>
  </cols>
  <sheetData>
    <row r="2" spans="2:10" ht="15" customHeight="1">
      <c r="B2" s="18" t="s">
        <v>102</v>
      </c>
      <c r="C2" s="18"/>
      <c r="J2" s="851"/>
    </row>
    <row r="3" spans="4:13" ht="15" customHeight="1" thickBot="1">
      <c r="D3" s="20"/>
      <c r="E3" s="20"/>
      <c r="F3" s="20"/>
      <c r="G3" s="20"/>
      <c r="M3" s="49" t="s">
        <v>93</v>
      </c>
    </row>
    <row r="4" spans="1:13" ht="23.25" customHeight="1" thickTop="1">
      <c r="A4" s="41"/>
      <c r="B4" s="1517" t="s">
        <v>94</v>
      </c>
      <c r="C4" s="1518"/>
      <c r="D4" s="1519"/>
      <c r="E4" s="23">
        <v>59</v>
      </c>
      <c r="F4" s="23">
        <v>60</v>
      </c>
      <c r="G4" s="852">
        <v>61</v>
      </c>
      <c r="H4" s="1518" t="s">
        <v>95</v>
      </c>
      <c r="I4" s="1518"/>
      <c r="J4" s="1519"/>
      <c r="K4" s="23">
        <v>59</v>
      </c>
      <c r="L4" s="23">
        <v>60</v>
      </c>
      <c r="M4" s="22">
        <v>61</v>
      </c>
    </row>
    <row r="5" spans="1:13" s="144" customFormat="1" ht="15" customHeight="1">
      <c r="A5" s="604"/>
      <c r="B5" s="1520" t="s">
        <v>699</v>
      </c>
      <c r="C5" s="1521"/>
      <c r="D5" s="1522"/>
      <c r="E5" s="853">
        <v>416605</v>
      </c>
      <c r="F5" s="853">
        <v>424816</v>
      </c>
      <c r="G5" s="874">
        <v>466464</v>
      </c>
      <c r="H5" s="603"/>
      <c r="I5" s="1392" t="s">
        <v>54</v>
      </c>
      <c r="J5" s="1513"/>
      <c r="K5" s="344">
        <v>719</v>
      </c>
      <c r="L5" s="344">
        <v>570</v>
      </c>
      <c r="M5" s="344">
        <v>535</v>
      </c>
    </row>
    <row r="6" spans="1:13" s="144" customFormat="1" ht="15" customHeight="1">
      <c r="A6" s="604"/>
      <c r="B6" s="601"/>
      <c r="C6" s="603"/>
      <c r="D6" s="855"/>
      <c r="E6" s="856"/>
      <c r="F6" s="856"/>
      <c r="G6" s="854"/>
      <c r="H6" s="56"/>
      <c r="I6" s="120"/>
      <c r="J6" s="604"/>
      <c r="K6" s="856"/>
      <c r="L6" s="856"/>
      <c r="M6" s="856"/>
    </row>
    <row r="7" spans="1:13" ht="15" customHeight="1">
      <c r="A7" s="41"/>
      <c r="B7" s="857"/>
      <c r="C7" s="1392" t="s">
        <v>55</v>
      </c>
      <c r="D7" s="1513"/>
      <c r="E7" s="42">
        <v>95612</v>
      </c>
      <c r="F7" s="42">
        <v>94486</v>
      </c>
      <c r="G7" s="858">
        <v>106524</v>
      </c>
      <c r="H7" s="56"/>
      <c r="I7" s="1392" t="s">
        <v>56</v>
      </c>
      <c r="J7" s="1513"/>
      <c r="K7" s="42">
        <v>796</v>
      </c>
      <c r="L7" s="42">
        <v>921</v>
      </c>
      <c r="M7" s="42">
        <v>1053</v>
      </c>
    </row>
    <row r="8" spans="1:13" ht="15" customHeight="1">
      <c r="A8" s="41"/>
      <c r="B8" s="857"/>
      <c r="C8" s="56"/>
      <c r="D8" s="875" t="s">
        <v>1616</v>
      </c>
      <c r="E8" s="42">
        <v>10209</v>
      </c>
      <c r="F8" s="42">
        <v>10028</v>
      </c>
      <c r="G8" s="858">
        <v>12910</v>
      </c>
      <c r="H8" s="876"/>
      <c r="I8" s="20"/>
      <c r="J8" s="41"/>
      <c r="K8" s="42"/>
      <c r="L8" s="42"/>
      <c r="M8" s="42"/>
    </row>
    <row r="9" spans="1:13" ht="15" customHeight="1">
      <c r="A9" s="41"/>
      <c r="B9" s="876"/>
      <c r="C9" s="876"/>
      <c r="D9" s="875" t="s">
        <v>57</v>
      </c>
      <c r="E9" s="42">
        <v>14011</v>
      </c>
      <c r="F9" s="42">
        <v>13412</v>
      </c>
      <c r="G9" s="858">
        <v>16241</v>
      </c>
      <c r="H9" s="877"/>
      <c r="I9" s="1392" t="s">
        <v>58</v>
      </c>
      <c r="J9" s="1513"/>
      <c r="K9" s="42">
        <v>64348</v>
      </c>
      <c r="L9" s="42">
        <v>62167</v>
      </c>
      <c r="M9" s="42">
        <v>68935</v>
      </c>
    </row>
    <row r="10" spans="1:13" ht="15" customHeight="1">
      <c r="A10" s="41"/>
      <c r="B10" s="877"/>
      <c r="C10" s="877"/>
      <c r="D10" s="875" t="s">
        <v>59</v>
      </c>
      <c r="E10" s="42">
        <v>11440</v>
      </c>
      <c r="F10" s="42">
        <v>11082</v>
      </c>
      <c r="G10" s="858">
        <v>12207</v>
      </c>
      <c r="H10" s="877"/>
      <c r="I10" s="20"/>
      <c r="J10" s="41"/>
      <c r="K10" s="42"/>
      <c r="L10" s="42"/>
      <c r="M10" s="42"/>
    </row>
    <row r="11" spans="1:13" ht="15" customHeight="1">
      <c r="A11" s="41"/>
      <c r="B11" s="877"/>
      <c r="C11" s="877"/>
      <c r="D11" s="875" t="s">
        <v>60</v>
      </c>
      <c r="E11" s="42">
        <v>667</v>
      </c>
      <c r="F11" s="42">
        <v>542</v>
      </c>
      <c r="G11" s="858">
        <v>748</v>
      </c>
      <c r="H11" s="877"/>
      <c r="I11" s="1392" t="s">
        <v>96</v>
      </c>
      <c r="J11" s="1513"/>
      <c r="K11" s="42">
        <v>94717</v>
      </c>
      <c r="L11" s="42">
        <v>89062</v>
      </c>
      <c r="M11" s="42">
        <v>95682</v>
      </c>
    </row>
    <row r="12" spans="1:13" ht="15" customHeight="1">
      <c r="A12" s="41"/>
      <c r="B12" s="877"/>
      <c r="C12" s="877"/>
      <c r="D12" s="875" t="s">
        <v>62</v>
      </c>
      <c r="E12" s="42">
        <v>2216</v>
      </c>
      <c r="F12" s="42">
        <v>2389</v>
      </c>
      <c r="G12" s="858">
        <v>2652</v>
      </c>
      <c r="H12" s="877"/>
      <c r="I12" s="20"/>
      <c r="J12" s="875" t="s">
        <v>63</v>
      </c>
      <c r="K12" s="42">
        <v>31526</v>
      </c>
      <c r="L12" s="42">
        <v>30426</v>
      </c>
      <c r="M12" s="42">
        <v>32749</v>
      </c>
    </row>
    <row r="13" spans="1:13" ht="15" customHeight="1">
      <c r="A13" s="41"/>
      <c r="B13" s="877"/>
      <c r="C13" s="877"/>
      <c r="D13" s="875" t="s">
        <v>64</v>
      </c>
      <c r="E13" s="42">
        <v>4426</v>
      </c>
      <c r="F13" s="42">
        <v>4063</v>
      </c>
      <c r="G13" s="858">
        <v>4352</v>
      </c>
      <c r="H13" s="877"/>
      <c r="I13" s="20"/>
      <c r="J13" s="875" t="s">
        <v>65</v>
      </c>
      <c r="K13" s="42">
        <v>63191</v>
      </c>
      <c r="L13" s="42">
        <v>51599</v>
      </c>
      <c r="M13" s="42">
        <v>55066</v>
      </c>
    </row>
    <row r="14" spans="1:13" ht="15" customHeight="1">
      <c r="A14" s="41"/>
      <c r="B14" s="877"/>
      <c r="C14" s="877"/>
      <c r="D14" s="875" t="s">
        <v>66</v>
      </c>
      <c r="E14" s="42">
        <v>163</v>
      </c>
      <c r="F14" s="42">
        <v>155</v>
      </c>
      <c r="G14" s="858">
        <v>171</v>
      </c>
      <c r="H14" s="877"/>
      <c r="I14" s="877"/>
      <c r="J14" s="875" t="s">
        <v>67</v>
      </c>
      <c r="K14" s="878">
        <v>-7614</v>
      </c>
      <c r="L14" s="42">
        <v>7037</v>
      </c>
      <c r="M14" s="42">
        <v>7867</v>
      </c>
    </row>
    <row r="15" spans="1:13" ht="15" customHeight="1">
      <c r="A15" s="41"/>
      <c r="B15" s="877"/>
      <c r="C15" s="877"/>
      <c r="D15" s="875" t="s">
        <v>69</v>
      </c>
      <c r="E15" s="42">
        <v>7808</v>
      </c>
      <c r="F15" s="42">
        <v>7490</v>
      </c>
      <c r="G15" s="858">
        <v>7478</v>
      </c>
      <c r="H15" s="877"/>
      <c r="I15" s="20"/>
      <c r="J15" s="41"/>
      <c r="K15" s="42"/>
      <c r="L15" s="42"/>
      <c r="M15" s="42"/>
    </row>
    <row r="16" spans="1:13" ht="15" customHeight="1">
      <c r="A16" s="41"/>
      <c r="B16" s="877"/>
      <c r="C16" s="877"/>
      <c r="D16" s="875" t="s">
        <v>97</v>
      </c>
      <c r="E16" s="42">
        <v>4016</v>
      </c>
      <c r="F16" s="42">
        <v>3025</v>
      </c>
      <c r="G16" s="858">
        <v>4458</v>
      </c>
      <c r="H16" s="877"/>
      <c r="I16" s="20"/>
      <c r="J16" s="41"/>
      <c r="K16" s="42"/>
      <c r="M16" s="42"/>
    </row>
    <row r="17" spans="1:13" ht="15" customHeight="1">
      <c r="A17" s="41"/>
      <c r="B17" s="877"/>
      <c r="C17" s="877"/>
      <c r="D17" s="875" t="s">
        <v>71</v>
      </c>
      <c r="E17" s="42">
        <v>1994</v>
      </c>
      <c r="F17" s="42">
        <v>2362</v>
      </c>
      <c r="G17" s="858">
        <v>2756</v>
      </c>
      <c r="H17" s="877"/>
      <c r="I17" s="1392" t="s">
        <v>98</v>
      </c>
      <c r="J17" s="1513"/>
      <c r="K17" s="42">
        <v>7485</v>
      </c>
      <c r="L17" s="42">
        <v>7616</v>
      </c>
      <c r="M17" s="42">
        <v>7297</v>
      </c>
    </row>
    <row r="18" spans="1:13" ht="15" customHeight="1">
      <c r="A18" s="41"/>
      <c r="B18" s="877"/>
      <c r="C18" s="877"/>
      <c r="D18" s="875" t="s">
        <v>73</v>
      </c>
      <c r="E18" s="42">
        <v>8294</v>
      </c>
      <c r="F18" s="42">
        <v>9584</v>
      </c>
      <c r="G18" s="858">
        <v>10016</v>
      </c>
      <c r="H18" s="877"/>
      <c r="I18" s="1392" t="s">
        <v>74</v>
      </c>
      <c r="J18" s="1513"/>
      <c r="K18" s="42">
        <v>9516</v>
      </c>
      <c r="L18" s="42">
        <v>9388</v>
      </c>
      <c r="M18" s="42">
        <v>9225</v>
      </c>
    </row>
    <row r="19" spans="1:13" ht="15" customHeight="1">
      <c r="A19" s="41"/>
      <c r="B19" s="877"/>
      <c r="C19" s="877"/>
      <c r="D19" s="875" t="s">
        <v>75</v>
      </c>
      <c r="E19" s="42">
        <v>6409</v>
      </c>
      <c r="F19" s="42">
        <v>6347</v>
      </c>
      <c r="G19" s="858">
        <v>7097</v>
      </c>
      <c r="H19" s="877"/>
      <c r="I19" s="1392" t="s">
        <v>76</v>
      </c>
      <c r="J19" s="1513"/>
      <c r="K19" s="42">
        <v>4765</v>
      </c>
      <c r="L19" s="42">
        <v>4384</v>
      </c>
      <c r="M19" s="42">
        <v>4757</v>
      </c>
    </row>
    <row r="20" spans="1:13" ht="15" customHeight="1">
      <c r="A20" s="41"/>
      <c r="B20" s="877"/>
      <c r="C20" s="877"/>
      <c r="D20" s="875" t="s">
        <v>77</v>
      </c>
      <c r="E20" s="42">
        <v>9064</v>
      </c>
      <c r="F20" s="42">
        <v>8583</v>
      </c>
      <c r="G20" s="858">
        <v>9269</v>
      </c>
      <c r="H20" s="877"/>
      <c r="I20" s="1515" t="s">
        <v>78</v>
      </c>
      <c r="J20" s="1516"/>
      <c r="K20" s="42">
        <v>1428</v>
      </c>
      <c r="L20" s="42">
        <v>1369</v>
      </c>
      <c r="M20" s="42">
        <v>1426</v>
      </c>
    </row>
    <row r="21" spans="1:13" ht="15" customHeight="1">
      <c r="A21" s="41"/>
      <c r="B21" s="877"/>
      <c r="C21" s="877"/>
      <c r="D21" s="875" t="s">
        <v>79</v>
      </c>
      <c r="E21" s="42">
        <v>1970</v>
      </c>
      <c r="F21" s="42">
        <v>1788</v>
      </c>
      <c r="G21" s="858">
        <v>2033</v>
      </c>
      <c r="H21" s="877"/>
      <c r="I21" s="1392" t="s">
        <v>80</v>
      </c>
      <c r="J21" s="1513"/>
      <c r="K21" s="42">
        <v>55630</v>
      </c>
      <c r="L21" s="42">
        <v>55896</v>
      </c>
      <c r="M21" s="42">
        <v>64214</v>
      </c>
    </row>
    <row r="22" spans="1:13" ht="15" customHeight="1">
      <c r="A22" s="41"/>
      <c r="B22" s="877"/>
      <c r="C22" s="877"/>
      <c r="D22" s="875" t="s">
        <v>81</v>
      </c>
      <c r="E22" s="42">
        <v>4321</v>
      </c>
      <c r="F22" s="42">
        <v>5382</v>
      </c>
      <c r="G22" s="858">
        <v>5285</v>
      </c>
      <c r="I22" s="1392" t="s">
        <v>82</v>
      </c>
      <c r="J22" s="1513"/>
      <c r="K22" s="42">
        <v>342</v>
      </c>
      <c r="L22" s="42">
        <v>576</v>
      </c>
      <c r="M22" s="42">
        <v>1052</v>
      </c>
    </row>
    <row r="23" spans="1:13" ht="15" customHeight="1">
      <c r="A23" s="41"/>
      <c r="B23" s="879"/>
      <c r="C23" s="877"/>
      <c r="D23" s="875" t="s">
        <v>83</v>
      </c>
      <c r="E23" s="42">
        <v>8604</v>
      </c>
      <c r="F23" s="42">
        <v>8254</v>
      </c>
      <c r="G23" s="858">
        <v>8851</v>
      </c>
      <c r="H23" s="20"/>
      <c r="I23" s="56" t="s">
        <v>84</v>
      </c>
      <c r="J23" s="866"/>
      <c r="K23" s="42">
        <v>75455</v>
      </c>
      <c r="L23" s="42">
        <v>94731</v>
      </c>
      <c r="M23" s="42">
        <v>102116</v>
      </c>
    </row>
    <row r="24" spans="1:13" ht="15" customHeight="1">
      <c r="A24" s="20"/>
      <c r="B24" s="879"/>
      <c r="C24" s="1392" t="s">
        <v>85</v>
      </c>
      <c r="D24" s="1513"/>
      <c r="E24" s="42">
        <v>5359</v>
      </c>
      <c r="F24" s="42">
        <v>3315</v>
      </c>
      <c r="G24" s="858">
        <v>3228</v>
      </c>
      <c r="H24" s="20"/>
      <c r="I24" s="880"/>
      <c r="J24" s="881" t="s">
        <v>99</v>
      </c>
      <c r="K24" s="42"/>
      <c r="L24" s="42"/>
      <c r="M24" s="42"/>
    </row>
    <row r="25" spans="1:13" ht="15" customHeight="1">
      <c r="A25" s="20"/>
      <c r="B25" s="882"/>
      <c r="C25" s="1393" t="s">
        <v>87</v>
      </c>
      <c r="D25" s="1514"/>
      <c r="E25" s="870">
        <v>433</v>
      </c>
      <c r="F25" s="870">
        <v>335</v>
      </c>
      <c r="G25" s="871">
        <v>420</v>
      </c>
      <c r="H25" s="883"/>
      <c r="I25" s="883"/>
      <c r="J25" s="884"/>
      <c r="K25" s="870"/>
      <c r="L25" s="870"/>
      <c r="M25" s="870"/>
    </row>
    <row r="26" ht="15" customHeight="1">
      <c r="B26" s="17" t="s">
        <v>100</v>
      </c>
    </row>
    <row r="27" ht="15" customHeight="1">
      <c r="B27" s="17" t="s">
        <v>101</v>
      </c>
    </row>
  </sheetData>
  <mergeCells count="16">
    <mergeCell ref="B4:D4"/>
    <mergeCell ref="H4:J4"/>
    <mergeCell ref="B5:D5"/>
    <mergeCell ref="I5:J5"/>
    <mergeCell ref="C7:D7"/>
    <mergeCell ref="I7:J7"/>
    <mergeCell ref="I9:J9"/>
    <mergeCell ref="I11:J11"/>
    <mergeCell ref="I17:J17"/>
    <mergeCell ref="I18:J18"/>
    <mergeCell ref="I19:J19"/>
    <mergeCell ref="I20:J20"/>
    <mergeCell ref="I21:J21"/>
    <mergeCell ref="I22:J22"/>
    <mergeCell ref="C24:D24"/>
    <mergeCell ref="C25:D25"/>
  </mergeCells>
  <printOptions/>
  <pageMargins left="0.75" right="0.75" top="1" bottom="1" header="0.512" footer="0.512"/>
  <pageSetup orientation="portrait" paperSize="9"/>
  <drawing r:id="rId1"/>
</worksheet>
</file>

<file path=xl/worksheets/sheet24.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885" customWidth="1"/>
    <col min="2" max="2" width="1.75390625" style="885" customWidth="1"/>
    <col min="3" max="3" width="20.625" style="885" customWidth="1"/>
    <col min="4" max="4" width="15.625" style="885" customWidth="1"/>
    <col min="5" max="5" width="8.625" style="885" customWidth="1"/>
    <col min="6" max="6" width="15.625" style="885" customWidth="1"/>
    <col min="7" max="7" width="8.625" style="885" customWidth="1"/>
    <col min="8" max="8" width="15.625" style="885" customWidth="1"/>
    <col min="9" max="9" width="8.625" style="885" customWidth="1"/>
    <col min="10" max="16384" width="9.00390625" style="885" customWidth="1"/>
  </cols>
  <sheetData>
    <row r="2" ht="14.25">
      <c r="B2" s="886" t="s">
        <v>141</v>
      </c>
    </row>
    <row r="3" ht="14.25">
      <c r="B3" s="886"/>
    </row>
    <row r="4" spans="2:9" ht="12.75" thickBot="1">
      <c r="B4" s="885" t="s">
        <v>103</v>
      </c>
      <c r="I4" s="887" t="s">
        <v>104</v>
      </c>
    </row>
    <row r="5" spans="2:9" s="888" customFormat="1" ht="15" customHeight="1" thickTop="1">
      <c r="B5" s="1525" t="s">
        <v>105</v>
      </c>
      <c r="C5" s="1526"/>
      <c r="D5" s="889" t="s">
        <v>137</v>
      </c>
      <c r="E5" s="890"/>
      <c r="F5" s="889">
        <v>59</v>
      </c>
      <c r="G5" s="890"/>
      <c r="H5" s="889">
        <v>60</v>
      </c>
      <c r="I5" s="890"/>
    </row>
    <row r="6" spans="2:9" s="888" customFormat="1" ht="15" customHeight="1">
      <c r="B6" s="1527"/>
      <c r="C6" s="1528"/>
      <c r="D6" s="891" t="s">
        <v>106</v>
      </c>
      <c r="E6" s="892" t="s">
        <v>107</v>
      </c>
      <c r="F6" s="892" t="s">
        <v>106</v>
      </c>
      <c r="G6" s="892" t="s">
        <v>107</v>
      </c>
      <c r="H6" s="892" t="s">
        <v>106</v>
      </c>
      <c r="I6" s="892" t="s">
        <v>107</v>
      </c>
    </row>
    <row r="7" spans="2:9" s="893" customFormat="1" ht="15" customHeight="1">
      <c r="B7" s="1523" t="s">
        <v>108</v>
      </c>
      <c r="C7" s="1524"/>
      <c r="D7" s="894">
        <f>SUM(D9:D23)</f>
        <v>402758647944</v>
      </c>
      <c r="E7" s="895">
        <f>SUM(E9:E23)</f>
        <v>99.99999999999999</v>
      </c>
      <c r="F7" s="896">
        <f>SUM(F9:F23)</f>
        <v>400441511380</v>
      </c>
      <c r="G7" s="895">
        <v>100</v>
      </c>
      <c r="H7" s="896">
        <f>SUM(H9:H23)</f>
        <v>413762804799</v>
      </c>
      <c r="I7" s="897">
        <v>100</v>
      </c>
    </row>
    <row r="8" spans="2:9" ht="9.75" customHeight="1">
      <c r="B8" s="898"/>
      <c r="C8" s="899"/>
      <c r="D8" s="900"/>
      <c r="E8" s="901"/>
      <c r="F8" s="900"/>
      <c r="G8" s="901"/>
      <c r="H8" s="900"/>
      <c r="I8" s="902"/>
    </row>
    <row r="9" spans="2:10" s="888" customFormat="1" ht="15" customHeight="1">
      <c r="B9" s="903"/>
      <c r="C9" s="904" t="s">
        <v>109</v>
      </c>
      <c r="D9" s="905">
        <v>60582183125</v>
      </c>
      <c r="E9" s="906">
        <v>15</v>
      </c>
      <c r="F9" s="905">
        <v>64039039273</v>
      </c>
      <c r="G9" s="906">
        <v>16</v>
      </c>
      <c r="H9" s="905">
        <v>68100794273</v>
      </c>
      <c r="I9" s="907">
        <v>16.4</v>
      </c>
      <c r="J9" s="908"/>
    </row>
    <row r="10" spans="2:10" s="888" customFormat="1" ht="15" customHeight="1">
      <c r="B10" s="903"/>
      <c r="C10" s="904" t="s">
        <v>138</v>
      </c>
      <c r="D10" s="905">
        <v>4012473000</v>
      </c>
      <c r="E10" s="906">
        <v>1</v>
      </c>
      <c r="F10" s="905">
        <v>3546053000</v>
      </c>
      <c r="G10" s="906">
        <v>0.9</v>
      </c>
      <c r="H10" s="905">
        <v>3742189000</v>
      </c>
      <c r="I10" s="907">
        <v>0.9</v>
      </c>
      <c r="J10" s="909"/>
    </row>
    <row r="11" spans="2:9" s="888" customFormat="1" ht="15" customHeight="1">
      <c r="B11" s="903"/>
      <c r="C11" s="904" t="s">
        <v>110</v>
      </c>
      <c r="D11" s="910">
        <v>114980580000</v>
      </c>
      <c r="E11" s="906">
        <v>28.5</v>
      </c>
      <c r="F11" s="910">
        <v>114739555000</v>
      </c>
      <c r="G11" s="906">
        <v>28.7</v>
      </c>
      <c r="H11" s="910">
        <v>135179192000</v>
      </c>
      <c r="I11" s="907">
        <v>32.7</v>
      </c>
    </row>
    <row r="12" spans="2:9" s="888" customFormat="1" ht="15" customHeight="1">
      <c r="B12" s="903"/>
      <c r="C12" s="904" t="s">
        <v>111</v>
      </c>
      <c r="D12" s="905">
        <v>252660000</v>
      </c>
      <c r="E12" s="906">
        <v>0.1</v>
      </c>
      <c r="F12" s="905">
        <v>328552000</v>
      </c>
      <c r="G12" s="906">
        <v>0.1</v>
      </c>
      <c r="H12" s="905">
        <v>350142000</v>
      </c>
      <c r="I12" s="907">
        <v>0.1</v>
      </c>
    </row>
    <row r="13" spans="2:9" s="888" customFormat="1" ht="15" customHeight="1">
      <c r="B13" s="903"/>
      <c r="C13" s="904" t="s">
        <v>112</v>
      </c>
      <c r="D13" s="905">
        <v>9270533378</v>
      </c>
      <c r="E13" s="906">
        <v>2.3</v>
      </c>
      <c r="F13" s="905">
        <v>8817227972</v>
      </c>
      <c r="G13" s="906">
        <v>2.2</v>
      </c>
      <c r="H13" s="905">
        <v>9224415186</v>
      </c>
      <c r="I13" s="907">
        <v>2.2</v>
      </c>
    </row>
    <row r="14" spans="2:9" s="888" customFormat="1" ht="15" customHeight="1">
      <c r="B14" s="903"/>
      <c r="C14" s="904"/>
      <c r="D14" s="905"/>
      <c r="E14" s="906"/>
      <c r="F14" s="905"/>
      <c r="G14" s="906"/>
      <c r="H14" s="905"/>
      <c r="I14" s="907"/>
    </row>
    <row r="15" spans="2:9" s="888" customFormat="1" ht="15" customHeight="1">
      <c r="B15" s="903"/>
      <c r="C15" s="904" t="s">
        <v>113</v>
      </c>
      <c r="D15" s="905">
        <v>5515092169</v>
      </c>
      <c r="E15" s="906">
        <v>1.4</v>
      </c>
      <c r="F15" s="905">
        <v>5951457464</v>
      </c>
      <c r="G15" s="906">
        <v>1.5</v>
      </c>
      <c r="H15" s="905">
        <v>6305429139</v>
      </c>
      <c r="I15" s="907">
        <v>1.5</v>
      </c>
    </row>
    <row r="16" spans="2:9" s="888" customFormat="1" ht="15" customHeight="1">
      <c r="B16" s="903"/>
      <c r="C16" s="904" t="s">
        <v>114</v>
      </c>
      <c r="D16" s="905">
        <v>119649555639</v>
      </c>
      <c r="E16" s="906">
        <v>29.7</v>
      </c>
      <c r="F16" s="905">
        <v>118435218796</v>
      </c>
      <c r="G16" s="906">
        <v>29.6</v>
      </c>
      <c r="H16" s="905">
        <v>116859171235</v>
      </c>
      <c r="I16" s="907">
        <v>28.4</v>
      </c>
    </row>
    <row r="17" spans="2:9" s="888" customFormat="1" ht="15" customHeight="1">
      <c r="B17" s="903"/>
      <c r="C17" s="904" t="s">
        <v>115</v>
      </c>
      <c r="D17" s="905">
        <v>3252314629</v>
      </c>
      <c r="E17" s="906">
        <v>0.8</v>
      </c>
      <c r="F17" s="905">
        <v>2074505234</v>
      </c>
      <c r="G17" s="906">
        <v>0.5</v>
      </c>
      <c r="H17" s="905">
        <v>2613416199</v>
      </c>
      <c r="I17" s="907">
        <v>0.4</v>
      </c>
    </row>
    <row r="18" spans="2:9" s="888" customFormat="1" ht="15" customHeight="1">
      <c r="B18" s="903"/>
      <c r="C18" s="904" t="s">
        <v>116</v>
      </c>
      <c r="D18" s="905">
        <v>73030000</v>
      </c>
      <c r="E18" s="906">
        <v>0</v>
      </c>
      <c r="F18" s="905">
        <v>61470000</v>
      </c>
      <c r="G18" s="906">
        <v>0</v>
      </c>
      <c r="H18" s="905">
        <v>141080000</v>
      </c>
      <c r="I18" s="907">
        <v>0</v>
      </c>
    </row>
    <row r="19" spans="2:9" s="888" customFormat="1" ht="15" customHeight="1">
      <c r="B19" s="903"/>
      <c r="C19" s="904"/>
      <c r="D19" s="905"/>
      <c r="E19" s="906"/>
      <c r="F19" s="905"/>
      <c r="G19" s="906"/>
      <c r="H19" s="905"/>
      <c r="I19" s="907"/>
    </row>
    <row r="20" spans="2:9" s="888" customFormat="1" ht="15" customHeight="1">
      <c r="B20" s="903"/>
      <c r="C20" s="904" t="s">
        <v>117</v>
      </c>
      <c r="D20" s="905">
        <v>3907769000</v>
      </c>
      <c r="E20" s="906">
        <v>1</v>
      </c>
      <c r="F20" s="905">
        <v>3922543000</v>
      </c>
      <c r="G20" s="906">
        <v>1</v>
      </c>
      <c r="H20" s="905">
        <v>4719403000</v>
      </c>
      <c r="I20" s="907">
        <v>1.1</v>
      </c>
    </row>
    <row r="21" spans="2:9" s="888" customFormat="1" ht="15" customHeight="1">
      <c r="B21" s="903"/>
      <c r="C21" s="904" t="s">
        <v>118</v>
      </c>
      <c r="D21" s="905">
        <v>1203831350</v>
      </c>
      <c r="E21" s="906">
        <v>0.3</v>
      </c>
      <c r="F21" s="905">
        <v>766669613</v>
      </c>
      <c r="G21" s="906">
        <v>0.2</v>
      </c>
      <c r="H21" s="905">
        <v>837575170</v>
      </c>
      <c r="I21" s="907">
        <v>0.2</v>
      </c>
    </row>
    <row r="22" spans="2:9" s="888" customFormat="1" ht="15" customHeight="1">
      <c r="B22" s="903"/>
      <c r="C22" s="904" t="s">
        <v>119</v>
      </c>
      <c r="D22" s="905">
        <v>35427625654</v>
      </c>
      <c r="E22" s="906">
        <v>8.8</v>
      </c>
      <c r="F22" s="905">
        <v>37568220028</v>
      </c>
      <c r="G22" s="906">
        <v>9.4</v>
      </c>
      <c r="H22" s="905">
        <v>35673497597</v>
      </c>
      <c r="I22" s="907">
        <v>8.6</v>
      </c>
    </row>
    <row r="23" spans="2:9" s="888" customFormat="1" ht="15" customHeight="1">
      <c r="B23" s="903"/>
      <c r="C23" s="904" t="s">
        <v>120</v>
      </c>
      <c r="D23" s="905">
        <v>44631000000</v>
      </c>
      <c r="E23" s="906">
        <v>11.1</v>
      </c>
      <c r="F23" s="905">
        <v>40191000000</v>
      </c>
      <c r="G23" s="906">
        <v>10</v>
      </c>
      <c r="H23" s="905">
        <v>30016500000</v>
      </c>
      <c r="I23" s="907">
        <v>7.3</v>
      </c>
    </row>
    <row r="24" spans="2:9" ht="9.75" customHeight="1">
      <c r="B24" s="898"/>
      <c r="C24" s="899"/>
      <c r="D24" s="900"/>
      <c r="E24" s="901"/>
      <c r="F24" s="900"/>
      <c r="G24" s="901"/>
      <c r="H24" s="900"/>
      <c r="I24" s="902"/>
    </row>
    <row r="25" spans="2:9" s="893" customFormat="1" ht="15" customHeight="1">
      <c r="B25" s="1523" t="s">
        <v>121</v>
      </c>
      <c r="C25" s="1524"/>
      <c r="D25" s="894">
        <f>SUM(D27:D41)</f>
        <v>401991978331</v>
      </c>
      <c r="E25" s="911">
        <f>SUM(E27:E41)</f>
        <v>100.00000000000001</v>
      </c>
      <c r="F25" s="894">
        <f>SUM(F27:F41)</f>
        <v>399603936210</v>
      </c>
      <c r="G25" s="911">
        <f>SUM(G27:G41)</f>
        <v>100.00000000000001</v>
      </c>
      <c r="H25" s="894">
        <v>412971104010</v>
      </c>
      <c r="I25" s="897">
        <f>SUM(I27:I41)</f>
        <v>99.99999999999999</v>
      </c>
    </row>
    <row r="26" spans="2:9" ht="9.75" customHeight="1">
      <c r="B26" s="898"/>
      <c r="C26" s="899"/>
      <c r="D26" s="900"/>
      <c r="E26" s="901"/>
      <c r="F26" s="900"/>
      <c r="G26" s="901"/>
      <c r="H26" s="900"/>
      <c r="I26" s="902"/>
    </row>
    <row r="27" spans="2:9" s="888" customFormat="1" ht="15" customHeight="1">
      <c r="B27" s="903"/>
      <c r="C27" s="904" t="s">
        <v>122</v>
      </c>
      <c r="D27" s="905">
        <v>848086072</v>
      </c>
      <c r="E27" s="906">
        <v>0.2</v>
      </c>
      <c r="F27" s="905">
        <v>896589848</v>
      </c>
      <c r="G27" s="906">
        <v>0.2</v>
      </c>
      <c r="H27" s="905">
        <v>916493944</v>
      </c>
      <c r="I27" s="907">
        <v>0.2</v>
      </c>
    </row>
    <row r="28" spans="2:9" s="888" customFormat="1" ht="15" customHeight="1">
      <c r="B28" s="903"/>
      <c r="C28" s="904" t="s">
        <v>123</v>
      </c>
      <c r="D28" s="905">
        <v>27821647782</v>
      </c>
      <c r="E28" s="906">
        <v>6.9</v>
      </c>
      <c r="F28" s="905">
        <v>21810136952</v>
      </c>
      <c r="G28" s="906">
        <v>5.5</v>
      </c>
      <c r="H28" s="905">
        <v>24083215645</v>
      </c>
      <c r="I28" s="907">
        <v>5.8</v>
      </c>
    </row>
    <row r="29" spans="2:9" s="888" customFormat="1" ht="15" customHeight="1">
      <c r="B29" s="903"/>
      <c r="C29" s="904" t="s">
        <v>124</v>
      </c>
      <c r="D29" s="905">
        <v>16817056551</v>
      </c>
      <c r="E29" s="906">
        <v>4.2</v>
      </c>
      <c r="F29" s="905">
        <v>17791247825</v>
      </c>
      <c r="G29" s="906">
        <v>4.5</v>
      </c>
      <c r="H29" s="905">
        <v>17941624188</v>
      </c>
      <c r="I29" s="907">
        <v>4.3</v>
      </c>
    </row>
    <row r="30" spans="2:9" s="888" customFormat="1" ht="15" customHeight="1">
      <c r="B30" s="903"/>
      <c r="C30" s="904" t="s">
        <v>125</v>
      </c>
      <c r="D30" s="905">
        <v>9795075958</v>
      </c>
      <c r="E30" s="906">
        <v>2.4</v>
      </c>
      <c r="F30" s="905">
        <v>9636621706</v>
      </c>
      <c r="G30" s="906">
        <v>2.4</v>
      </c>
      <c r="H30" s="905">
        <v>9797637268</v>
      </c>
      <c r="I30" s="907">
        <v>2.4</v>
      </c>
    </row>
    <row r="31" spans="2:9" s="888" customFormat="1" ht="15" customHeight="1">
      <c r="B31" s="903"/>
      <c r="C31" s="904" t="s">
        <v>126</v>
      </c>
      <c r="D31" s="905">
        <v>1945192950</v>
      </c>
      <c r="E31" s="906">
        <v>0.5</v>
      </c>
      <c r="F31" s="905">
        <v>2010585051</v>
      </c>
      <c r="G31" s="906">
        <v>0.5</v>
      </c>
      <c r="H31" s="905">
        <v>2115946713</v>
      </c>
      <c r="I31" s="907">
        <v>0.5</v>
      </c>
    </row>
    <row r="32" spans="2:9" s="888" customFormat="1" ht="15" customHeight="1">
      <c r="B32" s="903"/>
      <c r="C32" s="904"/>
      <c r="D32" s="905"/>
      <c r="E32" s="906"/>
      <c r="F32" s="905"/>
      <c r="G32" s="906"/>
      <c r="H32" s="905"/>
      <c r="I32" s="907"/>
    </row>
    <row r="33" spans="2:9" s="888" customFormat="1" ht="15" customHeight="1">
      <c r="B33" s="903"/>
      <c r="C33" s="904" t="s">
        <v>127</v>
      </c>
      <c r="D33" s="905">
        <v>68142897982</v>
      </c>
      <c r="E33" s="906">
        <v>17</v>
      </c>
      <c r="F33" s="905">
        <v>69861650698</v>
      </c>
      <c r="G33" s="906">
        <v>17.5</v>
      </c>
      <c r="H33" s="905">
        <v>67451108294</v>
      </c>
      <c r="I33" s="907">
        <v>16.3</v>
      </c>
    </row>
    <row r="34" spans="2:9" s="888" customFormat="1" ht="15" customHeight="1">
      <c r="B34" s="903"/>
      <c r="C34" s="904" t="s">
        <v>128</v>
      </c>
      <c r="D34" s="905">
        <v>21238077320</v>
      </c>
      <c r="E34" s="906">
        <v>5.3</v>
      </c>
      <c r="F34" s="905">
        <v>20210115740</v>
      </c>
      <c r="G34" s="906">
        <v>5.1</v>
      </c>
      <c r="H34" s="905">
        <v>20109585375</v>
      </c>
      <c r="I34" s="907">
        <v>4.9</v>
      </c>
    </row>
    <row r="35" spans="2:9" s="888" customFormat="1" ht="15" customHeight="1">
      <c r="B35" s="903"/>
      <c r="C35" s="904" t="s">
        <v>129</v>
      </c>
      <c r="D35" s="905">
        <v>87382316844</v>
      </c>
      <c r="E35" s="906">
        <v>21.7</v>
      </c>
      <c r="F35" s="905">
        <v>84818031058</v>
      </c>
      <c r="G35" s="906">
        <v>21.2</v>
      </c>
      <c r="H35" s="905">
        <v>90688211124</v>
      </c>
      <c r="I35" s="907">
        <v>22</v>
      </c>
    </row>
    <row r="36" spans="2:9" s="888" customFormat="1" ht="15" customHeight="1">
      <c r="B36" s="903"/>
      <c r="C36" s="904" t="s">
        <v>130</v>
      </c>
      <c r="D36" s="905">
        <v>16802066285</v>
      </c>
      <c r="E36" s="906">
        <v>4.2</v>
      </c>
      <c r="F36" s="905">
        <v>17670913126</v>
      </c>
      <c r="G36" s="906">
        <v>4.4</v>
      </c>
      <c r="H36" s="905">
        <v>17544136383</v>
      </c>
      <c r="I36" s="907">
        <v>4.3</v>
      </c>
    </row>
    <row r="37" spans="2:9" s="888" customFormat="1" ht="15" customHeight="1">
      <c r="B37" s="903"/>
      <c r="C37" s="904" t="s">
        <v>131</v>
      </c>
      <c r="D37" s="905">
        <v>96094841257</v>
      </c>
      <c r="E37" s="906">
        <v>23.9</v>
      </c>
      <c r="F37" s="905">
        <v>95301658968</v>
      </c>
      <c r="G37" s="906">
        <v>23.8</v>
      </c>
      <c r="H37" s="905">
        <v>99295334835</v>
      </c>
      <c r="I37" s="907">
        <v>24</v>
      </c>
    </row>
    <row r="38" spans="2:9" s="888" customFormat="1" ht="15" customHeight="1">
      <c r="B38" s="903"/>
      <c r="C38" s="904"/>
      <c r="D38" s="905"/>
      <c r="E38" s="906"/>
      <c r="F38" s="905"/>
      <c r="G38" s="906"/>
      <c r="H38" s="905"/>
      <c r="I38" s="907"/>
    </row>
    <row r="39" spans="2:9" s="888" customFormat="1" ht="15" customHeight="1">
      <c r="B39" s="903"/>
      <c r="C39" s="904" t="s">
        <v>132</v>
      </c>
      <c r="D39" s="905">
        <v>9568659755</v>
      </c>
      <c r="E39" s="906">
        <v>2.4</v>
      </c>
      <c r="F39" s="905">
        <v>8789615544</v>
      </c>
      <c r="G39" s="906">
        <v>2.2</v>
      </c>
      <c r="H39" s="905">
        <v>7566771136</v>
      </c>
      <c r="I39" s="907">
        <v>1.8</v>
      </c>
    </row>
    <row r="40" spans="2:9" s="888" customFormat="1" ht="15" customHeight="1">
      <c r="B40" s="903"/>
      <c r="C40" s="904" t="s">
        <v>133</v>
      </c>
      <c r="D40" s="905">
        <v>36237745058</v>
      </c>
      <c r="E40" s="906">
        <v>9</v>
      </c>
      <c r="F40" s="905">
        <v>41330389727</v>
      </c>
      <c r="G40" s="906">
        <v>10.3</v>
      </c>
      <c r="H40" s="905">
        <v>45917022492</v>
      </c>
      <c r="I40" s="907">
        <v>11.1</v>
      </c>
    </row>
    <row r="41" spans="2:9" s="888" customFormat="1" ht="15" customHeight="1">
      <c r="B41" s="903"/>
      <c r="C41" s="904" t="s">
        <v>134</v>
      </c>
      <c r="D41" s="905">
        <v>9298314517</v>
      </c>
      <c r="E41" s="906">
        <v>2.3</v>
      </c>
      <c r="F41" s="905">
        <v>9476379967</v>
      </c>
      <c r="G41" s="906">
        <v>2.4</v>
      </c>
      <c r="H41" s="905">
        <v>9544016616</v>
      </c>
      <c r="I41" s="907">
        <v>2.4</v>
      </c>
    </row>
    <row r="42" spans="2:9" s="888" customFormat="1" ht="15" customHeight="1">
      <c r="B42" s="903"/>
      <c r="C42" s="904" t="s">
        <v>135</v>
      </c>
      <c r="D42" s="912" t="s">
        <v>139</v>
      </c>
      <c r="E42" s="913" t="s">
        <v>139</v>
      </c>
      <c r="F42" s="910" t="s">
        <v>139</v>
      </c>
      <c r="G42" s="913" t="s">
        <v>139</v>
      </c>
      <c r="H42" s="910" t="s">
        <v>139</v>
      </c>
      <c r="I42" s="914" t="s">
        <v>139</v>
      </c>
    </row>
    <row r="43" spans="2:9" ht="9.75" customHeight="1">
      <c r="B43" s="898"/>
      <c r="C43" s="899"/>
      <c r="D43" s="915"/>
      <c r="E43" s="901"/>
      <c r="F43" s="900"/>
      <c r="G43" s="901"/>
      <c r="H43" s="900"/>
      <c r="I43" s="902"/>
    </row>
    <row r="44" spans="2:9" s="893" customFormat="1" ht="15" customHeight="1">
      <c r="B44" s="1529" t="s">
        <v>136</v>
      </c>
      <c r="C44" s="1530"/>
      <c r="D44" s="916">
        <f>SUM(D7-D25)</f>
        <v>766669613</v>
      </c>
      <c r="E44" s="917"/>
      <c r="F44" s="918">
        <f>SUM(F7-F25)</f>
        <v>837575170</v>
      </c>
      <c r="G44" s="917"/>
      <c r="H44" s="918">
        <f>SUM(H7-H25)</f>
        <v>791700789</v>
      </c>
      <c r="I44" s="919"/>
    </row>
    <row r="45" ht="12">
      <c r="B45" s="885" t="s">
        <v>140</v>
      </c>
    </row>
  </sheetData>
  <mergeCells count="4">
    <mergeCell ref="B7:C7"/>
    <mergeCell ref="B25:C25"/>
    <mergeCell ref="B5:C6"/>
    <mergeCell ref="B44:C44"/>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AM70"/>
  <sheetViews>
    <sheetView workbookViewId="0" topLeftCell="A1">
      <selection activeCell="A1" sqref="A1"/>
    </sheetView>
  </sheetViews>
  <sheetFormatPr defaultColWidth="9.00390625" defaultRowHeight="13.5"/>
  <cols>
    <col min="1" max="1" width="2.75390625" style="726" customWidth="1"/>
    <col min="2" max="2" width="10.625" style="726" customWidth="1"/>
    <col min="3" max="3" width="11.625" style="726" customWidth="1"/>
    <col min="4" max="17" width="10.625" style="726" customWidth="1"/>
    <col min="18" max="18" width="11.625" style="726" customWidth="1"/>
    <col min="19" max="16384" width="10.625" style="726" customWidth="1"/>
  </cols>
  <sheetData>
    <row r="2" ht="14.25">
      <c r="B2" s="920" t="s">
        <v>186</v>
      </c>
    </row>
    <row r="3" spans="2:39" ht="12" thickBot="1">
      <c r="B3" s="921"/>
      <c r="C3" s="921"/>
      <c r="D3" s="921"/>
      <c r="E3" s="921"/>
      <c r="F3" s="921"/>
      <c r="G3" s="921"/>
      <c r="H3" s="921"/>
      <c r="I3" s="921"/>
      <c r="J3" s="921"/>
      <c r="K3" s="921"/>
      <c r="L3" s="921"/>
      <c r="M3" s="921"/>
      <c r="N3" s="921"/>
      <c r="O3" s="921"/>
      <c r="P3" s="921"/>
      <c r="Q3" s="922"/>
      <c r="R3" s="921"/>
      <c r="S3" s="921"/>
      <c r="T3" s="921" t="s">
        <v>165</v>
      </c>
      <c r="AM3" s="921" t="s">
        <v>165</v>
      </c>
    </row>
    <row r="4" spans="2:39" s="687" customFormat="1" ht="12.75" customHeight="1" thickTop="1">
      <c r="B4" s="1415" t="s">
        <v>733</v>
      </c>
      <c r="C4" s="695"/>
      <c r="D4" s="694"/>
      <c r="E4" s="923"/>
      <c r="F4" s="924" t="s">
        <v>166</v>
      </c>
      <c r="G4" s="925"/>
      <c r="H4" s="1531" t="s">
        <v>142</v>
      </c>
      <c r="I4" s="1532"/>
      <c r="J4" s="1532"/>
      <c r="K4" s="1532"/>
      <c r="L4" s="1532"/>
      <c r="M4" s="1532"/>
      <c r="N4" s="1532"/>
      <c r="O4" s="1532"/>
      <c r="P4" s="1532"/>
      <c r="Q4" s="1532"/>
      <c r="R4" s="1532"/>
      <c r="S4" s="1532"/>
      <c r="T4" s="1532"/>
      <c r="U4" s="1532"/>
      <c r="V4" s="1532"/>
      <c r="W4" s="1532"/>
      <c r="X4" s="1532"/>
      <c r="Y4" s="1533"/>
      <c r="Z4" s="1317" t="s">
        <v>167</v>
      </c>
      <c r="AA4" s="1534"/>
      <c r="AB4" s="1534"/>
      <c r="AC4" s="1534"/>
      <c r="AD4" s="1534"/>
      <c r="AE4" s="1534"/>
      <c r="AF4" s="1534"/>
      <c r="AG4" s="1534"/>
      <c r="AH4" s="1534"/>
      <c r="AI4" s="1534"/>
      <c r="AJ4" s="1534"/>
      <c r="AK4" s="1534"/>
      <c r="AL4" s="1534"/>
      <c r="AM4" s="1535"/>
    </row>
    <row r="5" spans="2:39" s="687" customFormat="1" ht="12.75" customHeight="1">
      <c r="B5" s="1436"/>
      <c r="C5" s="926" t="s">
        <v>143</v>
      </c>
      <c r="D5" s="701" t="s">
        <v>144</v>
      </c>
      <c r="E5" s="701" t="s">
        <v>145</v>
      </c>
      <c r="F5" s="701" t="s">
        <v>168</v>
      </c>
      <c r="G5" s="701" t="s">
        <v>169</v>
      </c>
      <c r="H5" s="927"/>
      <c r="I5" s="927"/>
      <c r="J5" s="701" t="s">
        <v>170</v>
      </c>
      <c r="K5" s="701" t="s">
        <v>146</v>
      </c>
      <c r="L5" s="701"/>
      <c r="M5" s="701" t="s">
        <v>147</v>
      </c>
      <c r="N5" s="701" t="s">
        <v>171</v>
      </c>
      <c r="O5" s="701"/>
      <c r="P5" s="701"/>
      <c r="Q5" s="927"/>
      <c r="R5" s="701" t="s">
        <v>148</v>
      </c>
      <c r="S5" s="701"/>
      <c r="T5" s="702"/>
      <c r="U5" s="1536" t="s">
        <v>172</v>
      </c>
      <c r="V5" s="1536" t="s">
        <v>117</v>
      </c>
      <c r="W5" s="1536" t="s">
        <v>118</v>
      </c>
      <c r="X5" s="1536" t="s">
        <v>119</v>
      </c>
      <c r="Y5" s="1536" t="s">
        <v>149</v>
      </c>
      <c r="Z5" s="1536" t="s">
        <v>122</v>
      </c>
      <c r="AA5" s="1536" t="s">
        <v>123</v>
      </c>
      <c r="AB5" s="1536" t="s">
        <v>124</v>
      </c>
      <c r="AC5" s="1536" t="s">
        <v>150</v>
      </c>
      <c r="AD5" s="1536" t="s">
        <v>126</v>
      </c>
      <c r="AE5" s="1537" t="s">
        <v>173</v>
      </c>
      <c r="AF5" s="1536" t="s">
        <v>128</v>
      </c>
      <c r="AG5" s="1536" t="s">
        <v>129</v>
      </c>
      <c r="AH5" s="1536" t="s">
        <v>151</v>
      </c>
      <c r="AI5" s="1536" t="s">
        <v>131</v>
      </c>
      <c r="AJ5" s="1536" t="s">
        <v>132</v>
      </c>
      <c r="AK5" s="1536" t="s">
        <v>133</v>
      </c>
      <c r="AL5" s="1536" t="s">
        <v>134</v>
      </c>
      <c r="AM5" s="1537" t="s">
        <v>174</v>
      </c>
    </row>
    <row r="6" spans="2:39" s="687" customFormat="1" ht="12.75" customHeight="1">
      <c r="B6" s="1436"/>
      <c r="C6" s="926" t="s">
        <v>152</v>
      </c>
      <c r="D6" s="701" t="s">
        <v>153</v>
      </c>
      <c r="E6" s="701" t="s">
        <v>154</v>
      </c>
      <c r="F6" s="701" t="s">
        <v>175</v>
      </c>
      <c r="G6" s="701" t="s">
        <v>176</v>
      </c>
      <c r="H6" s="701" t="s">
        <v>155</v>
      </c>
      <c r="I6" s="701" t="s">
        <v>156</v>
      </c>
      <c r="J6" s="701" t="s">
        <v>157</v>
      </c>
      <c r="K6" s="701"/>
      <c r="L6" s="701" t="s">
        <v>177</v>
      </c>
      <c r="M6" s="701" t="s">
        <v>158</v>
      </c>
      <c r="N6" s="701"/>
      <c r="O6" s="701" t="s">
        <v>178</v>
      </c>
      <c r="P6" s="701" t="s">
        <v>159</v>
      </c>
      <c r="Q6" s="701" t="s">
        <v>114</v>
      </c>
      <c r="R6" s="701" t="s">
        <v>160</v>
      </c>
      <c r="S6" s="701" t="s">
        <v>179</v>
      </c>
      <c r="T6" s="702" t="s">
        <v>180</v>
      </c>
      <c r="U6" s="1536"/>
      <c r="V6" s="1536"/>
      <c r="W6" s="1536"/>
      <c r="X6" s="1536"/>
      <c r="Y6" s="1536"/>
      <c r="Z6" s="1536"/>
      <c r="AA6" s="1536"/>
      <c r="AB6" s="1536"/>
      <c r="AC6" s="1536"/>
      <c r="AD6" s="1536"/>
      <c r="AE6" s="1537"/>
      <c r="AF6" s="1536"/>
      <c r="AG6" s="1536"/>
      <c r="AH6" s="1536"/>
      <c r="AI6" s="1536"/>
      <c r="AJ6" s="1536"/>
      <c r="AK6" s="1536"/>
      <c r="AL6" s="1536"/>
      <c r="AM6" s="1537"/>
    </row>
    <row r="7" spans="2:39" s="690" customFormat="1" ht="12.75" customHeight="1">
      <c r="B7" s="1414"/>
      <c r="C7" s="707"/>
      <c r="D7" s="706"/>
      <c r="E7" s="928" t="s">
        <v>161</v>
      </c>
      <c r="F7" s="929" t="s">
        <v>181</v>
      </c>
      <c r="G7" s="928"/>
      <c r="H7" s="706"/>
      <c r="I7" s="706"/>
      <c r="J7" s="929" t="s">
        <v>162</v>
      </c>
      <c r="K7" s="929" t="s">
        <v>163</v>
      </c>
      <c r="L7" s="929"/>
      <c r="M7" s="929" t="s">
        <v>162</v>
      </c>
      <c r="N7" s="929" t="s">
        <v>182</v>
      </c>
      <c r="O7" s="929"/>
      <c r="P7" s="930"/>
      <c r="Q7" s="706"/>
      <c r="R7" s="929" t="s">
        <v>164</v>
      </c>
      <c r="S7" s="929"/>
      <c r="T7" s="724"/>
      <c r="U7" s="1536"/>
      <c r="V7" s="1536"/>
      <c r="W7" s="1536"/>
      <c r="X7" s="1536"/>
      <c r="Y7" s="1536"/>
      <c r="Z7" s="1536"/>
      <c r="AA7" s="1536"/>
      <c r="AB7" s="1536"/>
      <c r="AC7" s="1536"/>
      <c r="AD7" s="1536"/>
      <c r="AE7" s="1537"/>
      <c r="AF7" s="1536"/>
      <c r="AG7" s="1536"/>
      <c r="AH7" s="1536"/>
      <c r="AI7" s="1536"/>
      <c r="AJ7" s="1536"/>
      <c r="AK7" s="1536"/>
      <c r="AL7" s="1536"/>
      <c r="AM7" s="1537"/>
    </row>
    <row r="8" spans="2:39" s="687" customFormat="1" ht="12.75" customHeight="1">
      <c r="B8" s="931" t="s">
        <v>183</v>
      </c>
      <c r="C8" s="932">
        <v>267794935</v>
      </c>
      <c r="D8" s="933">
        <v>261339755</v>
      </c>
      <c r="E8" s="933">
        <v>6455180</v>
      </c>
      <c r="F8" s="933">
        <v>267627</v>
      </c>
      <c r="G8" s="933">
        <v>6187553</v>
      </c>
      <c r="H8" s="933">
        <v>85225787</v>
      </c>
      <c r="I8" s="933">
        <v>3165263</v>
      </c>
      <c r="J8" s="933">
        <v>67384</v>
      </c>
      <c r="K8" s="933">
        <v>2208995</v>
      </c>
      <c r="L8" s="933">
        <v>67118678</v>
      </c>
      <c r="M8" s="933">
        <v>161422</v>
      </c>
      <c r="N8" s="933">
        <v>2724086</v>
      </c>
      <c r="O8" s="933">
        <v>4713931</v>
      </c>
      <c r="P8" s="933">
        <v>1169279</v>
      </c>
      <c r="Q8" s="934">
        <v>28713035</v>
      </c>
      <c r="R8" s="933">
        <v>42889</v>
      </c>
      <c r="S8" s="933">
        <v>17587950</v>
      </c>
      <c r="T8" s="933">
        <v>4409756</v>
      </c>
      <c r="U8" s="935">
        <v>480261</v>
      </c>
      <c r="V8" s="935">
        <v>4221143</v>
      </c>
      <c r="W8" s="935">
        <v>6979599</v>
      </c>
      <c r="X8" s="935">
        <v>10289777</v>
      </c>
      <c r="Y8" s="935">
        <v>28515700</v>
      </c>
      <c r="Z8" s="935">
        <v>4610097</v>
      </c>
      <c r="AA8" s="935">
        <v>34862212</v>
      </c>
      <c r="AB8" s="935">
        <v>34248609</v>
      </c>
      <c r="AC8" s="935">
        <v>19929608</v>
      </c>
      <c r="AD8" s="935">
        <v>2295922</v>
      </c>
      <c r="AE8" s="935">
        <v>24702757</v>
      </c>
      <c r="AF8" s="935">
        <v>9343585</v>
      </c>
      <c r="AG8" s="935">
        <v>45321097</v>
      </c>
      <c r="AH8" s="935">
        <v>10062670</v>
      </c>
      <c r="AI8" s="935">
        <v>46622104</v>
      </c>
      <c r="AJ8" s="935">
        <v>2703771</v>
      </c>
      <c r="AK8" s="935">
        <v>26444791</v>
      </c>
      <c r="AL8" s="935">
        <v>192532</v>
      </c>
      <c r="AM8" s="936" t="s">
        <v>184</v>
      </c>
    </row>
    <row r="9" spans="2:39" s="687" customFormat="1" ht="12.75" customHeight="1">
      <c r="B9" s="931"/>
      <c r="C9" s="932"/>
      <c r="D9" s="937"/>
      <c r="E9" s="937"/>
      <c r="F9" s="937"/>
      <c r="G9" s="937"/>
      <c r="H9" s="937"/>
      <c r="I9" s="937"/>
      <c r="J9" s="937"/>
      <c r="K9" s="937"/>
      <c r="L9" s="937"/>
      <c r="M9" s="937"/>
      <c r="N9" s="937"/>
      <c r="O9" s="937"/>
      <c r="P9" s="937"/>
      <c r="Q9" s="690"/>
      <c r="R9" s="937"/>
      <c r="S9" s="937"/>
      <c r="T9" s="937"/>
      <c r="U9" s="938"/>
      <c r="V9" s="938"/>
      <c r="W9" s="938"/>
      <c r="X9" s="938"/>
      <c r="Y9" s="938"/>
      <c r="Z9" s="938"/>
      <c r="AA9" s="938"/>
      <c r="AB9" s="938"/>
      <c r="AC9" s="938"/>
      <c r="AD9" s="938"/>
      <c r="AE9" s="938"/>
      <c r="AF9" s="938"/>
      <c r="AG9" s="938"/>
      <c r="AH9" s="938"/>
      <c r="AI9" s="938"/>
      <c r="AJ9" s="938"/>
      <c r="AK9" s="938"/>
      <c r="AL9" s="938"/>
      <c r="AM9" s="939"/>
    </row>
    <row r="10" spans="2:39" s="940" customFormat="1" ht="12.75" customHeight="1">
      <c r="B10" s="507">
        <v>60</v>
      </c>
      <c r="C10" s="941">
        <f aca="true" t="shared" si="0" ref="C10:AL10">SUM(C12+C14)</f>
        <v>277234488</v>
      </c>
      <c r="D10" s="942">
        <f t="shared" si="0"/>
        <v>269421551</v>
      </c>
      <c r="E10" s="942">
        <f t="shared" si="0"/>
        <v>7812937</v>
      </c>
      <c r="F10" s="942">
        <f t="shared" si="0"/>
        <v>185544</v>
      </c>
      <c r="G10" s="942">
        <f t="shared" si="0"/>
        <v>7627393</v>
      </c>
      <c r="H10" s="942">
        <f t="shared" si="0"/>
        <v>93160988</v>
      </c>
      <c r="I10" s="942">
        <f t="shared" si="0"/>
        <v>3161464</v>
      </c>
      <c r="J10" s="942">
        <f t="shared" si="0"/>
        <v>77018</v>
      </c>
      <c r="K10" s="942">
        <f t="shared" si="0"/>
        <v>2266999</v>
      </c>
      <c r="L10" s="942">
        <f t="shared" si="0"/>
        <v>71857142</v>
      </c>
      <c r="M10" s="942">
        <f t="shared" si="0"/>
        <v>170146</v>
      </c>
      <c r="N10" s="942">
        <f t="shared" si="0"/>
        <v>2515587</v>
      </c>
      <c r="O10" s="942">
        <f t="shared" si="0"/>
        <v>4982702</v>
      </c>
      <c r="P10" s="942">
        <f t="shared" si="0"/>
        <v>1160787</v>
      </c>
      <c r="Q10" s="942">
        <f t="shared" si="0"/>
        <v>27859276</v>
      </c>
      <c r="R10" s="942">
        <f t="shared" si="0"/>
        <v>42889</v>
      </c>
      <c r="S10" s="942">
        <f t="shared" si="0"/>
        <v>17362037</v>
      </c>
      <c r="T10" s="942">
        <f t="shared" si="0"/>
        <v>3232291</v>
      </c>
      <c r="U10" s="943">
        <f t="shared" si="0"/>
        <v>442632</v>
      </c>
      <c r="V10" s="943">
        <f t="shared" si="0"/>
        <v>4646016</v>
      </c>
      <c r="W10" s="943">
        <f t="shared" si="0"/>
        <v>5800080</v>
      </c>
      <c r="X10" s="943">
        <f t="shared" si="0"/>
        <v>11505634</v>
      </c>
      <c r="Y10" s="943">
        <f t="shared" si="0"/>
        <v>26990800</v>
      </c>
      <c r="Z10" s="942">
        <f t="shared" si="0"/>
        <v>4742379</v>
      </c>
      <c r="AA10" s="942">
        <f t="shared" si="0"/>
        <v>35874691</v>
      </c>
      <c r="AB10" s="942">
        <f t="shared" si="0"/>
        <v>35017781</v>
      </c>
      <c r="AC10" s="942">
        <f t="shared" si="0"/>
        <v>18978982</v>
      </c>
      <c r="AD10" s="943">
        <f t="shared" si="0"/>
        <v>1382263</v>
      </c>
      <c r="AE10" s="943">
        <f t="shared" si="0"/>
        <v>24532811</v>
      </c>
      <c r="AF10" s="943">
        <f t="shared" si="0"/>
        <v>9942483</v>
      </c>
      <c r="AG10" s="943">
        <f t="shared" si="0"/>
        <v>46216389</v>
      </c>
      <c r="AH10" s="943">
        <f t="shared" si="0"/>
        <v>10197235</v>
      </c>
      <c r="AI10" s="942">
        <f t="shared" si="0"/>
        <v>51141075</v>
      </c>
      <c r="AJ10" s="943">
        <f t="shared" si="0"/>
        <v>1962618</v>
      </c>
      <c r="AK10" s="943">
        <f t="shared" si="0"/>
        <v>29038786</v>
      </c>
      <c r="AL10" s="943">
        <f t="shared" si="0"/>
        <v>394058</v>
      </c>
      <c r="AM10" s="944" t="s">
        <v>184</v>
      </c>
    </row>
    <row r="11" spans="2:39" s="687" customFormat="1" ht="12.75" customHeight="1">
      <c r="B11" s="945"/>
      <c r="C11" s="946"/>
      <c r="D11" s="947"/>
      <c r="E11" s="942"/>
      <c r="F11" s="947"/>
      <c r="G11" s="942"/>
      <c r="H11" s="947"/>
      <c r="I11" s="947"/>
      <c r="J11" s="947"/>
      <c r="K11" s="947"/>
      <c r="L11" s="947"/>
      <c r="M11" s="947"/>
      <c r="N11" s="947"/>
      <c r="O11" s="947"/>
      <c r="P11" s="947"/>
      <c r="Q11" s="948"/>
      <c r="R11" s="947"/>
      <c r="S11" s="947"/>
      <c r="T11" s="947"/>
      <c r="U11" s="938"/>
      <c r="V11" s="938"/>
      <c r="W11" s="938"/>
      <c r="X11" s="938"/>
      <c r="Y11" s="938"/>
      <c r="Z11" s="938"/>
      <c r="AA11" s="938"/>
      <c r="AB11" s="938"/>
      <c r="AC11" s="938"/>
      <c r="AD11" s="938"/>
      <c r="AE11" s="938"/>
      <c r="AF11" s="938"/>
      <c r="AG11" s="938"/>
      <c r="AH11" s="938"/>
      <c r="AI11" s="938"/>
      <c r="AJ11" s="938"/>
      <c r="AK11" s="938"/>
      <c r="AL11" s="938"/>
      <c r="AM11" s="939"/>
    </row>
    <row r="12" spans="2:39" s="940" customFormat="1" ht="12.75" customHeight="1">
      <c r="B12" s="507" t="s">
        <v>622</v>
      </c>
      <c r="C12" s="942">
        <f>SUM(C16:C30)</f>
        <v>179109134</v>
      </c>
      <c r="D12" s="942">
        <f>SUM(D16:D30)</f>
        <v>173908872</v>
      </c>
      <c r="E12" s="942">
        <f>SUM(C12-D12)</f>
        <v>5200262</v>
      </c>
      <c r="F12" s="942">
        <f>SUM(F16:F30)</f>
        <v>83175</v>
      </c>
      <c r="G12" s="942">
        <f>SUM(E12-F12)</f>
        <v>5117087</v>
      </c>
      <c r="H12" s="942">
        <f aca="true" t="shared" si="1" ref="H12:AL12">SUM(H16:H30)</f>
        <v>74032373</v>
      </c>
      <c r="I12" s="942">
        <f t="shared" si="1"/>
        <v>1890623</v>
      </c>
      <c r="J12" s="942">
        <f t="shared" si="1"/>
        <v>58482</v>
      </c>
      <c r="K12" s="942">
        <f t="shared" si="1"/>
        <v>1326008</v>
      </c>
      <c r="L12" s="942">
        <f t="shared" si="1"/>
        <v>31398802</v>
      </c>
      <c r="M12" s="942">
        <f t="shared" si="1"/>
        <v>147672</v>
      </c>
      <c r="N12" s="942">
        <f t="shared" si="1"/>
        <v>1673227</v>
      </c>
      <c r="O12" s="942">
        <f t="shared" si="1"/>
        <v>3192486</v>
      </c>
      <c r="P12" s="942">
        <f t="shared" si="1"/>
        <v>884720</v>
      </c>
      <c r="Q12" s="942">
        <f t="shared" si="1"/>
        <v>20515382</v>
      </c>
      <c r="R12" s="942">
        <f t="shared" si="1"/>
        <v>42889</v>
      </c>
      <c r="S12" s="942">
        <f t="shared" si="1"/>
        <v>9388550</v>
      </c>
      <c r="T12" s="942">
        <f t="shared" si="1"/>
        <v>1955175</v>
      </c>
      <c r="U12" s="943">
        <f t="shared" si="1"/>
        <v>207858</v>
      </c>
      <c r="V12" s="943">
        <f t="shared" si="1"/>
        <v>2802889</v>
      </c>
      <c r="W12" s="943">
        <f t="shared" si="1"/>
        <v>3731482</v>
      </c>
      <c r="X12" s="943">
        <f t="shared" si="1"/>
        <v>9115216</v>
      </c>
      <c r="Y12" s="943">
        <f t="shared" si="1"/>
        <v>16745300</v>
      </c>
      <c r="Z12" s="943">
        <f t="shared" si="1"/>
        <v>2676086</v>
      </c>
      <c r="AA12" s="943">
        <f t="shared" si="1"/>
        <v>20197004</v>
      </c>
      <c r="AB12" s="942">
        <f t="shared" si="1"/>
        <v>26645323</v>
      </c>
      <c r="AC12" s="943">
        <f t="shared" si="1"/>
        <v>13301727</v>
      </c>
      <c r="AD12" s="942">
        <f t="shared" si="1"/>
        <v>1255202</v>
      </c>
      <c r="AE12" s="942">
        <f t="shared" si="1"/>
        <v>11648549</v>
      </c>
      <c r="AF12" s="942">
        <f t="shared" si="1"/>
        <v>7362058</v>
      </c>
      <c r="AG12" s="942">
        <f t="shared" si="1"/>
        <v>33003116</v>
      </c>
      <c r="AH12" s="942">
        <f t="shared" si="1"/>
        <v>6561025</v>
      </c>
      <c r="AI12" s="942">
        <f t="shared" si="1"/>
        <v>33850396</v>
      </c>
      <c r="AJ12" s="942">
        <f t="shared" si="1"/>
        <v>634621</v>
      </c>
      <c r="AK12" s="942">
        <f t="shared" si="1"/>
        <v>16501927</v>
      </c>
      <c r="AL12" s="943">
        <f t="shared" si="1"/>
        <v>271838</v>
      </c>
      <c r="AM12" s="944" t="s">
        <v>184</v>
      </c>
    </row>
    <row r="13" spans="2:39" s="687" customFormat="1" ht="12.75" customHeight="1">
      <c r="B13" s="945"/>
      <c r="C13" s="946"/>
      <c r="D13" s="947"/>
      <c r="E13" s="942"/>
      <c r="F13" s="947"/>
      <c r="G13" s="942"/>
      <c r="H13" s="947"/>
      <c r="I13" s="947"/>
      <c r="J13" s="947"/>
      <c r="K13" s="947"/>
      <c r="L13" s="947"/>
      <c r="M13" s="947"/>
      <c r="N13" s="947"/>
      <c r="O13" s="947"/>
      <c r="P13" s="947"/>
      <c r="Q13" s="948"/>
      <c r="R13" s="947"/>
      <c r="S13" s="947"/>
      <c r="T13" s="947"/>
      <c r="U13" s="938"/>
      <c r="V13" s="938"/>
      <c r="W13" s="938"/>
      <c r="X13" s="938"/>
      <c r="Y13" s="938"/>
      <c r="Z13" s="938"/>
      <c r="AA13" s="938"/>
      <c r="AB13" s="938"/>
      <c r="AC13" s="938"/>
      <c r="AD13" s="938"/>
      <c r="AE13" s="938"/>
      <c r="AF13" s="938"/>
      <c r="AG13" s="938"/>
      <c r="AH13" s="938"/>
      <c r="AI13" s="938"/>
      <c r="AJ13" s="938"/>
      <c r="AK13" s="938"/>
      <c r="AL13" s="938"/>
      <c r="AM13" s="939"/>
    </row>
    <row r="14" spans="2:39" s="940" customFormat="1" ht="12.75" customHeight="1">
      <c r="B14" s="507" t="s">
        <v>623</v>
      </c>
      <c r="C14" s="942">
        <f>SUM(C32:C65)</f>
        <v>98125354</v>
      </c>
      <c r="D14" s="942">
        <f>SUM(D32:D65)</f>
        <v>95512679</v>
      </c>
      <c r="E14" s="942">
        <f>SUM(C14-D14)</f>
        <v>2612675</v>
      </c>
      <c r="F14" s="942">
        <f>SUM(F32:F65)</f>
        <v>102369</v>
      </c>
      <c r="G14" s="942">
        <f>SUM(E14-F14)</f>
        <v>2510306</v>
      </c>
      <c r="H14" s="942">
        <f aca="true" t="shared" si="2" ref="H14:Q14">SUM(H32:H65)</f>
        <v>19128615</v>
      </c>
      <c r="I14" s="942">
        <f t="shared" si="2"/>
        <v>1270841</v>
      </c>
      <c r="J14" s="942">
        <f t="shared" si="2"/>
        <v>18536</v>
      </c>
      <c r="K14" s="942">
        <f t="shared" si="2"/>
        <v>940991</v>
      </c>
      <c r="L14" s="942">
        <f t="shared" si="2"/>
        <v>40458340</v>
      </c>
      <c r="M14" s="942">
        <f t="shared" si="2"/>
        <v>22474</v>
      </c>
      <c r="N14" s="942">
        <f t="shared" si="2"/>
        <v>842360</v>
      </c>
      <c r="O14" s="942">
        <f t="shared" si="2"/>
        <v>1790216</v>
      </c>
      <c r="P14" s="942">
        <f t="shared" si="2"/>
        <v>276067</v>
      </c>
      <c r="Q14" s="942">
        <f t="shared" si="2"/>
        <v>7343894</v>
      </c>
      <c r="R14" s="949">
        <v>0</v>
      </c>
      <c r="S14" s="942">
        <f aca="true" t="shared" si="3" ref="S14:AL14">SUM(S32:S65)</f>
        <v>7973487</v>
      </c>
      <c r="T14" s="942">
        <f t="shared" si="3"/>
        <v>1277116</v>
      </c>
      <c r="U14" s="943">
        <f t="shared" si="3"/>
        <v>234774</v>
      </c>
      <c r="V14" s="943">
        <f t="shared" si="3"/>
        <v>1843127</v>
      </c>
      <c r="W14" s="943">
        <f t="shared" si="3"/>
        <v>2068598</v>
      </c>
      <c r="X14" s="943">
        <f t="shared" si="3"/>
        <v>2390418</v>
      </c>
      <c r="Y14" s="943">
        <f t="shared" si="3"/>
        <v>10245500</v>
      </c>
      <c r="Z14" s="943">
        <f t="shared" si="3"/>
        <v>2066293</v>
      </c>
      <c r="AA14" s="943">
        <f t="shared" si="3"/>
        <v>15677687</v>
      </c>
      <c r="AB14" s="943">
        <f t="shared" si="3"/>
        <v>8372458</v>
      </c>
      <c r="AC14" s="943">
        <f t="shared" si="3"/>
        <v>5677255</v>
      </c>
      <c r="AD14" s="943">
        <f t="shared" si="3"/>
        <v>127061</v>
      </c>
      <c r="AE14" s="943">
        <f t="shared" si="3"/>
        <v>12884262</v>
      </c>
      <c r="AF14" s="943">
        <f t="shared" si="3"/>
        <v>2580425</v>
      </c>
      <c r="AG14" s="943">
        <f t="shared" si="3"/>
        <v>13213273</v>
      </c>
      <c r="AH14" s="942">
        <f t="shared" si="3"/>
        <v>3636210</v>
      </c>
      <c r="AI14" s="943">
        <f t="shared" si="3"/>
        <v>17290679</v>
      </c>
      <c r="AJ14" s="943">
        <f t="shared" si="3"/>
        <v>1327997</v>
      </c>
      <c r="AK14" s="943">
        <f t="shared" si="3"/>
        <v>12536859</v>
      </c>
      <c r="AL14" s="943">
        <f t="shared" si="3"/>
        <v>122220</v>
      </c>
      <c r="AM14" s="944" t="s">
        <v>184</v>
      </c>
    </row>
    <row r="15" spans="2:39" s="687" customFormat="1" ht="12.75" customHeight="1">
      <c r="B15" s="931"/>
      <c r="C15" s="932"/>
      <c r="D15" s="937"/>
      <c r="E15" s="937"/>
      <c r="F15" s="937"/>
      <c r="G15" s="937"/>
      <c r="H15" s="937"/>
      <c r="I15" s="937"/>
      <c r="J15" s="937"/>
      <c r="K15" s="937"/>
      <c r="L15" s="937"/>
      <c r="M15" s="937"/>
      <c r="N15" s="937"/>
      <c r="O15" s="937"/>
      <c r="P15" s="937"/>
      <c r="Q15" s="690"/>
      <c r="R15" s="937"/>
      <c r="S15" s="937"/>
      <c r="T15" s="937"/>
      <c r="U15" s="938"/>
      <c r="V15" s="938"/>
      <c r="W15" s="938"/>
      <c r="X15" s="938"/>
      <c r="Y15" s="938"/>
      <c r="Z15" s="938"/>
      <c r="AA15" s="938"/>
      <c r="AB15" s="938"/>
      <c r="AC15" s="938"/>
      <c r="AD15" s="938"/>
      <c r="AE15" s="938"/>
      <c r="AF15" s="938"/>
      <c r="AG15" s="938"/>
      <c r="AH15" s="938"/>
      <c r="AI15" s="938"/>
      <c r="AJ15" s="938"/>
      <c r="AK15" s="938"/>
      <c r="AL15" s="938"/>
      <c r="AM15" s="939"/>
    </row>
    <row r="16" spans="2:39" s="687" customFormat="1" ht="12.75" customHeight="1">
      <c r="B16" s="931" t="s">
        <v>635</v>
      </c>
      <c r="C16" s="932">
        <v>45404616</v>
      </c>
      <c r="D16" s="937">
        <v>44245581</v>
      </c>
      <c r="E16" s="937">
        <v>1159035</v>
      </c>
      <c r="F16" s="937">
        <v>38284</v>
      </c>
      <c r="G16" s="937">
        <v>1120751</v>
      </c>
      <c r="H16" s="937">
        <v>24434274</v>
      </c>
      <c r="I16" s="937">
        <v>427487</v>
      </c>
      <c r="J16" s="937">
        <v>5715</v>
      </c>
      <c r="K16" s="937">
        <v>316192</v>
      </c>
      <c r="L16" s="937">
        <v>2960992</v>
      </c>
      <c r="M16" s="937">
        <v>46672</v>
      </c>
      <c r="N16" s="937">
        <v>239203</v>
      </c>
      <c r="O16" s="937">
        <v>840004</v>
      </c>
      <c r="P16" s="690">
        <v>225456</v>
      </c>
      <c r="Q16" s="937">
        <v>4554682</v>
      </c>
      <c r="R16" s="937" t="s">
        <v>184</v>
      </c>
      <c r="S16" s="937">
        <v>1352982</v>
      </c>
      <c r="T16" s="937">
        <v>323636</v>
      </c>
      <c r="U16" s="938">
        <v>65670</v>
      </c>
      <c r="V16" s="938">
        <v>1721463</v>
      </c>
      <c r="W16" s="938">
        <v>615489</v>
      </c>
      <c r="X16" s="938">
        <v>2528499</v>
      </c>
      <c r="Y16" s="938">
        <v>4746200</v>
      </c>
      <c r="Z16" s="938">
        <v>507498</v>
      </c>
      <c r="AA16" s="938">
        <v>4249559</v>
      </c>
      <c r="AB16" s="938">
        <v>6215338</v>
      </c>
      <c r="AC16" s="938">
        <v>2848430</v>
      </c>
      <c r="AD16" s="938">
        <v>431510</v>
      </c>
      <c r="AE16" s="938">
        <v>1663690</v>
      </c>
      <c r="AF16" s="938">
        <v>2644135</v>
      </c>
      <c r="AG16" s="938">
        <v>7844219</v>
      </c>
      <c r="AH16" s="938">
        <v>1369941</v>
      </c>
      <c r="AI16" s="938">
        <v>12669348</v>
      </c>
      <c r="AJ16" s="938">
        <v>56529</v>
      </c>
      <c r="AK16" s="938">
        <v>3745384</v>
      </c>
      <c r="AL16" s="938" t="s">
        <v>184</v>
      </c>
      <c r="AM16" s="939" t="s">
        <v>184</v>
      </c>
    </row>
    <row r="17" spans="2:39" s="687" customFormat="1" ht="12.75" customHeight="1">
      <c r="B17" s="931" t="s">
        <v>636</v>
      </c>
      <c r="C17" s="932">
        <v>18176956</v>
      </c>
      <c r="D17" s="937">
        <v>17758040</v>
      </c>
      <c r="E17" s="937">
        <v>418916</v>
      </c>
      <c r="F17" s="937">
        <v>423</v>
      </c>
      <c r="G17" s="937">
        <v>418493</v>
      </c>
      <c r="H17" s="937">
        <v>7013632</v>
      </c>
      <c r="I17" s="937">
        <v>187878</v>
      </c>
      <c r="J17" s="937" t="s">
        <v>184</v>
      </c>
      <c r="K17" s="937">
        <v>131245</v>
      </c>
      <c r="L17" s="937">
        <v>3623928</v>
      </c>
      <c r="M17" s="937">
        <v>16951</v>
      </c>
      <c r="N17" s="937">
        <v>158103</v>
      </c>
      <c r="O17" s="937">
        <v>270761</v>
      </c>
      <c r="P17" s="690">
        <v>66391</v>
      </c>
      <c r="Q17" s="937">
        <v>2134874</v>
      </c>
      <c r="R17" s="937" t="s">
        <v>184</v>
      </c>
      <c r="S17" s="937">
        <v>740018</v>
      </c>
      <c r="T17" s="937">
        <v>50875</v>
      </c>
      <c r="U17" s="938">
        <v>20700</v>
      </c>
      <c r="V17" s="938">
        <v>391341</v>
      </c>
      <c r="W17" s="938">
        <v>260487</v>
      </c>
      <c r="X17" s="938">
        <v>1187472</v>
      </c>
      <c r="Y17" s="938">
        <v>1922300</v>
      </c>
      <c r="Z17" s="938">
        <v>214134</v>
      </c>
      <c r="AA17" s="938">
        <v>2003568</v>
      </c>
      <c r="AB17" s="938">
        <v>3260542</v>
      </c>
      <c r="AC17" s="938">
        <v>1648694</v>
      </c>
      <c r="AD17" s="938">
        <v>84318</v>
      </c>
      <c r="AE17" s="938">
        <v>765044</v>
      </c>
      <c r="AF17" s="938">
        <v>1183687</v>
      </c>
      <c r="AG17" s="938">
        <v>3751591</v>
      </c>
      <c r="AH17" s="938">
        <v>623496</v>
      </c>
      <c r="AI17" s="938">
        <v>2926129</v>
      </c>
      <c r="AJ17" s="938">
        <v>6909</v>
      </c>
      <c r="AK17" s="938">
        <v>1289928</v>
      </c>
      <c r="AL17" s="938" t="s">
        <v>184</v>
      </c>
      <c r="AM17" s="939" t="s">
        <v>184</v>
      </c>
    </row>
    <row r="18" spans="2:39" s="687" customFormat="1" ht="12.75" customHeight="1">
      <c r="B18" s="931" t="s">
        <v>638</v>
      </c>
      <c r="C18" s="932">
        <v>21235193</v>
      </c>
      <c r="D18" s="937">
        <v>20837315</v>
      </c>
      <c r="E18" s="937">
        <v>397878</v>
      </c>
      <c r="F18" s="937">
        <v>0</v>
      </c>
      <c r="G18" s="937">
        <v>397878</v>
      </c>
      <c r="H18" s="937">
        <v>7873620</v>
      </c>
      <c r="I18" s="937">
        <v>197198</v>
      </c>
      <c r="J18" s="937">
        <v>12728</v>
      </c>
      <c r="K18" s="937">
        <v>145907</v>
      </c>
      <c r="L18" s="937">
        <v>3512299</v>
      </c>
      <c r="M18" s="937">
        <v>18206</v>
      </c>
      <c r="N18" s="937">
        <v>218631</v>
      </c>
      <c r="O18" s="937">
        <v>264426</v>
      </c>
      <c r="P18" s="690">
        <v>96299</v>
      </c>
      <c r="Q18" s="937">
        <v>2477662</v>
      </c>
      <c r="R18" s="937" t="s">
        <v>184</v>
      </c>
      <c r="S18" s="937">
        <v>1800692</v>
      </c>
      <c r="T18" s="937">
        <v>745869</v>
      </c>
      <c r="U18" s="938">
        <v>17569</v>
      </c>
      <c r="V18" s="938">
        <v>59539</v>
      </c>
      <c r="W18" s="938">
        <v>305772</v>
      </c>
      <c r="X18" s="938">
        <v>1424976</v>
      </c>
      <c r="Y18" s="938">
        <v>2063800</v>
      </c>
      <c r="Z18" s="938">
        <v>263039</v>
      </c>
      <c r="AA18" s="938">
        <v>2388148</v>
      </c>
      <c r="AB18" s="938">
        <v>3182963</v>
      </c>
      <c r="AC18" s="938">
        <v>2543737</v>
      </c>
      <c r="AD18" s="938">
        <v>139864</v>
      </c>
      <c r="AE18" s="938">
        <v>1592785</v>
      </c>
      <c r="AF18" s="938">
        <v>527402</v>
      </c>
      <c r="AG18" s="938">
        <v>4822612</v>
      </c>
      <c r="AH18" s="938">
        <v>690279</v>
      </c>
      <c r="AI18" s="938">
        <v>2771278</v>
      </c>
      <c r="AJ18" s="938">
        <v>44533</v>
      </c>
      <c r="AK18" s="938">
        <v>1870675</v>
      </c>
      <c r="AL18" s="938" t="s">
        <v>184</v>
      </c>
      <c r="AM18" s="939" t="s">
        <v>184</v>
      </c>
    </row>
    <row r="19" spans="2:39" s="687" customFormat="1" ht="12.75" customHeight="1">
      <c r="B19" s="931" t="s">
        <v>640</v>
      </c>
      <c r="C19" s="932">
        <v>20195423</v>
      </c>
      <c r="D19" s="937">
        <v>19189507</v>
      </c>
      <c r="E19" s="937">
        <v>1005916</v>
      </c>
      <c r="F19" s="937">
        <v>24143</v>
      </c>
      <c r="G19" s="937">
        <v>981773</v>
      </c>
      <c r="H19" s="937">
        <v>10104916</v>
      </c>
      <c r="I19" s="937">
        <v>227231</v>
      </c>
      <c r="J19" s="937">
        <v>11505</v>
      </c>
      <c r="K19" s="937">
        <v>155446</v>
      </c>
      <c r="L19" s="937">
        <v>2521842</v>
      </c>
      <c r="M19" s="937">
        <v>17388</v>
      </c>
      <c r="N19" s="937">
        <v>299657</v>
      </c>
      <c r="O19" s="937">
        <v>340412</v>
      </c>
      <c r="P19" s="690">
        <v>248494</v>
      </c>
      <c r="Q19" s="937">
        <v>2353045</v>
      </c>
      <c r="R19" s="937" t="s">
        <v>184</v>
      </c>
      <c r="S19" s="937">
        <v>591078</v>
      </c>
      <c r="T19" s="937">
        <v>75002</v>
      </c>
      <c r="U19" s="938">
        <v>16570</v>
      </c>
      <c r="V19" s="938">
        <v>172669</v>
      </c>
      <c r="W19" s="938">
        <v>864032</v>
      </c>
      <c r="X19" s="938">
        <v>942036</v>
      </c>
      <c r="Y19" s="938">
        <v>1254100</v>
      </c>
      <c r="Z19" s="938">
        <v>284345</v>
      </c>
      <c r="AA19" s="938">
        <v>2538919</v>
      </c>
      <c r="AB19" s="938">
        <v>3105256</v>
      </c>
      <c r="AC19" s="938">
        <v>1844165</v>
      </c>
      <c r="AD19" s="938">
        <v>334168</v>
      </c>
      <c r="AE19" s="938">
        <v>983875</v>
      </c>
      <c r="AF19" s="938">
        <v>686938</v>
      </c>
      <c r="AG19" s="938">
        <v>2643123</v>
      </c>
      <c r="AH19" s="938">
        <v>854822</v>
      </c>
      <c r="AI19" s="938">
        <v>3884937</v>
      </c>
      <c r="AJ19" s="938">
        <v>15449</v>
      </c>
      <c r="AK19" s="938">
        <v>1806364</v>
      </c>
      <c r="AL19" s="938">
        <v>207146</v>
      </c>
      <c r="AM19" s="939" t="s">
        <v>184</v>
      </c>
    </row>
    <row r="20" spans="2:39" s="687" customFormat="1" ht="12.75" customHeight="1">
      <c r="B20" s="931"/>
      <c r="C20" s="932"/>
      <c r="D20" s="937"/>
      <c r="E20" s="937"/>
      <c r="F20" s="937"/>
      <c r="G20" s="937"/>
      <c r="H20" s="937"/>
      <c r="I20" s="937"/>
      <c r="J20" s="937"/>
      <c r="K20" s="937"/>
      <c r="L20" s="937"/>
      <c r="M20" s="937"/>
      <c r="N20" s="937"/>
      <c r="O20" s="937"/>
      <c r="P20" s="937"/>
      <c r="Q20" s="690"/>
      <c r="R20" s="937"/>
      <c r="S20" s="937"/>
      <c r="T20" s="937"/>
      <c r="U20" s="938"/>
      <c r="V20" s="938"/>
      <c r="W20" s="938"/>
      <c r="X20" s="938"/>
      <c r="Y20" s="938"/>
      <c r="Z20" s="938"/>
      <c r="AA20" s="938"/>
      <c r="AB20" s="938"/>
      <c r="AC20" s="938"/>
      <c r="AD20" s="938"/>
      <c r="AE20" s="938"/>
      <c r="AF20" s="938"/>
      <c r="AG20" s="938"/>
      <c r="AH20" s="938"/>
      <c r="AI20" s="938"/>
      <c r="AJ20" s="938"/>
      <c r="AK20" s="938"/>
      <c r="AL20" s="938"/>
      <c r="AM20" s="939"/>
    </row>
    <row r="21" spans="2:39" s="687" customFormat="1" ht="12.75" customHeight="1">
      <c r="B21" s="931" t="s">
        <v>642</v>
      </c>
      <c r="C21" s="932">
        <v>8394777</v>
      </c>
      <c r="D21" s="937">
        <v>7988713</v>
      </c>
      <c r="E21" s="937">
        <v>406064</v>
      </c>
      <c r="F21" s="937">
        <v>0</v>
      </c>
      <c r="G21" s="937">
        <v>406064</v>
      </c>
      <c r="H21" s="937">
        <v>3174949</v>
      </c>
      <c r="I21" s="937">
        <v>76740</v>
      </c>
      <c r="J21" s="937" t="s">
        <v>184</v>
      </c>
      <c r="K21" s="937">
        <v>56769</v>
      </c>
      <c r="L21" s="937">
        <v>1909241</v>
      </c>
      <c r="M21" s="937">
        <v>7063</v>
      </c>
      <c r="N21" s="937">
        <v>90598</v>
      </c>
      <c r="O21" s="937">
        <v>155235</v>
      </c>
      <c r="P21" s="937">
        <v>34986</v>
      </c>
      <c r="Q21" s="937">
        <v>964871</v>
      </c>
      <c r="R21" s="937" t="s">
        <v>184</v>
      </c>
      <c r="S21" s="950">
        <v>841677</v>
      </c>
      <c r="T21" s="937">
        <v>54126</v>
      </c>
      <c r="U21" s="938" t="s">
        <v>184</v>
      </c>
      <c r="V21" s="938">
        <v>125</v>
      </c>
      <c r="W21" s="938">
        <v>256493</v>
      </c>
      <c r="X21" s="938">
        <v>251404</v>
      </c>
      <c r="Y21" s="938">
        <v>520500</v>
      </c>
      <c r="Z21" s="938">
        <v>167743</v>
      </c>
      <c r="AA21" s="938">
        <v>1080852</v>
      </c>
      <c r="AB21" s="938">
        <v>1416726</v>
      </c>
      <c r="AC21" s="938">
        <v>538548</v>
      </c>
      <c r="AD21" s="938">
        <v>56724</v>
      </c>
      <c r="AE21" s="938">
        <v>1058654</v>
      </c>
      <c r="AF21" s="938">
        <v>199643</v>
      </c>
      <c r="AG21" s="938">
        <v>1379282</v>
      </c>
      <c r="AH21" s="938">
        <v>325001</v>
      </c>
      <c r="AI21" s="938">
        <v>899699</v>
      </c>
      <c r="AJ21" s="938">
        <v>10367</v>
      </c>
      <c r="AK21" s="938">
        <v>791928</v>
      </c>
      <c r="AL21" s="938">
        <v>63546</v>
      </c>
      <c r="AM21" s="939" t="s">
        <v>184</v>
      </c>
    </row>
    <row r="22" spans="2:39" s="687" customFormat="1" ht="12.75" customHeight="1">
      <c r="B22" s="931" t="s">
        <v>644</v>
      </c>
      <c r="C22" s="932">
        <v>8262869</v>
      </c>
      <c r="D22" s="937">
        <v>7849559</v>
      </c>
      <c r="E22" s="937">
        <v>413310</v>
      </c>
      <c r="F22" s="937">
        <v>0</v>
      </c>
      <c r="G22" s="937">
        <v>413310</v>
      </c>
      <c r="H22" s="937">
        <v>2970656</v>
      </c>
      <c r="I22" s="937">
        <v>77558</v>
      </c>
      <c r="J22" s="937" t="s">
        <v>184</v>
      </c>
      <c r="K22" s="937">
        <v>57386</v>
      </c>
      <c r="L22" s="937">
        <v>2024963</v>
      </c>
      <c r="M22" s="937">
        <v>5309</v>
      </c>
      <c r="N22" s="937">
        <v>41172</v>
      </c>
      <c r="O22" s="937">
        <v>183872</v>
      </c>
      <c r="P22" s="937">
        <v>22906</v>
      </c>
      <c r="Q22" s="937">
        <v>819322</v>
      </c>
      <c r="R22" s="937" t="s">
        <v>184</v>
      </c>
      <c r="S22" s="950">
        <v>520320</v>
      </c>
      <c r="T22" s="937">
        <v>255682</v>
      </c>
      <c r="U22" s="938">
        <v>9104</v>
      </c>
      <c r="V22" s="938">
        <v>114495</v>
      </c>
      <c r="W22" s="938">
        <v>146482</v>
      </c>
      <c r="X22" s="938">
        <v>205742</v>
      </c>
      <c r="Y22" s="938">
        <v>807900</v>
      </c>
      <c r="Z22" s="938">
        <v>177635</v>
      </c>
      <c r="AA22" s="938">
        <v>907073</v>
      </c>
      <c r="AB22" s="938">
        <v>1119024</v>
      </c>
      <c r="AC22" s="938">
        <v>454878</v>
      </c>
      <c r="AD22" s="938">
        <v>26606</v>
      </c>
      <c r="AE22" s="938">
        <v>766144</v>
      </c>
      <c r="AF22" s="938">
        <v>154233</v>
      </c>
      <c r="AG22" s="938">
        <v>1455589</v>
      </c>
      <c r="AH22" s="938">
        <v>299789</v>
      </c>
      <c r="AI22" s="938">
        <v>1388265</v>
      </c>
      <c r="AJ22" s="938">
        <v>44932</v>
      </c>
      <c r="AK22" s="938">
        <v>1055391</v>
      </c>
      <c r="AL22" s="938" t="s">
        <v>184</v>
      </c>
      <c r="AM22" s="939" t="s">
        <v>184</v>
      </c>
    </row>
    <row r="23" spans="2:39" s="687" customFormat="1" ht="12.75" customHeight="1">
      <c r="B23" s="931" t="s">
        <v>646</v>
      </c>
      <c r="C23" s="932">
        <v>7257729</v>
      </c>
      <c r="D23" s="937">
        <v>7083953</v>
      </c>
      <c r="E23" s="937">
        <v>173776</v>
      </c>
      <c r="F23" s="937">
        <v>0</v>
      </c>
      <c r="G23" s="937">
        <v>173776</v>
      </c>
      <c r="H23" s="937">
        <v>2524034</v>
      </c>
      <c r="I23" s="937">
        <v>85305</v>
      </c>
      <c r="J23" s="937">
        <v>12601</v>
      </c>
      <c r="K23" s="937">
        <v>63159</v>
      </c>
      <c r="L23" s="937">
        <v>2069715</v>
      </c>
      <c r="M23" s="937">
        <v>6855</v>
      </c>
      <c r="N23" s="937">
        <v>22793</v>
      </c>
      <c r="O23" s="937">
        <v>178761</v>
      </c>
      <c r="P23" s="937">
        <v>26054</v>
      </c>
      <c r="Q23" s="937">
        <v>752757</v>
      </c>
      <c r="R23" s="937" t="s">
        <v>184</v>
      </c>
      <c r="S23" s="950">
        <v>396596</v>
      </c>
      <c r="T23" s="937">
        <v>22946</v>
      </c>
      <c r="U23" s="938">
        <v>4056</v>
      </c>
      <c r="V23" s="938" t="s">
        <v>184</v>
      </c>
      <c r="W23" s="938">
        <v>36287</v>
      </c>
      <c r="X23" s="938">
        <v>607610</v>
      </c>
      <c r="Y23" s="938">
        <v>448200</v>
      </c>
      <c r="Z23" s="938">
        <v>170688</v>
      </c>
      <c r="AA23" s="938">
        <v>979319</v>
      </c>
      <c r="AB23" s="938">
        <v>1348296</v>
      </c>
      <c r="AC23" s="938">
        <v>415268</v>
      </c>
      <c r="AD23" s="938">
        <v>48976</v>
      </c>
      <c r="AE23" s="938">
        <v>547617</v>
      </c>
      <c r="AF23" s="938">
        <v>437104</v>
      </c>
      <c r="AG23" s="938">
        <v>1327321</v>
      </c>
      <c r="AH23" s="938">
        <v>377641</v>
      </c>
      <c r="AI23" s="938">
        <v>794076</v>
      </c>
      <c r="AJ23" s="938">
        <v>30043</v>
      </c>
      <c r="AK23" s="938">
        <v>607604</v>
      </c>
      <c r="AL23" s="938" t="s">
        <v>184</v>
      </c>
      <c r="AM23" s="939" t="s">
        <v>184</v>
      </c>
    </row>
    <row r="24" spans="2:39" s="687" customFormat="1" ht="13.5" customHeight="1">
      <c r="B24" s="931" t="s">
        <v>647</v>
      </c>
      <c r="C24" s="932">
        <v>6440641</v>
      </c>
      <c r="D24" s="937">
        <v>6278383</v>
      </c>
      <c r="E24" s="937">
        <v>162258</v>
      </c>
      <c r="F24" s="937">
        <v>0</v>
      </c>
      <c r="G24" s="937">
        <v>162258</v>
      </c>
      <c r="H24" s="937">
        <v>1841032</v>
      </c>
      <c r="I24" s="937">
        <v>68748</v>
      </c>
      <c r="J24" s="937" t="s">
        <v>184</v>
      </c>
      <c r="K24" s="937">
        <v>50864</v>
      </c>
      <c r="L24" s="937">
        <v>2149013</v>
      </c>
      <c r="M24" s="937">
        <v>3385</v>
      </c>
      <c r="N24" s="937">
        <v>19669</v>
      </c>
      <c r="O24" s="937">
        <v>239186</v>
      </c>
      <c r="P24" s="937">
        <v>18682</v>
      </c>
      <c r="Q24" s="937">
        <v>792705</v>
      </c>
      <c r="R24" s="937">
        <v>1312</v>
      </c>
      <c r="S24" s="690">
        <v>368979</v>
      </c>
      <c r="T24" s="937">
        <v>12774</v>
      </c>
      <c r="U24" s="938">
        <v>9729</v>
      </c>
      <c r="V24" s="938">
        <v>553</v>
      </c>
      <c r="W24" s="938">
        <v>136864</v>
      </c>
      <c r="X24" s="938">
        <v>273746</v>
      </c>
      <c r="Y24" s="938">
        <v>453400</v>
      </c>
      <c r="Z24" s="938">
        <v>150016</v>
      </c>
      <c r="AA24" s="938">
        <v>1045224</v>
      </c>
      <c r="AB24" s="938">
        <v>891385</v>
      </c>
      <c r="AC24" s="938">
        <v>267541</v>
      </c>
      <c r="AD24" s="938">
        <v>16512</v>
      </c>
      <c r="AE24" s="938">
        <v>601799</v>
      </c>
      <c r="AF24" s="938">
        <v>318444</v>
      </c>
      <c r="AG24" s="938">
        <v>751049</v>
      </c>
      <c r="AH24" s="938">
        <v>270902</v>
      </c>
      <c r="AI24" s="938">
        <v>1068646</v>
      </c>
      <c r="AJ24" s="938">
        <v>90384</v>
      </c>
      <c r="AK24" s="938">
        <v>806481</v>
      </c>
      <c r="AL24" s="938" t="s">
        <v>184</v>
      </c>
      <c r="AM24" s="939" t="s">
        <v>184</v>
      </c>
    </row>
    <row r="25" spans="2:39" s="687" customFormat="1" ht="13.5" customHeight="1">
      <c r="B25" s="931"/>
      <c r="C25" s="932"/>
      <c r="D25" s="937"/>
      <c r="E25" s="937"/>
      <c r="F25" s="937"/>
      <c r="G25" s="937"/>
      <c r="H25" s="937"/>
      <c r="I25" s="937"/>
      <c r="J25" s="937"/>
      <c r="K25" s="937"/>
      <c r="L25" s="937"/>
      <c r="M25" s="937"/>
      <c r="N25" s="937"/>
      <c r="O25" s="937"/>
      <c r="P25" s="937"/>
      <c r="Q25" s="690"/>
      <c r="R25" s="937"/>
      <c r="S25" s="937"/>
      <c r="T25" s="937"/>
      <c r="U25" s="938"/>
      <c r="V25" s="938"/>
      <c r="W25" s="938"/>
      <c r="X25" s="938"/>
      <c r="Y25" s="938"/>
      <c r="Z25" s="938"/>
      <c r="AA25" s="938"/>
      <c r="AB25" s="938"/>
      <c r="AC25" s="938"/>
      <c r="AD25" s="938"/>
      <c r="AE25" s="938"/>
      <c r="AF25" s="938"/>
      <c r="AG25" s="938"/>
      <c r="AH25" s="938"/>
      <c r="AI25" s="938"/>
      <c r="AJ25" s="938"/>
      <c r="AK25" s="938"/>
      <c r="AL25" s="938"/>
      <c r="AM25" s="939"/>
    </row>
    <row r="26" spans="2:39" s="687" customFormat="1" ht="12.75" customHeight="1">
      <c r="B26" s="931" t="s">
        <v>650</v>
      </c>
      <c r="C26" s="932">
        <v>8070381</v>
      </c>
      <c r="D26" s="937">
        <v>7798341</v>
      </c>
      <c r="E26" s="937">
        <v>272040</v>
      </c>
      <c r="F26" s="937">
        <v>0</v>
      </c>
      <c r="G26" s="937">
        <v>272040</v>
      </c>
      <c r="H26" s="937">
        <v>2611441</v>
      </c>
      <c r="I26" s="937">
        <v>102948</v>
      </c>
      <c r="J26" s="937" t="s">
        <v>184</v>
      </c>
      <c r="K26" s="937">
        <v>76275</v>
      </c>
      <c r="L26" s="937">
        <v>2166546</v>
      </c>
      <c r="M26" s="937">
        <v>4305</v>
      </c>
      <c r="N26" s="937">
        <v>29748</v>
      </c>
      <c r="O26" s="937">
        <v>155277</v>
      </c>
      <c r="P26" s="937">
        <v>22096</v>
      </c>
      <c r="Q26" s="690">
        <v>1114916</v>
      </c>
      <c r="R26" s="937" t="s">
        <v>184</v>
      </c>
      <c r="S26" s="937">
        <v>391963</v>
      </c>
      <c r="T26" s="937">
        <v>13773</v>
      </c>
      <c r="U26" s="938">
        <v>19229</v>
      </c>
      <c r="V26" s="938" t="s">
        <v>184</v>
      </c>
      <c r="W26" s="938">
        <v>187707</v>
      </c>
      <c r="X26" s="938">
        <v>648857</v>
      </c>
      <c r="Y26" s="938">
        <v>525300</v>
      </c>
      <c r="Z26" s="938">
        <v>132718</v>
      </c>
      <c r="AA26" s="938">
        <v>994663</v>
      </c>
      <c r="AB26" s="938">
        <v>1194712</v>
      </c>
      <c r="AC26" s="938">
        <v>446458</v>
      </c>
      <c r="AD26" s="938">
        <v>66600</v>
      </c>
      <c r="AE26" s="938">
        <v>652270</v>
      </c>
      <c r="AF26" s="938">
        <v>451830</v>
      </c>
      <c r="AG26" s="938">
        <v>1269269</v>
      </c>
      <c r="AH26" s="938">
        <v>268861</v>
      </c>
      <c r="AI26" s="938">
        <v>1224636</v>
      </c>
      <c r="AJ26" s="938">
        <v>153791</v>
      </c>
      <c r="AK26" s="938">
        <v>941387</v>
      </c>
      <c r="AL26" s="938">
        <v>1146</v>
      </c>
      <c r="AM26" s="939" t="s">
        <v>184</v>
      </c>
    </row>
    <row r="27" spans="2:39" s="687" customFormat="1" ht="12.75" customHeight="1">
      <c r="B27" s="931" t="s">
        <v>652</v>
      </c>
      <c r="C27" s="932">
        <v>11074044</v>
      </c>
      <c r="D27" s="937">
        <v>10823899</v>
      </c>
      <c r="E27" s="937">
        <v>250145</v>
      </c>
      <c r="F27" s="937">
        <v>0</v>
      </c>
      <c r="G27" s="937">
        <v>250145</v>
      </c>
      <c r="H27" s="937">
        <v>4909143</v>
      </c>
      <c r="I27" s="937">
        <v>113273</v>
      </c>
      <c r="J27" s="937">
        <v>15933</v>
      </c>
      <c r="K27" s="937">
        <v>79797</v>
      </c>
      <c r="L27" s="937">
        <v>1576521</v>
      </c>
      <c r="M27" s="937">
        <v>8980</v>
      </c>
      <c r="N27" s="937">
        <v>41998</v>
      </c>
      <c r="O27" s="937">
        <v>158834</v>
      </c>
      <c r="P27" s="937">
        <v>34397</v>
      </c>
      <c r="Q27" s="690">
        <v>1570879</v>
      </c>
      <c r="R27" s="937" t="s">
        <v>184</v>
      </c>
      <c r="S27" s="937">
        <v>734389</v>
      </c>
      <c r="T27" s="937">
        <v>103082</v>
      </c>
      <c r="U27" s="938">
        <v>12190</v>
      </c>
      <c r="V27" s="938">
        <v>166000</v>
      </c>
      <c r="W27" s="938">
        <v>225957</v>
      </c>
      <c r="X27" s="938">
        <v>226671</v>
      </c>
      <c r="Y27" s="938">
        <v>1096000</v>
      </c>
      <c r="Z27" s="938">
        <v>175307</v>
      </c>
      <c r="AA27" s="938">
        <v>1247990</v>
      </c>
      <c r="AB27" s="938">
        <v>1295121</v>
      </c>
      <c r="AC27" s="938">
        <v>472909</v>
      </c>
      <c r="AD27" s="938">
        <v>10826</v>
      </c>
      <c r="AE27" s="938">
        <v>853158</v>
      </c>
      <c r="AF27" s="938">
        <v>177396</v>
      </c>
      <c r="AG27" s="938">
        <v>2867552</v>
      </c>
      <c r="AH27" s="938">
        <v>515409</v>
      </c>
      <c r="AI27" s="938">
        <v>2046835</v>
      </c>
      <c r="AJ27" s="938">
        <v>844</v>
      </c>
      <c r="AK27" s="938">
        <v>1160552</v>
      </c>
      <c r="AL27" s="938" t="s">
        <v>184</v>
      </c>
      <c r="AM27" s="939" t="s">
        <v>184</v>
      </c>
    </row>
    <row r="28" spans="2:39" s="687" customFormat="1" ht="12.75" customHeight="1">
      <c r="B28" s="931" t="s">
        <v>654</v>
      </c>
      <c r="C28" s="932">
        <v>9890934</v>
      </c>
      <c r="D28" s="937">
        <v>9808359</v>
      </c>
      <c r="E28" s="937">
        <v>82575</v>
      </c>
      <c r="F28" s="937">
        <v>3400</v>
      </c>
      <c r="G28" s="937">
        <v>79175</v>
      </c>
      <c r="H28" s="937">
        <v>3158873</v>
      </c>
      <c r="I28" s="937">
        <v>154502</v>
      </c>
      <c r="J28" s="937" t="s">
        <v>184</v>
      </c>
      <c r="K28" s="937">
        <v>65614</v>
      </c>
      <c r="L28" s="937">
        <v>1667259</v>
      </c>
      <c r="M28" s="937">
        <v>5388</v>
      </c>
      <c r="N28" s="937">
        <v>34574</v>
      </c>
      <c r="O28" s="937">
        <v>145318</v>
      </c>
      <c r="P28" s="937">
        <v>23711</v>
      </c>
      <c r="Q28" s="690">
        <v>1400414</v>
      </c>
      <c r="R28" s="937">
        <v>41577</v>
      </c>
      <c r="S28" s="937">
        <v>695694</v>
      </c>
      <c r="T28" s="937">
        <v>196215</v>
      </c>
      <c r="U28" s="938">
        <v>17216</v>
      </c>
      <c r="V28" s="938">
        <v>104880</v>
      </c>
      <c r="W28" s="938">
        <v>365455</v>
      </c>
      <c r="X28" s="938">
        <v>324944</v>
      </c>
      <c r="Y28" s="938">
        <v>1489300</v>
      </c>
      <c r="Z28" s="938">
        <v>168233</v>
      </c>
      <c r="AA28" s="938">
        <v>1077173</v>
      </c>
      <c r="AB28" s="938">
        <v>956842</v>
      </c>
      <c r="AC28" s="938">
        <v>485988</v>
      </c>
      <c r="AD28" s="938">
        <v>5892</v>
      </c>
      <c r="AE28" s="938">
        <v>588430</v>
      </c>
      <c r="AF28" s="938">
        <v>185456</v>
      </c>
      <c r="AG28" s="938">
        <v>2653186</v>
      </c>
      <c r="AH28" s="938">
        <v>376927</v>
      </c>
      <c r="AI28" s="938">
        <v>2364817</v>
      </c>
      <c r="AJ28" s="938">
        <v>19657</v>
      </c>
      <c r="AK28" s="938">
        <v>925758</v>
      </c>
      <c r="AL28" s="938" t="s">
        <v>184</v>
      </c>
      <c r="AM28" s="939" t="s">
        <v>184</v>
      </c>
    </row>
    <row r="29" spans="2:39" s="687" customFormat="1" ht="12.75" customHeight="1">
      <c r="B29" s="931" t="s">
        <v>656</v>
      </c>
      <c r="C29" s="932">
        <v>7206041</v>
      </c>
      <c r="D29" s="937">
        <v>7036221</v>
      </c>
      <c r="E29" s="937">
        <v>169820</v>
      </c>
      <c r="F29" s="937">
        <v>16925</v>
      </c>
      <c r="G29" s="937">
        <v>152895</v>
      </c>
      <c r="H29" s="937">
        <v>1191263</v>
      </c>
      <c r="I29" s="937">
        <v>79414</v>
      </c>
      <c r="J29" s="937" t="s">
        <v>184</v>
      </c>
      <c r="K29" s="937">
        <v>58943</v>
      </c>
      <c r="L29" s="937">
        <v>2734291</v>
      </c>
      <c r="M29" s="937">
        <v>2229</v>
      </c>
      <c r="N29" s="937">
        <v>409935</v>
      </c>
      <c r="O29" s="937">
        <v>145965</v>
      </c>
      <c r="P29" s="937">
        <v>41758</v>
      </c>
      <c r="Q29" s="690">
        <v>846673</v>
      </c>
      <c r="R29" s="937" t="s">
        <v>184</v>
      </c>
      <c r="S29" s="937">
        <v>555018</v>
      </c>
      <c r="T29" s="937">
        <v>59206</v>
      </c>
      <c r="U29" s="938">
        <v>8150</v>
      </c>
      <c r="V29" s="938">
        <v>615</v>
      </c>
      <c r="W29" s="938">
        <v>179471</v>
      </c>
      <c r="X29" s="938">
        <v>160110</v>
      </c>
      <c r="Y29" s="938">
        <v>733000</v>
      </c>
      <c r="Z29" s="938">
        <v>123865</v>
      </c>
      <c r="AA29" s="938">
        <v>788475</v>
      </c>
      <c r="AB29" s="938">
        <v>1455375</v>
      </c>
      <c r="AC29" s="938">
        <v>506522</v>
      </c>
      <c r="AD29" s="938">
        <v>11360</v>
      </c>
      <c r="AE29" s="938">
        <v>1036960</v>
      </c>
      <c r="AF29" s="938">
        <v>215953</v>
      </c>
      <c r="AG29" s="938">
        <v>1057130</v>
      </c>
      <c r="AH29" s="938">
        <v>295814</v>
      </c>
      <c r="AI29" s="938">
        <v>723756</v>
      </c>
      <c r="AJ29" s="938">
        <v>136691</v>
      </c>
      <c r="AK29" s="938">
        <v>684320</v>
      </c>
      <c r="AL29" s="938" t="s">
        <v>184</v>
      </c>
      <c r="AM29" s="939" t="s">
        <v>184</v>
      </c>
    </row>
    <row r="30" spans="2:39" s="687" customFormat="1" ht="12.75" customHeight="1">
      <c r="B30" s="931" t="s">
        <v>658</v>
      </c>
      <c r="C30" s="932">
        <v>7499530</v>
      </c>
      <c r="D30" s="937">
        <v>7211001</v>
      </c>
      <c r="E30" s="937">
        <v>288529</v>
      </c>
      <c r="F30" s="937">
        <v>0</v>
      </c>
      <c r="G30" s="937">
        <v>288529</v>
      </c>
      <c r="H30" s="937">
        <v>2224540</v>
      </c>
      <c r="I30" s="937">
        <v>92341</v>
      </c>
      <c r="J30" s="937" t="s">
        <v>184</v>
      </c>
      <c r="K30" s="937">
        <v>68411</v>
      </c>
      <c r="L30" s="937">
        <v>2482192</v>
      </c>
      <c r="M30" s="937">
        <v>4941</v>
      </c>
      <c r="N30" s="937">
        <v>67146</v>
      </c>
      <c r="O30" s="937">
        <v>114435</v>
      </c>
      <c r="P30" s="937">
        <v>23490</v>
      </c>
      <c r="Q30" s="690">
        <v>732582</v>
      </c>
      <c r="R30" s="937" t="s">
        <v>184</v>
      </c>
      <c r="S30" s="937">
        <v>399144</v>
      </c>
      <c r="T30" s="937">
        <v>41989</v>
      </c>
      <c r="U30" s="938">
        <v>7675</v>
      </c>
      <c r="V30" s="938">
        <v>71209</v>
      </c>
      <c r="W30" s="938">
        <v>150986</v>
      </c>
      <c r="X30" s="938">
        <v>333149</v>
      </c>
      <c r="Y30" s="938">
        <v>685300</v>
      </c>
      <c r="Z30" s="938">
        <v>140865</v>
      </c>
      <c r="AA30" s="938">
        <v>896041</v>
      </c>
      <c r="AB30" s="938">
        <v>1203743</v>
      </c>
      <c r="AC30" s="938">
        <v>828589</v>
      </c>
      <c r="AD30" s="938">
        <v>21846</v>
      </c>
      <c r="AE30" s="938">
        <v>538123</v>
      </c>
      <c r="AF30" s="938">
        <v>179837</v>
      </c>
      <c r="AG30" s="938">
        <v>1181193</v>
      </c>
      <c r="AH30" s="938">
        <v>292143</v>
      </c>
      <c r="AI30" s="938">
        <v>1087974</v>
      </c>
      <c r="AJ30" s="938">
        <v>24492</v>
      </c>
      <c r="AK30" s="938">
        <v>816155</v>
      </c>
      <c r="AL30" s="938" t="s">
        <v>184</v>
      </c>
      <c r="AM30" s="939" t="s">
        <v>184</v>
      </c>
    </row>
    <row r="31" spans="2:39" s="687" customFormat="1" ht="12.75" customHeight="1">
      <c r="B31" s="931"/>
      <c r="C31" s="932"/>
      <c r="D31" s="937"/>
      <c r="E31" s="937"/>
      <c r="F31" s="937"/>
      <c r="G31" s="937"/>
      <c r="H31" s="937"/>
      <c r="I31" s="937"/>
      <c r="J31" s="937"/>
      <c r="K31" s="937"/>
      <c r="L31" s="937"/>
      <c r="M31" s="937"/>
      <c r="N31" s="937"/>
      <c r="O31" s="937"/>
      <c r="P31" s="937"/>
      <c r="Q31" s="690"/>
      <c r="R31" s="937"/>
      <c r="S31" s="937"/>
      <c r="T31" s="937"/>
      <c r="U31" s="938"/>
      <c r="V31" s="938"/>
      <c r="W31" s="938"/>
      <c r="X31" s="938"/>
      <c r="Y31" s="938"/>
      <c r="Z31" s="938"/>
      <c r="AA31" s="938"/>
      <c r="AB31" s="938"/>
      <c r="AC31" s="938"/>
      <c r="AD31" s="938"/>
      <c r="AE31" s="938"/>
      <c r="AF31" s="938"/>
      <c r="AG31" s="938"/>
      <c r="AH31" s="938"/>
      <c r="AI31" s="938"/>
      <c r="AJ31" s="938"/>
      <c r="AK31" s="938"/>
      <c r="AL31" s="938"/>
      <c r="AM31" s="939"/>
    </row>
    <row r="32" spans="2:39" s="687" customFormat="1" ht="12.75" customHeight="1">
      <c r="B32" s="931" t="s">
        <v>660</v>
      </c>
      <c r="C32" s="932">
        <v>2897627</v>
      </c>
      <c r="D32" s="937">
        <v>2839658</v>
      </c>
      <c r="E32" s="937">
        <v>57969</v>
      </c>
      <c r="F32" s="937">
        <v>0</v>
      </c>
      <c r="G32" s="937">
        <v>57969</v>
      </c>
      <c r="H32" s="937">
        <v>693593</v>
      </c>
      <c r="I32" s="937">
        <v>37069</v>
      </c>
      <c r="J32" s="937" t="s">
        <v>184</v>
      </c>
      <c r="K32" s="937">
        <v>27426</v>
      </c>
      <c r="L32" s="937">
        <v>1153789</v>
      </c>
      <c r="M32" s="937">
        <v>1501</v>
      </c>
      <c r="N32" s="937">
        <v>27682</v>
      </c>
      <c r="O32" s="937">
        <v>64686</v>
      </c>
      <c r="P32" s="937">
        <v>9670</v>
      </c>
      <c r="Q32" s="937">
        <v>250179</v>
      </c>
      <c r="R32" s="950" t="s">
        <v>184</v>
      </c>
      <c r="S32" s="937">
        <v>262888</v>
      </c>
      <c r="T32" s="937">
        <v>81219</v>
      </c>
      <c r="U32" s="938">
        <v>18574</v>
      </c>
      <c r="V32" s="938">
        <v>1828</v>
      </c>
      <c r="W32" s="938">
        <v>26138</v>
      </c>
      <c r="X32" s="938">
        <v>47785</v>
      </c>
      <c r="Y32" s="938">
        <v>193600</v>
      </c>
      <c r="Z32" s="938">
        <v>68416</v>
      </c>
      <c r="AA32" s="938">
        <v>437824</v>
      </c>
      <c r="AB32" s="938">
        <v>196832</v>
      </c>
      <c r="AC32" s="938">
        <v>164617</v>
      </c>
      <c r="AD32" s="938">
        <v>1259</v>
      </c>
      <c r="AE32" s="938">
        <v>374577</v>
      </c>
      <c r="AF32" s="938">
        <v>45131</v>
      </c>
      <c r="AG32" s="938">
        <v>407767</v>
      </c>
      <c r="AH32" s="938">
        <v>55965</v>
      </c>
      <c r="AI32" s="938">
        <v>622298</v>
      </c>
      <c r="AJ32" s="938">
        <v>25807</v>
      </c>
      <c r="AK32" s="938">
        <v>439165</v>
      </c>
      <c r="AL32" s="938" t="s">
        <v>184</v>
      </c>
      <c r="AM32" s="939" t="s">
        <v>184</v>
      </c>
    </row>
    <row r="33" spans="2:39" s="687" customFormat="1" ht="12.75" customHeight="1">
      <c r="B33" s="931" t="s">
        <v>662</v>
      </c>
      <c r="C33" s="932">
        <v>2191512</v>
      </c>
      <c r="D33" s="937">
        <v>2135922</v>
      </c>
      <c r="E33" s="937">
        <v>55590</v>
      </c>
      <c r="F33" s="937">
        <v>0</v>
      </c>
      <c r="G33" s="937">
        <v>55590</v>
      </c>
      <c r="H33" s="937">
        <v>534891</v>
      </c>
      <c r="I33" s="937">
        <v>22896</v>
      </c>
      <c r="J33" s="937" t="s">
        <v>184</v>
      </c>
      <c r="K33" s="937">
        <v>16948</v>
      </c>
      <c r="L33" s="937">
        <v>832563</v>
      </c>
      <c r="M33" s="937">
        <v>763</v>
      </c>
      <c r="N33" s="937">
        <v>123383</v>
      </c>
      <c r="O33" s="937">
        <v>36978</v>
      </c>
      <c r="P33" s="937">
        <v>7167</v>
      </c>
      <c r="Q33" s="937">
        <v>97978</v>
      </c>
      <c r="R33" s="950" t="s">
        <v>184</v>
      </c>
      <c r="S33" s="937">
        <v>269244</v>
      </c>
      <c r="T33" s="937">
        <v>14295</v>
      </c>
      <c r="U33" s="938">
        <v>6561</v>
      </c>
      <c r="V33" s="938">
        <v>6343</v>
      </c>
      <c r="W33" s="938">
        <v>52837</v>
      </c>
      <c r="X33" s="938">
        <v>33265</v>
      </c>
      <c r="Y33" s="938">
        <v>135400</v>
      </c>
      <c r="Z33" s="938">
        <v>67060</v>
      </c>
      <c r="AA33" s="938">
        <v>258141</v>
      </c>
      <c r="AB33" s="938">
        <v>193793</v>
      </c>
      <c r="AC33" s="938">
        <v>118323</v>
      </c>
      <c r="AD33" s="938">
        <v>10357</v>
      </c>
      <c r="AE33" s="938">
        <v>538260</v>
      </c>
      <c r="AF33" s="938">
        <v>22975</v>
      </c>
      <c r="AG33" s="938">
        <v>184644</v>
      </c>
      <c r="AH33" s="938">
        <v>36616</v>
      </c>
      <c r="AI33" s="938">
        <v>312187</v>
      </c>
      <c r="AJ33" s="938">
        <v>18123</v>
      </c>
      <c r="AK33" s="938">
        <v>375443</v>
      </c>
      <c r="AL33" s="938" t="s">
        <v>184</v>
      </c>
      <c r="AM33" s="939" t="s">
        <v>184</v>
      </c>
    </row>
    <row r="34" spans="2:39" s="687" customFormat="1" ht="12.75" customHeight="1">
      <c r="B34" s="931" t="s">
        <v>664</v>
      </c>
      <c r="C34" s="932">
        <v>3883749</v>
      </c>
      <c r="D34" s="937">
        <v>3796124</v>
      </c>
      <c r="E34" s="937">
        <v>87625</v>
      </c>
      <c r="F34" s="937">
        <v>0</v>
      </c>
      <c r="G34" s="937">
        <v>87625</v>
      </c>
      <c r="H34" s="937">
        <v>1310108</v>
      </c>
      <c r="I34" s="937">
        <v>42851</v>
      </c>
      <c r="J34" s="937" t="s">
        <v>184</v>
      </c>
      <c r="K34" s="937">
        <v>31732</v>
      </c>
      <c r="L34" s="937">
        <v>1265666</v>
      </c>
      <c r="M34" s="937">
        <v>1240</v>
      </c>
      <c r="N34" s="937">
        <v>29586</v>
      </c>
      <c r="O34" s="937">
        <v>80412</v>
      </c>
      <c r="P34" s="937">
        <v>14583</v>
      </c>
      <c r="Q34" s="937">
        <v>324948</v>
      </c>
      <c r="R34" s="950" t="s">
        <v>184</v>
      </c>
      <c r="S34" s="937">
        <v>265038</v>
      </c>
      <c r="T34" s="937">
        <v>33655</v>
      </c>
      <c r="U34" s="938">
        <v>4720</v>
      </c>
      <c r="V34" s="938">
        <v>30562</v>
      </c>
      <c r="W34" s="938">
        <v>54830</v>
      </c>
      <c r="X34" s="938">
        <v>61518</v>
      </c>
      <c r="Y34" s="938">
        <v>332300</v>
      </c>
      <c r="Z34" s="938">
        <v>86963</v>
      </c>
      <c r="AA34" s="938">
        <v>495397</v>
      </c>
      <c r="AB34" s="938">
        <v>360849</v>
      </c>
      <c r="AC34" s="938">
        <v>201569</v>
      </c>
      <c r="AD34" s="938">
        <v>5386</v>
      </c>
      <c r="AE34" s="938">
        <v>406168</v>
      </c>
      <c r="AF34" s="938">
        <v>157708</v>
      </c>
      <c r="AG34" s="938">
        <v>584740</v>
      </c>
      <c r="AH34" s="938">
        <v>185858</v>
      </c>
      <c r="AI34" s="938">
        <v>745674</v>
      </c>
      <c r="AJ34" s="938">
        <v>35340</v>
      </c>
      <c r="AK34" s="938">
        <v>522969</v>
      </c>
      <c r="AL34" s="938">
        <v>7503</v>
      </c>
      <c r="AM34" s="939" t="s">
        <v>184</v>
      </c>
    </row>
    <row r="35" spans="2:39" s="687" customFormat="1" ht="12.75" customHeight="1">
      <c r="B35" s="931" t="s">
        <v>666</v>
      </c>
      <c r="C35" s="932">
        <v>3566937</v>
      </c>
      <c r="D35" s="937">
        <v>3489200</v>
      </c>
      <c r="E35" s="937">
        <v>77737</v>
      </c>
      <c r="F35" s="937">
        <v>3576</v>
      </c>
      <c r="G35" s="937">
        <v>74161</v>
      </c>
      <c r="H35" s="937">
        <v>606934</v>
      </c>
      <c r="I35" s="937">
        <v>38223</v>
      </c>
      <c r="J35" s="937" t="s">
        <v>184</v>
      </c>
      <c r="K35" s="937">
        <v>28321</v>
      </c>
      <c r="L35" s="937">
        <v>1439709</v>
      </c>
      <c r="M35" s="937">
        <v>588</v>
      </c>
      <c r="N35" s="937">
        <v>1152</v>
      </c>
      <c r="O35" s="937">
        <v>86335</v>
      </c>
      <c r="P35" s="937">
        <v>6045</v>
      </c>
      <c r="Q35" s="937">
        <v>350772</v>
      </c>
      <c r="R35" s="950" t="s">
        <v>184</v>
      </c>
      <c r="S35" s="937">
        <v>285341</v>
      </c>
      <c r="T35" s="937">
        <v>84186</v>
      </c>
      <c r="U35" s="938">
        <v>650</v>
      </c>
      <c r="V35" s="938">
        <v>47126</v>
      </c>
      <c r="W35" s="938">
        <v>25530</v>
      </c>
      <c r="X35" s="938">
        <v>154825</v>
      </c>
      <c r="Y35" s="938">
        <v>411200</v>
      </c>
      <c r="Z35" s="938">
        <v>64088</v>
      </c>
      <c r="AA35" s="938">
        <v>543345</v>
      </c>
      <c r="AB35" s="938">
        <v>226831</v>
      </c>
      <c r="AC35" s="938">
        <v>242324</v>
      </c>
      <c r="AD35" s="938">
        <v>717</v>
      </c>
      <c r="AE35" s="938">
        <v>496979</v>
      </c>
      <c r="AF35" s="938">
        <v>95102</v>
      </c>
      <c r="AG35" s="938">
        <v>524980</v>
      </c>
      <c r="AH35" s="938">
        <v>119106</v>
      </c>
      <c r="AI35" s="938">
        <v>479262</v>
      </c>
      <c r="AJ35" s="938">
        <v>108395</v>
      </c>
      <c r="AK35" s="938">
        <v>588071</v>
      </c>
      <c r="AL35" s="938" t="s">
        <v>184</v>
      </c>
      <c r="AM35" s="939" t="s">
        <v>184</v>
      </c>
    </row>
    <row r="36" spans="2:39" s="687" customFormat="1" ht="12.75" customHeight="1">
      <c r="B36" s="931" t="s">
        <v>668</v>
      </c>
      <c r="C36" s="932">
        <v>3252925</v>
      </c>
      <c r="D36" s="937">
        <v>3175227</v>
      </c>
      <c r="E36" s="937">
        <v>77698</v>
      </c>
      <c r="F36" s="937">
        <v>49</v>
      </c>
      <c r="G36" s="937">
        <v>77649</v>
      </c>
      <c r="H36" s="937">
        <v>453380</v>
      </c>
      <c r="I36" s="937">
        <v>36654</v>
      </c>
      <c r="J36" s="937" t="s">
        <v>184</v>
      </c>
      <c r="K36" s="937">
        <v>27156</v>
      </c>
      <c r="L36" s="937">
        <v>1531129</v>
      </c>
      <c r="M36" s="937" t="s">
        <v>184</v>
      </c>
      <c r="N36" s="937">
        <v>16091</v>
      </c>
      <c r="O36" s="937">
        <v>84865</v>
      </c>
      <c r="P36" s="937">
        <v>6921</v>
      </c>
      <c r="Q36" s="937">
        <v>180141</v>
      </c>
      <c r="R36" s="950" t="s">
        <v>184</v>
      </c>
      <c r="S36" s="937">
        <v>281171</v>
      </c>
      <c r="T36" s="937">
        <v>35184</v>
      </c>
      <c r="U36" s="938">
        <v>20872</v>
      </c>
      <c r="V36" s="938">
        <v>123341</v>
      </c>
      <c r="W36" s="938">
        <v>59759</v>
      </c>
      <c r="X36" s="938">
        <v>103661</v>
      </c>
      <c r="Y36" s="938">
        <v>292600</v>
      </c>
      <c r="Z36" s="938">
        <v>71920</v>
      </c>
      <c r="AA36" s="938">
        <v>472985</v>
      </c>
      <c r="AB36" s="938">
        <v>241730</v>
      </c>
      <c r="AC36" s="938">
        <v>339587</v>
      </c>
      <c r="AD36" s="938">
        <v>996</v>
      </c>
      <c r="AE36" s="938">
        <v>335495</v>
      </c>
      <c r="AF36" s="938">
        <v>127898</v>
      </c>
      <c r="AG36" s="938">
        <v>430305</v>
      </c>
      <c r="AH36" s="938">
        <v>153958</v>
      </c>
      <c r="AI36" s="938">
        <v>327061</v>
      </c>
      <c r="AJ36" s="938">
        <v>142534</v>
      </c>
      <c r="AK36" s="938">
        <v>513455</v>
      </c>
      <c r="AL36" s="938">
        <v>17303</v>
      </c>
      <c r="AM36" s="939" t="s">
        <v>184</v>
      </c>
    </row>
    <row r="37" spans="2:39" s="687" customFormat="1" ht="12.75" customHeight="1">
      <c r="B37" s="931" t="s">
        <v>620</v>
      </c>
      <c r="C37" s="932">
        <v>3179696</v>
      </c>
      <c r="D37" s="937">
        <v>3131391</v>
      </c>
      <c r="E37" s="937">
        <v>48305</v>
      </c>
      <c r="F37" s="937">
        <v>0</v>
      </c>
      <c r="G37" s="937">
        <v>48305</v>
      </c>
      <c r="H37" s="937">
        <v>598308</v>
      </c>
      <c r="I37" s="937">
        <v>34326</v>
      </c>
      <c r="J37" s="937" t="s">
        <v>184</v>
      </c>
      <c r="K37" s="937">
        <v>25436</v>
      </c>
      <c r="L37" s="937">
        <v>1335705</v>
      </c>
      <c r="M37" s="937" t="s">
        <v>184</v>
      </c>
      <c r="N37" s="937">
        <v>8720</v>
      </c>
      <c r="O37" s="937">
        <v>41092</v>
      </c>
      <c r="P37" s="937">
        <v>7357</v>
      </c>
      <c r="Q37" s="937">
        <v>307263</v>
      </c>
      <c r="R37" s="950" t="s">
        <v>184</v>
      </c>
      <c r="S37" s="937">
        <v>243666</v>
      </c>
      <c r="T37" s="937">
        <v>36199</v>
      </c>
      <c r="U37" s="938">
        <v>1409</v>
      </c>
      <c r="V37" s="938">
        <v>36820</v>
      </c>
      <c r="W37" s="938">
        <v>47902</v>
      </c>
      <c r="X37" s="938">
        <v>54693</v>
      </c>
      <c r="Y37" s="938">
        <v>400800</v>
      </c>
      <c r="Z37" s="938">
        <v>67578</v>
      </c>
      <c r="AA37" s="938">
        <v>494419</v>
      </c>
      <c r="AB37" s="938">
        <v>237583</v>
      </c>
      <c r="AC37" s="938">
        <v>142380</v>
      </c>
      <c r="AD37" s="938">
        <v>632</v>
      </c>
      <c r="AE37" s="938">
        <v>318526</v>
      </c>
      <c r="AF37" s="938">
        <v>66192</v>
      </c>
      <c r="AG37" s="938">
        <v>444534</v>
      </c>
      <c r="AH37" s="938">
        <v>129196</v>
      </c>
      <c r="AI37" s="938">
        <v>687418</v>
      </c>
      <c r="AJ37" s="938">
        <v>109193</v>
      </c>
      <c r="AK37" s="938">
        <v>433740</v>
      </c>
      <c r="AL37" s="938" t="s">
        <v>184</v>
      </c>
      <c r="AM37" s="939" t="s">
        <v>184</v>
      </c>
    </row>
    <row r="38" spans="2:39" s="687" customFormat="1" ht="12.75" customHeight="1">
      <c r="B38" s="931" t="s">
        <v>621</v>
      </c>
      <c r="C38" s="932">
        <v>3015079</v>
      </c>
      <c r="D38" s="937">
        <v>2972465</v>
      </c>
      <c r="E38" s="937">
        <v>42614</v>
      </c>
      <c r="F38" s="937">
        <v>0</v>
      </c>
      <c r="G38" s="937">
        <v>42614</v>
      </c>
      <c r="H38" s="937">
        <v>466658</v>
      </c>
      <c r="I38" s="937">
        <v>31329</v>
      </c>
      <c r="J38" s="937" t="s">
        <v>184</v>
      </c>
      <c r="K38" s="937">
        <v>21360</v>
      </c>
      <c r="L38" s="937">
        <v>1190747</v>
      </c>
      <c r="M38" s="937" t="s">
        <v>184</v>
      </c>
      <c r="N38" s="937">
        <v>82638</v>
      </c>
      <c r="O38" s="937">
        <v>56027</v>
      </c>
      <c r="P38" s="937">
        <v>6155</v>
      </c>
      <c r="Q38" s="937">
        <v>200600</v>
      </c>
      <c r="R38" s="950" t="s">
        <v>184</v>
      </c>
      <c r="S38" s="937">
        <v>271084</v>
      </c>
      <c r="T38" s="937">
        <v>39856</v>
      </c>
      <c r="U38" s="938">
        <v>8951</v>
      </c>
      <c r="V38" s="938">
        <v>174000</v>
      </c>
      <c r="W38" s="938">
        <v>36098</v>
      </c>
      <c r="X38" s="938">
        <v>48876</v>
      </c>
      <c r="Y38" s="938">
        <v>380700</v>
      </c>
      <c r="Z38" s="938">
        <v>76481</v>
      </c>
      <c r="AA38" s="938">
        <v>752644</v>
      </c>
      <c r="AB38" s="938">
        <v>308063</v>
      </c>
      <c r="AC38" s="938">
        <v>141193</v>
      </c>
      <c r="AD38" s="938">
        <v>1458</v>
      </c>
      <c r="AE38" s="938">
        <v>389496</v>
      </c>
      <c r="AF38" s="938">
        <v>56315</v>
      </c>
      <c r="AG38" s="938">
        <v>432088</v>
      </c>
      <c r="AH38" s="938">
        <v>118815</v>
      </c>
      <c r="AI38" s="938">
        <v>337948</v>
      </c>
      <c r="AJ38" s="938">
        <v>44471</v>
      </c>
      <c r="AK38" s="938">
        <v>313493</v>
      </c>
      <c r="AL38" s="938" t="s">
        <v>184</v>
      </c>
      <c r="AM38" s="939" t="s">
        <v>184</v>
      </c>
    </row>
    <row r="39" spans="2:39" s="687" customFormat="1" ht="12.75" customHeight="1">
      <c r="B39" s="931"/>
      <c r="C39" s="932"/>
      <c r="D39" s="937"/>
      <c r="E39" s="937"/>
      <c r="F39" s="937"/>
      <c r="G39" s="937"/>
      <c r="H39" s="937"/>
      <c r="I39" s="937"/>
      <c r="J39" s="937"/>
      <c r="K39" s="937"/>
      <c r="L39" s="937"/>
      <c r="M39" s="937"/>
      <c r="N39" s="937"/>
      <c r="O39" s="937"/>
      <c r="P39" s="937"/>
      <c r="Q39" s="690"/>
      <c r="R39" s="937"/>
      <c r="S39" s="937"/>
      <c r="T39" s="937"/>
      <c r="U39" s="938"/>
      <c r="V39" s="938"/>
      <c r="W39" s="938"/>
      <c r="X39" s="938"/>
      <c r="Y39" s="938"/>
      <c r="Z39" s="938"/>
      <c r="AA39" s="938"/>
      <c r="AB39" s="938"/>
      <c r="AC39" s="938"/>
      <c r="AD39" s="938"/>
      <c r="AE39" s="938"/>
      <c r="AF39" s="938"/>
      <c r="AG39" s="938"/>
      <c r="AH39" s="938"/>
      <c r="AI39" s="938"/>
      <c r="AJ39" s="938"/>
      <c r="AK39" s="938"/>
      <c r="AL39" s="938"/>
      <c r="AM39" s="939"/>
    </row>
    <row r="40" spans="2:39" s="687" customFormat="1" ht="12.75" customHeight="1">
      <c r="B40" s="931" t="s">
        <v>624</v>
      </c>
      <c r="C40" s="932">
        <v>2702274</v>
      </c>
      <c r="D40" s="937">
        <v>2640045</v>
      </c>
      <c r="E40" s="937">
        <v>62229</v>
      </c>
      <c r="F40" s="937">
        <v>1833</v>
      </c>
      <c r="G40" s="937">
        <v>60396</v>
      </c>
      <c r="H40" s="937">
        <v>336911</v>
      </c>
      <c r="I40" s="937">
        <v>32543</v>
      </c>
      <c r="J40" s="937" t="s">
        <v>184</v>
      </c>
      <c r="K40" s="937">
        <v>24104</v>
      </c>
      <c r="L40" s="937">
        <v>1221672</v>
      </c>
      <c r="M40" s="937">
        <v>757</v>
      </c>
      <c r="N40" s="937">
        <v>7336</v>
      </c>
      <c r="O40" s="937">
        <v>38319</v>
      </c>
      <c r="P40" s="937">
        <v>5528</v>
      </c>
      <c r="Q40" s="690">
        <v>278863</v>
      </c>
      <c r="R40" s="937" t="s">
        <v>184</v>
      </c>
      <c r="S40" s="937">
        <v>214683</v>
      </c>
      <c r="T40" s="937">
        <v>22287</v>
      </c>
      <c r="U40" s="938">
        <v>8481</v>
      </c>
      <c r="V40" s="938">
        <v>77169</v>
      </c>
      <c r="W40" s="938">
        <v>49617</v>
      </c>
      <c r="X40" s="938">
        <v>74804</v>
      </c>
      <c r="Y40" s="938">
        <v>309200</v>
      </c>
      <c r="Z40" s="938">
        <v>51827</v>
      </c>
      <c r="AA40" s="938">
        <v>447224</v>
      </c>
      <c r="AB40" s="938">
        <v>122414</v>
      </c>
      <c r="AC40" s="938">
        <v>219839</v>
      </c>
      <c r="AD40" s="938">
        <v>1024</v>
      </c>
      <c r="AE40" s="938">
        <v>393262</v>
      </c>
      <c r="AF40" s="938">
        <v>33115</v>
      </c>
      <c r="AG40" s="938">
        <v>302119</v>
      </c>
      <c r="AH40" s="938">
        <v>86121</v>
      </c>
      <c r="AI40" s="938">
        <v>608143</v>
      </c>
      <c r="AJ40" s="938">
        <v>11184</v>
      </c>
      <c r="AK40" s="938">
        <v>363773</v>
      </c>
      <c r="AL40" s="938" t="s">
        <v>184</v>
      </c>
      <c r="AM40" s="939" t="s">
        <v>184</v>
      </c>
    </row>
    <row r="41" spans="2:39" s="687" customFormat="1" ht="12.75" customHeight="1">
      <c r="B41" s="931" t="s">
        <v>625</v>
      </c>
      <c r="C41" s="932">
        <v>4282657</v>
      </c>
      <c r="D41" s="937">
        <v>4076489</v>
      </c>
      <c r="E41" s="937">
        <v>206168</v>
      </c>
      <c r="F41" s="937">
        <v>85595</v>
      </c>
      <c r="G41" s="937">
        <v>120573</v>
      </c>
      <c r="H41" s="937">
        <v>650191</v>
      </c>
      <c r="I41" s="937">
        <v>35959</v>
      </c>
      <c r="J41" s="937" t="s">
        <v>184</v>
      </c>
      <c r="K41" s="937">
        <v>26633</v>
      </c>
      <c r="L41" s="937">
        <v>1623947</v>
      </c>
      <c r="M41" s="937">
        <v>851</v>
      </c>
      <c r="N41" s="937">
        <v>62430</v>
      </c>
      <c r="O41" s="937">
        <v>68428</v>
      </c>
      <c r="P41" s="937">
        <v>11453</v>
      </c>
      <c r="Q41" s="690">
        <v>653866</v>
      </c>
      <c r="R41" s="937" t="s">
        <v>184</v>
      </c>
      <c r="S41" s="937">
        <v>297112</v>
      </c>
      <c r="T41" s="937">
        <v>118496</v>
      </c>
      <c r="U41" s="938">
        <v>17479</v>
      </c>
      <c r="V41" s="938">
        <v>154000</v>
      </c>
      <c r="W41" s="938">
        <v>69660</v>
      </c>
      <c r="X41" s="938">
        <v>17452</v>
      </c>
      <c r="Y41" s="938">
        <v>474700</v>
      </c>
      <c r="Z41" s="938">
        <v>70022</v>
      </c>
      <c r="AA41" s="938">
        <v>423857</v>
      </c>
      <c r="AB41" s="938">
        <v>318967</v>
      </c>
      <c r="AC41" s="938">
        <v>193385</v>
      </c>
      <c r="AD41" s="938">
        <v>2146</v>
      </c>
      <c r="AE41" s="938">
        <v>670246</v>
      </c>
      <c r="AF41" s="938">
        <v>50348</v>
      </c>
      <c r="AG41" s="938">
        <v>377009</v>
      </c>
      <c r="AH41" s="938">
        <v>126698</v>
      </c>
      <c r="AI41" s="938">
        <v>1423226</v>
      </c>
      <c r="AJ41" s="938">
        <v>35502</v>
      </c>
      <c r="AK41" s="938">
        <v>385083</v>
      </c>
      <c r="AL41" s="938" t="s">
        <v>184</v>
      </c>
      <c r="AM41" s="939" t="s">
        <v>184</v>
      </c>
    </row>
    <row r="42" spans="2:39" s="687" customFormat="1" ht="12.75" customHeight="1">
      <c r="B42" s="931" t="s">
        <v>627</v>
      </c>
      <c r="C42" s="932">
        <v>2460388</v>
      </c>
      <c r="D42" s="937">
        <v>2385545</v>
      </c>
      <c r="E42" s="937">
        <v>74843</v>
      </c>
      <c r="F42" s="937">
        <v>0</v>
      </c>
      <c r="G42" s="937">
        <v>74843</v>
      </c>
      <c r="H42" s="937">
        <v>352860</v>
      </c>
      <c r="I42" s="937">
        <v>25255</v>
      </c>
      <c r="J42" s="937" t="s">
        <v>184</v>
      </c>
      <c r="K42" s="937">
        <v>18713</v>
      </c>
      <c r="L42" s="937">
        <v>1132301</v>
      </c>
      <c r="M42" s="937">
        <v>601</v>
      </c>
      <c r="N42" s="937">
        <v>7301</v>
      </c>
      <c r="O42" s="937">
        <v>57637</v>
      </c>
      <c r="P42" s="937">
        <v>4929</v>
      </c>
      <c r="Q42" s="690">
        <v>179895</v>
      </c>
      <c r="R42" s="937" t="s">
        <v>184</v>
      </c>
      <c r="S42" s="937">
        <v>287015</v>
      </c>
      <c r="T42" s="937">
        <v>29799</v>
      </c>
      <c r="U42" s="938">
        <v>6020</v>
      </c>
      <c r="V42" s="938">
        <v>29244</v>
      </c>
      <c r="W42" s="938">
        <v>51759</v>
      </c>
      <c r="X42" s="938">
        <v>30859</v>
      </c>
      <c r="Y42" s="938">
        <v>246200</v>
      </c>
      <c r="Z42" s="938">
        <v>56992</v>
      </c>
      <c r="AA42" s="938">
        <v>380474</v>
      </c>
      <c r="AB42" s="938">
        <v>210913</v>
      </c>
      <c r="AC42" s="938">
        <v>102817</v>
      </c>
      <c r="AD42" s="938">
        <v>992</v>
      </c>
      <c r="AE42" s="938">
        <v>487973</v>
      </c>
      <c r="AF42" s="938">
        <v>42927</v>
      </c>
      <c r="AG42" s="938">
        <v>419952</v>
      </c>
      <c r="AH42" s="938">
        <v>88311</v>
      </c>
      <c r="AI42" s="938">
        <v>220990</v>
      </c>
      <c r="AJ42" s="938">
        <v>41884</v>
      </c>
      <c r="AK42" s="938">
        <v>331320</v>
      </c>
      <c r="AL42" s="938" t="s">
        <v>184</v>
      </c>
      <c r="AM42" s="939" t="s">
        <v>184</v>
      </c>
    </row>
    <row r="43" spans="2:39" s="687" customFormat="1" ht="12.75" customHeight="1">
      <c r="B43" s="931" t="s">
        <v>629</v>
      </c>
      <c r="C43" s="932">
        <v>3152375</v>
      </c>
      <c r="D43" s="937">
        <v>3082410</v>
      </c>
      <c r="E43" s="937">
        <v>69965</v>
      </c>
      <c r="F43" s="937">
        <v>0</v>
      </c>
      <c r="G43" s="937">
        <v>69965</v>
      </c>
      <c r="H43" s="937">
        <v>557355</v>
      </c>
      <c r="I43" s="937">
        <v>40575</v>
      </c>
      <c r="J43" s="937" t="s">
        <v>184</v>
      </c>
      <c r="K43" s="937">
        <v>30059</v>
      </c>
      <c r="L43" s="937">
        <v>1613652</v>
      </c>
      <c r="M43" s="937">
        <v>863</v>
      </c>
      <c r="N43" s="937">
        <v>44042</v>
      </c>
      <c r="O43" s="937">
        <v>63375</v>
      </c>
      <c r="P43" s="937">
        <v>7373</v>
      </c>
      <c r="Q43" s="690">
        <v>135607</v>
      </c>
      <c r="R43" s="937" t="s">
        <v>184</v>
      </c>
      <c r="S43" s="937">
        <v>299811</v>
      </c>
      <c r="T43" s="937">
        <v>21303</v>
      </c>
      <c r="U43" s="938">
        <v>400</v>
      </c>
      <c r="V43" s="938">
        <v>50000</v>
      </c>
      <c r="W43" s="938">
        <v>42989</v>
      </c>
      <c r="X43" s="938">
        <v>71771</v>
      </c>
      <c r="Y43" s="938">
        <v>173200</v>
      </c>
      <c r="Z43" s="938">
        <v>74080</v>
      </c>
      <c r="AA43" s="938">
        <v>570827</v>
      </c>
      <c r="AB43" s="938">
        <v>267288</v>
      </c>
      <c r="AC43" s="938">
        <v>349574</v>
      </c>
      <c r="AD43" s="938">
        <v>1267</v>
      </c>
      <c r="AE43" s="938">
        <v>409613</v>
      </c>
      <c r="AF43" s="938">
        <v>69989</v>
      </c>
      <c r="AG43" s="938">
        <v>408849</v>
      </c>
      <c r="AH43" s="938">
        <v>119613</v>
      </c>
      <c r="AI43" s="938">
        <v>354689</v>
      </c>
      <c r="AJ43" s="938">
        <v>22212</v>
      </c>
      <c r="AK43" s="938">
        <v>434409</v>
      </c>
      <c r="AL43" s="938" t="s">
        <v>184</v>
      </c>
      <c r="AM43" s="939" t="s">
        <v>184</v>
      </c>
    </row>
    <row r="44" spans="2:39" s="687" customFormat="1" ht="12.75" customHeight="1">
      <c r="B44" s="931" t="s">
        <v>631</v>
      </c>
      <c r="C44" s="932">
        <v>2066954</v>
      </c>
      <c r="D44" s="937">
        <v>2011786</v>
      </c>
      <c r="E44" s="937">
        <v>55168</v>
      </c>
      <c r="F44" s="937">
        <v>0</v>
      </c>
      <c r="G44" s="937">
        <v>55168</v>
      </c>
      <c r="H44" s="937">
        <v>275397</v>
      </c>
      <c r="I44" s="937">
        <v>24107</v>
      </c>
      <c r="J44" s="937" t="s">
        <v>184</v>
      </c>
      <c r="K44" s="937">
        <v>17867</v>
      </c>
      <c r="L44" s="937">
        <v>1076502</v>
      </c>
      <c r="M44" s="937" t="s">
        <v>184</v>
      </c>
      <c r="N44" s="937">
        <v>10218</v>
      </c>
      <c r="O44" s="937">
        <v>37787</v>
      </c>
      <c r="P44" s="937">
        <v>3113</v>
      </c>
      <c r="Q44" s="690">
        <v>123889</v>
      </c>
      <c r="R44" s="937" t="s">
        <v>184</v>
      </c>
      <c r="S44" s="937">
        <v>183044</v>
      </c>
      <c r="T44" s="937">
        <v>19009</v>
      </c>
      <c r="U44" s="938">
        <v>1343</v>
      </c>
      <c r="V44" s="938" t="s">
        <v>184</v>
      </c>
      <c r="W44" s="938">
        <v>46829</v>
      </c>
      <c r="X44" s="938">
        <v>30749</v>
      </c>
      <c r="Y44" s="938">
        <v>217100</v>
      </c>
      <c r="Z44" s="938">
        <v>48150</v>
      </c>
      <c r="AA44" s="938">
        <v>387210</v>
      </c>
      <c r="AB44" s="938">
        <v>223756</v>
      </c>
      <c r="AC44" s="938">
        <v>124138</v>
      </c>
      <c r="AD44" s="938">
        <v>1423</v>
      </c>
      <c r="AE44" s="938">
        <v>265217</v>
      </c>
      <c r="AF44" s="938">
        <v>28579</v>
      </c>
      <c r="AG44" s="938">
        <v>303401</v>
      </c>
      <c r="AH44" s="938">
        <v>71693</v>
      </c>
      <c r="AI44" s="938">
        <v>258234</v>
      </c>
      <c r="AJ44" s="938">
        <v>31375</v>
      </c>
      <c r="AK44" s="938">
        <v>268610</v>
      </c>
      <c r="AL44" s="938" t="s">
        <v>184</v>
      </c>
      <c r="AM44" s="939" t="s">
        <v>184</v>
      </c>
    </row>
    <row r="45" spans="2:39" s="687" customFormat="1" ht="12.75" customHeight="1">
      <c r="B45" s="931" t="s">
        <v>633</v>
      </c>
      <c r="C45" s="932">
        <v>2157895</v>
      </c>
      <c r="D45" s="937">
        <v>2025600</v>
      </c>
      <c r="E45" s="937">
        <v>132295</v>
      </c>
      <c r="F45" s="937">
        <v>94</v>
      </c>
      <c r="G45" s="937">
        <v>132201</v>
      </c>
      <c r="H45" s="937">
        <v>286920</v>
      </c>
      <c r="I45" s="937">
        <v>24517</v>
      </c>
      <c r="J45" s="937" t="s">
        <v>184</v>
      </c>
      <c r="K45" s="937">
        <v>18168</v>
      </c>
      <c r="L45" s="937">
        <v>1038549</v>
      </c>
      <c r="M45" s="937" t="s">
        <v>184</v>
      </c>
      <c r="N45" s="937">
        <v>53873</v>
      </c>
      <c r="O45" s="937">
        <v>26931</v>
      </c>
      <c r="P45" s="937">
        <v>5277</v>
      </c>
      <c r="Q45" s="690">
        <v>197825</v>
      </c>
      <c r="R45" s="937" t="s">
        <v>184</v>
      </c>
      <c r="S45" s="937">
        <v>105979</v>
      </c>
      <c r="T45" s="937">
        <v>15102</v>
      </c>
      <c r="U45" s="938">
        <v>510</v>
      </c>
      <c r="V45" s="938">
        <v>20324</v>
      </c>
      <c r="W45" s="938">
        <v>65764</v>
      </c>
      <c r="X45" s="938">
        <v>113056</v>
      </c>
      <c r="Y45" s="938">
        <v>185100</v>
      </c>
      <c r="Z45" s="938">
        <v>54247</v>
      </c>
      <c r="AA45" s="938">
        <v>264011</v>
      </c>
      <c r="AB45" s="938">
        <v>172263</v>
      </c>
      <c r="AC45" s="938">
        <v>129451</v>
      </c>
      <c r="AD45" s="938">
        <v>2235</v>
      </c>
      <c r="AE45" s="938">
        <v>477952</v>
      </c>
      <c r="AF45" s="938">
        <v>23187</v>
      </c>
      <c r="AG45" s="938">
        <v>251064</v>
      </c>
      <c r="AH45" s="938">
        <v>91675</v>
      </c>
      <c r="AI45" s="938">
        <v>229157</v>
      </c>
      <c r="AJ45" s="938">
        <v>72906</v>
      </c>
      <c r="AK45" s="938">
        <v>257452</v>
      </c>
      <c r="AL45" s="938" t="s">
        <v>184</v>
      </c>
      <c r="AM45" s="939" t="s">
        <v>184</v>
      </c>
    </row>
    <row r="46" spans="2:39" s="687" customFormat="1" ht="12.75" customHeight="1">
      <c r="B46" s="931" t="s">
        <v>634</v>
      </c>
      <c r="C46" s="932">
        <v>2231034</v>
      </c>
      <c r="D46" s="937">
        <v>2180641</v>
      </c>
      <c r="E46" s="937">
        <v>50393</v>
      </c>
      <c r="F46" s="937">
        <v>396</v>
      </c>
      <c r="G46" s="937">
        <v>49997</v>
      </c>
      <c r="H46" s="937">
        <v>320676</v>
      </c>
      <c r="I46" s="937">
        <v>21758</v>
      </c>
      <c r="J46" s="937" t="s">
        <v>184</v>
      </c>
      <c r="K46" s="937">
        <v>16096</v>
      </c>
      <c r="L46" s="937">
        <v>1146090</v>
      </c>
      <c r="M46" s="937">
        <v>876</v>
      </c>
      <c r="N46" s="937">
        <v>7908</v>
      </c>
      <c r="O46" s="937">
        <v>16476</v>
      </c>
      <c r="P46" s="937">
        <v>5153</v>
      </c>
      <c r="Q46" s="690">
        <v>117870</v>
      </c>
      <c r="R46" s="937" t="s">
        <v>184</v>
      </c>
      <c r="S46" s="937">
        <v>248840</v>
      </c>
      <c r="T46" s="937">
        <v>26720</v>
      </c>
      <c r="U46" s="938">
        <v>4494</v>
      </c>
      <c r="V46" s="938">
        <v>47000</v>
      </c>
      <c r="W46" s="938">
        <v>49125</v>
      </c>
      <c r="X46" s="938">
        <v>32052</v>
      </c>
      <c r="Y46" s="938">
        <v>169900</v>
      </c>
      <c r="Z46" s="938">
        <v>50261</v>
      </c>
      <c r="AA46" s="938">
        <v>342495</v>
      </c>
      <c r="AB46" s="938">
        <v>145106</v>
      </c>
      <c r="AC46" s="938">
        <v>107144</v>
      </c>
      <c r="AD46" s="938">
        <v>1661</v>
      </c>
      <c r="AE46" s="938">
        <v>320999</v>
      </c>
      <c r="AF46" s="938">
        <v>30783</v>
      </c>
      <c r="AG46" s="938">
        <v>253510</v>
      </c>
      <c r="AH46" s="938">
        <v>120383</v>
      </c>
      <c r="AI46" s="938">
        <v>355623</v>
      </c>
      <c r="AJ46" s="938">
        <v>101397</v>
      </c>
      <c r="AK46" s="938">
        <v>351279</v>
      </c>
      <c r="AL46" s="938" t="s">
        <v>184</v>
      </c>
      <c r="AM46" s="939" t="s">
        <v>184</v>
      </c>
    </row>
    <row r="47" spans="2:39" s="687" customFormat="1" ht="12.75" customHeight="1">
      <c r="B47" s="931"/>
      <c r="C47" s="932"/>
      <c r="D47" s="937"/>
      <c r="E47" s="937"/>
      <c r="F47" s="937"/>
      <c r="G47" s="937"/>
      <c r="H47" s="937"/>
      <c r="I47" s="937"/>
      <c r="J47" s="937"/>
      <c r="K47" s="937"/>
      <c r="L47" s="937"/>
      <c r="M47" s="937"/>
      <c r="N47" s="937"/>
      <c r="O47" s="937"/>
      <c r="P47" s="937"/>
      <c r="Q47" s="690"/>
      <c r="R47" s="937"/>
      <c r="S47" s="937"/>
      <c r="T47" s="937"/>
      <c r="U47" s="938"/>
      <c r="V47" s="938"/>
      <c r="W47" s="938"/>
      <c r="X47" s="938"/>
      <c r="Y47" s="938"/>
      <c r="Z47" s="938"/>
      <c r="AA47" s="938"/>
      <c r="AB47" s="938"/>
      <c r="AC47" s="938"/>
      <c r="AD47" s="938"/>
      <c r="AE47" s="938"/>
      <c r="AF47" s="938"/>
      <c r="AG47" s="938"/>
      <c r="AH47" s="938"/>
      <c r="AI47" s="938"/>
      <c r="AJ47" s="938"/>
      <c r="AK47" s="938"/>
      <c r="AL47" s="938"/>
      <c r="AM47" s="939"/>
    </row>
    <row r="48" spans="2:39" s="687" customFormat="1" ht="12.75" customHeight="1">
      <c r="B48" s="931" t="s">
        <v>637</v>
      </c>
      <c r="C48" s="932">
        <v>5847039</v>
      </c>
      <c r="D48" s="937">
        <v>5581220</v>
      </c>
      <c r="E48" s="937">
        <v>265819</v>
      </c>
      <c r="F48" s="937">
        <v>0</v>
      </c>
      <c r="G48" s="937">
        <v>265819</v>
      </c>
      <c r="H48" s="937">
        <v>1654607</v>
      </c>
      <c r="I48" s="937">
        <v>131524</v>
      </c>
      <c r="J48" s="937" t="s">
        <v>184</v>
      </c>
      <c r="K48" s="937">
        <v>97490</v>
      </c>
      <c r="L48" s="937">
        <v>2197251</v>
      </c>
      <c r="M48" s="937">
        <v>2772</v>
      </c>
      <c r="N48" s="937">
        <v>52302</v>
      </c>
      <c r="O48" s="937">
        <v>85183</v>
      </c>
      <c r="P48" s="937">
        <v>25053</v>
      </c>
      <c r="Q48" s="690">
        <v>459009</v>
      </c>
      <c r="R48" s="937" t="s">
        <v>184</v>
      </c>
      <c r="S48" s="937">
        <v>249689</v>
      </c>
      <c r="T48" s="937">
        <v>30188</v>
      </c>
      <c r="U48" s="938">
        <v>26240</v>
      </c>
      <c r="V48" s="938">
        <v>2816</v>
      </c>
      <c r="W48" s="938">
        <v>173001</v>
      </c>
      <c r="X48" s="938">
        <v>144314</v>
      </c>
      <c r="Y48" s="938">
        <v>515600</v>
      </c>
      <c r="Z48" s="938">
        <v>96963</v>
      </c>
      <c r="AA48" s="938">
        <v>800686</v>
      </c>
      <c r="AB48" s="938">
        <v>591749</v>
      </c>
      <c r="AC48" s="938">
        <v>322345</v>
      </c>
      <c r="AD48" s="938">
        <v>8188</v>
      </c>
      <c r="AE48" s="938">
        <v>420067</v>
      </c>
      <c r="AF48" s="938">
        <v>150810</v>
      </c>
      <c r="AG48" s="938">
        <v>1122541</v>
      </c>
      <c r="AH48" s="938">
        <v>207042</v>
      </c>
      <c r="AI48" s="938">
        <v>1145742</v>
      </c>
      <c r="AJ48" s="938">
        <v>40226</v>
      </c>
      <c r="AK48" s="938">
        <v>674861</v>
      </c>
      <c r="AL48" s="938" t="s">
        <v>184</v>
      </c>
      <c r="AM48" s="939" t="s">
        <v>184</v>
      </c>
    </row>
    <row r="49" spans="2:39" s="687" customFormat="1" ht="12.75" customHeight="1">
      <c r="B49" s="931" t="s">
        <v>639</v>
      </c>
      <c r="C49" s="932">
        <v>4963801</v>
      </c>
      <c r="D49" s="937">
        <v>4869831</v>
      </c>
      <c r="E49" s="937">
        <v>93970</v>
      </c>
      <c r="F49" s="937">
        <v>7064</v>
      </c>
      <c r="G49" s="937">
        <v>86906</v>
      </c>
      <c r="H49" s="937">
        <v>922385</v>
      </c>
      <c r="I49" s="937">
        <v>100894</v>
      </c>
      <c r="J49" s="937">
        <v>13277</v>
      </c>
      <c r="K49" s="937">
        <v>74707</v>
      </c>
      <c r="L49" s="937">
        <v>2085445</v>
      </c>
      <c r="M49" s="937">
        <v>1352</v>
      </c>
      <c r="N49" s="937">
        <v>25982</v>
      </c>
      <c r="O49" s="937">
        <v>81347</v>
      </c>
      <c r="P49" s="937">
        <v>14933</v>
      </c>
      <c r="Q49" s="690">
        <v>460471</v>
      </c>
      <c r="R49" s="937" t="s">
        <v>184</v>
      </c>
      <c r="S49" s="937">
        <v>330504</v>
      </c>
      <c r="T49" s="937">
        <v>105926</v>
      </c>
      <c r="U49" s="938">
        <v>3150</v>
      </c>
      <c r="V49" s="938">
        <v>144</v>
      </c>
      <c r="W49" s="938">
        <v>124106</v>
      </c>
      <c r="X49" s="938">
        <v>122378</v>
      </c>
      <c r="Y49" s="938">
        <v>496800</v>
      </c>
      <c r="Z49" s="938">
        <v>81475</v>
      </c>
      <c r="AA49" s="938">
        <v>637859</v>
      </c>
      <c r="AB49" s="938">
        <v>348652</v>
      </c>
      <c r="AC49" s="938">
        <v>344603</v>
      </c>
      <c r="AD49" s="938">
        <v>4500</v>
      </c>
      <c r="AE49" s="938">
        <v>485786</v>
      </c>
      <c r="AF49" s="938">
        <v>125787</v>
      </c>
      <c r="AG49" s="938">
        <v>920996</v>
      </c>
      <c r="AH49" s="938">
        <v>210654</v>
      </c>
      <c r="AI49" s="938">
        <v>947568</v>
      </c>
      <c r="AJ49" s="938">
        <v>97130</v>
      </c>
      <c r="AK49" s="938">
        <v>664821</v>
      </c>
      <c r="AL49" s="938" t="s">
        <v>184</v>
      </c>
      <c r="AM49" s="939" t="s">
        <v>184</v>
      </c>
    </row>
    <row r="50" spans="2:39" s="687" customFormat="1" ht="12.75" customHeight="1">
      <c r="B50" s="931" t="s">
        <v>641</v>
      </c>
      <c r="C50" s="932">
        <v>5354438</v>
      </c>
      <c r="D50" s="937">
        <v>5185163</v>
      </c>
      <c r="E50" s="937">
        <v>169275</v>
      </c>
      <c r="F50" s="937">
        <v>53</v>
      </c>
      <c r="G50" s="937">
        <v>169222</v>
      </c>
      <c r="H50" s="937">
        <v>1062995</v>
      </c>
      <c r="I50" s="937">
        <v>53805</v>
      </c>
      <c r="J50" s="937" t="s">
        <v>184</v>
      </c>
      <c r="K50" s="937">
        <v>39813</v>
      </c>
      <c r="L50" s="937">
        <v>1575391</v>
      </c>
      <c r="M50" s="937">
        <v>1425</v>
      </c>
      <c r="N50" s="937">
        <v>54588</v>
      </c>
      <c r="O50" s="937">
        <v>95781</v>
      </c>
      <c r="P50" s="937">
        <v>11096</v>
      </c>
      <c r="Q50" s="690">
        <v>384310</v>
      </c>
      <c r="R50" s="937" t="s">
        <v>184</v>
      </c>
      <c r="S50" s="937">
        <v>244415</v>
      </c>
      <c r="T50" s="937">
        <v>129480</v>
      </c>
      <c r="U50" s="938">
        <v>2598</v>
      </c>
      <c r="V50" s="938">
        <v>529621</v>
      </c>
      <c r="W50" s="938">
        <v>270279</v>
      </c>
      <c r="X50" s="938">
        <v>110841</v>
      </c>
      <c r="Y50" s="938">
        <v>788000</v>
      </c>
      <c r="Z50" s="938">
        <v>68529</v>
      </c>
      <c r="AA50" s="938">
        <v>2170554</v>
      </c>
      <c r="AB50" s="938">
        <v>333350</v>
      </c>
      <c r="AC50" s="938">
        <v>414542</v>
      </c>
      <c r="AD50" s="938">
        <v>5899</v>
      </c>
      <c r="AE50" s="938">
        <v>476756</v>
      </c>
      <c r="AF50" s="938">
        <v>105086</v>
      </c>
      <c r="AG50" s="938">
        <v>620965</v>
      </c>
      <c r="AH50" s="938">
        <v>106769</v>
      </c>
      <c r="AI50" s="938">
        <v>420913</v>
      </c>
      <c r="AJ50" s="938">
        <v>31044</v>
      </c>
      <c r="AK50" s="938">
        <v>430756</v>
      </c>
      <c r="AL50" s="938" t="s">
        <v>184</v>
      </c>
      <c r="AM50" s="939" t="s">
        <v>184</v>
      </c>
    </row>
    <row r="51" spans="2:39" s="687" customFormat="1" ht="12.75" customHeight="1">
      <c r="B51" s="931" t="s">
        <v>643</v>
      </c>
      <c r="C51" s="932">
        <v>4405235</v>
      </c>
      <c r="D51" s="937">
        <v>4239821</v>
      </c>
      <c r="E51" s="937">
        <v>165414</v>
      </c>
      <c r="F51" s="937">
        <v>0</v>
      </c>
      <c r="G51" s="937">
        <v>165414</v>
      </c>
      <c r="H51" s="937">
        <v>803946</v>
      </c>
      <c r="I51" s="937">
        <v>78140</v>
      </c>
      <c r="J51" s="937" t="s">
        <v>184</v>
      </c>
      <c r="K51" s="937">
        <v>57969</v>
      </c>
      <c r="L51" s="937">
        <v>1811857</v>
      </c>
      <c r="M51" s="937">
        <v>1089</v>
      </c>
      <c r="N51" s="937">
        <v>44631</v>
      </c>
      <c r="O51" s="937">
        <v>131659</v>
      </c>
      <c r="P51" s="937">
        <v>11888</v>
      </c>
      <c r="Q51" s="690">
        <v>314763</v>
      </c>
      <c r="R51" s="937" t="s">
        <v>184</v>
      </c>
      <c r="S51" s="937">
        <v>333493</v>
      </c>
      <c r="T51" s="937">
        <v>26981</v>
      </c>
      <c r="U51" s="938">
        <v>20968</v>
      </c>
      <c r="V51" s="938">
        <v>4953</v>
      </c>
      <c r="W51" s="938">
        <v>124801</v>
      </c>
      <c r="X51" s="938">
        <v>130897</v>
      </c>
      <c r="Y51" s="938">
        <v>507200</v>
      </c>
      <c r="Z51" s="938">
        <v>73443</v>
      </c>
      <c r="AA51" s="938">
        <v>406707</v>
      </c>
      <c r="AB51" s="938">
        <v>639230</v>
      </c>
      <c r="AC51" s="938">
        <v>243484</v>
      </c>
      <c r="AD51" s="938">
        <v>25712</v>
      </c>
      <c r="AE51" s="938">
        <v>556622</v>
      </c>
      <c r="AF51" s="938">
        <v>265415</v>
      </c>
      <c r="AG51" s="938">
        <v>633232</v>
      </c>
      <c r="AH51" s="938">
        <v>150380</v>
      </c>
      <c r="AI51" s="938">
        <v>666367</v>
      </c>
      <c r="AJ51" s="938">
        <v>43433</v>
      </c>
      <c r="AK51" s="938">
        <v>534626</v>
      </c>
      <c r="AL51" s="938">
        <v>1170</v>
      </c>
      <c r="AM51" s="939" t="s">
        <v>184</v>
      </c>
    </row>
    <row r="52" spans="2:39" s="687" customFormat="1" ht="12.75" customHeight="1">
      <c r="B52" s="931" t="s">
        <v>645</v>
      </c>
      <c r="C52" s="932">
        <v>3572564</v>
      </c>
      <c r="D52" s="937">
        <v>3519604</v>
      </c>
      <c r="E52" s="937">
        <v>52960</v>
      </c>
      <c r="F52" s="937">
        <v>1209</v>
      </c>
      <c r="G52" s="937">
        <v>51751</v>
      </c>
      <c r="H52" s="937">
        <v>476646</v>
      </c>
      <c r="I52" s="937">
        <v>53824</v>
      </c>
      <c r="J52" s="937" t="s">
        <v>184</v>
      </c>
      <c r="K52" s="937">
        <v>41626</v>
      </c>
      <c r="L52" s="937">
        <v>1541287</v>
      </c>
      <c r="M52" s="937">
        <v>738</v>
      </c>
      <c r="N52" s="937">
        <v>471</v>
      </c>
      <c r="O52" s="937">
        <v>77459</v>
      </c>
      <c r="P52" s="937">
        <v>9931</v>
      </c>
      <c r="Q52" s="690">
        <v>328279</v>
      </c>
      <c r="R52" s="937" t="s">
        <v>184</v>
      </c>
      <c r="S52" s="937">
        <v>291794</v>
      </c>
      <c r="T52" s="937">
        <v>25923</v>
      </c>
      <c r="U52" s="938">
        <v>1700</v>
      </c>
      <c r="V52" s="938">
        <v>19121</v>
      </c>
      <c r="W52" s="938">
        <v>40896</v>
      </c>
      <c r="X52" s="938">
        <v>90169</v>
      </c>
      <c r="Y52" s="938">
        <v>572700</v>
      </c>
      <c r="Z52" s="938">
        <v>59696</v>
      </c>
      <c r="AA52" s="938">
        <v>433521</v>
      </c>
      <c r="AB52" s="938">
        <v>331138</v>
      </c>
      <c r="AC52" s="938">
        <v>213389</v>
      </c>
      <c r="AD52" s="938">
        <v>852</v>
      </c>
      <c r="AE52" s="938">
        <v>525362</v>
      </c>
      <c r="AF52" s="938">
        <v>64361</v>
      </c>
      <c r="AG52" s="938">
        <v>548917</v>
      </c>
      <c r="AH52" s="938">
        <v>104915</v>
      </c>
      <c r="AI52" s="938">
        <v>636278</v>
      </c>
      <c r="AJ52" s="938">
        <v>111623</v>
      </c>
      <c r="AK52" s="938">
        <v>489552</v>
      </c>
      <c r="AL52" s="938" t="s">
        <v>184</v>
      </c>
      <c r="AM52" s="939" t="s">
        <v>184</v>
      </c>
    </row>
    <row r="53" spans="2:39" s="687" customFormat="1" ht="12.75" customHeight="1">
      <c r="B53" s="931"/>
      <c r="C53" s="932"/>
      <c r="D53" s="937"/>
      <c r="E53" s="937"/>
      <c r="F53" s="937"/>
      <c r="G53" s="937"/>
      <c r="H53" s="937"/>
      <c r="I53" s="937"/>
      <c r="J53" s="937"/>
      <c r="K53" s="937"/>
      <c r="L53" s="937"/>
      <c r="M53" s="937"/>
      <c r="N53" s="937"/>
      <c r="O53" s="937"/>
      <c r="P53" s="937"/>
      <c r="Q53" s="690"/>
      <c r="R53" s="937"/>
      <c r="S53" s="937"/>
      <c r="T53" s="937"/>
      <c r="U53" s="938"/>
      <c r="V53" s="938"/>
      <c r="W53" s="938"/>
      <c r="X53" s="938"/>
      <c r="Y53" s="938"/>
      <c r="Z53" s="938"/>
      <c r="AA53" s="938"/>
      <c r="AB53" s="938"/>
      <c r="AC53" s="938"/>
      <c r="AD53" s="938"/>
      <c r="AE53" s="938"/>
      <c r="AF53" s="938"/>
      <c r="AG53" s="938"/>
      <c r="AH53" s="938"/>
      <c r="AI53" s="938"/>
      <c r="AJ53" s="938"/>
      <c r="AK53" s="938"/>
      <c r="AL53" s="938"/>
      <c r="AM53" s="939"/>
    </row>
    <row r="54" spans="2:39" s="687" customFormat="1" ht="12.75" customHeight="1">
      <c r="B54" s="931" t="s">
        <v>648</v>
      </c>
      <c r="C54" s="932">
        <v>2105603</v>
      </c>
      <c r="D54" s="937">
        <v>2067940</v>
      </c>
      <c r="E54" s="937">
        <v>37663</v>
      </c>
      <c r="F54" s="937">
        <v>0</v>
      </c>
      <c r="G54" s="937">
        <v>37663</v>
      </c>
      <c r="H54" s="937">
        <v>418315</v>
      </c>
      <c r="I54" s="937">
        <v>19846</v>
      </c>
      <c r="J54" s="937" t="s">
        <v>184</v>
      </c>
      <c r="K54" s="937">
        <v>14754</v>
      </c>
      <c r="L54" s="937">
        <v>1033072</v>
      </c>
      <c r="M54" s="937" t="s">
        <v>184</v>
      </c>
      <c r="N54" s="937">
        <v>9120</v>
      </c>
      <c r="O54" s="937">
        <v>33470</v>
      </c>
      <c r="P54" s="937">
        <v>4759</v>
      </c>
      <c r="Q54" s="937">
        <v>80144</v>
      </c>
      <c r="R54" s="937" t="s">
        <v>184</v>
      </c>
      <c r="S54" s="937">
        <v>140040</v>
      </c>
      <c r="T54" s="937">
        <v>23372</v>
      </c>
      <c r="U54" s="938">
        <v>175</v>
      </c>
      <c r="V54" s="938">
        <v>274</v>
      </c>
      <c r="W54" s="938">
        <v>33135</v>
      </c>
      <c r="X54" s="938">
        <v>67027</v>
      </c>
      <c r="Y54" s="938">
        <v>228100</v>
      </c>
      <c r="Z54" s="938">
        <v>59296</v>
      </c>
      <c r="AA54" s="938">
        <v>385168</v>
      </c>
      <c r="AB54" s="938">
        <v>221961</v>
      </c>
      <c r="AC54" s="938">
        <v>80469</v>
      </c>
      <c r="AD54" s="938">
        <v>543</v>
      </c>
      <c r="AE54" s="938">
        <v>231339</v>
      </c>
      <c r="AF54" s="938">
        <v>20625</v>
      </c>
      <c r="AG54" s="938">
        <v>300757</v>
      </c>
      <c r="AH54" s="938">
        <v>90211</v>
      </c>
      <c r="AI54" s="938">
        <v>411994</v>
      </c>
      <c r="AJ54" s="938" t="s">
        <v>184</v>
      </c>
      <c r="AK54" s="938">
        <v>265577</v>
      </c>
      <c r="AL54" s="938" t="s">
        <v>184</v>
      </c>
      <c r="AM54" s="939" t="s">
        <v>184</v>
      </c>
    </row>
    <row r="55" spans="2:39" s="687" customFormat="1" ht="12.75" customHeight="1">
      <c r="B55" s="931" t="s">
        <v>649</v>
      </c>
      <c r="C55" s="932">
        <v>3755788</v>
      </c>
      <c r="D55" s="937">
        <v>3636820</v>
      </c>
      <c r="E55" s="937">
        <v>118968</v>
      </c>
      <c r="F55" s="937">
        <v>0</v>
      </c>
      <c r="G55" s="937">
        <v>118968</v>
      </c>
      <c r="H55" s="937">
        <v>1126215</v>
      </c>
      <c r="I55" s="937">
        <v>46786</v>
      </c>
      <c r="J55" s="937" t="s">
        <v>184</v>
      </c>
      <c r="K55" s="937">
        <v>34595</v>
      </c>
      <c r="L55" s="937">
        <v>1197640</v>
      </c>
      <c r="M55" s="937">
        <v>1252</v>
      </c>
      <c r="N55" s="937">
        <v>6175</v>
      </c>
      <c r="O55" s="937">
        <v>55329</v>
      </c>
      <c r="P55" s="937">
        <v>14589</v>
      </c>
      <c r="Q55" s="937">
        <v>220543</v>
      </c>
      <c r="R55" s="937" t="s">
        <v>184</v>
      </c>
      <c r="S55" s="937">
        <v>271558</v>
      </c>
      <c r="T55" s="937">
        <v>22806</v>
      </c>
      <c r="U55" s="938">
        <v>4843</v>
      </c>
      <c r="V55" s="938">
        <v>110147</v>
      </c>
      <c r="W55" s="938">
        <v>93820</v>
      </c>
      <c r="X55" s="938">
        <v>130790</v>
      </c>
      <c r="Y55" s="938">
        <v>418700</v>
      </c>
      <c r="Z55" s="938">
        <v>81294</v>
      </c>
      <c r="AA55" s="938">
        <v>492466</v>
      </c>
      <c r="AB55" s="938">
        <v>223705</v>
      </c>
      <c r="AC55" s="938">
        <v>174818</v>
      </c>
      <c r="AD55" s="938">
        <v>19537</v>
      </c>
      <c r="AE55" s="938">
        <v>355168</v>
      </c>
      <c r="AF55" s="938">
        <v>67153</v>
      </c>
      <c r="AG55" s="938">
        <v>400826</v>
      </c>
      <c r="AH55" s="938">
        <v>156788</v>
      </c>
      <c r="AI55" s="938">
        <v>1231431</v>
      </c>
      <c r="AJ55" s="938" t="s">
        <v>184</v>
      </c>
      <c r="AK55" s="938">
        <v>433634</v>
      </c>
      <c r="AL55" s="938" t="s">
        <v>184</v>
      </c>
      <c r="AM55" s="939" t="s">
        <v>184</v>
      </c>
    </row>
    <row r="56" spans="2:39" s="687" customFormat="1" ht="12.75" customHeight="1">
      <c r="B56" s="931" t="s">
        <v>651</v>
      </c>
      <c r="C56" s="932">
        <v>2689089</v>
      </c>
      <c r="D56" s="937">
        <v>2656617</v>
      </c>
      <c r="E56" s="937">
        <v>32472</v>
      </c>
      <c r="F56" s="937">
        <v>0</v>
      </c>
      <c r="G56" s="937">
        <v>32472</v>
      </c>
      <c r="H56" s="937">
        <v>700978</v>
      </c>
      <c r="I56" s="937">
        <v>36539</v>
      </c>
      <c r="J56" s="937" t="s">
        <v>184</v>
      </c>
      <c r="K56" s="937">
        <v>27026</v>
      </c>
      <c r="L56" s="937">
        <v>1102036</v>
      </c>
      <c r="M56" s="937">
        <v>863</v>
      </c>
      <c r="N56" s="937" t="s">
        <v>184</v>
      </c>
      <c r="O56" s="937">
        <v>37291</v>
      </c>
      <c r="P56" s="937">
        <v>7387</v>
      </c>
      <c r="Q56" s="937">
        <v>99273</v>
      </c>
      <c r="R56" s="937" t="s">
        <v>184</v>
      </c>
      <c r="S56" s="937">
        <v>161902</v>
      </c>
      <c r="T56" s="937">
        <v>22379</v>
      </c>
      <c r="U56" s="938">
        <v>6114</v>
      </c>
      <c r="V56" s="938">
        <v>97223</v>
      </c>
      <c r="W56" s="938">
        <v>43945</v>
      </c>
      <c r="X56" s="938">
        <v>138033</v>
      </c>
      <c r="Y56" s="938">
        <v>208100</v>
      </c>
      <c r="Z56" s="938">
        <v>64403</v>
      </c>
      <c r="AA56" s="938">
        <v>524426</v>
      </c>
      <c r="AB56" s="938">
        <v>263859</v>
      </c>
      <c r="AC56" s="938">
        <v>119733</v>
      </c>
      <c r="AD56" s="938">
        <v>1846</v>
      </c>
      <c r="AE56" s="938">
        <v>244607</v>
      </c>
      <c r="AF56" s="938">
        <v>39412</v>
      </c>
      <c r="AG56" s="938">
        <v>383576</v>
      </c>
      <c r="AH56" s="938">
        <v>122110</v>
      </c>
      <c r="AI56" s="938">
        <v>468962</v>
      </c>
      <c r="AJ56" s="938">
        <v>658</v>
      </c>
      <c r="AK56" s="938">
        <v>423025</v>
      </c>
      <c r="AL56" s="938" t="s">
        <v>184</v>
      </c>
      <c r="AM56" s="939" t="s">
        <v>184</v>
      </c>
    </row>
    <row r="57" spans="2:39" s="687" customFormat="1" ht="12.75" customHeight="1">
      <c r="B57" s="931" t="s">
        <v>653</v>
      </c>
      <c r="C57" s="932">
        <v>3007758</v>
      </c>
      <c r="D57" s="937">
        <v>2911823</v>
      </c>
      <c r="E57" s="937">
        <v>95935</v>
      </c>
      <c r="F57" s="937">
        <v>0</v>
      </c>
      <c r="G57" s="937">
        <v>95935</v>
      </c>
      <c r="H57" s="937">
        <v>450782</v>
      </c>
      <c r="I57" s="937">
        <v>48642</v>
      </c>
      <c r="J57" s="937" t="s">
        <v>184</v>
      </c>
      <c r="K57" s="937">
        <v>35982</v>
      </c>
      <c r="L57" s="937">
        <v>1363841</v>
      </c>
      <c r="M57" s="937">
        <v>613</v>
      </c>
      <c r="N57" s="937" t="s">
        <v>184</v>
      </c>
      <c r="O57" s="937">
        <v>39091</v>
      </c>
      <c r="P57" s="937">
        <v>6285</v>
      </c>
      <c r="Q57" s="937">
        <v>180544</v>
      </c>
      <c r="R57" s="937" t="s">
        <v>184</v>
      </c>
      <c r="S57" s="937">
        <v>329007</v>
      </c>
      <c r="T57" s="937">
        <v>21820</v>
      </c>
      <c r="U57" s="938">
        <v>9574</v>
      </c>
      <c r="V57" s="938">
        <v>42000</v>
      </c>
      <c r="W57" s="938">
        <v>96339</v>
      </c>
      <c r="X57" s="938">
        <v>37438</v>
      </c>
      <c r="Y57" s="938">
        <v>345800</v>
      </c>
      <c r="Z57" s="938">
        <v>64476</v>
      </c>
      <c r="AA57" s="938">
        <v>340781</v>
      </c>
      <c r="AB57" s="938">
        <v>230540</v>
      </c>
      <c r="AC57" s="938">
        <v>122136</v>
      </c>
      <c r="AD57" s="938">
        <v>1328</v>
      </c>
      <c r="AE57" s="938">
        <v>521259</v>
      </c>
      <c r="AF57" s="938">
        <v>40095</v>
      </c>
      <c r="AG57" s="938">
        <v>509260</v>
      </c>
      <c r="AH57" s="938">
        <v>105144</v>
      </c>
      <c r="AI57" s="938">
        <v>570862</v>
      </c>
      <c r="AJ57" s="938">
        <v>8462</v>
      </c>
      <c r="AK57" s="938">
        <v>397480</v>
      </c>
      <c r="AL57" s="938" t="s">
        <v>184</v>
      </c>
      <c r="AM57" s="939" t="s">
        <v>184</v>
      </c>
    </row>
    <row r="58" spans="2:39" s="687" customFormat="1" ht="12.75" customHeight="1">
      <c r="B58" s="931" t="s">
        <v>655</v>
      </c>
      <c r="C58" s="932">
        <v>2584808</v>
      </c>
      <c r="D58" s="937">
        <v>2513979</v>
      </c>
      <c r="E58" s="937">
        <v>70829</v>
      </c>
      <c r="F58" s="937">
        <v>0</v>
      </c>
      <c r="G58" s="937">
        <v>70829</v>
      </c>
      <c r="H58" s="937">
        <v>404604</v>
      </c>
      <c r="I58" s="937">
        <v>32888</v>
      </c>
      <c r="J58" s="937" t="s">
        <v>184</v>
      </c>
      <c r="K58" s="937">
        <v>24291</v>
      </c>
      <c r="L58" s="937">
        <v>1020621</v>
      </c>
      <c r="M58" s="937">
        <v>763</v>
      </c>
      <c r="N58" s="937">
        <v>57</v>
      </c>
      <c r="O58" s="937">
        <v>57337</v>
      </c>
      <c r="P58" s="937">
        <v>11352</v>
      </c>
      <c r="Q58" s="937">
        <v>314954</v>
      </c>
      <c r="R58" s="937" t="s">
        <v>184</v>
      </c>
      <c r="S58" s="937">
        <v>218650</v>
      </c>
      <c r="T58" s="937">
        <v>34043</v>
      </c>
      <c r="U58" s="938">
        <v>91</v>
      </c>
      <c r="V58" s="938">
        <v>22493</v>
      </c>
      <c r="W58" s="938">
        <v>46722</v>
      </c>
      <c r="X58" s="938">
        <v>40942</v>
      </c>
      <c r="Y58" s="938">
        <v>355000</v>
      </c>
      <c r="Z58" s="938">
        <v>60238</v>
      </c>
      <c r="AA58" s="938">
        <v>332949</v>
      </c>
      <c r="AB58" s="938">
        <v>174460</v>
      </c>
      <c r="AC58" s="938">
        <v>102667</v>
      </c>
      <c r="AD58" s="938">
        <v>2819</v>
      </c>
      <c r="AE58" s="938">
        <v>310722</v>
      </c>
      <c r="AF58" s="938">
        <v>173735</v>
      </c>
      <c r="AG58" s="938">
        <v>251722</v>
      </c>
      <c r="AH58" s="938">
        <v>99768</v>
      </c>
      <c r="AI58" s="938">
        <v>757817</v>
      </c>
      <c r="AJ58" s="938" t="s">
        <v>184</v>
      </c>
      <c r="AK58" s="938">
        <v>218288</v>
      </c>
      <c r="AL58" s="938">
        <v>28794</v>
      </c>
      <c r="AM58" s="939" t="s">
        <v>184</v>
      </c>
    </row>
    <row r="59" spans="2:39" s="687" customFormat="1" ht="12.75" customHeight="1">
      <c r="B59" s="931" t="s">
        <v>657</v>
      </c>
      <c r="C59" s="932">
        <v>2130605</v>
      </c>
      <c r="D59" s="937">
        <v>2068411</v>
      </c>
      <c r="E59" s="937">
        <v>62194</v>
      </c>
      <c r="F59" s="937">
        <v>0</v>
      </c>
      <c r="G59" s="937">
        <v>62194</v>
      </c>
      <c r="H59" s="937">
        <v>428177</v>
      </c>
      <c r="I59" s="937">
        <v>32991</v>
      </c>
      <c r="J59" s="937" t="s">
        <v>184</v>
      </c>
      <c r="K59" s="937">
        <v>24381</v>
      </c>
      <c r="L59" s="937">
        <v>802796</v>
      </c>
      <c r="M59" s="937">
        <v>888</v>
      </c>
      <c r="N59" s="937">
        <v>3587</v>
      </c>
      <c r="O59" s="937">
        <v>56790</v>
      </c>
      <c r="P59" s="937">
        <v>4780</v>
      </c>
      <c r="Q59" s="937">
        <v>101229</v>
      </c>
      <c r="R59" s="937" t="s">
        <v>184</v>
      </c>
      <c r="S59" s="937">
        <v>264438</v>
      </c>
      <c r="T59" s="937">
        <v>19213</v>
      </c>
      <c r="U59" s="938">
        <v>6404</v>
      </c>
      <c r="V59" s="938">
        <v>2146</v>
      </c>
      <c r="W59" s="938">
        <v>60903</v>
      </c>
      <c r="X59" s="938">
        <v>27982</v>
      </c>
      <c r="Y59" s="938">
        <v>293900</v>
      </c>
      <c r="Z59" s="938">
        <v>57277</v>
      </c>
      <c r="AA59" s="938">
        <v>286340</v>
      </c>
      <c r="AB59" s="938">
        <v>201141</v>
      </c>
      <c r="AC59" s="938">
        <v>81684</v>
      </c>
      <c r="AD59" s="938">
        <v>2587</v>
      </c>
      <c r="AE59" s="938">
        <v>351047</v>
      </c>
      <c r="AF59" s="938">
        <v>22136</v>
      </c>
      <c r="AG59" s="938">
        <v>213813</v>
      </c>
      <c r="AH59" s="938">
        <v>85455</v>
      </c>
      <c r="AI59" s="938">
        <v>508964</v>
      </c>
      <c r="AJ59" s="938">
        <v>30</v>
      </c>
      <c r="AK59" s="938">
        <v>257937</v>
      </c>
      <c r="AL59" s="938" t="s">
        <v>184</v>
      </c>
      <c r="AM59" s="939" t="s">
        <v>184</v>
      </c>
    </row>
    <row r="60" spans="2:39" s="687" customFormat="1" ht="12.75" customHeight="1">
      <c r="B60" s="931" t="s">
        <v>659</v>
      </c>
      <c r="C60" s="932">
        <v>2761651</v>
      </c>
      <c r="D60" s="937">
        <v>2693712</v>
      </c>
      <c r="E60" s="937">
        <v>67939</v>
      </c>
      <c r="F60" s="937">
        <v>0</v>
      </c>
      <c r="G60" s="937">
        <v>67939</v>
      </c>
      <c r="H60" s="937">
        <v>412981</v>
      </c>
      <c r="I60" s="937">
        <v>31838</v>
      </c>
      <c r="J60" s="937" t="s">
        <v>184</v>
      </c>
      <c r="K60" s="937">
        <v>23598</v>
      </c>
      <c r="L60" s="937">
        <v>1207871</v>
      </c>
      <c r="M60" s="937">
        <v>513</v>
      </c>
      <c r="N60" s="937">
        <v>7171</v>
      </c>
      <c r="O60" s="937">
        <v>58777</v>
      </c>
      <c r="P60" s="937">
        <v>6553</v>
      </c>
      <c r="Q60" s="937">
        <v>168907</v>
      </c>
      <c r="R60" s="937" t="s">
        <v>184</v>
      </c>
      <c r="S60" s="937">
        <v>317977</v>
      </c>
      <c r="T60" s="937">
        <v>42925</v>
      </c>
      <c r="U60" s="938">
        <v>7011</v>
      </c>
      <c r="V60" s="938">
        <v>47130</v>
      </c>
      <c r="W60" s="938">
        <v>28875</v>
      </c>
      <c r="X60" s="938">
        <v>44324</v>
      </c>
      <c r="Y60" s="938">
        <v>355200</v>
      </c>
      <c r="Z60" s="938">
        <v>54421</v>
      </c>
      <c r="AA60" s="938">
        <v>431871</v>
      </c>
      <c r="AB60" s="938">
        <v>243238</v>
      </c>
      <c r="AC60" s="938">
        <v>133307</v>
      </c>
      <c r="AD60" s="938">
        <v>1471</v>
      </c>
      <c r="AE60" s="938">
        <v>456602</v>
      </c>
      <c r="AF60" s="938">
        <v>35224</v>
      </c>
      <c r="AG60" s="938">
        <v>458083</v>
      </c>
      <c r="AH60" s="938">
        <v>127265</v>
      </c>
      <c r="AI60" s="938">
        <v>454188</v>
      </c>
      <c r="AJ60" s="938">
        <v>11075</v>
      </c>
      <c r="AK60" s="938">
        <v>286967</v>
      </c>
      <c r="AL60" s="938" t="s">
        <v>184</v>
      </c>
      <c r="AM60" s="939" t="s">
        <v>184</v>
      </c>
    </row>
    <row r="61" spans="2:39" s="687" customFormat="1" ht="12.75" customHeight="1">
      <c r="B61" s="931" t="s">
        <v>661</v>
      </c>
      <c r="C61" s="932">
        <v>3613708</v>
      </c>
      <c r="D61" s="937">
        <v>3558716</v>
      </c>
      <c r="E61" s="937">
        <v>54992</v>
      </c>
      <c r="F61" s="937">
        <v>0</v>
      </c>
      <c r="G61" s="937">
        <v>54992</v>
      </c>
      <c r="H61" s="937">
        <v>717497</v>
      </c>
      <c r="I61" s="937">
        <v>27506</v>
      </c>
      <c r="J61" s="937" t="s">
        <v>184</v>
      </c>
      <c r="K61" s="937">
        <v>20400</v>
      </c>
      <c r="L61" s="937">
        <v>1491868</v>
      </c>
      <c r="M61" s="937">
        <v>538</v>
      </c>
      <c r="N61" s="937">
        <v>87554</v>
      </c>
      <c r="O61" s="937">
        <v>25895</v>
      </c>
      <c r="P61" s="937">
        <v>17725</v>
      </c>
      <c r="Q61" s="937">
        <v>352465</v>
      </c>
      <c r="R61" s="937" t="s">
        <v>184</v>
      </c>
      <c r="S61" s="937">
        <v>319910</v>
      </c>
      <c r="T61" s="937">
        <v>66119</v>
      </c>
      <c r="U61" s="938">
        <v>39566</v>
      </c>
      <c r="V61" s="938">
        <v>3500</v>
      </c>
      <c r="W61" s="938">
        <v>18260</v>
      </c>
      <c r="X61" s="938">
        <v>50305</v>
      </c>
      <c r="Y61" s="938">
        <v>374600</v>
      </c>
      <c r="Z61" s="938">
        <v>77371</v>
      </c>
      <c r="AA61" s="938">
        <v>499270</v>
      </c>
      <c r="AB61" s="938">
        <v>380609</v>
      </c>
      <c r="AC61" s="938">
        <v>195970</v>
      </c>
      <c r="AD61" s="938">
        <v>8703</v>
      </c>
      <c r="AE61" s="938">
        <v>478552</v>
      </c>
      <c r="AF61" s="938">
        <v>93603</v>
      </c>
      <c r="AG61" s="938">
        <v>276408</v>
      </c>
      <c r="AH61" s="938">
        <v>151058</v>
      </c>
      <c r="AI61" s="938">
        <v>773927</v>
      </c>
      <c r="AJ61" s="938">
        <v>145760</v>
      </c>
      <c r="AK61" s="938">
        <v>414390</v>
      </c>
      <c r="AL61" s="938">
        <v>63095</v>
      </c>
      <c r="AM61" s="939" t="s">
        <v>184</v>
      </c>
    </row>
    <row r="62" spans="2:39" s="687" customFormat="1" ht="12.75" customHeight="1">
      <c r="B62" s="931" t="s">
        <v>663</v>
      </c>
      <c r="C62" s="932">
        <v>3439608</v>
      </c>
      <c r="D62" s="937">
        <v>3370551</v>
      </c>
      <c r="E62" s="937">
        <v>69057</v>
      </c>
      <c r="F62" s="937">
        <v>0</v>
      </c>
      <c r="G62" s="937">
        <v>69057</v>
      </c>
      <c r="H62" s="937">
        <v>1018714</v>
      </c>
      <c r="I62" s="937">
        <v>58608</v>
      </c>
      <c r="J62" s="937" t="s">
        <v>184</v>
      </c>
      <c r="K62" s="937">
        <v>43352</v>
      </c>
      <c r="L62" s="937">
        <v>1346738</v>
      </c>
      <c r="M62" s="937">
        <v>1628</v>
      </c>
      <c r="N62" s="937" t="s">
        <v>184</v>
      </c>
      <c r="O62" s="937">
        <v>51922</v>
      </c>
      <c r="P62" s="937">
        <v>12338</v>
      </c>
      <c r="Q62" s="937">
        <v>138148</v>
      </c>
      <c r="R62" s="937" t="s">
        <v>184</v>
      </c>
      <c r="S62" s="937">
        <v>226275</v>
      </c>
      <c r="T62" s="937">
        <v>49610</v>
      </c>
      <c r="U62" s="938">
        <v>3989</v>
      </c>
      <c r="V62" s="938">
        <v>76993</v>
      </c>
      <c r="W62" s="938">
        <v>65611</v>
      </c>
      <c r="X62" s="938">
        <v>156982</v>
      </c>
      <c r="Y62" s="938">
        <v>188700</v>
      </c>
      <c r="Z62" s="938">
        <v>86506</v>
      </c>
      <c r="AA62" s="938">
        <v>581804</v>
      </c>
      <c r="AB62" s="938">
        <v>342633</v>
      </c>
      <c r="AC62" s="938">
        <v>207816</v>
      </c>
      <c r="AD62" s="938">
        <v>9092</v>
      </c>
      <c r="AE62" s="938">
        <v>384186</v>
      </c>
      <c r="AF62" s="938">
        <v>152271</v>
      </c>
      <c r="AG62" s="938">
        <v>434181</v>
      </c>
      <c r="AH62" s="938">
        <v>161009</v>
      </c>
      <c r="AI62" s="938">
        <v>588856</v>
      </c>
      <c r="AJ62" s="938" t="s">
        <v>184</v>
      </c>
      <c r="AK62" s="938">
        <v>422197</v>
      </c>
      <c r="AL62" s="938" t="s">
        <v>184</v>
      </c>
      <c r="AM62" s="939" t="s">
        <v>184</v>
      </c>
    </row>
    <row r="63" spans="2:39" s="687" customFormat="1" ht="12.75" customHeight="1">
      <c r="B63" s="931" t="s">
        <v>665</v>
      </c>
      <c r="C63" s="932">
        <v>2820775</v>
      </c>
      <c r="D63" s="937">
        <v>2781311</v>
      </c>
      <c r="E63" s="937">
        <v>39464</v>
      </c>
      <c r="F63" s="937">
        <v>2500</v>
      </c>
      <c r="G63" s="937">
        <v>36964</v>
      </c>
      <c r="H63" s="937">
        <v>431185</v>
      </c>
      <c r="I63" s="937">
        <v>27669</v>
      </c>
      <c r="J63" s="937">
        <v>565</v>
      </c>
      <c r="K63" s="937">
        <v>20473</v>
      </c>
      <c r="L63" s="937">
        <v>1202268</v>
      </c>
      <c r="M63" s="937" t="s">
        <v>184</v>
      </c>
      <c r="N63" s="937">
        <v>7815</v>
      </c>
      <c r="O63" s="937">
        <v>61154</v>
      </c>
      <c r="P63" s="937">
        <v>5634</v>
      </c>
      <c r="Q63" s="937">
        <v>159955</v>
      </c>
      <c r="R63" s="937" t="s">
        <v>184</v>
      </c>
      <c r="S63" s="937">
        <v>316926</v>
      </c>
      <c r="T63" s="937">
        <v>42408</v>
      </c>
      <c r="U63" s="938" t="s">
        <v>184</v>
      </c>
      <c r="V63" s="938">
        <v>81655</v>
      </c>
      <c r="W63" s="938">
        <v>36611</v>
      </c>
      <c r="X63" s="938">
        <v>149657</v>
      </c>
      <c r="Y63" s="938">
        <v>276800</v>
      </c>
      <c r="Z63" s="938">
        <v>59004</v>
      </c>
      <c r="AA63" s="938">
        <v>389557</v>
      </c>
      <c r="AB63" s="938">
        <v>229939</v>
      </c>
      <c r="AC63" s="938">
        <v>199919</v>
      </c>
      <c r="AD63" s="938">
        <v>680</v>
      </c>
      <c r="AE63" s="938">
        <v>524925</v>
      </c>
      <c r="AF63" s="938">
        <v>234077</v>
      </c>
      <c r="AG63" s="938">
        <v>317235</v>
      </c>
      <c r="AH63" s="938">
        <v>96748</v>
      </c>
      <c r="AI63" s="938">
        <v>266389</v>
      </c>
      <c r="AJ63" s="938">
        <v>17580</v>
      </c>
      <c r="AK63" s="938">
        <v>445258</v>
      </c>
      <c r="AL63" s="938" t="s">
        <v>184</v>
      </c>
      <c r="AM63" s="939" t="s">
        <v>184</v>
      </c>
    </row>
    <row r="64" spans="2:39" s="687" customFormat="1" ht="12.75" customHeight="1">
      <c r="B64" s="931" t="s">
        <v>667</v>
      </c>
      <c r="C64" s="932">
        <v>1721233</v>
      </c>
      <c r="D64" s="937">
        <v>1682560</v>
      </c>
      <c r="E64" s="937">
        <v>38673</v>
      </c>
      <c r="F64" s="937">
        <v>0</v>
      </c>
      <c r="G64" s="937">
        <v>38673</v>
      </c>
      <c r="H64" s="937">
        <v>258875</v>
      </c>
      <c r="I64" s="937">
        <v>16169</v>
      </c>
      <c r="J64" s="937" t="s">
        <v>184</v>
      </c>
      <c r="K64" s="937">
        <v>11949</v>
      </c>
      <c r="L64" s="937">
        <v>865090</v>
      </c>
      <c r="M64" s="937" t="s">
        <v>184</v>
      </c>
      <c r="N64" s="937">
        <v>8586</v>
      </c>
      <c r="O64" s="937">
        <v>42279</v>
      </c>
      <c r="P64" s="937">
        <v>6128</v>
      </c>
      <c r="Q64" s="937">
        <v>105574</v>
      </c>
      <c r="R64" s="937" t="s">
        <v>184</v>
      </c>
      <c r="S64" s="937">
        <v>145421</v>
      </c>
      <c r="T64" s="937">
        <v>17792</v>
      </c>
      <c r="U64" s="938">
        <v>800</v>
      </c>
      <c r="V64" s="938">
        <v>5154</v>
      </c>
      <c r="W64" s="938">
        <v>34994</v>
      </c>
      <c r="X64" s="938">
        <v>42022</v>
      </c>
      <c r="Y64" s="938">
        <v>160400</v>
      </c>
      <c r="Z64" s="938">
        <v>54066</v>
      </c>
      <c r="AA64" s="938">
        <v>315182</v>
      </c>
      <c r="AB64" s="938">
        <v>184773</v>
      </c>
      <c r="AC64" s="938">
        <v>66951</v>
      </c>
      <c r="AD64" s="938">
        <v>263</v>
      </c>
      <c r="AE64" s="938">
        <v>226496</v>
      </c>
      <c r="AF64" s="938">
        <v>121479</v>
      </c>
      <c r="AG64" s="938">
        <v>226876</v>
      </c>
      <c r="AH64" s="938">
        <v>68550</v>
      </c>
      <c r="AI64" s="938">
        <v>179971</v>
      </c>
      <c r="AJ64" s="938" t="s">
        <v>184</v>
      </c>
      <c r="AK64" s="938">
        <v>237953</v>
      </c>
      <c r="AL64" s="938" t="s">
        <v>184</v>
      </c>
      <c r="AM64" s="939" t="s">
        <v>184</v>
      </c>
    </row>
    <row r="65" spans="2:39" s="687" customFormat="1" ht="12.75" customHeight="1">
      <c r="B65" s="951" t="s">
        <v>669</v>
      </c>
      <c r="C65" s="952">
        <v>2310549</v>
      </c>
      <c r="D65" s="953">
        <v>2232097</v>
      </c>
      <c r="E65" s="953">
        <v>78452</v>
      </c>
      <c r="F65" s="953">
        <v>0</v>
      </c>
      <c r="G65" s="953">
        <v>78452</v>
      </c>
      <c r="H65" s="953">
        <v>395531</v>
      </c>
      <c r="I65" s="953">
        <v>25110</v>
      </c>
      <c r="J65" s="953">
        <v>4694</v>
      </c>
      <c r="K65" s="953">
        <v>18566</v>
      </c>
      <c r="L65" s="953">
        <v>1011247</v>
      </c>
      <c r="M65" s="953" t="s">
        <v>184</v>
      </c>
      <c r="N65" s="953">
        <v>51961</v>
      </c>
      <c r="O65" s="953">
        <v>40104</v>
      </c>
      <c r="P65" s="953">
        <v>4912</v>
      </c>
      <c r="Q65" s="953">
        <v>75630</v>
      </c>
      <c r="R65" s="953" t="s">
        <v>184</v>
      </c>
      <c r="S65" s="953">
        <v>296572</v>
      </c>
      <c r="T65" s="953">
        <v>18821</v>
      </c>
      <c r="U65" s="954">
        <v>1087</v>
      </c>
      <c r="V65" s="954" t="s">
        <v>184</v>
      </c>
      <c r="W65" s="954">
        <v>97463</v>
      </c>
      <c r="X65" s="954">
        <v>30951</v>
      </c>
      <c r="Y65" s="954">
        <v>237900</v>
      </c>
      <c r="Z65" s="954">
        <v>59750</v>
      </c>
      <c r="AA65" s="954">
        <v>377693</v>
      </c>
      <c r="AB65" s="954">
        <v>205093</v>
      </c>
      <c r="AC65" s="954">
        <v>77081</v>
      </c>
      <c r="AD65" s="954">
        <v>1488</v>
      </c>
      <c r="AE65" s="954">
        <v>450003</v>
      </c>
      <c r="AF65" s="954">
        <v>18907</v>
      </c>
      <c r="AG65" s="954">
        <v>268923</v>
      </c>
      <c r="AH65" s="954">
        <v>88336</v>
      </c>
      <c r="AI65" s="954">
        <v>298540</v>
      </c>
      <c r="AJ65" s="954">
        <v>20653</v>
      </c>
      <c r="AK65" s="954">
        <v>361275</v>
      </c>
      <c r="AL65" s="954">
        <v>4355</v>
      </c>
      <c r="AM65" s="955" t="s">
        <v>139</v>
      </c>
    </row>
    <row r="66" spans="2:17" ht="11.25">
      <c r="B66" s="726" t="s">
        <v>185</v>
      </c>
      <c r="O66" s="921"/>
      <c r="P66" s="921"/>
      <c r="Q66" s="921"/>
    </row>
    <row r="67" ht="11.25">
      <c r="Q67" s="921"/>
    </row>
    <row r="68" ht="11.25">
      <c r="Q68" s="921"/>
    </row>
    <row r="69" ht="11.25">
      <c r="Q69" s="921"/>
    </row>
    <row r="70" ht="11.25">
      <c r="Q70" s="921"/>
    </row>
  </sheetData>
  <mergeCells count="22">
    <mergeCell ref="AF5:AF7"/>
    <mergeCell ref="AG5:AG7"/>
    <mergeCell ref="AH5:AH7"/>
    <mergeCell ref="AM5:AM7"/>
    <mergeCell ref="AI5:AI7"/>
    <mergeCell ref="AJ5:AJ7"/>
    <mergeCell ref="AK5:AK7"/>
    <mergeCell ref="AL5:AL7"/>
    <mergeCell ref="AB5:AB7"/>
    <mergeCell ref="AC5:AC7"/>
    <mergeCell ref="AD5:AD7"/>
    <mergeCell ref="AE5:AE7"/>
    <mergeCell ref="B4:B7"/>
    <mergeCell ref="H4:Y4"/>
    <mergeCell ref="Z4:AM4"/>
    <mergeCell ref="U5:U7"/>
    <mergeCell ref="V5:V7"/>
    <mergeCell ref="W5:W7"/>
    <mergeCell ref="X5:X7"/>
    <mergeCell ref="Y5:Y7"/>
    <mergeCell ref="Z5:Z7"/>
    <mergeCell ref="AA5:AA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sheetPr codeName="Sheet1"/>
  <dimension ref="B2:O60"/>
  <sheetViews>
    <sheetView workbookViewId="0" topLeftCell="A1">
      <selection activeCell="A1" sqref="A1"/>
    </sheetView>
  </sheetViews>
  <sheetFormatPr defaultColWidth="9.00390625" defaultRowHeight="17.25" customHeight="1"/>
  <cols>
    <col min="1" max="6" width="1.625" style="956" customWidth="1"/>
    <col min="7" max="7" width="18.625" style="956" customWidth="1"/>
    <col min="8" max="8" width="6.125" style="956" bestFit="1" customWidth="1"/>
    <col min="9" max="15" width="10.625" style="956" customWidth="1"/>
    <col min="16" max="16384" width="9.00390625" style="956" customWidth="1"/>
  </cols>
  <sheetData>
    <row r="2" spans="2:14" ht="17.25" customHeight="1">
      <c r="B2" s="957" t="s">
        <v>251</v>
      </c>
      <c r="N2" s="958"/>
    </row>
    <row r="3" spans="2:15" ht="17.25" customHeight="1" thickBot="1">
      <c r="B3" s="959"/>
      <c r="C3" s="960"/>
      <c r="D3" s="960"/>
      <c r="E3" s="960"/>
      <c r="F3" s="960"/>
      <c r="G3" s="960"/>
      <c r="O3" s="961" t="s">
        <v>228</v>
      </c>
    </row>
    <row r="4" spans="2:15" ht="17.25" customHeight="1" thickTop="1">
      <c r="B4" s="962" t="s">
        <v>187</v>
      </c>
      <c r="C4" s="963"/>
      <c r="D4" s="963"/>
      <c r="E4" s="963"/>
      <c r="F4" s="963"/>
      <c r="G4" s="964"/>
      <c r="H4" s="963"/>
      <c r="I4" s="965" t="s">
        <v>635</v>
      </c>
      <c r="J4" s="965" t="s">
        <v>188</v>
      </c>
      <c r="K4" s="965" t="s">
        <v>189</v>
      </c>
      <c r="L4" s="965" t="s">
        <v>190</v>
      </c>
      <c r="M4" s="965" t="s">
        <v>191</v>
      </c>
      <c r="N4" s="965" t="s">
        <v>192</v>
      </c>
      <c r="O4" s="965" t="s">
        <v>229</v>
      </c>
    </row>
    <row r="5" spans="2:15" ht="17.25" customHeight="1">
      <c r="B5" s="1542" t="s">
        <v>230</v>
      </c>
      <c r="C5" s="1543"/>
      <c r="D5" s="1543"/>
      <c r="E5" s="1543"/>
      <c r="F5" s="1543"/>
      <c r="G5" s="1543"/>
      <c r="H5" s="966" t="s">
        <v>231</v>
      </c>
      <c r="I5" s="967">
        <v>64</v>
      </c>
      <c r="J5" s="968">
        <v>63</v>
      </c>
      <c r="K5" s="968">
        <v>64</v>
      </c>
      <c r="L5" s="968">
        <v>67</v>
      </c>
      <c r="M5" s="968">
        <v>63</v>
      </c>
      <c r="N5" s="968">
        <v>61</v>
      </c>
      <c r="O5" s="969">
        <v>5141</v>
      </c>
    </row>
    <row r="6" spans="2:15" ht="17.25" customHeight="1">
      <c r="B6" s="1544" t="s">
        <v>193</v>
      </c>
      <c r="C6" s="1541"/>
      <c r="D6" s="1541"/>
      <c r="E6" s="1541"/>
      <c r="F6" s="1541"/>
      <c r="G6" s="1541"/>
      <c r="H6" s="970" t="s">
        <v>194</v>
      </c>
      <c r="I6" s="971">
        <v>3.8</v>
      </c>
      <c r="J6" s="972">
        <v>3.6</v>
      </c>
      <c r="K6" s="972">
        <v>3.65</v>
      </c>
      <c r="L6" s="973">
        <v>3.68</v>
      </c>
      <c r="M6" s="973">
        <v>3.76</v>
      </c>
      <c r="N6" s="973">
        <v>3.92</v>
      </c>
      <c r="O6" s="974">
        <v>3.78</v>
      </c>
    </row>
    <row r="7" spans="2:15" ht="17.25" customHeight="1">
      <c r="B7" s="1544" t="s">
        <v>195</v>
      </c>
      <c r="C7" s="1541"/>
      <c r="D7" s="1541"/>
      <c r="E7" s="1541"/>
      <c r="F7" s="1541"/>
      <c r="G7" s="1541"/>
      <c r="H7" s="970" t="s">
        <v>194</v>
      </c>
      <c r="I7" s="975">
        <v>1.66</v>
      </c>
      <c r="J7" s="973">
        <v>1.5</v>
      </c>
      <c r="K7" s="976">
        <v>1.61</v>
      </c>
      <c r="L7" s="973">
        <v>1.37</v>
      </c>
      <c r="M7" s="973">
        <v>1.44</v>
      </c>
      <c r="N7" s="973">
        <v>1.64</v>
      </c>
      <c r="O7" s="977">
        <v>1.57</v>
      </c>
    </row>
    <row r="8" spans="2:15" ht="17.25" customHeight="1">
      <c r="B8" s="1545" t="s">
        <v>196</v>
      </c>
      <c r="C8" s="1546"/>
      <c r="D8" s="1546"/>
      <c r="E8" s="1546"/>
      <c r="F8" s="1546"/>
      <c r="G8" s="1546"/>
      <c r="H8" s="978" t="s">
        <v>197</v>
      </c>
      <c r="I8" s="979">
        <v>43.5</v>
      </c>
      <c r="J8" s="980">
        <v>44.2</v>
      </c>
      <c r="K8" s="981">
        <v>44.8</v>
      </c>
      <c r="L8" s="980">
        <v>43.7</v>
      </c>
      <c r="M8" s="980">
        <v>42.4</v>
      </c>
      <c r="N8" s="982">
        <v>44.6</v>
      </c>
      <c r="O8" s="983">
        <v>43.4</v>
      </c>
    </row>
    <row r="9" spans="2:15" ht="17.25" customHeight="1">
      <c r="B9" s="1538" t="s">
        <v>198</v>
      </c>
      <c r="C9" s="1539"/>
      <c r="D9" s="1539"/>
      <c r="E9" s="1539"/>
      <c r="F9" s="1539"/>
      <c r="G9" s="1539"/>
      <c r="H9" s="984"/>
      <c r="I9" s="985">
        <v>818797</v>
      </c>
      <c r="J9" s="986">
        <f aca="true" t="shared" si="0" ref="J9:O9">SUM(J10,J23,J24)</f>
        <v>750810</v>
      </c>
      <c r="K9" s="986">
        <f t="shared" si="0"/>
        <v>701903</v>
      </c>
      <c r="L9" s="986">
        <f t="shared" si="0"/>
        <v>709672</v>
      </c>
      <c r="M9" s="986">
        <f t="shared" si="0"/>
        <v>685175</v>
      </c>
      <c r="N9" s="986">
        <f t="shared" si="0"/>
        <v>725066</v>
      </c>
      <c r="O9" s="987">
        <f t="shared" si="0"/>
        <v>772786</v>
      </c>
    </row>
    <row r="10" spans="2:15" s="988" customFormat="1" ht="17.25" customHeight="1">
      <c r="B10" s="989"/>
      <c r="C10" s="1540" t="s">
        <v>199</v>
      </c>
      <c r="D10" s="1540"/>
      <c r="E10" s="1540"/>
      <c r="F10" s="1540"/>
      <c r="G10" s="1540"/>
      <c r="H10" s="990"/>
      <c r="I10" s="991">
        <f>SUM(I11,I17,I18,I22)</f>
        <v>526918</v>
      </c>
      <c r="J10" s="992">
        <v>462134</v>
      </c>
      <c r="K10" s="992">
        <f>SUM(K11,K17,K18,K22)</f>
        <v>416789</v>
      </c>
      <c r="L10" s="992">
        <v>412813</v>
      </c>
      <c r="M10" s="992">
        <v>424795</v>
      </c>
      <c r="N10" s="992">
        <v>450819</v>
      </c>
      <c r="O10" s="993">
        <f>SUM(O11,O17,O18,O22)</f>
        <v>452942</v>
      </c>
    </row>
    <row r="11" spans="2:15" s="988" customFormat="1" ht="17.25" customHeight="1">
      <c r="B11" s="989"/>
      <c r="C11" s="994"/>
      <c r="D11" s="994"/>
      <c r="E11" s="1540" t="s">
        <v>200</v>
      </c>
      <c r="F11" s="1540"/>
      <c r="G11" s="1540"/>
      <c r="H11" s="990"/>
      <c r="I11" s="991">
        <f>SUM(I12,I16)</f>
        <v>491752</v>
      </c>
      <c r="J11" s="992">
        <v>433292</v>
      </c>
      <c r="K11" s="992">
        <v>387161</v>
      </c>
      <c r="L11" s="992">
        <f>SUM(L12,L16)</f>
        <v>395843</v>
      </c>
      <c r="M11" s="992">
        <f>SUM(M12,M16)</f>
        <v>403210</v>
      </c>
      <c r="N11" s="992">
        <f>SUM(N12,N16)</f>
        <v>423269</v>
      </c>
      <c r="O11" s="993">
        <f>SUM(O12,O16)</f>
        <v>427110</v>
      </c>
    </row>
    <row r="12" spans="2:15" ht="17.25" customHeight="1">
      <c r="B12" s="995"/>
      <c r="C12" s="996"/>
      <c r="D12" s="996"/>
      <c r="E12" s="996"/>
      <c r="F12" s="1541" t="s">
        <v>201</v>
      </c>
      <c r="G12" s="1541"/>
      <c r="H12" s="970"/>
      <c r="I12" s="997">
        <f>SUM(I13:I15)</f>
        <v>403542</v>
      </c>
      <c r="J12" s="998">
        <f>SUM(J13:J15)</f>
        <v>383173</v>
      </c>
      <c r="K12" s="998">
        <f>SUM(K13:K15)</f>
        <v>331487</v>
      </c>
      <c r="L12" s="998">
        <f>SUM(L13:L15)</f>
        <v>367938</v>
      </c>
      <c r="M12" s="998">
        <f>SUM(M13:M15)</f>
        <v>350715</v>
      </c>
      <c r="N12" s="998">
        <v>367264</v>
      </c>
      <c r="O12" s="999">
        <v>373267</v>
      </c>
    </row>
    <row r="13" spans="2:15" ht="17.25" customHeight="1">
      <c r="B13" s="995"/>
      <c r="C13" s="996"/>
      <c r="D13" s="996"/>
      <c r="E13" s="996"/>
      <c r="F13" s="996"/>
      <c r="G13" s="970" t="s">
        <v>232</v>
      </c>
      <c r="H13" s="970"/>
      <c r="I13" s="997">
        <v>297499</v>
      </c>
      <c r="J13" s="998">
        <v>289831</v>
      </c>
      <c r="K13" s="998">
        <v>255823</v>
      </c>
      <c r="L13" s="998">
        <v>284094</v>
      </c>
      <c r="M13" s="998">
        <v>273638</v>
      </c>
      <c r="N13" s="998">
        <v>278364</v>
      </c>
      <c r="O13" s="999">
        <v>291751</v>
      </c>
    </row>
    <row r="14" spans="2:15" ht="17.25" customHeight="1">
      <c r="B14" s="995"/>
      <c r="C14" s="996"/>
      <c r="D14" s="996"/>
      <c r="E14" s="996"/>
      <c r="F14" s="996"/>
      <c r="G14" s="970" t="s">
        <v>233</v>
      </c>
      <c r="H14" s="970"/>
      <c r="I14" s="997">
        <v>11063</v>
      </c>
      <c r="J14" s="998">
        <v>9972</v>
      </c>
      <c r="K14" s="998">
        <v>6829</v>
      </c>
      <c r="L14" s="998">
        <v>5357</v>
      </c>
      <c r="M14" s="998">
        <v>8999</v>
      </c>
      <c r="N14" s="998">
        <v>7721</v>
      </c>
      <c r="O14" s="999">
        <v>6290</v>
      </c>
    </row>
    <row r="15" spans="2:15" ht="17.25" customHeight="1">
      <c r="B15" s="995"/>
      <c r="C15" s="996"/>
      <c r="D15" s="996"/>
      <c r="E15" s="996"/>
      <c r="F15" s="996"/>
      <c r="G15" s="970" t="s">
        <v>202</v>
      </c>
      <c r="H15" s="970"/>
      <c r="I15" s="997">
        <v>94980</v>
      </c>
      <c r="J15" s="998">
        <v>83370</v>
      </c>
      <c r="K15" s="998">
        <v>68835</v>
      </c>
      <c r="L15" s="998">
        <v>78487</v>
      </c>
      <c r="M15" s="998">
        <v>68078</v>
      </c>
      <c r="N15" s="998">
        <v>81180</v>
      </c>
      <c r="O15" s="999">
        <v>75227</v>
      </c>
    </row>
    <row r="16" spans="2:15" ht="17.25" customHeight="1">
      <c r="B16" s="1000"/>
      <c r="C16" s="960"/>
      <c r="D16" s="960"/>
      <c r="E16" s="960"/>
      <c r="F16" s="1541" t="s">
        <v>234</v>
      </c>
      <c r="G16" s="1541"/>
      <c r="H16" s="970"/>
      <c r="I16" s="997">
        <v>88210</v>
      </c>
      <c r="J16" s="998">
        <v>50118</v>
      </c>
      <c r="K16" s="998">
        <v>55675</v>
      </c>
      <c r="L16" s="998">
        <v>27905</v>
      </c>
      <c r="M16" s="998">
        <v>52495</v>
      </c>
      <c r="N16" s="998">
        <v>56005</v>
      </c>
      <c r="O16" s="999">
        <v>53843</v>
      </c>
    </row>
    <row r="17" spans="2:15" s="988" customFormat="1" ht="17.25" customHeight="1">
      <c r="B17" s="1001"/>
      <c r="C17" s="1002"/>
      <c r="D17" s="1002"/>
      <c r="E17" s="1540" t="s">
        <v>235</v>
      </c>
      <c r="F17" s="1540"/>
      <c r="G17" s="1540"/>
      <c r="H17" s="990"/>
      <c r="I17" s="991">
        <v>5255</v>
      </c>
      <c r="J17" s="992">
        <v>5395</v>
      </c>
      <c r="K17" s="992">
        <v>7421</v>
      </c>
      <c r="L17" s="992">
        <v>3088</v>
      </c>
      <c r="M17" s="992">
        <v>3056</v>
      </c>
      <c r="N17" s="992">
        <v>4877</v>
      </c>
      <c r="O17" s="993">
        <v>6014</v>
      </c>
    </row>
    <row r="18" spans="2:15" s="988" customFormat="1" ht="17.25" customHeight="1">
      <c r="B18" s="1001"/>
      <c r="C18" s="1002"/>
      <c r="D18" s="1002"/>
      <c r="E18" s="1540" t="s">
        <v>236</v>
      </c>
      <c r="F18" s="1540"/>
      <c r="G18" s="1540"/>
      <c r="H18" s="990"/>
      <c r="I18" s="991">
        <f aca="true" t="shared" si="1" ref="I18:O18">SUM(I19:I21)</f>
        <v>14758</v>
      </c>
      <c r="J18" s="992">
        <f t="shared" si="1"/>
        <v>14983</v>
      </c>
      <c r="K18" s="992">
        <f t="shared" si="1"/>
        <v>12510</v>
      </c>
      <c r="L18" s="992">
        <f t="shared" si="1"/>
        <v>5846</v>
      </c>
      <c r="M18" s="992">
        <f t="shared" si="1"/>
        <v>11829</v>
      </c>
      <c r="N18" s="992">
        <f t="shared" si="1"/>
        <v>10976</v>
      </c>
      <c r="O18" s="993">
        <f t="shared" si="1"/>
        <v>10198</v>
      </c>
    </row>
    <row r="19" spans="2:15" ht="17.25" customHeight="1">
      <c r="B19" s="1000"/>
      <c r="C19" s="960"/>
      <c r="D19" s="960"/>
      <c r="E19" s="960"/>
      <c r="F19" s="1541" t="s">
        <v>237</v>
      </c>
      <c r="G19" s="1541"/>
      <c r="H19" s="970"/>
      <c r="I19" s="997">
        <v>532</v>
      </c>
      <c r="J19" s="998">
        <v>813</v>
      </c>
      <c r="K19" s="998">
        <v>1847</v>
      </c>
      <c r="L19" s="998">
        <v>252</v>
      </c>
      <c r="M19" s="998">
        <v>639</v>
      </c>
      <c r="N19" s="998">
        <v>2567</v>
      </c>
      <c r="O19" s="999">
        <v>1406</v>
      </c>
    </row>
    <row r="20" spans="2:15" ht="17.25" customHeight="1">
      <c r="B20" s="1000"/>
      <c r="C20" s="960"/>
      <c r="D20" s="960"/>
      <c r="E20" s="960"/>
      <c r="F20" s="1541" t="s">
        <v>238</v>
      </c>
      <c r="G20" s="1541"/>
      <c r="H20" s="970"/>
      <c r="I20" s="997">
        <v>13290</v>
      </c>
      <c r="J20" s="998">
        <v>13574</v>
      </c>
      <c r="K20" s="998">
        <v>10417</v>
      </c>
      <c r="L20" s="998">
        <v>5047</v>
      </c>
      <c r="M20" s="998">
        <v>10963</v>
      </c>
      <c r="N20" s="998">
        <v>8143</v>
      </c>
      <c r="O20" s="999">
        <v>8393</v>
      </c>
    </row>
    <row r="21" spans="2:15" ht="17.25" customHeight="1">
      <c r="B21" s="1000"/>
      <c r="C21" s="960"/>
      <c r="D21" s="960"/>
      <c r="E21" s="960"/>
      <c r="F21" s="1541" t="s">
        <v>239</v>
      </c>
      <c r="G21" s="1541"/>
      <c r="H21" s="970"/>
      <c r="I21" s="997">
        <v>936</v>
      </c>
      <c r="J21" s="998">
        <v>596</v>
      </c>
      <c r="K21" s="998">
        <v>246</v>
      </c>
      <c r="L21" s="998">
        <v>547</v>
      </c>
      <c r="M21" s="998">
        <v>227</v>
      </c>
      <c r="N21" s="998">
        <v>266</v>
      </c>
      <c r="O21" s="999">
        <v>399</v>
      </c>
    </row>
    <row r="22" spans="2:15" s="988" customFormat="1" ht="17.25" customHeight="1">
      <c r="B22" s="1001"/>
      <c r="C22" s="1540" t="s">
        <v>240</v>
      </c>
      <c r="D22" s="1548"/>
      <c r="E22" s="1548"/>
      <c r="F22" s="1548"/>
      <c r="G22" s="1548"/>
      <c r="H22" s="990"/>
      <c r="I22" s="991">
        <v>15153</v>
      </c>
      <c r="J22" s="992">
        <v>8465</v>
      </c>
      <c r="K22" s="992">
        <v>9697</v>
      </c>
      <c r="L22" s="992">
        <v>8037</v>
      </c>
      <c r="M22" s="992">
        <v>6699</v>
      </c>
      <c r="N22" s="992">
        <v>11696</v>
      </c>
      <c r="O22" s="993">
        <v>9620</v>
      </c>
    </row>
    <row r="23" spans="2:15" s="988" customFormat="1" ht="17.25" customHeight="1">
      <c r="B23" s="1001"/>
      <c r="C23" s="1540" t="s">
        <v>241</v>
      </c>
      <c r="D23" s="1548"/>
      <c r="E23" s="1548"/>
      <c r="F23" s="1548"/>
      <c r="G23" s="1548"/>
      <c r="H23" s="990"/>
      <c r="I23" s="991">
        <v>206293</v>
      </c>
      <c r="J23" s="992">
        <v>209504</v>
      </c>
      <c r="K23" s="992">
        <v>206286</v>
      </c>
      <c r="L23" s="992">
        <v>205689</v>
      </c>
      <c r="M23" s="992">
        <v>173647</v>
      </c>
      <c r="N23" s="992">
        <v>166990</v>
      </c>
      <c r="O23" s="993">
        <v>225696</v>
      </c>
    </row>
    <row r="24" spans="2:15" s="988" customFormat="1" ht="17.25" customHeight="1">
      <c r="B24" s="1003"/>
      <c r="C24" s="1547" t="s">
        <v>117</v>
      </c>
      <c r="D24" s="1547"/>
      <c r="E24" s="1547"/>
      <c r="F24" s="1547"/>
      <c r="G24" s="1547"/>
      <c r="H24" s="1004"/>
      <c r="I24" s="1005">
        <v>85587</v>
      </c>
      <c r="J24" s="1006">
        <v>79172</v>
      </c>
      <c r="K24" s="1006">
        <v>78828</v>
      </c>
      <c r="L24" s="1006">
        <v>91170</v>
      </c>
      <c r="M24" s="1006">
        <v>86733</v>
      </c>
      <c r="N24" s="1006">
        <v>107257</v>
      </c>
      <c r="O24" s="1007">
        <v>94148</v>
      </c>
    </row>
    <row r="25" spans="2:15" ht="17.25" customHeight="1">
      <c r="B25" s="1538" t="s">
        <v>203</v>
      </c>
      <c r="C25" s="1539"/>
      <c r="D25" s="1539"/>
      <c r="E25" s="1539"/>
      <c r="F25" s="1539"/>
      <c r="G25" s="1539"/>
      <c r="H25" s="984"/>
      <c r="I25" s="985">
        <v>818797</v>
      </c>
      <c r="J25" s="986">
        <f>SUM(J26,J56,J57)</f>
        <v>750810</v>
      </c>
      <c r="K25" s="986">
        <f>SUM(K26,K56,K57)</f>
        <v>701903</v>
      </c>
      <c r="L25" s="986">
        <v>709672</v>
      </c>
      <c r="M25" s="986">
        <v>685175</v>
      </c>
      <c r="N25" s="986">
        <f>SUM(N26,N56,N57)</f>
        <v>725066</v>
      </c>
      <c r="O25" s="987">
        <f>SUM(O26,O56,O57)</f>
        <v>772786</v>
      </c>
    </row>
    <row r="26" spans="2:15" s="988" customFormat="1" ht="17.25" customHeight="1">
      <c r="B26" s="1001"/>
      <c r="C26" s="1540" t="s">
        <v>204</v>
      </c>
      <c r="D26" s="1540"/>
      <c r="E26" s="1540"/>
      <c r="F26" s="1540"/>
      <c r="G26" s="1540"/>
      <c r="H26" s="990"/>
      <c r="I26" s="991">
        <f>SUM(I27,I51)</f>
        <v>418202</v>
      </c>
      <c r="J26" s="992">
        <f>SUM(J27,J51)</f>
        <v>371850</v>
      </c>
      <c r="K26" s="992">
        <v>336743</v>
      </c>
      <c r="L26" s="992">
        <f>SUM(L27,L51)</f>
        <v>361181</v>
      </c>
      <c r="M26" s="992">
        <f>SUM(M27,M51)</f>
        <v>349341</v>
      </c>
      <c r="N26" s="992">
        <f>SUM(N27,N51)</f>
        <v>371360</v>
      </c>
      <c r="O26" s="993">
        <f>SUM(O27,O51)</f>
        <v>367052</v>
      </c>
    </row>
    <row r="27" spans="2:15" s="988" customFormat="1" ht="17.25" customHeight="1">
      <c r="B27" s="1001"/>
      <c r="C27" s="1540" t="s">
        <v>205</v>
      </c>
      <c r="D27" s="1540"/>
      <c r="E27" s="1540"/>
      <c r="F27" s="1540"/>
      <c r="G27" s="1540"/>
      <c r="H27" s="990"/>
      <c r="I27" s="991">
        <v>329440</v>
      </c>
      <c r="J27" s="992">
        <f>SUM(J28,J42:J50)</f>
        <v>296578</v>
      </c>
      <c r="K27" s="992">
        <v>272205</v>
      </c>
      <c r="L27" s="992">
        <f>SUM(L28,L42:L50)</f>
        <v>291020</v>
      </c>
      <c r="M27" s="992">
        <v>282331</v>
      </c>
      <c r="N27" s="992">
        <v>296280</v>
      </c>
      <c r="O27" s="993">
        <v>293630</v>
      </c>
    </row>
    <row r="28" spans="2:15" s="988" customFormat="1" ht="17.25" customHeight="1">
      <c r="B28" s="1001"/>
      <c r="C28" s="1002"/>
      <c r="D28" s="1540" t="s">
        <v>206</v>
      </c>
      <c r="E28" s="1540"/>
      <c r="F28" s="1540"/>
      <c r="G28" s="1540"/>
      <c r="H28" s="990"/>
      <c r="I28" s="991">
        <v>77761</v>
      </c>
      <c r="J28" s="992">
        <f>SUM(J29,J31:J41)</f>
        <v>74026</v>
      </c>
      <c r="K28" s="992">
        <f>SUM(K29,K31:K41)</f>
        <v>72327</v>
      </c>
      <c r="L28" s="992">
        <f>SUM(L29,L31:L41)</f>
        <v>69215</v>
      </c>
      <c r="M28" s="992">
        <v>72035</v>
      </c>
      <c r="N28" s="992">
        <v>72316</v>
      </c>
      <c r="O28" s="993">
        <f>SUM(O29,O31:O41)</f>
        <v>74889</v>
      </c>
    </row>
    <row r="29" spans="2:15" ht="17.25" customHeight="1">
      <c r="B29" s="1000"/>
      <c r="C29" s="960"/>
      <c r="D29" s="960"/>
      <c r="E29" s="1541" t="s">
        <v>207</v>
      </c>
      <c r="F29" s="1541"/>
      <c r="G29" s="1541"/>
      <c r="H29" s="970"/>
      <c r="I29" s="997">
        <v>9110</v>
      </c>
      <c r="J29" s="998">
        <v>9141</v>
      </c>
      <c r="K29" s="998">
        <v>9717</v>
      </c>
      <c r="L29" s="998">
        <v>8196</v>
      </c>
      <c r="M29" s="998">
        <v>7533</v>
      </c>
      <c r="N29" s="998">
        <v>9140</v>
      </c>
      <c r="O29" s="999">
        <v>9985</v>
      </c>
    </row>
    <row r="30" spans="2:15" ht="17.25" customHeight="1">
      <c r="B30" s="1000"/>
      <c r="C30" s="960"/>
      <c r="D30" s="960"/>
      <c r="E30" s="970"/>
      <c r="F30" s="970"/>
      <c r="G30" s="970" t="s">
        <v>242</v>
      </c>
      <c r="H30" s="970"/>
      <c r="I30" s="997">
        <v>5721</v>
      </c>
      <c r="J30" s="998">
        <v>5775</v>
      </c>
      <c r="K30" s="998">
        <v>6242</v>
      </c>
      <c r="L30" s="998">
        <v>4438</v>
      </c>
      <c r="M30" s="998">
        <v>4511</v>
      </c>
      <c r="N30" s="998">
        <v>5757</v>
      </c>
      <c r="O30" s="999">
        <v>6019</v>
      </c>
    </row>
    <row r="31" spans="2:15" ht="17.25" customHeight="1">
      <c r="B31" s="1000"/>
      <c r="C31" s="960"/>
      <c r="D31" s="960"/>
      <c r="E31" s="1541" t="s">
        <v>208</v>
      </c>
      <c r="F31" s="1541"/>
      <c r="G31" s="1541"/>
      <c r="H31" s="970"/>
      <c r="I31" s="997">
        <v>10011</v>
      </c>
      <c r="J31" s="998">
        <v>12078</v>
      </c>
      <c r="K31" s="998">
        <v>10021</v>
      </c>
      <c r="L31" s="998">
        <v>9964</v>
      </c>
      <c r="M31" s="998">
        <v>11304</v>
      </c>
      <c r="N31" s="998">
        <v>9257</v>
      </c>
      <c r="O31" s="999">
        <v>9906</v>
      </c>
    </row>
    <row r="32" spans="2:15" ht="17.25" customHeight="1">
      <c r="B32" s="1000"/>
      <c r="C32" s="960"/>
      <c r="D32" s="960"/>
      <c r="E32" s="1541" t="s">
        <v>209</v>
      </c>
      <c r="F32" s="1541"/>
      <c r="G32" s="1541"/>
      <c r="H32" s="970"/>
      <c r="I32" s="997">
        <v>7127</v>
      </c>
      <c r="J32" s="998">
        <v>6161</v>
      </c>
      <c r="K32" s="998">
        <v>6047</v>
      </c>
      <c r="L32" s="998">
        <v>6333</v>
      </c>
      <c r="M32" s="998">
        <v>6523</v>
      </c>
      <c r="N32" s="998">
        <v>6540</v>
      </c>
      <c r="O32" s="999">
        <v>7940</v>
      </c>
    </row>
    <row r="33" spans="2:15" ht="17.25" customHeight="1">
      <c r="B33" s="1000"/>
      <c r="C33" s="960"/>
      <c r="D33" s="960"/>
      <c r="E33" s="1541" t="s">
        <v>210</v>
      </c>
      <c r="F33" s="1541"/>
      <c r="G33" s="1541"/>
      <c r="H33" s="970"/>
      <c r="I33" s="997">
        <v>4332</v>
      </c>
      <c r="J33" s="998">
        <v>3398</v>
      </c>
      <c r="K33" s="998">
        <v>3495</v>
      </c>
      <c r="L33" s="998">
        <v>3773</v>
      </c>
      <c r="M33" s="998">
        <v>3547</v>
      </c>
      <c r="N33" s="998">
        <v>3858</v>
      </c>
      <c r="O33" s="999">
        <v>3676</v>
      </c>
    </row>
    <row r="34" spans="2:15" ht="17.25" customHeight="1">
      <c r="B34" s="1000"/>
      <c r="C34" s="960"/>
      <c r="D34" s="960"/>
      <c r="E34" s="1541" t="s">
        <v>211</v>
      </c>
      <c r="F34" s="1541"/>
      <c r="G34" s="1541"/>
      <c r="H34" s="970"/>
      <c r="I34" s="997">
        <v>10238</v>
      </c>
      <c r="J34" s="998">
        <v>9360</v>
      </c>
      <c r="K34" s="998">
        <v>9910</v>
      </c>
      <c r="L34" s="998">
        <v>9698</v>
      </c>
      <c r="M34" s="998">
        <v>9490</v>
      </c>
      <c r="N34" s="998">
        <v>9572</v>
      </c>
      <c r="O34" s="999">
        <v>8832</v>
      </c>
    </row>
    <row r="35" spans="2:15" ht="17.25" customHeight="1">
      <c r="B35" s="1000"/>
      <c r="C35" s="960"/>
      <c r="D35" s="960"/>
      <c r="E35" s="1541" t="s">
        <v>212</v>
      </c>
      <c r="F35" s="1541"/>
      <c r="G35" s="1541"/>
      <c r="H35" s="970"/>
      <c r="I35" s="997">
        <v>3640</v>
      </c>
      <c r="J35" s="998">
        <v>3706</v>
      </c>
      <c r="K35" s="998">
        <v>3819</v>
      </c>
      <c r="L35" s="998">
        <v>4113</v>
      </c>
      <c r="M35" s="998">
        <v>3633</v>
      </c>
      <c r="N35" s="998">
        <v>3203</v>
      </c>
      <c r="O35" s="999">
        <v>3448</v>
      </c>
    </row>
    <row r="36" spans="2:15" ht="17.25" customHeight="1">
      <c r="B36" s="1000"/>
      <c r="C36" s="960"/>
      <c r="D36" s="960"/>
      <c r="E36" s="1541" t="s">
        <v>213</v>
      </c>
      <c r="F36" s="1541"/>
      <c r="G36" s="1541"/>
      <c r="H36" s="970"/>
      <c r="I36" s="997">
        <v>3034</v>
      </c>
      <c r="J36" s="998">
        <v>3109</v>
      </c>
      <c r="K36" s="43">
        <v>3052</v>
      </c>
      <c r="L36" s="998">
        <v>2951</v>
      </c>
      <c r="M36" s="998">
        <v>3018</v>
      </c>
      <c r="N36" s="998">
        <v>2999</v>
      </c>
      <c r="O36" s="999">
        <v>3088</v>
      </c>
    </row>
    <row r="37" spans="2:15" ht="17.25" customHeight="1">
      <c r="B37" s="1000"/>
      <c r="C37" s="960"/>
      <c r="D37" s="960"/>
      <c r="E37" s="1541" t="s">
        <v>214</v>
      </c>
      <c r="F37" s="1541"/>
      <c r="G37" s="1541"/>
      <c r="H37" s="970"/>
      <c r="I37" s="997">
        <v>5838</v>
      </c>
      <c r="J37" s="998">
        <v>5436</v>
      </c>
      <c r="K37" s="998">
        <v>4407</v>
      </c>
      <c r="L37" s="998">
        <v>5500</v>
      </c>
      <c r="M37" s="998">
        <v>4890</v>
      </c>
      <c r="N37" s="998">
        <v>5279</v>
      </c>
      <c r="O37" s="999">
        <v>4910</v>
      </c>
    </row>
    <row r="38" spans="2:15" ht="17.25" customHeight="1">
      <c r="B38" s="1000"/>
      <c r="C38" s="960"/>
      <c r="D38" s="960"/>
      <c r="E38" s="1541" t="s">
        <v>215</v>
      </c>
      <c r="F38" s="1541"/>
      <c r="G38" s="1541"/>
      <c r="H38" s="970"/>
      <c r="I38" s="997">
        <v>4550</v>
      </c>
      <c r="J38" s="998">
        <v>4609</v>
      </c>
      <c r="K38" s="998">
        <v>4262</v>
      </c>
      <c r="L38" s="998">
        <v>4065</v>
      </c>
      <c r="M38" s="998">
        <v>3786</v>
      </c>
      <c r="N38" s="998">
        <v>4529</v>
      </c>
      <c r="O38" s="999">
        <v>4948</v>
      </c>
    </row>
    <row r="39" spans="2:15" ht="17.25" customHeight="1">
      <c r="B39" s="1000"/>
      <c r="C39" s="960"/>
      <c r="D39" s="960"/>
      <c r="E39" s="1541" t="s">
        <v>216</v>
      </c>
      <c r="F39" s="1541"/>
      <c r="G39" s="1541"/>
      <c r="H39" s="970"/>
      <c r="I39" s="997">
        <v>2498</v>
      </c>
      <c r="J39" s="998">
        <v>3164</v>
      </c>
      <c r="K39" s="998">
        <v>2553</v>
      </c>
      <c r="L39" s="998">
        <v>2567</v>
      </c>
      <c r="M39" s="998">
        <v>2630</v>
      </c>
      <c r="N39" s="998">
        <v>2867</v>
      </c>
      <c r="O39" s="999">
        <v>2623</v>
      </c>
    </row>
    <row r="40" spans="2:15" ht="17.25" customHeight="1">
      <c r="B40" s="1000"/>
      <c r="C40" s="960"/>
      <c r="D40" s="960"/>
      <c r="E40" s="1541" t="s">
        <v>217</v>
      </c>
      <c r="F40" s="1541"/>
      <c r="G40" s="1541"/>
      <c r="H40" s="970"/>
      <c r="I40" s="997">
        <v>4031</v>
      </c>
      <c r="J40" s="998">
        <v>3720</v>
      </c>
      <c r="K40" s="998">
        <v>3553</v>
      </c>
      <c r="L40" s="998">
        <v>2794</v>
      </c>
      <c r="M40" s="998">
        <v>4495</v>
      </c>
      <c r="N40" s="998">
        <v>3483</v>
      </c>
      <c r="O40" s="999">
        <v>3743</v>
      </c>
    </row>
    <row r="41" spans="2:15" ht="17.25" customHeight="1">
      <c r="B41" s="1000"/>
      <c r="C41" s="960"/>
      <c r="D41" s="960"/>
      <c r="E41" s="1541" t="s">
        <v>218</v>
      </c>
      <c r="F41" s="1541"/>
      <c r="G41" s="1541"/>
      <c r="H41" s="970"/>
      <c r="I41" s="997">
        <v>13354</v>
      </c>
      <c r="J41" s="998">
        <v>10144</v>
      </c>
      <c r="K41" s="998">
        <v>11491</v>
      </c>
      <c r="L41" s="998">
        <v>9261</v>
      </c>
      <c r="M41" s="998">
        <v>11188</v>
      </c>
      <c r="N41" s="998">
        <v>11591</v>
      </c>
      <c r="O41" s="999">
        <v>11790</v>
      </c>
    </row>
    <row r="42" spans="2:15" s="988" customFormat="1" ht="17.25" customHeight="1">
      <c r="B42" s="1001"/>
      <c r="C42" s="1002"/>
      <c r="D42" s="1540" t="s">
        <v>219</v>
      </c>
      <c r="E42" s="1540"/>
      <c r="F42" s="1540"/>
      <c r="G42" s="1540"/>
      <c r="H42" s="990"/>
      <c r="I42" s="991">
        <v>13625</v>
      </c>
      <c r="J42" s="992">
        <v>15865</v>
      </c>
      <c r="K42" s="992">
        <v>13346</v>
      </c>
      <c r="L42" s="992">
        <v>17956</v>
      </c>
      <c r="M42" s="992">
        <v>12292</v>
      </c>
      <c r="N42" s="992">
        <v>9567</v>
      </c>
      <c r="O42" s="993">
        <v>14215</v>
      </c>
    </row>
    <row r="43" spans="2:15" s="988" customFormat="1" ht="17.25" customHeight="1">
      <c r="B43" s="1001"/>
      <c r="C43" s="1002"/>
      <c r="D43" s="1540" t="s">
        <v>220</v>
      </c>
      <c r="E43" s="1540"/>
      <c r="F43" s="1540"/>
      <c r="G43" s="1540"/>
      <c r="H43" s="990"/>
      <c r="I43" s="991">
        <v>19892</v>
      </c>
      <c r="J43" s="992">
        <v>19879</v>
      </c>
      <c r="K43" s="992">
        <v>16469</v>
      </c>
      <c r="L43" s="992">
        <v>16508</v>
      </c>
      <c r="M43" s="992">
        <v>18456</v>
      </c>
      <c r="N43" s="992">
        <v>16220</v>
      </c>
      <c r="O43" s="993">
        <v>16912</v>
      </c>
    </row>
    <row r="44" spans="2:15" s="988" customFormat="1" ht="17.25" customHeight="1">
      <c r="B44" s="1001"/>
      <c r="C44" s="1002"/>
      <c r="D44" s="1540" t="s">
        <v>221</v>
      </c>
      <c r="E44" s="1540"/>
      <c r="F44" s="1540"/>
      <c r="G44" s="1540"/>
      <c r="H44" s="990"/>
      <c r="I44" s="991">
        <v>13728</v>
      </c>
      <c r="J44" s="992">
        <v>11032</v>
      </c>
      <c r="K44" s="992">
        <v>10561</v>
      </c>
      <c r="L44" s="992">
        <v>11245</v>
      </c>
      <c r="M44" s="992">
        <v>10040</v>
      </c>
      <c r="N44" s="992">
        <v>12355</v>
      </c>
      <c r="O44" s="993">
        <v>11888</v>
      </c>
    </row>
    <row r="45" spans="2:15" s="988" customFormat="1" ht="17.25" customHeight="1">
      <c r="B45" s="1001"/>
      <c r="C45" s="1002"/>
      <c r="D45" s="1540" t="s">
        <v>222</v>
      </c>
      <c r="E45" s="1540"/>
      <c r="F45" s="1540"/>
      <c r="G45" s="1540"/>
      <c r="H45" s="990"/>
      <c r="I45" s="991">
        <v>19809</v>
      </c>
      <c r="J45" s="992">
        <v>20171</v>
      </c>
      <c r="K45" s="992">
        <v>21635</v>
      </c>
      <c r="L45" s="992">
        <v>21969</v>
      </c>
      <c r="M45" s="992">
        <v>18254</v>
      </c>
      <c r="N45" s="992">
        <v>20243</v>
      </c>
      <c r="O45" s="993">
        <v>20554</v>
      </c>
    </row>
    <row r="46" spans="2:15" s="988" customFormat="1" ht="17.25" customHeight="1">
      <c r="B46" s="1001"/>
      <c r="C46" s="1002"/>
      <c r="D46" s="1540" t="s">
        <v>243</v>
      </c>
      <c r="E46" s="1540"/>
      <c r="F46" s="1540"/>
      <c r="G46" s="1540"/>
      <c r="H46" s="990"/>
      <c r="I46" s="991">
        <v>7415</v>
      </c>
      <c r="J46" s="992">
        <v>6969</v>
      </c>
      <c r="K46" s="992">
        <v>6046</v>
      </c>
      <c r="L46" s="992">
        <v>5915</v>
      </c>
      <c r="M46" s="992">
        <v>6449</v>
      </c>
      <c r="N46" s="992">
        <v>6771</v>
      </c>
      <c r="O46" s="993">
        <v>6985</v>
      </c>
    </row>
    <row r="47" spans="2:15" s="988" customFormat="1" ht="17.25" customHeight="1">
      <c r="B47" s="1001"/>
      <c r="C47" s="1002"/>
      <c r="D47" s="1540" t="s">
        <v>244</v>
      </c>
      <c r="E47" s="1540"/>
      <c r="F47" s="1540"/>
      <c r="G47" s="1540"/>
      <c r="H47" s="990"/>
      <c r="I47" s="991">
        <v>27013</v>
      </c>
      <c r="J47" s="992">
        <v>22663</v>
      </c>
      <c r="K47" s="992">
        <v>21969</v>
      </c>
      <c r="L47" s="992">
        <v>28434</v>
      </c>
      <c r="M47" s="992">
        <v>28686</v>
      </c>
      <c r="N47" s="992">
        <v>32537</v>
      </c>
      <c r="O47" s="993">
        <v>28819</v>
      </c>
    </row>
    <row r="48" spans="2:15" s="988" customFormat="1" ht="17.25" customHeight="1">
      <c r="B48" s="1001"/>
      <c r="C48" s="1002"/>
      <c r="D48" s="1540" t="s">
        <v>223</v>
      </c>
      <c r="E48" s="1540"/>
      <c r="F48" s="1540"/>
      <c r="G48" s="1540"/>
      <c r="H48" s="990"/>
      <c r="I48" s="991">
        <v>12970</v>
      </c>
      <c r="J48" s="992">
        <v>10549</v>
      </c>
      <c r="K48" s="992">
        <v>8999</v>
      </c>
      <c r="L48" s="992">
        <v>9587</v>
      </c>
      <c r="M48" s="992">
        <v>8425</v>
      </c>
      <c r="N48" s="992">
        <v>9640</v>
      </c>
      <c r="O48" s="993">
        <v>13118</v>
      </c>
    </row>
    <row r="49" spans="2:15" s="988" customFormat="1" ht="17.25" customHeight="1">
      <c r="B49" s="1001"/>
      <c r="C49" s="1002"/>
      <c r="D49" s="1540" t="s">
        <v>224</v>
      </c>
      <c r="E49" s="1540"/>
      <c r="F49" s="1540"/>
      <c r="G49" s="1540"/>
      <c r="H49" s="990"/>
      <c r="I49" s="991">
        <v>31674</v>
      </c>
      <c r="J49" s="992">
        <v>24723</v>
      </c>
      <c r="K49" s="992">
        <v>21852</v>
      </c>
      <c r="L49" s="992">
        <v>22883</v>
      </c>
      <c r="M49" s="992">
        <v>22735</v>
      </c>
      <c r="N49" s="992">
        <v>27617</v>
      </c>
      <c r="O49" s="993">
        <v>26142</v>
      </c>
    </row>
    <row r="50" spans="2:15" s="988" customFormat="1" ht="17.25" customHeight="1">
      <c r="B50" s="1001"/>
      <c r="C50" s="1002"/>
      <c r="D50" s="1540" t="s">
        <v>225</v>
      </c>
      <c r="E50" s="1540"/>
      <c r="F50" s="1540"/>
      <c r="G50" s="1540"/>
      <c r="H50" s="990"/>
      <c r="I50" s="991">
        <v>105554</v>
      </c>
      <c r="J50" s="992">
        <v>90701</v>
      </c>
      <c r="K50" s="992">
        <v>78999</v>
      </c>
      <c r="L50" s="992">
        <v>87308</v>
      </c>
      <c r="M50" s="992">
        <v>84958</v>
      </c>
      <c r="N50" s="992">
        <v>89013</v>
      </c>
      <c r="O50" s="993">
        <v>80109</v>
      </c>
    </row>
    <row r="51" spans="2:15" s="988" customFormat="1" ht="17.25" customHeight="1">
      <c r="B51" s="1001"/>
      <c r="C51" s="1540" t="s">
        <v>226</v>
      </c>
      <c r="D51" s="1540"/>
      <c r="E51" s="1540"/>
      <c r="F51" s="1540"/>
      <c r="G51" s="1540"/>
      <c r="H51" s="990"/>
      <c r="I51" s="991">
        <v>88762</v>
      </c>
      <c r="J51" s="992">
        <v>75272</v>
      </c>
      <c r="K51" s="992">
        <v>64537</v>
      </c>
      <c r="L51" s="992">
        <v>70161</v>
      </c>
      <c r="M51" s="992">
        <v>67010</v>
      </c>
      <c r="N51" s="992">
        <f>SUM(N52:N55)</f>
        <v>75080</v>
      </c>
      <c r="O51" s="992">
        <v>73422</v>
      </c>
    </row>
    <row r="52" spans="2:15" ht="17.25" customHeight="1">
      <c r="B52" s="1000"/>
      <c r="C52" s="960"/>
      <c r="D52" s="1541" t="s">
        <v>245</v>
      </c>
      <c r="E52" s="1541"/>
      <c r="F52" s="1541"/>
      <c r="G52" s="1541"/>
      <c r="H52" s="970"/>
      <c r="I52" s="997">
        <v>27938</v>
      </c>
      <c r="J52" s="998">
        <v>24644</v>
      </c>
      <c r="K52" s="998">
        <v>18251</v>
      </c>
      <c r="L52" s="998">
        <v>22402</v>
      </c>
      <c r="M52" s="998">
        <v>20381</v>
      </c>
      <c r="N52" s="998">
        <v>22645</v>
      </c>
      <c r="O52" s="999">
        <v>22411</v>
      </c>
    </row>
    <row r="53" spans="2:15" ht="17.25" customHeight="1">
      <c r="B53" s="1000"/>
      <c r="C53" s="960"/>
      <c r="D53" s="1541" t="s">
        <v>246</v>
      </c>
      <c r="E53" s="1541"/>
      <c r="F53" s="1541"/>
      <c r="G53" s="1541"/>
      <c r="H53" s="970"/>
      <c r="I53" s="997">
        <v>24332</v>
      </c>
      <c r="J53" s="998">
        <v>19661</v>
      </c>
      <c r="K53" s="998">
        <v>18686</v>
      </c>
      <c r="L53" s="998">
        <v>20099</v>
      </c>
      <c r="M53" s="998">
        <v>16388</v>
      </c>
      <c r="N53" s="998">
        <v>20766</v>
      </c>
      <c r="O53" s="999">
        <v>20316</v>
      </c>
    </row>
    <row r="54" spans="2:15" ht="17.25" customHeight="1">
      <c r="B54" s="1000"/>
      <c r="C54" s="960"/>
      <c r="D54" s="1541" t="s">
        <v>247</v>
      </c>
      <c r="E54" s="1541"/>
      <c r="F54" s="1541"/>
      <c r="G54" s="1541"/>
      <c r="H54" s="970"/>
      <c r="I54" s="997">
        <v>35744</v>
      </c>
      <c r="J54" s="998">
        <v>30157</v>
      </c>
      <c r="K54" s="998">
        <v>27334</v>
      </c>
      <c r="L54" s="998">
        <v>27424</v>
      </c>
      <c r="M54" s="998">
        <v>30003</v>
      </c>
      <c r="N54" s="998">
        <v>31090</v>
      </c>
      <c r="O54" s="999">
        <v>30243</v>
      </c>
    </row>
    <row r="55" spans="2:15" ht="17.25" customHeight="1">
      <c r="B55" s="1000"/>
      <c r="C55" s="960"/>
      <c r="D55" s="1541" t="s">
        <v>248</v>
      </c>
      <c r="E55" s="1541"/>
      <c r="F55" s="1541"/>
      <c r="G55" s="1541"/>
      <c r="H55" s="970"/>
      <c r="I55" s="997">
        <v>749</v>
      </c>
      <c r="J55" s="998">
        <v>811</v>
      </c>
      <c r="K55" s="998">
        <v>267</v>
      </c>
      <c r="L55" s="998">
        <v>235</v>
      </c>
      <c r="M55" s="998">
        <v>237</v>
      </c>
      <c r="N55" s="998">
        <v>579</v>
      </c>
      <c r="O55" s="999">
        <v>453</v>
      </c>
    </row>
    <row r="56" spans="2:15" s="988" customFormat="1" ht="17.25" customHeight="1">
      <c r="B56" s="1001"/>
      <c r="C56" s="1540" t="s">
        <v>227</v>
      </c>
      <c r="D56" s="1540"/>
      <c r="E56" s="1540"/>
      <c r="F56" s="1540"/>
      <c r="G56" s="1540"/>
      <c r="H56" s="990"/>
      <c r="I56" s="991">
        <v>312747</v>
      </c>
      <c r="J56" s="992">
        <v>297079</v>
      </c>
      <c r="K56" s="992">
        <v>284530</v>
      </c>
      <c r="L56" s="992">
        <v>252906</v>
      </c>
      <c r="M56" s="992">
        <v>245684</v>
      </c>
      <c r="N56" s="992">
        <v>241836</v>
      </c>
      <c r="O56" s="993">
        <v>308750</v>
      </c>
    </row>
    <row r="57" spans="2:15" s="988" customFormat="1" ht="17.25" customHeight="1">
      <c r="B57" s="1001"/>
      <c r="C57" s="1540" t="s">
        <v>118</v>
      </c>
      <c r="D57" s="1540"/>
      <c r="E57" s="1540"/>
      <c r="F57" s="1540"/>
      <c r="G57" s="1540"/>
      <c r="H57" s="990"/>
      <c r="I57" s="991">
        <v>87847</v>
      </c>
      <c r="J57" s="992">
        <v>81881</v>
      </c>
      <c r="K57" s="992">
        <v>80630</v>
      </c>
      <c r="L57" s="992">
        <v>95585</v>
      </c>
      <c r="M57" s="992">
        <v>90149</v>
      </c>
      <c r="N57" s="992">
        <v>111870</v>
      </c>
      <c r="O57" s="993">
        <v>96984</v>
      </c>
    </row>
    <row r="58" spans="2:15" ht="17.25" customHeight="1">
      <c r="B58" s="1549" t="s">
        <v>249</v>
      </c>
      <c r="C58" s="1550"/>
      <c r="D58" s="1550"/>
      <c r="E58" s="1550"/>
      <c r="F58" s="1550"/>
      <c r="G58" s="1550"/>
      <c r="H58" s="1008"/>
      <c r="I58" s="1009">
        <v>19270</v>
      </c>
      <c r="J58" s="1010">
        <v>12525</v>
      </c>
      <c r="K58" s="1010">
        <v>12641</v>
      </c>
      <c r="L58" s="1010">
        <v>15307</v>
      </c>
      <c r="M58" s="1010">
        <v>15706</v>
      </c>
      <c r="N58" s="1010">
        <v>16831</v>
      </c>
      <c r="O58" s="1011">
        <v>13836</v>
      </c>
    </row>
    <row r="59" spans="2:11" ht="17.25" customHeight="1">
      <c r="B59" s="956" t="s">
        <v>250</v>
      </c>
      <c r="K59" s="1012"/>
    </row>
    <row r="60" ht="17.25" customHeight="1">
      <c r="K60" s="960"/>
    </row>
  </sheetData>
  <mergeCells count="50">
    <mergeCell ref="D55:G55"/>
    <mergeCell ref="B58:G58"/>
    <mergeCell ref="C56:G56"/>
    <mergeCell ref="C57:G57"/>
    <mergeCell ref="C51:G51"/>
    <mergeCell ref="D52:G52"/>
    <mergeCell ref="D53:G53"/>
    <mergeCell ref="D54:G54"/>
    <mergeCell ref="D47:G47"/>
    <mergeCell ref="D48:G48"/>
    <mergeCell ref="D49:G49"/>
    <mergeCell ref="D50:G50"/>
    <mergeCell ref="D43:G43"/>
    <mergeCell ref="D44:G44"/>
    <mergeCell ref="D45:G45"/>
    <mergeCell ref="D46:G46"/>
    <mergeCell ref="E39:G39"/>
    <mergeCell ref="E40:G40"/>
    <mergeCell ref="E41:G41"/>
    <mergeCell ref="D42:G42"/>
    <mergeCell ref="E35:G35"/>
    <mergeCell ref="E36:G36"/>
    <mergeCell ref="E37:G37"/>
    <mergeCell ref="E38:G38"/>
    <mergeCell ref="E31:G31"/>
    <mergeCell ref="E32:G32"/>
    <mergeCell ref="E33:G33"/>
    <mergeCell ref="E34:G34"/>
    <mergeCell ref="C26:G26"/>
    <mergeCell ref="C27:G27"/>
    <mergeCell ref="D28:G28"/>
    <mergeCell ref="E29:G29"/>
    <mergeCell ref="F20:G20"/>
    <mergeCell ref="F21:G21"/>
    <mergeCell ref="C24:G24"/>
    <mergeCell ref="B25:G25"/>
    <mergeCell ref="C23:G23"/>
    <mergeCell ref="C22:G22"/>
    <mergeCell ref="F16:G16"/>
    <mergeCell ref="E17:G17"/>
    <mergeCell ref="E18:G18"/>
    <mergeCell ref="F19:G19"/>
    <mergeCell ref="B5:G5"/>
    <mergeCell ref="B6:G6"/>
    <mergeCell ref="B7:G7"/>
    <mergeCell ref="B8:G8"/>
    <mergeCell ref="B9:G9"/>
    <mergeCell ref="C10:G10"/>
    <mergeCell ref="E11:G11"/>
    <mergeCell ref="F12:G12"/>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N17"/>
  <sheetViews>
    <sheetView workbookViewId="0" topLeftCell="A1">
      <selection activeCell="A1" sqref="A1"/>
    </sheetView>
  </sheetViews>
  <sheetFormatPr defaultColWidth="9.00390625" defaultRowHeight="15" customHeight="1"/>
  <cols>
    <col min="1" max="1" width="3.625" style="17" customWidth="1"/>
    <col min="2" max="2" width="10.625" style="17" customWidth="1"/>
    <col min="3" max="3" width="9.50390625" style="17" customWidth="1"/>
    <col min="4" max="4" width="10.625" style="17" customWidth="1"/>
    <col min="5" max="6" width="8.625" style="17" customWidth="1"/>
    <col min="7" max="7" width="7.375" style="17" customWidth="1"/>
    <col min="8" max="8" width="7.50390625" style="17" customWidth="1"/>
    <col min="9" max="10" width="6.625" style="17" customWidth="1"/>
    <col min="11" max="11" width="7.50390625" style="17" customWidth="1"/>
    <col min="12" max="14" width="6.625" style="17" customWidth="1"/>
    <col min="15" max="16384" width="9.00390625" style="17" customWidth="1"/>
  </cols>
  <sheetData>
    <row r="1" ht="15" customHeight="1">
      <c r="B1" s="18" t="s">
        <v>276</v>
      </c>
    </row>
    <row r="3" spans="2:14" ht="15" customHeight="1" thickBot="1">
      <c r="B3" s="20"/>
      <c r="C3" s="20"/>
      <c r="D3" s="20"/>
      <c r="E3" s="20"/>
      <c r="F3" s="20"/>
      <c r="G3" s="20"/>
      <c r="H3" s="20"/>
      <c r="I3" s="20"/>
      <c r="J3" s="20"/>
      <c r="K3" s="20"/>
      <c r="L3" s="20"/>
      <c r="M3" s="20"/>
      <c r="N3" s="49"/>
    </row>
    <row r="4" spans="1:14" ht="15" customHeight="1" thickTop="1">
      <c r="A4" s="41"/>
      <c r="B4" s="1551" t="s">
        <v>252</v>
      </c>
      <c r="C4" s="1014" t="s">
        <v>253</v>
      </c>
      <c r="D4" s="1013" t="s">
        <v>254</v>
      </c>
      <c r="E4" s="1015" t="s">
        <v>255</v>
      </c>
      <c r="F4" s="1014" t="s">
        <v>263</v>
      </c>
      <c r="G4" s="1317" t="s">
        <v>256</v>
      </c>
      <c r="H4" s="1555"/>
      <c r="I4" s="1555"/>
      <c r="J4" s="1555"/>
      <c r="K4" s="1555"/>
      <c r="L4" s="1555"/>
      <c r="M4" s="1555"/>
      <c r="N4" s="1556"/>
    </row>
    <row r="5" spans="1:14" ht="15" customHeight="1">
      <c r="A5" s="41"/>
      <c r="B5" s="1552"/>
      <c r="C5" s="1016"/>
      <c r="D5" s="1017" t="s">
        <v>264</v>
      </c>
      <c r="E5" s="1018"/>
      <c r="F5" s="1019" t="s">
        <v>265</v>
      </c>
      <c r="G5" s="1536" t="s">
        <v>266</v>
      </c>
      <c r="H5" s="1235" t="s">
        <v>267</v>
      </c>
      <c r="I5" s="1554"/>
      <c r="J5" s="1554"/>
      <c r="K5" s="1554"/>
      <c r="L5" s="1554"/>
      <c r="M5" s="1554"/>
      <c r="N5" s="1554"/>
    </row>
    <row r="6" spans="1:14" ht="15" customHeight="1">
      <c r="A6" s="41"/>
      <c r="B6" s="1553"/>
      <c r="C6" s="1020" t="s">
        <v>268</v>
      </c>
      <c r="D6" s="1021" t="s">
        <v>269</v>
      </c>
      <c r="E6" s="1022" t="s">
        <v>270</v>
      </c>
      <c r="F6" s="1023" t="s">
        <v>271</v>
      </c>
      <c r="G6" s="1536"/>
      <c r="H6" s="143" t="s">
        <v>272</v>
      </c>
      <c r="I6" s="143" t="s">
        <v>257</v>
      </c>
      <c r="J6" s="143" t="s">
        <v>258</v>
      </c>
      <c r="K6" s="143" t="s">
        <v>259</v>
      </c>
      <c r="L6" s="143" t="s">
        <v>260</v>
      </c>
      <c r="M6" s="143" t="s">
        <v>261</v>
      </c>
      <c r="N6" s="143" t="s">
        <v>262</v>
      </c>
    </row>
    <row r="7" spans="1:14" ht="15" customHeight="1">
      <c r="A7" s="41"/>
      <c r="B7" s="1024" t="s">
        <v>273</v>
      </c>
      <c r="C7" s="1025">
        <v>9700</v>
      </c>
      <c r="D7" s="1026">
        <v>100</v>
      </c>
      <c r="E7" s="1027">
        <v>6618</v>
      </c>
      <c r="F7" s="1028">
        <f>(E7*100)/C7</f>
        <v>68.22680412371135</v>
      </c>
      <c r="G7" s="1027">
        <v>4087</v>
      </c>
      <c r="H7" s="1027">
        <f>SUM(I7:N7)</f>
        <v>1136</v>
      </c>
      <c r="I7" s="1027">
        <v>18</v>
      </c>
      <c r="J7" s="1027">
        <v>320</v>
      </c>
      <c r="K7" s="1027">
        <v>720</v>
      </c>
      <c r="L7" s="1027">
        <v>8</v>
      </c>
      <c r="M7" s="1027">
        <v>21</v>
      </c>
      <c r="N7" s="1029">
        <v>49</v>
      </c>
    </row>
    <row r="8" spans="1:14" ht="15" customHeight="1">
      <c r="A8" s="41"/>
      <c r="B8" s="1030">
        <v>50</v>
      </c>
      <c r="C8" s="1031">
        <v>8989</v>
      </c>
      <c r="D8" s="1032">
        <v>92.7</v>
      </c>
      <c r="E8" s="805">
        <v>6691</v>
      </c>
      <c r="F8" s="1033">
        <f>(E8*100)/C8</f>
        <v>74.43542107019691</v>
      </c>
      <c r="G8" s="805">
        <v>3249</v>
      </c>
      <c r="H8" s="805">
        <v>806</v>
      </c>
      <c r="I8" s="805">
        <v>20</v>
      </c>
      <c r="J8" s="805">
        <v>102</v>
      </c>
      <c r="K8" s="805">
        <v>635</v>
      </c>
      <c r="L8" s="805">
        <v>9</v>
      </c>
      <c r="M8" s="805">
        <v>6</v>
      </c>
      <c r="N8" s="351">
        <v>34</v>
      </c>
    </row>
    <row r="9" spans="1:14" ht="15" customHeight="1">
      <c r="A9" s="41"/>
      <c r="B9" s="1030">
        <v>55</v>
      </c>
      <c r="C9" s="1031">
        <v>9790</v>
      </c>
      <c r="D9" s="1032">
        <v>100.9</v>
      </c>
      <c r="E9" s="805">
        <v>7213</v>
      </c>
      <c r="F9" s="1033">
        <f>(E9*100)/C9</f>
        <v>73.67722165474974</v>
      </c>
      <c r="G9" s="805">
        <v>3288</v>
      </c>
      <c r="H9" s="805">
        <f>SUM(I9:N9)</f>
        <v>1410</v>
      </c>
      <c r="I9" s="805">
        <v>0</v>
      </c>
      <c r="J9" s="805">
        <v>231</v>
      </c>
      <c r="K9" s="805">
        <v>1111</v>
      </c>
      <c r="L9" s="805">
        <v>37</v>
      </c>
      <c r="M9" s="805">
        <v>4</v>
      </c>
      <c r="N9" s="351">
        <v>27</v>
      </c>
    </row>
    <row r="10" spans="1:14" ht="15" customHeight="1">
      <c r="A10" s="41"/>
      <c r="B10" s="1030"/>
      <c r="C10" s="1031"/>
      <c r="D10" s="1032"/>
      <c r="E10" s="805"/>
      <c r="F10" s="1033"/>
      <c r="G10" s="805"/>
      <c r="H10" s="805"/>
      <c r="I10" s="805"/>
      <c r="J10" s="805"/>
      <c r="K10" s="805"/>
      <c r="L10" s="805"/>
      <c r="M10" s="805"/>
      <c r="N10" s="351"/>
    </row>
    <row r="11" spans="1:14" ht="15" customHeight="1">
      <c r="A11" s="41"/>
      <c r="B11" s="1030">
        <v>57</v>
      </c>
      <c r="C11" s="1031">
        <v>12869</v>
      </c>
      <c r="D11" s="1032">
        <v>132.7</v>
      </c>
      <c r="E11" s="805">
        <v>11393</v>
      </c>
      <c r="F11" s="1033">
        <f>(E11*100)/C11</f>
        <v>88.53057735643795</v>
      </c>
      <c r="G11" s="805">
        <v>4471</v>
      </c>
      <c r="H11" s="805">
        <f>SUM(I11:N11)</f>
        <v>1713</v>
      </c>
      <c r="I11" s="805">
        <v>3</v>
      </c>
      <c r="J11" s="805">
        <v>164</v>
      </c>
      <c r="K11" s="805">
        <v>1394</v>
      </c>
      <c r="L11" s="805">
        <v>68</v>
      </c>
      <c r="M11" s="805">
        <v>7</v>
      </c>
      <c r="N11" s="351">
        <v>77</v>
      </c>
    </row>
    <row r="12" spans="1:14" ht="15" customHeight="1">
      <c r="A12" s="41"/>
      <c r="B12" s="1030">
        <v>58</v>
      </c>
      <c r="C12" s="1031">
        <v>11939</v>
      </c>
      <c r="D12" s="1032">
        <v>123.1</v>
      </c>
      <c r="E12" s="805">
        <v>10628</v>
      </c>
      <c r="F12" s="1033">
        <f>(E12*100)/C12</f>
        <v>89.0191808359159</v>
      </c>
      <c r="G12" s="805">
        <v>4147</v>
      </c>
      <c r="H12" s="805">
        <f>SUM(I12:N12)</f>
        <v>1945</v>
      </c>
      <c r="I12" s="805">
        <v>5</v>
      </c>
      <c r="J12" s="805">
        <v>215</v>
      </c>
      <c r="K12" s="805">
        <v>1582</v>
      </c>
      <c r="L12" s="805">
        <v>46</v>
      </c>
      <c r="M12" s="805">
        <v>37</v>
      </c>
      <c r="N12" s="351">
        <v>60</v>
      </c>
    </row>
    <row r="13" spans="1:14" ht="15" customHeight="1">
      <c r="A13" s="41"/>
      <c r="B13" s="1030">
        <v>59</v>
      </c>
      <c r="C13" s="1031">
        <v>10070</v>
      </c>
      <c r="D13" s="1032">
        <v>103.8</v>
      </c>
      <c r="E13" s="805">
        <v>8768</v>
      </c>
      <c r="F13" s="1033">
        <f>(E13*100)/C13</f>
        <v>87.07050645481628</v>
      </c>
      <c r="G13" s="805">
        <v>3683</v>
      </c>
      <c r="H13" s="805">
        <f>SUM(I13:N13)</f>
        <v>1795</v>
      </c>
      <c r="I13" s="805">
        <v>2</v>
      </c>
      <c r="J13" s="805">
        <v>277</v>
      </c>
      <c r="K13" s="805">
        <v>1362</v>
      </c>
      <c r="L13" s="805">
        <v>83</v>
      </c>
      <c r="M13" s="805">
        <v>26</v>
      </c>
      <c r="N13" s="351">
        <v>45</v>
      </c>
    </row>
    <row r="14" spans="1:14" ht="15" customHeight="1">
      <c r="A14" s="41"/>
      <c r="B14" s="1030">
        <v>60</v>
      </c>
      <c r="C14" s="1031">
        <v>10470</v>
      </c>
      <c r="D14" s="1032">
        <v>107.9</v>
      </c>
      <c r="E14" s="805">
        <v>9471</v>
      </c>
      <c r="F14" s="1033">
        <f>(E14*100)/C14</f>
        <v>90.45845272206304</v>
      </c>
      <c r="G14" s="805">
        <v>3489</v>
      </c>
      <c r="H14" s="805">
        <f>SUM(I14:N14)</f>
        <v>1611</v>
      </c>
      <c r="I14" s="805">
        <v>8</v>
      </c>
      <c r="J14" s="805">
        <v>252</v>
      </c>
      <c r="K14" s="805">
        <v>1214</v>
      </c>
      <c r="L14" s="805">
        <v>60</v>
      </c>
      <c r="M14" s="805">
        <v>5</v>
      </c>
      <c r="N14" s="351">
        <v>72</v>
      </c>
    </row>
    <row r="15" spans="1:14" s="683" customFormat="1" ht="15" customHeight="1">
      <c r="A15" s="1034"/>
      <c r="B15" s="1035">
        <v>61</v>
      </c>
      <c r="C15" s="1036">
        <v>9850</v>
      </c>
      <c r="D15" s="1037">
        <v>101.5</v>
      </c>
      <c r="E15" s="1038">
        <v>8611</v>
      </c>
      <c r="F15" s="1039">
        <f>(E15*100)/C15</f>
        <v>87.42131979695432</v>
      </c>
      <c r="G15" s="1038">
        <v>3113</v>
      </c>
      <c r="H15" s="1038">
        <f>SUM(I15:N15)</f>
        <v>1504</v>
      </c>
      <c r="I15" s="1038">
        <v>9</v>
      </c>
      <c r="J15" s="1038">
        <v>241</v>
      </c>
      <c r="K15" s="1038">
        <v>1148</v>
      </c>
      <c r="L15" s="1038">
        <v>50</v>
      </c>
      <c r="M15" s="1038">
        <v>7</v>
      </c>
      <c r="N15" s="1040">
        <v>49</v>
      </c>
    </row>
    <row r="16" ht="15" customHeight="1">
      <c r="B16" s="17" t="s">
        <v>274</v>
      </c>
    </row>
    <row r="17" ht="15" customHeight="1">
      <c r="B17" s="17" t="s">
        <v>275</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5" customHeight="1"/>
  <cols>
    <col min="1" max="1" width="3.625" style="1041" customWidth="1"/>
    <col min="2" max="2" width="2.625" style="1041" customWidth="1"/>
    <col min="3" max="3" width="19.125" style="1041" customWidth="1"/>
    <col min="4" max="8" width="11.875" style="1041" customWidth="1"/>
    <col min="9" max="9" width="11.75390625" style="1041" customWidth="1"/>
    <col min="10" max="16384" width="9.00390625" style="1041" customWidth="1"/>
  </cols>
  <sheetData>
    <row r="1" ht="15" customHeight="1">
      <c r="B1" s="1042" t="s">
        <v>302</v>
      </c>
    </row>
    <row r="2" spans="3:7" ht="15" customHeight="1" thickBot="1">
      <c r="C2" s="1042"/>
      <c r="D2" s="1043"/>
      <c r="E2" s="1043"/>
      <c r="F2" s="1043"/>
      <c r="G2" s="1043"/>
    </row>
    <row r="3" spans="1:9" s="1044" customFormat="1" ht="15" customHeight="1" thickTop="1">
      <c r="A3" s="351"/>
      <c r="B3" s="1563" t="s">
        <v>294</v>
      </c>
      <c r="C3" s="1564"/>
      <c r="D3" s="1559" t="s">
        <v>295</v>
      </c>
      <c r="E3" s="1560"/>
      <c r="F3" s="1561"/>
      <c r="G3" s="1559" t="s">
        <v>296</v>
      </c>
      <c r="H3" s="1560"/>
      <c r="I3" s="1562"/>
    </row>
    <row r="4" spans="1:9" s="1044" customFormat="1" ht="15" customHeight="1">
      <c r="A4" s="351"/>
      <c r="B4" s="1565"/>
      <c r="C4" s="1566"/>
      <c r="D4" s="142" t="s">
        <v>253</v>
      </c>
      <c r="E4" s="142" t="s">
        <v>255</v>
      </c>
      <c r="F4" s="142" t="s">
        <v>277</v>
      </c>
      <c r="G4" s="142" t="s">
        <v>253</v>
      </c>
      <c r="H4" s="142" t="s">
        <v>255</v>
      </c>
      <c r="I4" s="142" t="s">
        <v>277</v>
      </c>
    </row>
    <row r="5" spans="1:9" s="1049" customFormat="1" ht="15" customHeight="1">
      <c r="A5" s="1045"/>
      <c r="B5" s="1557" t="s">
        <v>297</v>
      </c>
      <c r="C5" s="1558"/>
      <c r="D5" s="1046">
        <f aca="true" t="shared" si="0" ref="D5:I5">SUM(D7:D24)</f>
        <v>10470</v>
      </c>
      <c r="E5" s="1047">
        <f t="shared" si="0"/>
        <v>9471</v>
      </c>
      <c r="F5" s="1047">
        <f t="shared" si="0"/>
        <v>3489</v>
      </c>
      <c r="G5" s="1047">
        <f t="shared" si="0"/>
        <v>9850</v>
      </c>
      <c r="H5" s="1047">
        <f t="shared" si="0"/>
        <v>8611</v>
      </c>
      <c r="I5" s="1048">
        <f t="shared" si="0"/>
        <v>3113</v>
      </c>
    </row>
    <row r="6" spans="1:9" s="1044" customFormat="1" ht="15" customHeight="1">
      <c r="A6" s="351"/>
      <c r="B6" s="1050"/>
      <c r="C6" s="1051"/>
      <c r="D6" s="90"/>
      <c r="E6" s="805"/>
      <c r="F6" s="805"/>
      <c r="G6" s="805"/>
      <c r="H6" s="805"/>
      <c r="I6" s="351"/>
    </row>
    <row r="7" spans="1:9" s="1044" customFormat="1" ht="15" customHeight="1">
      <c r="A7" s="351"/>
      <c r="B7" s="1050"/>
      <c r="C7" s="1051" t="s">
        <v>298</v>
      </c>
      <c r="D7" s="90">
        <v>10</v>
      </c>
      <c r="E7" s="805">
        <v>10</v>
      </c>
      <c r="F7" s="805">
        <v>8</v>
      </c>
      <c r="G7" s="805">
        <v>8</v>
      </c>
      <c r="H7" s="805">
        <v>8</v>
      </c>
      <c r="I7" s="351">
        <v>7</v>
      </c>
    </row>
    <row r="8" spans="1:9" s="1044" customFormat="1" ht="15" customHeight="1">
      <c r="A8" s="351"/>
      <c r="B8" s="1050"/>
      <c r="C8" s="1051" t="s">
        <v>278</v>
      </c>
      <c r="D8" s="90">
        <v>6</v>
      </c>
      <c r="E8" s="805">
        <v>5</v>
      </c>
      <c r="F8" s="805">
        <v>7</v>
      </c>
      <c r="G8" s="805">
        <v>6</v>
      </c>
      <c r="H8" s="805">
        <v>5</v>
      </c>
      <c r="I8" s="351">
        <v>5</v>
      </c>
    </row>
    <row r="9" spans="1:9" s="1044" customFormat="1" ht="15" customHeight="1">
      <c r="A9" s="351"/>
      <c r="B9" s="1050"/>
      <c r="C9" s="1051" t="s">
        <v>279</v>
      </c>
      <c r="D9" s="90">
        <v>7</v>
      </c>
      <c r="E9" s="805">
        <v>7</v>
      </c>
      <c r="F9" s="805">
        <v>5</v>
      </c>
      <c r="G9" s="805">
        <v>12</v>
      </c>
      <c r="H9" s="805">
        <v>10</v>
      </c>
      <c r="I9" s="351">
        <v>14</v>
      </c>
    </row>
    <row r="10" spans="1:9" s="1044" customFormat="1" ht="15" customHeight="1">
      <c r="A10" s="351"/>
      <c r="B10" s="1050"/>
      <c r="C10" s="1051" t="s">
        <v>280</v>
      </c>
      <c r="D10" s="90">
        <v>6</v>
      </c>
      <c r="E10" s="805">
        <v>6</v>
      </c>
      <c r="F10" s="805">
        <v>9</v>
      </c>
      <c r="G10" s="805">
        <v>15</v>
      </c>
      <c r="H10" s="805">
        <v>15</v>
      </c>
      <c r="I10" s="351">
        <v>12</v>
      </c>
    </row>
    <row r="11" spans="1:9" s="1044" customFormat="1" ht="15" customHeight="1">
      <c r="A11" s="351"/>
      <c r="B11" s="1050"/>
      <c r="C11" s="1051" t="s">
        <v>281</v>
      </c>
      <c r="D11" s="349">
        <v>2</v>
      </c>
      <c r="E11" s="350">
        <v>2</v>
      </c>
      <c r="F11" s="350">
        <v>11</v>
      </c>
      <c r="G11" s="350">
        <v>0</v>
      </c>
      <c r="H11" s="350">
        <v>0</v>
      </c>
      <c r="I11" s="93">
        <v>0</v>
      </c>
    </row>
    <row r="12" spans="1:9" s="1044" customFormat="1" ht="15" customHeight="1">
      <c r="A12" s="351"/>
      <c r="B12" s="1050"/>
      <c r="C12" s="1051" t="s">
        <v>282</v>
      </c>
      <c r="D12" s="90">
        <v>148</v>
      </c>
      <c r="E12" s="805">
        <v>148</v>
      </c>
      <c r="F12" s="805">
        <v>159</v>
      </c>
      <c r="G12" s="805">
        <v>157</v>
      </c>
      <c r="H12" s="805">
        <v>156</v>
      </c>
      <c r="I12" s="351">
        <v>144</v>
      </c>
    </row>
    <row r="13" spans="1:9" s="1044" customFormat="1" ht="15" customHeight="1">
      <c r="A13" s="351"/>
      <c r="B13" s="1050"/>
      <c r="C13" s="1051" t="s">
        <v>283</v>
      </c>
      <c r="D13" s="90">
        <v>191</v>
      </c>
      <c r="E13" s="805">
        <v>190</v>
      </c>
      <c r="F13" s="805">
        <v>271</v>
      </c>
      <c r="G13" s="805">
        <v>196</v>
      </c>
      <c r="H13" s="805">
        <v>196</v>
      </c>
      <c r="I13" s="351">
        <v>256</v>
      </c>
    </row>
    <row r="14" spans="1:9" s="1044" customFormat="1" ht="15" customHeight="1">
      <c r="A14" s="351"/>
      <c r="B14" s="1050"/>
      <c r="C14" s="1051" t="s">
        <v>284</v>
      </c>
      <c r="D14" s="90">
        <v>296</v>
      </c>
      <c r="E14" s="805">
        <v>295</v>
      </c>
      <c r="F14" s="805">
        <v>150</v>
      </c>
      <c r="G14" s="805">
        <v>261</v>
      </c>
      <c r="H14" s="805">
        <v>259</v>
      </c>
      <c r="I14" s="351">
        <v>151</v>
      </c>
    </row>
    <row r="15" spans="1:9" s="1044" customFormat="1" ht="15" customHeight="1">
      <c r="A15" s="351"/>
      <c r="B15" s="1050"/>
      <c r="C15" s="1051" t="s">
        <v>285</v>
      </c>
      <c r="D15" s="90">
        <v>7450</v>
      </c>
      <c r="E15" s="805">
        <v>6363</v>
      </c>
      <c r="F15" s="805">
        <v>2122</v>
      </c>
      <c r="G15" s="805">
        <v>6934</v>
      </c>
      <c r="H15" s="805">
        <v>5631</v>
      </c>
      <c r="I15" s="351">
        <v>1987</v>
      </c>
    </row>
    <row r="16" spans="1:9" s="1044" customFormat="1" ht="15" customHeight="1">
      <c r="A16" s="351"/>
      <c r="B16" s="1050"/>
      <c r="C16" s="1051" t="s">
        <v>286</v>
      </c>
      <c r="D16" s="90">
        <v>1655</v>
      </c>
      <c r="E16" s="805">
        <v>1710</v>
      </c>
      <c r="F16" s="805">
        <v>228</v>
      </c>
      <c r="G16" s="805">
        <v>1165</v>
      </c>
      <c r="H16" s="805">
        <v>1186</v>
      </c>
      <c r="I16" s="351">
        <v>181</v>
      </c>
    </row>
    <row r="17" spans="1:9" s="1044" customFormat="1" ht="15" customHeight="1">
      <c r="A17" s="351"/>
      <c r="B17" s="1050"/>
      <c r="C17" s="1051" t="s">
        <v>287</v>
      </c>
      <c r="D17" s="90">
        <v>155</v>
      </c>
      <c r="E17" s="805">
        <v>155</v>
      </c>
      <c r="F17" s="805">
        <v>85</v>
      </c>
      <c r="G17" s="805">
        <v>295</v>
      </c>
      <c r="H17" s="805">
        <v>295</v>
      </c>
      <c r="I17" s="351">
        <v>71</v>
      </c>
    </row>
    <row r="18" spans="1:9" s="1044" customFormat="1" ht="15" customHeight="1">
      <c r="A18" s="351"/>
      <c r="B18" s="1050"/>
      <c r="C18" s="1051" t="s">
        <v>288</v>
      </c>
      <c r="D18" s="90">
        <v>78</v>
      </c>
      <c r="E18" s="805">
        <v>72</v>
      </c>
      <c r="F18" s="805">
        <v>22</v>
      </c>
      <c r="G18" s="805">
        <v>275</v>
      </c>
      <c r="H18" s="805">
        <v>296</v>
      </c>
      <c r="I18" s="351">
        <v>21</v>
      </c>
    </row>
    <row r="19" spans="1:9" s="1044" customFormat="1" ht="15" customHeight="1">
      <c r="A19" s="351"/>
      <c r="B19" s="1050"/>
      <c r="C19" s="1052" t="s">
        <v>299</v>
      </c>
      <c r="D19" s="349">
        <v>7</v>
      </c>
      <c r="E19" s="350">
        <v>10</v>
      </c>
      <c r="F19" s="350">
        <v>6</v>
      </c>
      <c r="G19" s="350">
        <v>11</v>
      </c>
      <c r="H19" s="350">
        <v>11</v>
      </c>
      <c r="I19" s="93">
        <v>13</v>
      </c>
    </row>
    <row r="20" spans="1:9" s="1044" customFormat="1" ht="15" customHeight="1">
      <c r="A20" s="351"/>
      <c r="B20" s="1050"/>
      <c r="C20" s="1051" t="s">
        <v>289</v>
      </c>
      <c r="D20" s="349">
        <v>2</v>
      </c>
      <c r="E20" s="350">
        <v>2</v>
      </c>
      <c r="F20" s="350">
        <v>6</v>
      </c>
      <c r="G20" s="350">
        <v>0</v>
      </c>
      <c r="H20" s="350">
        <v>0</v>
      </c>
      <c r="I20" s="93">
        <v>0</v>
      </c>
    </row>
    <row r="21" spans="1:9" s="1044" customFormat="1" ht="15" customHeight="1">
      <c r="A21" s="351"/>
      <c r="B21" s="1050"/>
      <c r="C21" s="1051" t="s">
        <v>290</v>
      </c>
      <c r="D21" s="349">
        <v>4</v>
      </c>
      <c r="E21" s="350">
        <v>4</v>
      </c>
      <c r="F21" s="350">
        <v>41</v>
      </c>
      <c r="G21" s="350">
        <v>2</v>
      </c>
      <c r="H21" s="350">
        <v>2</v>
      </c>
      <c r="I21" s="93">
        <v>3</v>
      </c>
    </row>
    <row r="22" spans="1:9" s="1044" customFormat="1" ht="15" customHeight="1">
      <c r="A22" s="351"/>
      <c r="B22" s="1050"/>
      <c r="C22" s="1051" t="s">
        <v>291</v>
      </c>
      <c r="D22" s="90">
        <v>171</v>
      </c>
      <c r="E22" s="805">
        <v>222</v>
      </c>
      <c r="F22" s="805">
        <v>131</v>
      </c>
      <c r="G22" s="805">
        <v>164</v>
      </c>
      <c r="H22" s="805">
        <v>203</v>
      </c>
      <c r="I22" s="351">
        <v>65</v>
      </c>
    </row>
    <row r="23" spans="1:9" s="1044" customFormat="1" ht="15" customHeight="1">
      <c r="A23" s="351"/>
      <c r="B23" s="1050"/>
      <c r="C23" s="1051" t="s">
        <v>292</v>
      </c>
      <c r="D23" s="90">
        <v>16</v>
      </c>
      <c r="E23" s="805">
        <v>16</v>
      </c>
      <c r="F23" s="805">
        <v>22</v>
      </c>
      <c r="G23" s="805">
        <v>20</v>
      </c>
      <c r="H23" s="805">
        <v>20</v>
      </c>
      <c r="I23" s="351">
        <v>24</v>
      </c>
    </row>
    <row r="24" spans="1:9" s="1044" customFormat="1" ht="15" customHeight="1">
      <c r="A24" s="351"/>
      <c r="B24" s="1053"/>
      <c r="C24" s="1054" t="s">
        <v>293</v>
      </c>
      <c r="D24" s="96">
        <v>266</v>
      </c>
      <c r="E24" s="812">
        <v>254</v>
      </c>
      <c r="F24" s="812">
        <v>206</v>
      </c>
      <c r="G24" s="812">
        <v>329</v>
      </c>
      <c r="H24" s="812">
        <v>318</v>
      </c>
      <c r="I24" s="355">
        <v>159</v>
      </c>
    </row>
    <row r="25" spans="2:3" s="1044" customFormat="1" ht="15" customHeight="1">
      <c r="B25" s="1055" t="s">
        <v>300</v>
      </c>
      <c r="C25" s="1055"/>
    </row>
    <row r="26" spans="2:3" s="1044" customFormat="1" ht="15" customHeight="1">
      <c r="B26" s="1055" t="s">
        <v>301</v>
      </c>
      <c r="C26" s="1055"/>
    </row>
    <row r="27" s="1044" customFormat="1" ht="15" customHeight="1"/>
  </sheetData>
  <mergeCells count="4">
    <mergeCell ref="B5:C5"/>
    <mergeCell ref="D3:F3"/>
    <mergeCell ref="G3:I3"/>
    <mergeCell ref="B3:C4"/>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9.xml><?xml version="1.0" encoding="utf-8"?>
<worksheet xmlns="http://schemas.openxmlformats.org/spreadsheetml/2006/main" xmlns:r="http://schemas.openxmlformats.org/officeDocument/2006/relationships">
  <dimension ref="A1:N18"/>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1" ht="15" customHeight="1">
      <c r="B1" s="18" t="s">
        <v>325</v>
      </c>
    </row>
    <row r="2" spans="2:14" ht="15" customHeight="1" thickBot="1">
      <c r="B2" s="20" t="s">
        <v>308</v>
      </c>
      <c r="C2" s="20"/>
      <c r="D2" s="20"/>
      <c r="E2" s="20"/>
      <c r="F2" s="20"/>
      <c r="G2" s="20"/>
      <c r="H2" s="20"/>
      <c r="I2" s="20"/>
      <c r="J2" s="20"/>
      <c r="K2" s="20"/>
      <c r="L2" s="20"/>
      <c r="M2" s="20"/>
      <c r="N2" s="49" t="s">
        <v>309</v>
      </c>
    </row>
    <row r="3" spans="1:14" ht="15" customHeight="1" thickTop="1">
      <c r="A3" s="41"/>
      <c r="B3" s="1255" t="s">
        <v>310</v>
      </c>
      <c r="C3" s="1056" t="s">
        <v>303</v>
      </c>
      <c r="D3" s="1057"/>
      <c r="E3" s="1057"/>
      <c r="F3" s="1058"/>
      <c r="G3" s="1059" t="s">
        <v>304</v>
      </c>
      <c r="H3" s="1059"/>
      <c r="I3" s="1059"/>
      <c r="J3" s="1059"/>
      <c r="K3" s="1056" t="s">
        <v>305</v>
      </c>
      <c r="L3" s="1057"/>
      <c r="M3" s="1059"/>
      <c r="N3" s="1060"/>
    </row>
    <row r="4" spans="1:14" ht="15" customHeight="1">
      <c r="A4" s="41"/>
      <c r="B4" s="1567"/>
      <c r="C4" s="1062" t="s">
        <v>306</v>
      </c>
      <c r="D4" s="1063"/>
      <c r="E4" s="1064" t="s">
        <v>311</v>
      </c>
      <c r="F4" s="1064"/>
      <c r="G4" s="1062" t="s">
        <v>307</v>
      </c>
      <c r="H4" s="1063"/>
      <c r="I4" s="1062" t="s">
        <v>311</v>
      </c>
      <c r="J4" s="1063"/>
      <c r="K4" s="1064" t="s">
        <v>307</v>
      </c>
      <c r="L4" s="1064"/>
      <c r="M4" s="1065" t="s">
        <v>311</v>
      </c>
      <c r="N4" s="1063"/>
    </row>
    <row r="5" spans="1:14" ht="15" customHeight="1">
      <c r="A5" s="41"/>
      <c r="B5" s="1568"/>
      <c r="C5" s="113" t="s">
        <v>312</v>
      </c>
      <c r="D5" s="113">
        <v>59</v>
      </c>
      <c r="E5" s="113">
        <v>57</v>
      </c>
      <c r="F5" s="113">
        <v>59</v>
      </c>
      <c r="G5" s="1067">
        <v>57</v>
      </c>
      <c r="H5" s="113">
        <v>59</v>
      </c>
      <c r="I5" s="1067">
        <v>57</v>
      </c>
      <c r="J5" s="1068">
        <v>59</v>
      </c>
      <c r="K5" s="113">
        <v>57</v>
      </c>
      <c r="L5" s="113">
        <v>59</v>
      </c>
      <c r="M5" s="113">
        <v>57</v>
      </c>
      <c r="N5" s="1069">
        <v>59</v>
      </c>
    </row>
    <row r="6" spans="1:14" s="144" customFormat="1" ht="15" customHeight="1">
      <c r="A6" s="604"/>
      <c r="B6" s="151" t="s">
        <v>313</v>
      </c>
      <c r="C6" s="853">
        <f>SUM(C8:C16)</f>
        <v>1524</v>
      </c>
      <c r="D6" s="853">
        <f>SUM(D8:D16)</f>
        <v>1616</v>
      </c>
      <c r="E6" s="1070">
        <v>121.4</v>
      </c>
      <c r="F6" s="1070">
        <v>128.6</v>
      </c>
      <c r="G6" s="853">
        <f>SUM(G8:G16)</f>
        <v>416</v>
      </c>
      <c r="H6" s="853">
        <f>SUM(H8:H16)</f>
        <v>447</v>
      </c>
      <c r="I6" s="1070">
        <v>33.1</v>
      </c>
      <c r="J6" s="1070">
        <v>35.6</v>
      </c>
      <c r="K6" s="853">
        <f>SUM(K8:K16)</f>
        <v>955</v>
      </c>
      <c r="L6" s="853">
        <f>SUM(L8:L16)</f>
        <v>1006</v>
      </c>
      <c r="M6" s="1070">
        <v>76.1</v>
      </c>
      <c r="N6" s="1070">
        <v>80.1</v>
      </c>
    </row>
    <row r="7" spans="1:14" ht="15" customHeight="1">
      <c r="A7" s="41"/>
      <c r="B7" s="35"/>
      <c r="C7" s="42"/>
      <c r="D7" s="42"/>
      <c r="E7" s="1071"/>
      <c r="F7" s="1071"/>
      <c r="G7" s="42"/>
      <c r="H7" s="42"/>
      <c r="I7" s="1071"/>
      <c r="J7" s="1071"/>
      <c r="K7" s="42"/>
      <c r="L7" s="42"/>
      <c r="M7" s="1071"/>
      <c r="N7" s="1071"/>
    </row>
    <row r="8" spans="1:14" ht="15" customHeight="1">
      <c r="A8" s="41"/>
      <c r="B8" s="35" t="s">
        <v>314</v>
      </c>
      <c r="C8" s="42">
        <v>735</v>
      </c>
      <c r="D8" s="42">
        <v>774</v>
      </c>
      <c r="E8" s="1071">
        <v>204.8</v>
      </c>
      <c r="F8" s="1071">
        <v>213.3</v>
      </c>
      <c r="G8" s="42">
        <v>167</v>
      </c>
      <c r="H8" s="42">
        <v>178</v>
      </c>
      <c r="I8" s="1071">
        <v>46.5</v>
      </c>
      <c r="J8" s="1071">
        <v>49</v>
      </c>
      <c r="K8" s="42">
        <v>433</v>
      </c>
      <c r="L8" s="42">
        <v>449</v>
      </c>
      <c r="M8" s="1071">
        <v>120.7</v>
      </c>
      <c r="N8" s="1071">
        <v>123.7</v>
      </c>
    </row>
    <row r="9" spans="1:14" ht="15" customHeight="1">
      <c r="A9" s="41"/>
      <c r="B9" s="35" t="s">
        <v>315</v>
      </c>
      <c r="C9" s="42">
        <v>90</v>
      </c>
      <c r="D9" s="42">
        <v>91</v>
      </c>
      <c r="E9" s="1071">
        <v>94.8</v>
      </c>
      <c r="F9" s="1071">
        <v>95.9</v>
      </c>
      <c r="G9" s="42">
        <v>28</v>
      </c>
      <c r="H9" s="42">
        <v>34</v>
      </c>
      <c r="I9" s="1071">
        <v>29.5</v>
      </c>
      <c r="J9" s="1071">
        <v>35.8</v>
      </c>
      <c r="K9" s="42">
        <v>50</v>
      </c>
      <c r="L9" s="42">
        <v>49</v>
      </c>
      <c r="M9" s="1071">
        <v>52.7</v>
      </c>
      <c r="N9" s="1071">
        <v>51.6</v>
      </c>
    </row>
    <row r="10" spans="1:14" ht="15" customHeight="1">
      <c r="A10" s="41"/>
      <c r="B10" s="35" t="s">
        <v>316</v>
      </c>
      <c r="C10" s="42">
        <v>69</v>
      </c>
      <c r="D10" s="42">
        <v>68</v>
      </c>
      <c r="E10" s="1071">
        <v>63.3</v>
      </c>
      <c r="F10" s="1071">
        <v>62.4</v>
      </c>
      <c r="G10" s="42">
        <v>24</v>
      </c>
      <c r="H10" s="42">
        <v>28</v>
      </c>
      <c r="I10" s="1071">
        <v>22</v>
      </c>
      <c r="J10" s="1071">
        <v>25.7</v>
      </c>
      <c r="K10" s="42">
        <v>53</v>
      </c>
      <c r="L10" s="42">
        <v>58</v>
      </c>
      <c r="M10" s="1071">
        <v>48.6</v>
      </c>
      <c r="N10" s="1071">
        <v>53.2</v>
      </c>
    </row>
    <row r="11" spans="1:14" ht="15" customHeight="1">
      <c r="A11" s="41"/>
      <c r="B11" s="35" t="s">
        <v>317</v>
      </c>
      <c r="C11" s="42">
        <v>79</v>
      </c>
      <c r="D11" s="42">
        <v>82</v>
      </c>
      <c r="E11" s="1071">
        <v>75.9</v>
      </c>
      <c r="F11" s="1071">
        <v>79.4</v>
      </c>
      <c r="G11" s="42">
        <v>21</v>
      </c>
      <c r="H11" s="42">
        <v>21</v>
      </c>
      <c r="I11" s="1071">
        <v>20.2</v>
      </c>
      <c r="J11" s="1071">
        <v>20.3</v>
      </c>
      <c r="K11" s="42">
        <v>46</v>
      </c>
      <c r="L11" s="42">
        <v>47</v>
      </c>
      <c r="M11" s="1071">
        <v>44.2</v>
      </c>
      <c r="N11" s="1071">
        <v>45.5</v>
      </c>
    </row>
    <row r="12" spans="1:14" ht="15" customHeight="1">
      <c r="A12" s="41"/>
      <c r="B12" s="35" t="s">
        <v>318</v>
      </c>
      <c r="C12" s="42">
        <v>100</v>
      </c>
      <c r="D12" s="42">
        <v>115</v>
      </c>
      <c r="E12" s="1071">
        <v>86.7</v>
      </c>
      <c r="F12" s="1071">
        <v>99.6</v>
      </c>
      <c r="G12" s="42">
        <v>38</v>
      </c>
      <c r="H12" s="42">
        <v>41</v>
      </c>
      <c r="I12" s="1071">
        <v>32.9</v>
      </c>
      <c r="J12" s="1071">
        <v>35.5</v>
      </c>
      <c r="K12" s="42">
        <v>83</v>
      </c>
      <c r="L12" s="42">
        <v>87</v>
      </c>
      <c r="M12" s="1071">
        <v>72</v>
      </c>
      <c r="N12" s="1071">
        <v>75.4</v>
      </c>
    </row>
    <row r="13" spans="1:14" ht="15" customHeight="1">
      <c r="A13" s="41"/>
      <c r="B13" s="35" t="s">
        <v>319</v>
      </c>
      <c r="C13" s="42">
        <v>59</v>
      </c>
      <c r="D13" s="42">
        <v>65</v>
      </c>
      <c r="E13" s="1071">
        <v>79.5</v>
      </c>
      <c r="F13" s="1071">
        <v>88</v>
      </c>
      <c r="G13" s="42">
        <v>18</v>
      </c>
      <c r="H13" s="42">
        <v>19</v>
      </c>
      <c r="I13" s="1071">
        <v>24.3</v>
      </c>
      <c r="J13" s="1071">
        <v>25.7</v>
      </c>
      <c r="K13" s="42">
        <v>45</v>
      </c>
      <c r="L13" s="42">
        <v>48</v>
      </c>
      <c r="M13" s="1071">
        <v>60.7</v>
      </c>
      <c r="N13" s="1071">
        <v>65</v>
      </c>
    </row>
    <row r="14" spans="1:14" ht="15" customHeight="1">
      <c r="A14" s="41"/>
      <c r="B14" s="35" t="s">
        <v>320</v>
      </c>
      <c r="C14" s="42">
        <v>65</v>
      </c>
      <c r="D14" s="42">
        <v>68</v>
      </c>
      <c r="E14" s="1071">
        <v>101</v>
      </c>
      <c r="F14" s="1071">
        <v>105.4</v>
      </c>
      <c r="G14" s="42">
        <v>19</v>
      </c>
      <c r="H14" s="42">
        <v>21</v>
      </c>
      <c r="I14" s="1071">
        <v>29.5</v>
      </c>
      <c r="J14" s="1071">
        <v>32.5</v>
      </c>
      <c r="K14" s="42">
        <v>23</v>
      </c>
      <c r="L14" s="42">
        <v>25</v>
      </c>
      <c r="M14" s="1071">
        <v>35.7</v>
      </c>
      <c r="N14" s="1071">
        <v>38.7</v>
      </c>
    </row>
    <row r="15" spans="1:14" ht="15" customHeight="1">
      <c r="A15" s="41"/>
      <c r="B15" s="35" t="s">
        <v>321</v>
      </c>
      <c r="C15" s="42">
        <v>175</v>
      </c>
      <c r="D15" s="42">
        <v>197</v>
      </c>
      <c r="E15" s="1071">
        <v>108.6</v>
      </c>
      <c r="F15" s="1071">
        <v>122.7</v>
      </c>
      <c r="G15" s="42">
        <v>42</v>
      </c>
      <c r="H15" s="42">
        <v>45</v>
      </c>
      <c r="I15" s="1071">
        <v>26.1</v>
      </c>
      <c r="J15" s="1071">
        <v>28</v>
      </c>
      <c r="K15" s="42">
        <v>97</v>
      </c>
      <c r="L15" s="42">
        <v>108</v>
      </c>
      <c r="M15" s="1071">
        <v>60.2</v>
      </c>
      <c r="N15" s="1071">
        <v>67.3</v>
      </c>
    </row>
    <row r="16" spans="1:14" ht="15" customHeight="1">
      <c r="A16" s="41"/>
      <c r="B16" s="50" t="s">
        <v>322</v>
      </c>
      <c r="C16" s="870">
        <v>152</v>
      </c>
      <c r="D16" s="870">
        <v>156</v>
      </c>
      <c r="E16" s="1072">
        <v>87.8</v>
      </c>
      <c r="F16" s="1072">
        <v>90.7</v>
      </c>
      <c r="G16" s="870">
        <v>59</v>
      </c>
      <c r="H16" s="870">
        <v>60</v>
      </c>
      <c r="I16" s="1072">
        <v>34.1</v>
      </c>
      <c r="J16" s="1072">
        <v>34.9</v>
      </c>
      <c r="K16" s="870">
        <v>125</v>
      </c>
      <c r="L16" s="870">
        <v>135</v>
      </c>
      <c r="M16" s="1072">
        <v>72.2</v>
      </c>
      <c r="N16" s="1072">
        <v>78.5</v>
      </c>
    </row>
    <row r="17" ht="15" customHeight="1">
      <c r="B17" s="17" t="s">
        <v>323</v>
      </c>
    </row>
    <row r="18" ht="15" customHeight="1">
      <c r="B18" s="17" t="s">
        <v>324</v>
      </c>
    </row>
  </sheetData>
  <mergeCells count="1">
    <mergeCell ref="B3:B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66"/>
  <sheetViews>
    <sheetView workbookViewId="0" topLeftCell="A1">
      <selection activeCell="A1" sqref="A1"/>
    </sheetView>
  </sheetViews>
  <sheetFormatPr defaultColWidth="9.00390625" defaultRowHeight="13.5"/>
  <cols>
    <col min="1" max="1" width="1.625" style="57" customWidth="1"/>
    <col min="2" max="2" width="2.625" style="57" customWidth="1"/>
    <col min="3" max="3" width="8.125" style="57" customWidth="1"/>
    <col min="4" max="4" width="9.625" style="57" customWidth="1"/>
    <col min="5" max="8" width="8.125" style="57" customWidth="1"/>
    <col min="9" max="9" width="9.00390625" style="57" customWidth="1"/>
    <col min="10" max="11" width="8.125" style="57" customWidth="1"/>
    <col min="12" max="12" width="9.00390625" style="57" bestFit="1" customWidth="1"/>
    <col min="13" max="13" width="9.00390625" style="57" customWidth="1"/>
    <col min="14" max="14" width="8.875" style="57" customWidth="1"/>
    <col min="15" max="24" width="8.125" style="57" customWidth="1"/>
    <col min="25" max="16384" width="9.00390625" style="57" customWidth="1"/>
  </cols>
  <sheetData>
    <row r="2" spans="2:26" ht="16.5" customHeight="1">
      <c r="B2" s="58" t="s">
        <v>707</v>
      </c>
      <c r="W2" s="59"/>
      <c r="X2" s="59"/>
      <c r="Y2" s="59"/>
      <c r="Z2" s="59"/>
    </row>
    <row r="3" spans="3:24" ht="12.75" thickBot="1">
      <c r="C3" s="60"/>
      <c r="D3" s="60"/>
      <c r="E3" s="61"/>
      <c r="F3" s="61"/>
      <c r="G3" s="61"/>
      <c r="H3" s="61"/>
      <c r="I3" s="61"/>
      <c r="J3" s="61"/>
      <c r="K3" s="60"/>
      <c r="V3" s="62" t="s">
        <v>691</v>
      </c>
      <c r="X3" s="63" t="s">
        <v>676</v>
      </c>
    </row>
    <row r="4" spans="2:24" ht="21" customHeight="1" thickTop="1">
      <c r="B4" s="1273" t="s">
        <v>671</v>
      </c>
      <c r="C4" s="1274"/>
      <c r="D4" s="64" t="s">
        <v>619</v>
      </c>
      <c r="E4" s="66" t="s">
        <v>692</v>
      </c>
      <c r="F4" s="66" t="s">
        <v>693</v>
      </c>
      <c r="G4" s="66" t="s">
        <v>694</v>
      </c>
      <c r="H4" s="66" t="s">
        <v>695</v>
      </c>
      <c r="I4" s="66" t="s">
        <v>696</v>
      </c>
      <c r="J4" s="66" t="s">
        <v>697</v>
      </c>
      <c r="K4" s="66" t="s">
        <v>677</v>
      </c>
      <c r="L4" s="66" t="s">
        <v>678</v>
      </c>
      <c r="M4" s="66" t="s">
        <v>679</v>
      </c>
      <c r="N4" s="66" t="s">
        <v>680</v>
      </c>
      <c r="O4" s="66" t="s">
        <v>681</v>
      </c>
      <c r="P4" s="66" t="s">
        <v>682</v>
      </c>
      <c r="Q4" s="66" t="s">
        <v>683</v>
      </c>
      <c r="R4" s="66" t="s">
        <v>684</v>
      </c>
      <c r="S4" s="66" t="s">
        <v>685</v>
      </c>
      <c r="T4" s="66" t="s">
        <v>686</v>
      </c>
      <c r="U4" s="66" t="s">
        <v>687</v>
      </c>
      <c r="V4" s="66" t="s">
        <v>688</v>
      </c>
      <c r="W4" s="66" t="s">
        <v>698</v>
      </c>
      <c r="X4" s="65" t="s">
        <v>689</v>
      </c>
    </row>
    <row r="5" spans="2:24" s="67" customFormat="1" ht="18.75" customHeight="1">
      <c r="B5" s="1275" t="s">
        <v>699</v>
      </c>
      <c r="C5" s="1276"/>
      <c r="D5" s="68">
        <f>SUM(D7:D8)</f>
        <v>1261659</v>
      </c>
      <c r="E5" s="69">
        <f aca="true" t="shared" si="0" ref="E5:X5">SUM(E15:E58)</f>
        <v>76395</v>
      </c>
      <c r="F5" s="69">
        <f t="shared" si="0"/>
        <v>85370</v>
      </c>
      <c r="G5" s="69">
        <f t="shared" si="0"/>
        <v>91163</v>
      </c>
      <c r="H5" s="70">
        <f t="shared" si="0"/>
        <v>80235</v>
      </c>
      <c r="I5" s="69">
        <f t="shared" si="0"/>
        <v>61577</v>
      </c>
      <c r="J5" s="69">
        <f t="shared" si="0"/>
        <v>76536</v>
      </c>
      <c r="K5" s="69">
        <f t="shared" si="0"/>
        <v>89820</v>
      </c>
      <c r="L5" s="69">
        <f t="shared" si="0"/>
        <v>106010</v>
      </c>
      <c r="M5" s="69">
        <f t="shared" si="0"/>
        <v>74358</v>
      </c>
      <c r="N5" s="69">
        <f t="shared" si="0"/>
        <v>80698</v>
      </c>
      <c r="O5" s="70">
        <f t="shared" si="0"/>
        <v>90352</v>
      </c>
      <c r="P5" s="69">
        <f t="shared" si="0"/>
        <v>94028</v>
      </c>
      <c r="Q5" s="70">
        <f t="shared" si="0"/>
        <v>79646</v>
      </c>
      <c r="R5" s="69">
        <f t="shared" si="0"/>
        <v>58957</v>
      </c>
      <c r="S5" s="69">
        <f t="shared" si="0"/>
        <v>49461</v>
      </c>
      <c r="T5" s="69">
        <f t="shared" si="0"/>
        <v>36420</v>
      </c>
      <c r="U5" s="69">
        <f t="shared" si="0"/>
        <v>19923</v>
      </c>
      <c r="V5" s="69">
        <f t="shared" si="0"/>
        <v>8446</v>
      </c>
      <c r="W5" s="69">
        <f t="shared" si="0"/>
        <v>2199</v>
      </c>
      <c r="X5" s="71">
        <f t="shared" si="0"/>
        <v>65</v>
      </c>
    </row>
    <row r="6" spans="2:25" ht="6" customHeight="1">
      <c r="B6" s="72"/>
      <c r="C6" s="73"/>
      <c r="D6" s="74"/>
      <c r="E6" s="75"/>
      <c r="F6" s="75"/>
      <c r="G6" s="75"/>
      <c r="H6" s="75"/>
      <c r="I6" s="75"/>
      <c r="J6" s="75"/>
      <c r="K6" s="75"/>
      <c r="L6" s="75"/>
      <c r="M6" s="75"/>
      <c r="N6" s="75"/>
      <c r="O6" s="75"/>
      <c r="P6" s="75"/>
      <c r="Q6" s="75"/>
      <c r="R6" s="75"/>
      <c r="S6" s="75"/>
      <c r="T6" s="75"/>
      <c r="U6" s="75"/>
      <c r="V6" s="75"/>
      <c r="W6" s="75"/>
      <c r="X6" s="76"/>
      <c r="Y6" s="77"/>
    </row>
    <row r="7" spans="2:24" s="67" customFormat="1" ht="13.5" customHeight="1">
      <c r="B7" s="1271" t="s">
        <v>700</v>
      </c>
      <c r="C7" s="1272"/>
      <c r="D7" s="79">
        <f aca="true" t="shared" si="1" ref="D7:X7">SUM(D15:D27)</f>
        <v>890133</v>
      </c>
      <c r="E7" s="80">
        <f t="shared" si="1"/>
        <v>53844</v>
      </c>
      <c r="F7" s="80">
        <f t="shared" si="1"/>
        <v>59897</v>
      </c>
      <c r="G7" s="80">
        <f t="shared" si="1"/>
        <v>65863</v>
      </c>
      <c r="H7" s="81">
        <f t="shared" si="1"/>
        <v>59798</v>
      </c>
      <c r="I7" s="81">
        <f t="shared" si="1"/>
        <v>46260</v>
      </c>
      <c r="J7" s="80">
        <f t="shared" si="1"/>
        <v>54561</v>
      </c>
      <c r="K7" s="81">
        <f t="shared" si="1"/>
        <v>63237</v>
      </c>
      <c r="L7" s="80">
        <f t="shared" si="1"/>
        <v>76158</v>
      </c>
      <c r="M7" s="80">
        <f t="shared" si="1"/>
        <v>55353</v>
      </c>
      <c r="N7" s="80">
        <f t="shared" si="1"/>
        <v>58205</v>
      </c>
      <c r="O7" s="81">
        <f t="shared" si="1"/>
        <v>62935</v>
      </c>
      <c r="P7" s="80">
        <f t="shared" si="1"/>
        <v>63889</v>
      </c>
      <c r="Q7" s="81">
        <f t="shared" si="1"/>
        <v>53702</v>
      </c>
      <c r="R7" s="80">
        <f t="shared" si="1"/>
        <v>39381</v>
      </c>
      <c r="S7" s="80">
        <f t="shared" si="1"/>
        <v>32981</v>
      </c>
      <c r="T7" s="80">
        <f t="shared" si="1"/>
        <v>23964</v>
      </c>
      <c r="U7" s="80">
        <f t="shared" si="1"/>
        <v>13095</v>
      </c>
      <c r="V7" s="80">
        <f t="shared" si="1"/>
        <v>5497</v>
      </c>
      <c r="W7" s="80">
        <f t="shared" si="1"/>
        <v>1450</v>
      </c>
      <c r="X7" s="82">
        <f t="shared" si="1"/>
        <v>63</v>
      </c>
    </row>
    <row r="8" spans="2:24" s="67" customFormat="1" ht="13.5" customHeight="1">
      <c r="B8" s="1271" t="s">
        <v>701</v>
      </c>
      <c r="C8" s="1272"/>
      <c r="D8" s="79">
        <f aca="true" t="shared" si="2" ref="D8:X8">SUM(D28:D58)</f>
        <v>371526</v>
      </c>
      <c r="E8" s="80">
        <f t="shared" si="2"/>
        <v>22551</v>
      </c>
      <c r="F8" s="80">
        <f t="shared" si="2"/>
        <v>25473</v>
      </c>
      <c r="G8" s="80">
        <f t="shared" si="2"/>
        <v>25300</v>
      </c>
      <c r="H8" s="81">
        <f t="shared" si="2"/>
        <v>20437</v>
      </c>
      <c r="I8" s="81">
        <f t="shared" si="2"/>
        <v>15317</v>
      </c>
      <c r="J8" s="80">
        <f t="shared" si="2"/>
        <v>21975</v>
      </c>
      <c r="K8" s="81">
        <f t="shared" si="2"/>
        <v>26583</v>
      </c>
      <c r="L8" s="80">
        <f t="shared" si="2"/>
        <v>29852</v>
      </c>
      <c r="M8" s="80">
        <f t="shared" si="2"/>
        <v>19005</v>
      </c>
      <c r="N8" s="80">
        <f t="shared" si="2"/>
        <v>22493</v>
      </c>
      <c r="O8" s="81">
        <f t="shared" si="2"/>
        <v>27417</v>
      </c>
      <c r="P8" s="80">
        <f t="shared" si="2"/>
        <v>30139</v>
      </c>
      <c r="Q8" s="81">
        <f t="shared" si="2"/>
        <v>25944</v>
      </c>
      <c r="R8" s="80">
        <f t="shared" si="2"/>
        <v>19576</v>
      </c>
      <c r="S8" s="80">
        <f t="shared" si="2"/>
        <v>16480</v>
      </c>
      <c r="T8" s="80">
        <f t="shared" si="2"/>
        <v>12456</v>
      </c>
      <c r="U8" s="80">
        <f t="shared" si="2"/>
        <v>6828</v>
      </c>
      <c r="V8" s="80">
        <f t="shared" si="2"/>
        <v>2949</v>
      </c>
      <c r="W8" s="80">
        <f t="shared" si="2"/>
        <v>749</v>
      </c>
      <c r="X8" s="82">
        <f t="shared" si="2"/>
        <v>2</v>
      </c>
    </row>
    <row r="9" spans="2:24" s="67" customFormat="1" ht="6" customHeight="1">
      <c r="B9" s="26"/>
      <c r="C9" s="78"/>
      <c r="D9" s="79"/>
      <c r="E9" s="83"/>
      <c r="F9" s="83"/>
      <c r="G9" s="83"/>
      <c r="H9" s="84"/>
      <c r="I9" s="84"/>
      <c r="J9" s="83"/>
      <c r="K9" s="84"/>
      <c r="L9" s="83"/>
      <c r="M9" s="83"/>
      <c r="N9" s="83"/>
      <c r="O9" s="84"/>
      <c r="P9" s="83"/>
      <c r="Q9" s="84"/>
      <c r="R9" s="83"/>
      <c r="S9" s="83"/>
      <c r="T9" s="83"/>
      <c r="U9" s="83"/>
      <c r="V9" s="83"/>
      <c r="W9" s="83"/>
      <c r="X9" s="85"/>
    </row>
    <row r="10" spans="2:24" s="67" customFormat="1" ht="13.5" customHeight="1">
      <c r="B10" s="1271" t="s">
        <v>702</v>
      </c>
      <c r="C10" s="1272"/>
      <c r="D10" s="79">
        <f>+D15+D20+D21+D22+D24+D25+D26+D28+D29+D30+D31+D32+D33+D34</f>
        <v>571777</v>
      </c>
      <c r="E10" s="80">
        <f aca="true" t="shared" si="3" ref="E10:X10">SUM(E15,E20,E21,E22,E24,E25,E26,E28,E29,E30,E31,E32,E33,E34)</f>
        <v>34838</v>
      </c>
      <c r="F10" s="80">
        <f t="shared" si="3"/>
        <v>38773</v>
      </c>
      <c r="G10" s="80">
        <f t="shared" si="3"/>
        <v>41380</v>
      </c>
      <c r="H10" s="81">
        <f t="shared" si="3"/>
        <v>37410</v>
      </c>
      <c r="I10" s="81">
        <f t="shared" si="3"/>
        <v>30241</v>
      </c>
      <c r="J10" s="80">
        <f t="shared" si="3"/>
        <v>35194</v>
      </c>
      <c r="K10" s="81">
        <f t="shared" si="3"/>
        <v>40644</v>
      </c>
      <c r="L10" s="80">
        <f t="shared" si="3"/>
        <v>49176</v>
      </c>
      <c r="M10" s="80">
        <f t="shared" si="3"/>
        <v>34900</v>
      </c>
      <c r="N10" s="80">
        <f t="shared" si="3"/>
        <v>36577</v>
      </c>
      <c r="O10" s="81">
        <f t="shared" si="3"/>
        <v>39962</v>
      </c>
      <c r="P10" s="80">
        <f t="shared" si="3"/>
        <v>41211</v>
      </c>
      <c r="Q10" s="81">
        <f t="shared" si="3"/>
        <v>34902</v>
      </c>
      <c r="R10" s="80">
        <f t="shared" si="3"/>
        <v>25206</v>
      </c>
      <c r="S10" s="80">
        <f t="shared" si="3"/>
        <v>21617</v>
      </c>
      <c r="T10" s="80">
        <f t="shared" si="3"/>
        <v>16105</v>
      </c>
      <c r="U10" s="80">
        <f t="shared" si="3"/>
        <v>8888</v>
      </c>
      <c r="V10" s="80">
        <f t="shared" si="3"/>
        <v>3720</v>
      </c>
      <c r="W10" s="80">
        <f t="shared" si="3"/>
        <v>994</v>
      </c>
      <c r="X10" s="82">
        <f t="shared" si="3"/>
        <v>39</v>
      </c>
    </row>
    <row r="11" spans="2:24" s="67" customFormat="1" ht="13.5" customHeight="1">
      <c r="B11" s="1271" t="s">
        <v>703</v>
      </c>
      <c r="C11" s="1272"/>
      <c r="D11" s="79">
        <f>+D19+D35+D36+D37+D38+D39+D40+D41</f>
        <v>103457</v>
      </c>
      <c r="E11" s="80">
        <f aca="true" t="shared" si="4" ref="E11:W11">SUM(E19,E35,E36,E37,E38,E39,E40,E41)</f>
        <v>6596</v>
      </c>
      <c r="F11" s="80">
        <f t="shared" si="4"/>
        <v>7435</v>
      </c>
      <c r="G11" s="80">
        <f t="shared" si="4"/>
        <v>7535</v>
      </c>
      <c r="H11" s="80">
        <f t="shared" si="4"/>
        <v>6149</v>
      </c>
      <c r="I11" s="81">
        <f t="shared" si="4"/>
        <v>4432</v>
      </c>
      <c r="J11" s="80">
        <f t="shared" si="4"/>
        <v>6768</v>
      </c>
      <c r="K11" s="81">
        <f t="shared" si="4"/>
        <v>7803</v>
      </c>
      <c r="L11" s="80">
        <f t="shared" si="4"/>
        <v>8261</v>
      </c>
      <c r="M11" s="80">
        <f t="shared" si="4"/>
        <v>5531</v>
      </c>
      <c r="N11" s="80">
        <f t="shared" si="4"/>
        <v>6489</v>
      </c>
      <c r="O11" s="81">
        <f t="shared" si="4"/>
        <v>7564</v>
      </c>
      <c r="P11" s="80">
        <f t="shared" si="4"/>
        <v>8215</v>
      </c>
      <c r="Q11" s="81">
        <f t="shared" si="4"/>
        <v>6705</v>
      </c>
      <c r="R11" s="80">
        <f t="shared" si="4"/>
        <v>5063</v>
      </c>
      <c r="S11" s="80">
        <f t="shared" si="4"/>
        <v>3959</v>
      </c>
      <c r="T11" s="80">
        <f t="shared" si="4"/>
        <v>2763</v>
      </c>
      <c r="U11" s="80">
        <f t="shared" si="4"/>
        <v>1425</v>
      </c>
      <c r="V11" s="80">
        <f t="shared" si="4"/>
        <v>600</v>
      </c>
      <c r="W11" s="80">
        <f t="shared" si="4"/>
        <v>164</v>
      </c>
      <c r="X11" s="82" t="s">
        <v>690</v>
      </c>
    </row>
    <row r="12" spans="2:24" s="67" customFormat="1" ht="13.5" customHeight="1">
      <c r="B12" s="1271" t="s">
        <v>704</v>
      </c>
      <c r="C12" s="1272"/>
      <c r="D12" s="79">
        <f>+D16+D23+D27+D42+D43+D44+D45+D46</f>
        <v>254743</v>
      </c>
      <c r="E12" s="80">
        <f aca="true" t="shared" si="5" ref="E12:X12">SUM(E16,E23,E27,E42,E43,E44,E45,E46)</f>
        <v>15358</v>
      </c>
      <c r="F12" s="80">
        <f t="shared" si="5"/>
        <v>16744</v>
      </c>
      <c r="G12" s="80">
        <f t="shared" si="5"/>
        <v>17921</v>
      </c>
      <c r="H12" s="80">
        <f t="shared" si="5"/>
        <v>15777</v>
      </c>
      <c r="I12" s="81">
        <f t="shared" si="5"/>
        <v>13150</v>
      </c>
      <c r="J12" s="80">
        <f t="shared" si="5"/>
        <v>15255</v>
      </c>
      <c r="K12" s="81">
        <f t="shared" si="5"/>
        <v>17807</v>
      </c>
      <c r="L12" s="80">
        <f t="shared" si="5"/>
        <v>20570</v>
      </c>
      <c r="M12" s="80">
        <f t="shared" si="5"/>
        <v>14290</v>
      </c>
      <c r="N12" s="80">
        <f t="shared" si="5"/>
        <v>15976</v>
      </c>
      <c r="O12" s="81">
        <f t="shared" si="5"/>
        <v>18186</v>
      </c>
      <c r="P12" s="80">
        <f t="shared" si="5"/>
        <v>19346</v>
      </c>
      <c r="Q12" s="81">
        <f t="shared" si="5"/>
        <v>17176</v>
      </c>
      <c r="R12" s="80">
        <f t="shared" si="5"/>
        <v>12637</v>
      </c>
      <c r="S12" s="80">
        <f t="shared" si="5"/>
        <v>10175</v>
      </c>
      <c r="T12" s="80">
        <f t="shared" si="5"/>
        <v>7648</v>
      </c>
      <c r="U12" s="80">
        <f t="shared" si="5"/>
        <v>4312</v>
      </c>
      <c r="V12" s="80">
        <f t="shared" si="5"/>
        <v>1921</v>
      </c>
      <c r="W12" s="80">
        <f t="shared" si="5"/>
        <v>469</v>
      </c>
      <c r="X12" s="82">
        <f t="shared" si="5"/>
        <v>25</v>
      </c>
    </row>
    <row r="13" spans="2:24" s="67" customFormat="1" ht="13.5" customHeight="1">
      <c r="B13" s="1271" t="s">
        <v>705</v>
      </c>
      <c r="C13" s="1272"/>
      <c r="D13" s="79">
        <f>+D17+D18+D47+D48+D49+D50+D51+D52+D53+D54+D55+D56+D57+D58</f>
        <v>331682</v>
      </c>
      <c r="E13" s="80">
        <f aca="true" t="shared" si="6" ref="E13:X13">SUM(E17,E18,E47,E48,E49,E50,E51,E52,E53,E54,E55,E56,E57,E58)</f>
        <v>19603</v>
      </c>
      <c r="F13" s="80">
        <f t="shared" si="6"/>
        <v>22418</v>
      </c>
      <c r="G13" s="80">
        <f t="shared" si="6"/>
        <v>24327</v>
      </c>
      <c r="H13" s="80">
        <f t="shared" si="6"/>
        <v>20899</v>
      </c>
      <c r="I13" s="81">
        <f t="shared" si="6"/>
        <v>13754</v>
      </c>
      <c r="J13" s="80">
        <f t="shared" si="6"/>
        <v>19319</v>
      </c>
      <c r="K13" s="80">
        <f t="shared" si="6"/>
        <v>23566</v>
      </c>
      <c r="L13" s="80">
        <f t="shared" si="6"/>
        <v>28003</v>
      </c>
      <c r="M13" s="80">
        <f t="shared" si="6"/>
        <v>19637</v>
      </c>
      <c r="N13" s="80">
        <f t="shared" si="6"/>
        <v>21656</v>
      </c>
      <c r="O13" s="81">
        <f t="shared" si="6"/>
        <v>24640</v>
      </c>
      <c r="P13" s="80">
        <f t="shared" si="6"/>
        <v>25256</v>
      </c>
      <c r="Q13" s="80">
        <f t="shared" si="6"/>
        <v>20863</v>
      </c>
      <c r="R13" s="80">
        <f t="shared" si="6"/>
        <v>16051</v>
      </c>
      <c r="S13" s="80">
        <f t="shared" si="6"/>
        <v>13710</v>
      </c>
      <c r="T13" s="80">
        <f t="shared" si="6"/>
        <v>9904</v>
      </c>
      <c r="U13" s="80">
        <f t="shared" si="6"/>
        <v>5298</v>
      </c>
      <c r="V13" s="80">
        <f t="shared" si="6"/>
        <v>2205</v>
      </c>
      <c r="W13" s="80">
        <f t="shared" si="6"/>
        <v>572</v>
      </c>
      <c r="X13" s="82">
        <f t="shared" si="6"/>
        <v>1</v>
      </c>
    </row>
    <row r="14" spans="2:24" ht="6" customHeight="1">
      <c r="B14" s="86"/>
      <c r="C14" s="41"/>
      <c r="D14" s="44"/>
      <c r="E14" s="87"/>
      <c r="F14" s="87"/>
      <c r="G14" s="87"/>
      <c r="H14" s="87"/>
      <c r="I14" s="87"/>
      <c r="J14" s="87"/>
      <c r="K14" s="87"/>
      <c r="L14" s="87"/>
      <c r="M14" s="87"/>
      <c r="N14" s="87"/>
      <c r="O14" s="87"/>
      <c r="P14" s="87"/>
      <c r="Q14" s="87"/>
      <c r="R14" s="87"/>
      <c r="S14" s="87"/>
      <c r="T14" s="87"/>
      <c r="U14" s="87"/>
      <c r="V14" s="87"/>
      <c r="W14" s="87"/>
      <c r="X14" s="88"/>
    </row>
    <row r="15" spans="2:26" ht="15" customHeight="1">
      <c r="B15" s="86"/>
      <c r="C15" s="89" t="s">
        <v>635</v>
      </c>
      <c r="D15" s="90">
        <f aca="true" t="shared" si="7" ref="D15:D58">SUM(E15:X15)</f>
        <v>246128</v>
      </c>
      <c r="E15" s="91">
        <v>15079</v>
      </c>
      <c r="F15" s="91">
        <v>16539</v>
      </c>
      <c r="G15" s="91">
        <v>18573</v>
      </c>
      <c r="H15" s="91">
        <v>17877</v>
      </c>
      <c r="I15" s="91">
        <v>15357</v>
      </c>
      <c r="J15" s="91">
        <v>16078</v>
      </c>
      <c r="K15" s="91">
        <v>17673</v>
      </c>
      <c r="L15" s="91">
        <v>21967</v>
      </c>
      <c r="M15" s="91">
        <v>16544</v>
      </c>
      <c r="N15" s="91">
        <v>16095</v>
      </c>
      <c r="O15" s="91">
        <v>16200</v>
      </c>
      <c r="P15" s="91">
        <v>16001</v>
      </c>
      <c r="Q15" s="91">
        <v>13653</v>
      </c>
      <c r="R15" s="91">
        <v>9600</v>
      </c>
      <c r="S15" s="91">
        <v>8103</v>
      </c>
      <c r="T15" s="91">
        <v>5838</v>
      </c>
      <c r="U15" s="91">
        <v>3229</v>
      </c>
      <c r="V15" s="91">
        <v>1335</v>
      </c>
      <c r="W15" s="91">
        <v>351</v>
      </c>
      <c r="X15" s="92">
        <v>36</v>
      </c>
      <c r="Z15" s="43"/>
    </row>
    <row r="16" spans="2:26" ht="15" customHeight="1">
      <c r="B16" s="86"/>
      <c r="C16" s="89" t="s">
        <v>636</v>
      </c>
      <c r="D16" s="90">
        <f t="shared" si="7"/>
        <v>93894</v>
      </c>
      <c r="E16" s="91">
        <v>5451</v>
      </c>
      <c r="F16" s="91">
        <v>6065</v>
      </c>
      <c r="G16" s="91">
        <v>6763</v>
      </c>
      <c r="H16" s="91">
        <v>6619</v>
      </c>
      <c r="I16" s="91">
        <v>6411</v>
      </c>
      <c r="J16" s="91">
        <v>5637</v>
      </c>
      <c r="K16" s="91">
        <v>6373</v>
      </c>
      <c r="L16" s="91">
        <v>7561</v>
      </c>
      <c r="M16" s="91">
        <v>5642</v>
      </c>
      <c r="N16" s="91">
        <v>6087</v>
      </c>
      <c r="O16" s="91">
        <v>6426</v>
      </c>
      <c r="P16" s="91">
        <v>6600</v>
      </c>
      <c r="Q16" s="91">
        <v>5851</v>
      </c>
      <c r="R16" s="91">
        <v>4338</v>
      </c>
      <c r="S16" s="91">
        <v>3474</v>
      </c>
      <c r="T16" s="91">
        <v>2389</v>
      </c>
      <c r="U16" s="91">
        <v>1357</v>
      </c>
      <c r="V16" s="91">
        <v>672</v>
      </c>
      <c r="W16" s="91">
        <v>165</v>
      </c>
      <c r="X16" s="92">
        <v>13</v>
      </c>
      <c r="Z16" s="43"/>
    </row>
    <row r="17" spans="2:26" ht="15" customHeight="1">
      <c r="B17" s="86"/>
      <c r="C17" s="89" t="s">
        <v>638</v>
      </c>
      <c r="D17" s="90">
        <f t="shared" si="7"/>
        <v>100021</v>
      </c>
      <c r="E17" s="91">
        <v>5977</v>
      </c>
      <c r="F17" s="91">
        <v>6560</v>
      </c>
      <c r="G17" s="91">
        <v>7494</v>
      </c>
      <c r="H17" s="91">
        <v>7099</v>
      </c>
      <c r="I17" s="91">
        <v>4451</v>
      </c>
      <c r="J17" s="91">
        <v>5789</v>
      </c>
      <c r="K17" s="91">
        <v>6999</v>
      </c>
      <c r="L17" s="91">
        <v>8299</v>
      </c>
      <c r="M17" s="91">
        <v>6320</v>
      </c>
      <c r="N17" s="91">
        <v>6611</v>
      </c>
      <c r="O17" s="91">
        <v>7352</v>
      </c>
      <c r="P17" s="91">
        <v>7258</v>
      </c>
      <c r="Q17" s="91">
        <v>5923</v>
      </c>
      <c r="R17" s="91">
        <v>4603</v>
      </c>
      <c r="S17" s="91">
        <v>3963</v>
      </c>
      <c r="T17" s="91">
        <v>2929</v>
      </c>
      <c r="U17" s="91">
        <v>1589</v>
      </c>
      <c r="V17" s="91">
        <v>643</v>
      </c>
      <c r="W17" s="91">
        <v>161</v>
      </c>
      <c r="X17" s="93">
        <v>1</v>
      </c>
      <c r="Z17" s="43"/>
    </row>
    <row r="18" spans="2:26" ht="15" customHeight="1">
      <c r="B18" s="86"/>
      <c r="C18" s="89" t="s">
        <v>640</v>
      </c>
      <c r="D18" s="90">
        <f t="shared" si="7"/>
        <v>101169</v>
      </c>
      <c r="E18" s="91">
        <v>5885</v>
      </c>
      <c r="F18" s="91">
        <v>6977</v>
      </c>
      <c r="G18" s="91">
        <v>7881</v>
      </c>
      <c r="H18" s="91">
        <v>6415</v>
      </c>
      <c r="I18" s="91">
        <v>3993</v>
      </c>
      <c r="J18" s="91">
        <v>5892</v>
      </c>
      <c r="K18" s="91">
        <v>7215</v>
      </c>
      <c r="L18" s="91">
        <v>9134</v>
      </c>
      <c r="M18" s="91">
        <v>6590</v>
      </c>
      <c r="N18" s="91">
        <v>6904</v>
      </c>
      <c r="O18" s="91">
        <v>7547</v>
      </c>
      <c r="P18" s="91">
        <v>7460</v>
      </c>
      <c r="Q18" s="91">
        <v>6187</v>
      </c>
      <c r="R18" s="91">
        <v>4682</v>
      </c>
      <c r="S18" s="91">
        <v>3782</v>
      </c>
      <c r="T18" s="91">
        <v>2578</v>
      </c>
      <c r="U18" s="91">
        <v>1348</v>
      </c>
      <c r="V18" s="91">
        <v>562</v>
      </c>
      <c r="W18" s="91">
        <v>137</v>
      </c>
      <c r="X18" s="93">
        <v>0</v>
      </c>
      <c r="Z18" s="43"/>
    </row>
    <row r="19" spans="2:26" ht="15" customHeight="1">
      <c r="B19" s="86"/>
      <c r="C19" s="89" t="s">
        <v>642</v>
      </c>
      <c r="D19" s="90">
        <f t="shared" si="7"/>
        <v>43178</v>
      </c>
      <c r="E19" s="91">
        <v>2773</v>
      </c>
      <c r="F19" s="91">
        <v>3069</v>
      </c>
      <c r="G19" s="91">
        <v>3274</v>
      </c>
      <c r="H19" s="91">
        <v>2937</v>
      </c>
      <c r="I19" s="91">
        <v>1944</v>
      </c>
      <c r="J19" s="91">
        <v>2888</v>
      </c>
      <c r="K19" s="91">
        <v>3207</v>
      </c>
      <c r="L19" s="91">
        <v>3621</v>
      </c>
      <c r="M19" s="91">
        <v>2600</v>
      </c>
      <c r="N19" s="91">
        <v>2841</v>
      </c>
      <c r="O19" s="91">
        <v>3071</v>
      </c>
      <c r="P19" s="91">
        <v>3243</v>
      </c>
      <c r="Q19" s="91">
        <v>2500</v>
      </c>
      <c r="R19" s="91">
        <v>1896</v>
      </c>
      <c r="S19" s="91">
        <v>1496</v>
      </c>
      <c r="T19" s="91">
        <v>1068</v>
      </c>
      <c r="U19" s="91">
        <v>501</v>
      </c>
      <c r="V19" s="91">
        <v>186</v>
      </c>
      <c r="W19" s="91">
        <v>63</v>
      </c>
      <c r="X19" s="93">
        <v>0</v>
      </c>
      <c r="Z19" s="43"/>
    </row>
    <row r="20" spans="2:26" ht="15" customHeight="1">
      <c r="B20" s="86"/>
      <c r="C20" s="89" t="s">
        <v>644</v>
      </c>
      <c r="D20" s="90">
        <f t="shared" si="7"/>
        <v>41871</v>
      </c>
      <c r="E20" s="91">
        <v>2661</v>
      </c>
      <c r="F20" s="91">
        <v>2901</v>
      </c>
      <c r="G20" s="91">
        <v>2984</v>
      </c>
      <c r="H20" s="91">
        <v>2538</v>
      </c>
      <c r="I20" s="91">
        <v>1882</v>
      </c>
      <c r="J20" s="91">
        <v>2577</v>
      </c>
      <c r="K20" s="91">
        <v>3001</v>
      </c>
      <c r="L20" s="91">
        <v>3572</v>
      </c>
      <c r="M20" s="91">
        <v>2438</v>
      </c>
      <c r="N20" s="91">
        <v>2708</v>
      </c>
      <c r="O20" s="91">
        <v>2991</v>
      </c>
      <c r="P20" s="91">
        <v>3182</v>
      </c>
      <c r="Q20" s="91">
        <v>2648</v>
      </c>
      <c r="R20" s="91">
        <v>1858</v>
      </c>
      <c r="S20" s="91">
        <v>1612</v>
      </c>
      <c r="T20" s="91">
        <v>1204</v>
      </c>
      <c r="U20" s="91">
        <v>708</v>
      </c>
      <c r="V20" s="91">
        <v>326</v>
      </c>
      <c r="W20" s="91">
        <v>79</v>
      </c>
      <c r="X20" s="93">
        <v>1</v>
      </c>
      <c r="Z20" s="43"/>
    </row>
    <row r="21" spans="2:26" ht="15" customHeight="1">
      <c r="B21" s="86"/>
      <c r="C21" s="89" t="s">
        <v>646</v>
      </c>
      <c r="D21" s="90">
        <f t="shared" si="7"/>
        <v>38774</v>
      </c>
      <c r="E21" s="91">
        <v>2065</v>
      </c>
      <c r="F21" s="91">
        <v>2483</v>
      </c>
      <c r="G21" s="91">
        <v>2848</v>
      </c>
      <c r="H21" s="91">
        <v>2567</v>
      </c>
      <c r="I21" s="91">
        <v>1783</v>
      </c>
      <c r="J21" s="91">
        <v>2135</v>
      </c>
      <c r="K21" s="91">
        <v>2547</v>
      </c>
      <c r="L21" s="91">
        <v>3205</v>
      </c>
      <c r="M21" s="91">
        <v>2293</v>
      </c>
      <c r="N21" s="91">
        <v>2476</v>
      </c>
      <c r="O21" s="91">
        <v>2835</v>
      </c>
      <c r="P21" s="91">
        <v>3096</v>
      </c>
      <c r="Q21" s="91">
        <v>2693</v>
      </c>
      <c r="R21" s="91">
        <v>1885</v>
      </c>
      <c r="S21" s="91">
        <v>1640</v>
      </c>
      <c r="T21" s="91">
        <v>1164</v>
      </c>
      <c r="U21" s="91">
        <v>694</v>
      </c>
      <c r="V21" s="91">
        <v>285</v>
      </c>
      <c r="W21" s="91">
        <v>80</v>
      </c>
      <c r="X21" s="92">
        <v>0</v>
      </c>
      <c r="Z21" s="43"/>
    </row>
    <row r="22" spans="2:26" ht="15" customHeight="1">
      <c r="B22" s="86"/>
      <c r="C22" s="89" t="s">
        <v>647</v>
      </c>
      <c r="D22" s="90">
        <f t="shared" si="7"/>
        <v>32075</v>
      </c>
      <c r="E22" s="91">
        <v>1898</v>
      </c>
      <c r="F22" s="91">
        <v>2122</v>
      </c>
      <c r="G22" s="91">
        <v>2116</v>
      </c>
      <c r="H22" s="91">
        <v>1832</v>
      </c>
      <c r="I22" s="91">
        <v>1294</v>
      </c>
      <c r="J22" s="91">
        <v>1804</v>
      </c>
      <c r="K22" s="91">
        <v>2268</v>
      </c>
      <c r="L22" s="91">
        <v>2489</v>
      </c>
      <c r="M22" s="91">
        <v>1629</v>
      </c>
      <c r="N22" s="91">
        <v>1942</v>
      </c>
      <c r="O22" s="91">
        <v>2494</v>
      </c>
      <c r="P22" s="91">
        <v>2794</v>
      </c>
      <c r="Q22" s="91">
        <v>2170</v>
      </c>
      <c r="R22" s="91">
        <v>1669</v>
      </c>
      <c r="S22" s="91">
        <v>1463</v>
      </c>
      <c r="T22" s="91">
        <v>1138</v>
      </c>
      <c r="U22" s="91">
        <v>650</v>
      </c>
      <c r="V22" s="91">
        <v>236</v>
      </c>
      <c r="W22" s="91">
        <v>67</v>
      </c>
      <c r="X22" s="93">
        <v>0</v>
      </c>
      <c r="Z22" s="43"/>
    </row>
    <row r="23" spans="2:26" ht="15" customHeight="1">
      <c r="B23" s="86"/>
      <c r="C23" s="89" t="s">
        <v>650</v>
      </c>
      <c r="D23" s="90">
        <f t="shared" si="7"/>
        <v>33448</v>
      </c>
      <c r="E23" s="91">
        <v>2020</v>
      </c>
      <c r="F23" s="91">
        <v>2155</v>
      </c>
      <c r="G23" s="91">
        <v>2419</v>
      </c>
      <c r="H23" s="91">
        <v>2048</v>
      </c>
      <c r="I23" s="91">
        <v>1348</v>
      </c>
      <c r="J23" s="91">
        <v>1927</v>
      </c>
      <c r="K23" s="91">
        <v>2321</v>
      </c>
      <c r="L23" s="91">
        <v>2746</v>
      </c>
      <c r="M23" s="91">
        <v>1970</v>
      </c>
      <c r="N23" s="91">
        <v>2231</v>
      </c>
      <c r="O23" s="91">
        <v>2486</v>
      </c>
      <c r="P23" s="91">
        <v>2492</v>
      </c>
      <c r="Q23" s="91">
        <v>2336</v>
      </c>
      <c r="R23" s="91">
        <v>1664</v>
      </c>
      <c r="S23" s="91">
        <v>1379</v>
      </c>
      <c r="T23" s="91">
        <v>1034</v>
      </c>
      <c r="U23" s="91">
        <v>560</v>
      </c>
      <c r="V23" s="91">
        <v>241</v>
      </c>
      <c r="W23" s="91">
        <v>71</v>
      </c>
      <c r="X23" s="93">
        <v>0</v>
      </c>
      <c r="Z23" s="43"/>
    </row>
    <row r="24" spans="2:26" ht="15" customHeight="1">
      <c r="B24" s="86"/>
      <c r="C24" s="89" t="s">
        <v>652</v>
      </c>
      <c r="D24" s="90">
        <f t="shared" si="7"/>
        <v>55680</v>
      </c>
      <c r="E24" s="91">
        <v>3546</v>
      </c>
      <c r="F24" s="91">
        <v>4010</v>
      </c>
      <c r="G24" s="91">
        <v>4261</v>
      </c>
      <c r="H24" s="91">
        <v>3617</v>
      </c>
      <c r="I24" s="91">
        <v>2675</v>
      </c>
      <c r="J24" s="91">
        <v>3326</v>
      </c>
      <c r="K24" s="91">
        <v>4194</v>
      </c>
      <c r="L24" s="91">
        <v>5169</v>
      </c>
      <c r="M24" s="91">
        <v>3652</v>
      </c>
      <c r="N24" s="91">
        <v>3704</v>
      </c>
      <c r="O24" s="91">
        <v>3794</v>
      </c>
      <c r="P24" s="91">
        <v>3732</v>
      </c>
      <c r="Q24" s="91">
        <v>3150</v>
      </c>
      <c r="R24" s="91">
        <v>2341</v>
      </c>
      <c r="S24" s="91">
        <v>1918</v>
      </c>
      <c r="T24" s="91">
        <v>1477</v>
      </c>
      <c r="U24" s="91">
        <v>732</v>
      </c>
      <c r="V24" s="91">
        <v>303</v>
      </c>
      <c r="W24" s="91">
        <v>79</v>
      </c>
      <c r="X24" s="93">
        <v>0</v>
      </c>
      <c r="Z24" s="43"/>
    </row>
    <row r="25" spans="2:26" ht="15" customHeight="1">
      <c r="B25" s="86"/>
      <c r="C25" s="89" t="s">
        <v>654</v>
      </c>
      <c r="D25" s="90">
        <f t="shared" si="7"/>
        <v>42107</v>
      </c>
      <c r="E25" s="91">
        <v>2659</v>
      </c>
      <c r="F25" s="91">
        <v>2865</v>
      </c>
      <c r="G25" s="91">
        <v>2943</v>
      </c>
      <c r="H25" s="91">
        <v>2804</v>
      </c>
      <c r="I25" s="91">
        <v>2508</v>
      </c>
      <c r="J25" s="91">
        <v>2741</v>
      </c>
      <c r="K25" s="91">
        <v>3096</v>
      </c>
      <c r="L25" s="91">
        <v>3416</v>
      </c>
      <c r="M25" s="91">
        <v>2381</v>
      </c>
      <c r="N25" s="91">
        <v>2775</v>
      </c>
      <c r="O25" s="91">
        <v>3038</v>
      </c>
      <c r="P25" s="91">
        <v>3074</v>
      </c>
      <c r="Q25" s="91">
        <v>2385</v>
      </c>
      <c r="R25" s="91">
        <v>1696</v>
      </c>
      <c r="S25" s="91">
        <v>1649</v>
      </c>
      <c r="T25" s="91">
        <v>1196</v>
      </c>
      <c r="U25" s="91">
        <v>577</v>
      </c>
      <c r="V25" s="91">
        <v>237</v>
      </c>
      <c r="W25" s="91">
        <v>65</v>
      </c>
      <c r="X25" s="93">
        <v>2</v>
      </c>
      <c r="Z25" s="43"/>
    </row>
    <row r="26" spans="2:26" ht="15" customHeight="1">
      <c r="B26" s="86"/>
      <c r="C26" s="89" t="s">
        <v>656</v>
      </c>
      <c r="D26" s="90">
        <f t="shared" si="7"/>
        <v>24654</v>
      </c>
      <c r="E26" s="91">
        <v>1538</v>
      </c>
      <c r="F26" s="91">
        <v>1659</v>
      </c>
      <c r="G26" s="91">
        <v>1637</v>
      </c>
      <c r="H26" s="91">
        <v>1211</v>
      </c>
      <c r="I26" s="91">
        <v>970</v>
      </c>
      <c r="J26" s="91">
        <v>1482</v>
      </c>
      <c r="K26" s="91">
        <v>1801</v>
      </c>
      <c r="L26" s="91">
        <v>1966</v>
      </c>
      <c r="M26" s="91">
        <v>1172</v>
      </c>
      <c r="N26" s="91">
        <v>1534</v>
      </c>
      <c r="O26" s="91">
        <v>1979</v>
      </c>
      <c r="P26" s="91">
        <v>2127</v>
      </c>
      <c r="Q26" s="91">
        <v>1740</v>
      </c>
      <c r="R26" s="91">
        <v>1304</v>
      </c>
      <c r="S26" s="91">
        <v>1035</v>
      </c>
      <c r="T26" s="91">
        <v>785</v>
      </c>
      <c r="U26" s="91">
        <v>460</v>
      </c>
      <c r="V26" s="91">
        <v>191</v>
      </c>
      <c r="W26" s="91">
        <v>63</v>
      </c>
      <c r="X26" s="93">
        <v>0</v>
      </c>
      <c r="Z26" s="43"/>
    </row>
    <row r="27" spans="2:26" ht="15" customHeight="1">
      <c r="B27" s="86"/>
      <c r="C27" s="89" t="s">
        <v>658</v>
      </c>
      <c r="D27" s="90">
        <f t="shared" si="7"/>
        <v>37134</v>
      </c>
      <c r="E27" s="91">
        <v>2292</v>
      </c>
      <c r="F27" s="91">
        <v>2492</v>
      </c>
      <c r="G27" s="91">
        <v>2670</v>
      </c>
      <c r="H27" s="91">
        <v>2234</v>
      </c>
      <c r="I27" s="91">
        <v>1644</v>
      </c>
      <c r="J27" s="91">
        <v>2285</v>
      </c>
      <c r="K27" s="91">
        <v>2542</v>
      </c>
      <c r="L27" s="91">
        <v>3013</v>
      </c>
      <c r="M27" s="91">
        <v>2122</v>
      </c>
      <c r="N27" s="91">
        <v>2297</v>
      </c>
      <c r="O27" s="91">
        <v>2722</v>
      </c>
      <c r="P27" s="91">
        <v>2830</v>
      </c>
      <c r="Q27" s="91">
        <v>2466</v>
      </c>
      <c r="R27" s="91">
        <v>1845</v>
      </c>
      <c r="S27" s="91">
        <v>1467</v>
      </c>
      <c r="T27" s="91">
        <v>1164</v>
      </c>
      <c r="U27" s="91">
        <v>690</v>
      </c>
      <c r="V27" s="91">
        <v>280</v>
      </c>
      <c r="W27" s="91">
        <v>69</v>
      </c>
      <c r="X27" s="93">
        <v>10</v>
      </c>
      <c r="Z27" s="43"/>
    </row>
    <row r="28" spans="2:26" ht="15" customHeight="1">
      <c r="B28" s="86"/>
      <c r="C28" s="89" t="s">
        <v>660</v>
      </c>
      <c r="D28" s="90">
        <f t="shared" si="7"/>
        <v>14472</v>
      </c>
      <c r="E28" s="91">
        <v>829</v>
      </c>
      <c r="F28" s="91">
        <v>1008</v>
      </c>
      <c r="G28" s="91">
        <v>1028</v>
      </c>
      <c r="H28" s="91">
        <v>950</v>
      </c>
      <c r="I28" s="91">
        <v>722</v>
      </c>
      <c r="J28" s="91">
        <v>816</v>
      </c>
      <c r="K28" s="91">
        <v>981</v>
      </c>
      <c r="L28" s="91">
        <v>1223</v>
      </c>
      <c r="M28" s="91">
        <v>833</v>
      </c>
      <c r="N28" s="91">
        <v>880</v>
      </c>
      <c r="O28" s="91">
        <v>1049</v>
      </c>
      <c r="P28" s="91">
        <v>1082</v>
      </c>
      <c r="Q28" s="91">
        <v>957</v>
      </c>
      <c r="R28" s="91">
        <v>709</v>
      </c>
      <c r="S28" s="91">
        <v>571</v>
      </c>
      <c r="T28" s="91">
        <v>441</v>
      </c>
      <c r="U28" s="91">
        <v>267</v>
      </c>
      <c r="V28" s="91">
        <v>99</v>
      </c>
      <c r="W28" s="91">
        <v>27</v>
      </c>
      <c r="X28" s="92">
        <v>0</v>
      </c>
      <c r="Z28" s="43"/>
    </row>
    <row r="29" spans="2:26" ht="15" customHeight="1">
      <c r="B29" s="86"/>
      <c r="C29" s="89" t="s">
        <v>662</v>
      </c>
      <c r="D29" s="90">
        <f t="shared" si="7"/>
        <v>11850</v>
      </c>
      <c r="E29" s="91">
        <v>710</v>
      </c>
      <c r="F29" s="91">
        <v>865</v>
      </c>
      <c r="G29" s="91">
        <v>778</v>
      </c>
      <c r="H29" s="91">
        <v>683</v>
      </c>
      <c r="I29" s="91">
        <v>533</v>
      </c>
      <c r="J29" s="91">
        <v>673</v>
      </c>
      <c r="K29" s="91">
        <v>847</v>
      </c>
      <c r="L29" s="91">
        <v>1007</v>
      </c>
      <c r="M29" s="91">
        <v>691</v>
      </c>
      <c r="N29" s="91">
        <v>697</v>
      </c>
      <c r="O29" s="91">
        <v>812</v>
      </c>
      <c r="P29" s="91">
        <v>900</v>
      </c>
      <c r="Q29" s="91">
        <v>804</v>
      </c>
      <c r="R29" s="91">
        <v>590</v>
      </c>
      <c r="S29" s="91">
        <v>529</v>
      </c>
      <c r="T29" s="91">
        <v>383</v>
      </c>
      <c r="U29" s="91">
        <v>222</v>
      </c>
      <c r="V29" s="91">
        <v>105</v>
      </c>
      <c r="W29" s="91">
        <v>21</v>
      </c>
      <c r="X29" s="93">
        <v>0</v>
      </c>
      <c r="Z29" s="43"/>
    </row>
    <row r="30" spans="2:26" ht="15" customHeight="1">
      <c r="B30" s="86"/>
      <c r="C30" s="89" t="s">
        <v>664</v>
      </c>
      <c r="D30" s="90">
        <f t="shared" si="7"/>
        <v>22356</v>
      </c>
      <c r="E30" s="91">
        <v>1434</v>
      </c>
      <c r="F30" s="91">
        <v>1577</v>
      </c>
      <c r="G30" s="91">
        <v>1441</v>
      </c>
      <c r="H30" s="91">
        <v>1235</v>
      </c>
      <c r="I30" s="91">
        <v>886</v>
      </c>
      <c r="J30" s="91">
        <v>1288</v>
      </c>
      <c r="K30" s="91">
        <v>1478</v>
      </c>
      <c r="L30" s="91">
        <v>1881</v>
      </c>
      <c r="M30" s="91">
        <v>1199</v>
      </c>
      <c r="N30" s="91">
        <v>1346</v>
      </c>
      <c r="O30" s="91">
        <v>1571</v>
      </c>
      <c r="P30" s="91">
        <v>1733</v>
      </c>
      <c r="Q30" s="91">
        <v>1508</v>
      </c>
      <c r="R30" s="91">
        <v>1166</v>
      </c>
      <c r="S30" s="91">
        <v>1058</v>
      </c>
      <c r="T30" s="91">
        <v>825</v>
      </c>
      <c r="U30" s="91">
        <v>458</v>
      </c>
      <c r="V30" s="91">
        <v>214</v>
      </c>
      <c r="W30" s="91">
        <v>58</v>
      </c>
      <c r="X30" s="93">
        <v>0</v>
      </c>
      <c r="Z30" s="43"/>
    </row>
    <row r="31" spans="2:26" ht="15" customHeight="1">
      <c r="B31" s="86"/>
      <c r="C31" s="89" t="s">
        <v>666</v>
      </c>
      <c r="D31" s="90">
        <f t="shared" si="7"/>
        <v>9393</v>
      </c>
      <c r="E31" s="91">
        <v>478</v>
      </c>
      <c r="F31" s="91">
        <v>568</v>
      </c>
      <c r="G31" s="91">
        <v>559</v>
      </c>
      <c r="H31" s="91">
        <v>396</v>
      </c>
      <c r="I31" s="91">
        <v>417</v>
      </c>
      <c r="J31" s="91">
        <v>520</v>
      </c>
      <c r="K31" s="91">
        <v>598</v>
      </c>
      <c r="L31" s="91">
        <v>761</v>
      </c>
      <c r="M31" s="91">
        <v>477</v>
      </c>
      <c r="N31" s="91">
        <v>568</v>
      </c>
      <c r="O31" s="91">
        <v>834</v>
      </c>
      <c r="P31" s="91">
        <v>796</v>
      </c>
      <c r="Q31" s="91">
        <v>712</v>
      </c>
      <c r="R31" s="91">
        <v>549</v>
      </c>
      <c r="S31" s="91">
        <v>456</v>
      </c>
      <c r="T31" s="91">
        <v>382</v>
      </c>
      <c r="U31" s="91">
        <v>195</v>
      </c>
      <c r="V31" s="91">
        <v>98</v>
      </c>
      <c r="W31" s="91">
        <v>29</v>
      </c>
      <c r="X31" s="93">
        <v>0</v>
      </c>
      <c r="Z31" s="43"/>
    </row>
    <row r="32" spans="2:26" ht="15" customHeight="1">
      <c r="B32" s="86"/>
      <c r="C32" s="89" t="s">
        <v>668</v>
      </c>
      <c r="D32" s="90">
        <f t="shared" si="7"/>
        <v>10791</v>
      </c>
      <c r="E32" s="91">
        <v>626</v>
      </c>
      <c r="F32" s="91">
        <v>690</v>
      </c>
      <c r="G32" s="91">
        <v>723</v>
      </c>
      <c r="H32" s="91">
        <v>542</v>
      </c>
      <c r="I32" s="91">
        <v>400</v>
      </c>
      <c r="J32" s="91">
        <v>558</v>
      </c>
      <c r="K32" s="91">
        <v>691</v>
      </c>
      <c r="L32" s="91">
        <v>774</v>
      </c>
      <c r="M32" s="91">
        <v>553</v>
      </c>
      <c r="N32" s="91">
        <v>624</v>
      </c>
      <c r="O32" s="91">
        <v>825</v>
      </c>
      <c r="P32" s="91">
        <v>899</v>
      </c>
      <c r="Q32" s="91">
        <v>842</v>
      </c>
      <c r="R32" s="91">
        <v>631</v>
      </c>
      <c r="S32" s="91">
        <v>541</v>
      </c>
      <c r="T32" s="91">
        <v>487</v>
      </c>
      <c r="U32" s="91">
        <v>253</v>
      </c>
      <c r="V32" s="91">
        <v>99</v>
      </c>
      <c r="W32" s="91">
        <v>33</v>
      </c>
      <c r="X32" s="93">
        <v>0</v>
      </c>
      <c r="Z32" s="43"/>
    </row>
    <row r="33" spans="2:26" ht="15" customHeight="1">
      <c r="B33" s="86"/>
      <c r="C33" s="89" t="s">
        <v>620</v>
      </c>
      <c r="D33" s="90">
        <f t="shared" si="7"/>
        <v>11041</v>
      </c>
      <c r="E33" s="91">
        <v>630</v>
      </c>
      <c r="F33" s="91">
        <v>714</v>
      </c>
      <c r="G33" s="91">
        <v>762</v>
      </c>
      <c r="H33" s="91">
        <v>609</v>
      </c>
      <c r="I33" s="91">
        <v>435</v>
      </c>
      <c r="J33" s="91">
        <v>598</v>
      </c>
      <c r="K33" s="91">
        <v>702</v>
      </c>
      <c r="L33" s="91">
        <v>885</v>
      </c>
      <c r="M33" s="91">
        <v>524</v>
      </c>
      <c r="N33" s="91">
        <v>653</v>
      </c>
      <c r="O33" s="91">
        <v>806</v>
      </c>
      <c r="P33" s="91">
        <v>863</v>
      </c>
      <c r="Q33" s="91">
        <v>854</v>
      </c>
      <c r="R33" s="91">
        <v>644</v>
      </c>
      <c r="S33" s="91">
        <v>555</v>
      </c>
      <c r="T33" s="91">
        <v>434</v>
      </c>
      <c r="U33" s="91">
        <v>240</v>
      </c>
      <c r="V33" s="91">
        <v>112</v>
      </c>
      <c r="W33" s="91">
        <v>21</v>
      </c>
      <c r="X33" s="93">
        <v>0</v>
      </c>
      <c r="Z33" s="43"/>
    </row>
    <row r="34" spans="2:26" ht="15" customHeight="1">
      <c r="B34" s="86"/>
      <c r="C34" s="89" t="s">
        <v>621</v>
      </c>
      <c r="D34" s="90">
        <f t="shared" si="7"/>
        <v>10585</v>
      </c>
      <c r="E34" s="91">
        <v>685</v>
      </c>
      <c r="F34" s="91">
        <v>772</v>
      </c>
      <c r="G34" s="91">
        <v>727</v>
      </c>
      <c r="H34" s="91">
        <v>549</v>
      </c>
      <c r="I34" s="91">
        <v>379</v>
      </c>
      <c r="J34" s="91">
        <v>598</v>
      </c>
      <c r="K34" s="91">
        <v>767</v>
      </c>
      <c r="L34" s="91">
        <v>861</v>
      </c>
      <c r="M34" s="91">
        <v>514</v>
      </c>
      <c r="N34" s="91">
        <v>575</v>
      </c>
      <c r="O34" s="91">
        <v>734</v>
      </c>
      <c r="P34" s="91">
        <v>932</v>
      </c>
      <c r="Q34" s="91">
        <v>786</v>
      </c>
      <c r="R34" s="91">
        <v>564</v>
      </c>
      <c r="S34" s="91">
        <v>487</v>
      </c>
      <c r="T34" s="91">
        <v>351</v>
      </c>
      <c r="U34" s="91">
        <v>203</v>
      </c>
      <c r="V34" s="91">
        <v>80</v>
      </c>
      <c r="W34" s="91">
        <v>21</v>
      </c>
      <c r="X34" s="93">
        <v>0</v>
      </c>
      <c r="Z34" s="43"/>
    </row>
    <row r="35" spans="2:26" ht="15" customHeight="1">
      <c r="B35" s="86"/>
      <c r="C35" s="89" t="s">
        <v>624</v>
      </c>
      <c r="D35" s="90">
        <f t="shared" si="7"/>
        <v>7823</v>
      </c>
      <c r="E35" s="91">
        <v>495</v>
      </c>
      <c r="F35" s="91">
        <v>606</v>
      </c>
      <c r="G35" s="91">
        <v>566</v>
      </c>
      <c r="H35" s="91">
        <v>412</v>
      </c>
      <c r="I35" s="91">
        <v>342</v>
      </c>
      <c r="J35" s="91">
        <v>492</v>
      </c>
      <c r="K35" s="91">
        <v>605</v>
      </c>
      <c r="L35" s="91">
        <v>634</v>
      </c>
      <c r="M35" s="91">
        <v>395</v>
      </c>
      <c r="N35" s="91">
        <v>454</v>
      </c>
      <c r="O35" s="91">
        <v>525</v>
      </c>
      <c r="P35" s="91">
        <v>648</v>
      </c>
      <c r="Q35" s="91">
        <v>544</v>
      </c>
      <c r="R35" s="91">
        <v>429</v>
      </c>
      <c r="S35" s="91">
        <v>305</v>
      </c>
      <c r="T35" s="91">
        <v>213</v>
      </c>
      <c r="U35" s="91">
        <v>105</v>
      </c>
      <c r="V35" s="91">
        <v>40</v>
      </c>
      <c r="W35" s="91">
        <v>13</v>
      </c>
      <c r="X35" s="93">
        <v>0</v>
      </c>
      <c r="Z35" s="43"/>
    </row>
    <row r="36" spans="2:26" ht="15" customHeight="1">
      <c r="B36" s="86"/>
      <c r="C36" s="89" t="s">
        <v>625</v>
      </c>
      <c r="D36" s="90">
        <f t="shared" si="7"/>
        <v>12957</v>
      </c>
      <c r="E36" s="91">
        <v>845</v>
      </c>
      <c r="F36" s="91">
        <v>953</v>
      </c>
      <c r="G36" s="91">
        <v>899</v>
      </c>
      <c r="H36" s="91">
        <v>702</v>
      </c>
      <c r="I36" s="91">
        <v>478</v>
      </c>
      <c r="J36" s="91">
        <v>852</v>
      </c>
      <c r="K36" s="91">
        <v>1015</v>
      </c>
      <c r="L36" s="91">
        <v>990</v>
      </c>
      <c r="M36" s="91">
        <v>612</v>
      </c>
      <c r="N36" s="91">
        <v>774</v>
      </c>
      <c r="O36" s="91">
        <v>992</v>
      </c>
      <c r="P36" s="91">
        <v>1036</v>
      </c>
      <c r="Q36" s="91">
        <v>864</v>
      </c>
      <c r="R36" s="91">
        <v>689</v>
      </c>
      <c r="S36" s="91">
        <v>534</v>
      </c>
      <c r="T36" s="91">
        <v>396</v>
      </c>
      <c r="U36" s="91">
        <v>195</v>
      </c>
      <c r="V36" s="91">
        <v>108</v>
      </c>
      <c r="W36" s="91">
        <v>23</v>
      </c>
      <c r="X36" s="93">
        <v>0</v>
      </c>
      <c r="Z36" s="43"/>
    </row>
    <row r="37" spans="2:26" ht="15" customHeight="1">
      <c r="B37" s="86"/>
      <c r="C37" s="89" t="s">
        <v>627</v>
      </c>
      <c r="D37" s="90">
        <f t="shared" si="7"/>
        <v>7974</v>
      </c>
      <c r="E37" s="91">
        <v>537</v>
      </c>
      <c r="F37" s="91">
        <v>553</v>
      </c>
      <c r="G37" s="91">
        <v>555</v>
      </c>
      <c r="H37" s="91">
        <v>416</v>
      </c>
      <c r="I37" s="91">
        <v>330</v>
      </c>
      <c r="J37" s="91">
        <v>509</v>
      </c>
      <c r="K37" s="91">
        <v>635</v>
      </c>
      <c r="L37" s="91">
        <v>605</v>
      </c>
      <c r="M37" s="91">
        <v>383</v>
      </c>
      <c r="N37" s="91">
        <v>467</v>
      </c>
      <c r="O37" s="91">
        <v>595</v>
      </c>
      <c r="P37" s="91">
        <v>664</v>
      </c>
      <c r="Q37" s="91">
        <v>581</v>
      </c>
      <c r="R37" s="91">
        <v>395</v>
      </c>
      <c r="S37" s="91">
        <v>329</v>
      </c>
      <c r="T37" s="91">
        <v>237</v>
      </c>
      <c r="U37" s="91">
        <v>122</v>
      </c>
      <c r="V37" s="91">
        <v>49</v>
      </c>
      <c r="W37" s="91">
        <v>12</v>
      </c>
      <c r="X37" s="93">
        <v>0</v>
      </c>
      <c r="Z37" s="43"/>
    </row>
    <row r="38" spans="2:26" ht="15" customHeight="1">
      <c r="B38" s="86"/>
      <c r="C38" s="89" t="s">
        <v>629</v>
      </c>
      <c r="D38" s="90">
        <f t="shared" si="7"/>
        <v>12400</v>
      </c>
      <c r="E38" s="91">
        <v>716</v>
      </c>
      <c r="F38" s="91">
        <v>916</v>
      </c>
      <c r="G38" s="91">
        <v>864</v>
      </c>
      <c r="H38" s="91">
        <v>695</v>
      </c>
      <c r="I38" s="91">
        <v>476</v>
      </c>
      <c r="J38" s="91">
        <v>780</v>
      </c>
      <c r="K38" s="91">
        <v>942</v>
      </c>
      <c r="L38" s="91">
        <v>940</v>
      </c>
      <c r="M38" s="91">
        <v>652</v>
      </c>
      <c r="N38" s="91">
        <v>777</v>
      </c>
      <c r="O38" s="91">
        <v>962</v>
      </c>
      <c r="P38" s="91">
        <v>1045</v>
      </c>
      <c r="Q38" s="91">
        <v>878</v>
      </c>
      <c r="R38" s="91">
        <v>637</v>
      </c>
      <c r="S38" s="91">
        <v>474</v>
      </c>
      <c r="T38" s="91">
        <v>335</v>
      </c>
      <c r="U38" s="91">
        <v>186</v>
      </c>
      <c r="V38" s="91">
        <v>98</v>
      </c>
      <c r="W38" s="91">
        <v>27</v>
      </c>
      <c r="X38" s="93">
        <v>0</v>
      </c>
      <c r="Z38" s="43"/>
    </row>
    <row r="39" spans="2:26" ht="15" customHeight="1">
      <c r="B39" s="86"/>
      <c r="C39" s="89" t="s">
        <v>631</v>
      </c>
      <c r="D39" s="90">
        <f t="shared" si="7"/>
        <v>5168</v>
      </c>
      <c r="E39" s="91">
        <v>310</v>
      </c>
      <c r="F39" s="91">
        <v>363</v>
      </c>
      <c r="G39" s="91">
        <v>398</v>
      </c>
      <c r="H39" s="91">
        <v>268</v>
      </c>
      <c r="I39" s="91">
        <v>229</v>
      </c>
      <c r="J39" s="91">
        <v>331</v>
      </c>
      <c r="K39" s="91">
        <v>389</v>
      </c>
      <c r="L39" s="91">
        <v>372</v>
      </c>
      <c r="M39" s="91">
        <v>238</v>
      </c>
      <c r="N39" s="91">
        <v>339</v>
      </c>
      <c r="O39" s="91">
        <v>361</v>
      </c>
      <c r="P39" s="91">
        <v>415</v>
      </c>
      <c r="Q39" s="91">
        <v>364</v>
      </c>
      <c r="R39" s="91">
        <v>299</v>
      </c>
      <c r="S39" s="91">
        <v>209</v>
      </c>
      <c r="T39" s="91">
        <v>139</v>
      </c>
      <c r="U39" s="91">
        <v>94</v>
      </c>
      <c r="V39" s="91">
        <v>44</v>
      </c>
      <c r="W39" s="91">
        <v>6</v>
      </c>
      <c r="X39" s="93">
        <v>0</v>
      </c>
      <c r="Z39" s="43"/>
    </row>
    <row r="40" spans="2:26" ht="15" customHeight="1">
      <c r="B40" s="86"/>
      <c r="C40" s="89" t="s">
        <v>633</v>
      </c>
      <c r="D40" s="90">
        <f t="shared" si="7"/>
        <v>6572</v>
      </c>
      <c r="E40" s="91">
        <v>417</v>
      </c>
      <c r="F40" s="91">
        <v>463</v>
      </c>
      <c r="G40" s="91">
        <v>455</v>
      </c>
      <c r="H40" s="91">
        <v>314</v>
      </c>
      <c r="I40" s="91">
        <v>275</v>
      </c>
      <c r="J40" s="91">
        <v>452</v>
      </c>
      <c r="K40" s="91">
        <v>489</v>
      </c>
      <c r="L40" s="91">
        <v>541</v>
      </c>
      <c r="M40" s="91">
        <v>318</v>
      </c>
      <c r="N40" s="91">
        <v>378</v>
      </c>
      <c r="O40" s="91">
        <v>499</v>
      </c>
      <c r="P40" s="91">
        <v>579</v>
      </c>
      <c r="Q40" s="91">
        <v>458</v>
      </c>
      <c r="R40" s="91">
        <v>328</v>
      </c>
      <c r="S40" s="91">
        <v>277</v>
      </c>
      <c r="T40" s="91">
        <v>167</v>
      </c>
      <c r="U40" s="91">
        <v>118</v>
      </c>
      <c r="V40" s="91">
        <v>33</v>
      </c>
      <c r="W40" s="91">
        <v>11</v>
      </c>
      <c r="X40" s="93">
        <v>0</v>
      </c>
      <c r="Z40" s="43"/>
    </row>
    <row r="41" spans="2:26" ht="15" customHeight="1">
      <c r="B41" s="86"/>
      <c r="C41" s="89" t="s">
        <v>634</v>
      </c>
      <c r="D41" s="90">
        <f t="shared" si="7"/>
        <v>7385</v>
      </c>
      <c r="E41" s="91">
        <v>503</v>
      </c>
      <c r="F41" s="91">
        <v>512</v>
      </c>
      <c r="G41" s="91">
        <v>524</v>
      </c>
      <c r="H41" s="91">
        <v>405</v>
      </c>
      <c r="I41" s="91">
        <v>358</v>
      </c>
      <c r="J41" s="91">
        <v>464</v>
      </c>
      <c r="K41" s="91">
        <v>521</v>
      </c>
      <c r="L41" s="91">
        <v>558</v>
      </c>
      <c r="M41" s="91">
        <v>333</v>
      </c>
      <c r="N41" s="91">
        <v>459</v>
      </c>
      <c r="O41" s="91">
        <v>559</v>
      </c>
      <c r="P41" s="91">
        <v>585</v>
      </c>
      <c r="Q41" s="91">
        <v>516</v>
      </c>
      <c r="R41" s="91">
        <v>390</v>
      </c>
      <c r="S41" s="91">
        <v>335</v>
      </c>
      <c r="T41" s="91">
        <v>208</v>
      </c>
      <c r="U41" s="91">
        <v>104</v>
      </c>
      <c r="V41" s="91">
        <v>42</v>
      </c>
      <c r="W41" s="91">
        <v>9</v>
      </c>
      <c r="X41" s="93">
        <v>0</v>
      </c>
      <c r="Z41" s="43"/>
    </row>
    <row r="42" spans="2:26" ht="15" customHeight="1">
      <c r="B42" s="86"/>
      <c r="C42" s="89" t="s">
        <v>637</v>
      </c>
      <c r="D42" s="90">
        <f t="shared" si="7"/>
        <v>27591</v>
      </c>
      <c r="E42" s="91">
        <v>1769</v>
      </c>
      <c r="F42" s="91">
        <v>2014</v>
      </c>
      <c r="G42" s="91">
        <v>2067</v>
      </c>
      <c r="H42" s="91">
        <v>1570</v>
      </c>
      <c r="I42" s="91">
        <v>1271</v>
      </c>
      <c r="J42" s="91">
        <v>1629</v>
      </c>
      <c r="K42" s="91">
        <v>2029</v>
      </c>
      <c r="L42" s="91">
        <v>2311</v>
      </c>
      <c r="M42" s="91">
        <v>1421</v>
      </c>
      <c r="N42" s="91">
        <v>1603</v>
      </c>
      <c r="O42" s="91">
        <v>1839</v>
      </c>
      <c r="P42" s="91">
        <v>2064</v>
      </c>
      <c r="Q42" s="91">
        <v>1948</v>
      </c>
      <c r="R42" s="91">
        <v>1327</v>
      </c>
      <c r="S42" s="91">
        <v>1065</v>
      </c>
      <c r="T42" s="91">
        <v>857</v>
      </c>
      <c r="U42" s="91">
        <v>549</v>
      </c>
      <c r="V42" s="91">
        <v>208</v>
      </c>
      <c r="W42" s="91">
        <v>50</v>
      </c>
      <c r="X42" s="93">
        <v>0</v>
      </c>
      <c r="Z42" s="43"/>
    </row>
    <row r="43" spans="2:26" ht="15" customHeight="1">
      <c r="B43" s="86"/>
      <c r="C43" s="89" t="s">
        <v>639</v>
      </c>
      <c r="D43" s="90">
        <f t="shared" si="7"/>
        <v>22140</v>
      </c>
      <c r="E43" s="91">
        <v>1365</v>
      </c>
      <c r="F43" s="91">
        <v>1435</v>
      </c>
      <c r="G43" s="91">
        <v>1470</v>
      </c>
      <c r="H43" s="91">
        <v>1169</v>
      </c>
      <c r="I43" s="91">
        <v>930</v>
      </c>
      <c r="J43" s="91">
        <v>1439</v>
      </c>
      <c r="K43" s="91">
        <v>1735</v>
      </c>
      <c r="L43" s="91">
        <v>1790</v>
      </c>
      <c r="M43" s="91">
        <v>1029</v>
      </c>
      <c r="N43" s="91">
        <v>1306</v>
      </c>
      <c r="O43" s="91">
        <v>1634</v>
      </c>
      <c r="P43" s="91">
        <v>1895</v>
      </c>
      <c r="Q43" s="91">
        <v>1571</v>
      </c>
      <c r="R43" s="91">
        <v>1121</v>
      </c>
      <c r="S43" s="91">
        <v>940</v>
      </c>
      <c r="T43" s="91">
        <v>707</v>
      </c>
      <c r="U43" s="91">
        <v>389</v>
      </c>
      <c r="V43" s="91">
        <v>179</v>
      </c>
      <c r="W43" s="91">
        <v>36</v>
      </c>
      <c r="X43" s="93">
        <v>0</v>
      </c>
      <c r="Z43" s="43"/>
    </row>
    <row r="44" spans="2:26" ht="15" customHeight="1">
      <c r="B44" s="86"/>
      <c r="C44" s="89" t="s">
        <v>641</v>
      </c>
      <c r="D44" s="90">
        <f t="shared" si="7"/>
        <v>12000</v>
      </c>
      <c r="E44" s="91">
        <v>686</v>
      </c>
      <c r="F44" s="91">
        <v>717</v>
      </c>
      <c r="G44" s="91">
        <v>741</v>
      </c>
      <c r="H44" s="91">
        <v>749</v>
      </c>
      <c r="I44" s="91">
        <v>533</v>
      </c>
      <c r="J44" s="91">
        <v>721</v>
      </c>
      <c r="K44" s="91">
        <v>806</v>
      </c>
      <c r="L44" s="91">
        <v>916</v>
      </c>
      <c r="M44" s="91">
        <v>677</v>
      </c>
      <c r="N44" s="91">
        <v>823</v>
      </c>
      <c r="O44" s="91">
        <v>976</v>
      </c>
      <c r="P44" s="91">
        <v>962</v>
      </c>
      <c r="Q44" s="91">
        <v>802</v>
      </c>
      <c r="R44" s="91">
        <v>699</v>
      </c>
      <c r="S44" s="91">
        <v>527</v>
      </c>
      <c r="T44" s="91">
        <v>384</v>
      </c>
      <c r="U44" s="91">
        <v>186</v>
      </c>
      <c r="V44" s="91">
        <v>79</v>
      </c>
      <c r="W44" s="91">
        <v>16</v>
      </c>
      <c r="X44" s="93">
        <v>0</v>
      </c>
      <c r="Z44" s="43"/>
    </row>
    <row r="45" spans="2:26" ht="15" customHeight="1">
      <c r="B45" s="86"/>
      <c r="C45" s="89" t="s">
        <v>643</v>
      </c>
      <c r="D45" s="90">
        <f t="shared" si="7"/>
        <v>18452</v>
      </c>
      <c r="E45" s="91">
        <v>1097</v>
      </c>
      <c r="F45" s="91">
        <v>1168</v>
      </c>
      <c r="G45" s="91">
        <v>1222</v>
      </c>
      <c r="H45" s="91">
        <v>968</v>
      </c>
      <c r="I45" s="91">
        <v>613</v>
      </c>
      <c r="J45" s="91">
        <v>1016</v>
      </c>
      <c r="K45" s="91">
        <v>1254</v>
      </c>
      <c r="L45" s="91">
        <v>1464</v>
      </c>
      <c r="M45" s="91">
        <v>964</v>
      </c>
      <c r="N45" s="91">
        <v>1047</v>
      </c>
      <c r="O45" s="91">
        <v>1321</v>
      </c>
      <c r="P45" s="91">
        <v>1585</v>
      </c>
      <c r="Q45" s="91">
        <v>1374</v>
      </c>
      <c r="R45" s="91">
        <v>1050</v>
      </c>
      <c r="S45" s="91">
        <v>874</v>
      </c>
      <c r="T45" s="91">
        <v>779</v>
      </c>
      <c r="U45" s="91">
        <v>400</v>
      </c>
      <c r="V45" s="91">
        <v>204</v>
      </c>
      <c r="W45" s="91">
        <v>50</v>
      </c>
      <c r="X45" s="93">
        <v>2</v>
      </c>
      <c r="Z45" s="43"/>
    </row>
    <row r="46" spans="2:26" ht="15" customHeight="1">
      <c r="B46" s="86"/>
      <c r="C46" s="89" t="s">
        <v>645</v>
      </c>
      <c r="D46" s="90">
        <f t="shared" si="7"/>
        <v>10084</v>
      </c>
      <c r="E46" s="91">
        <v>678</v>
      </c>
      <c r="F46" s="91">
        <v>698</v>
      </c>
      <c r="G46" s="91">
        <v>569</v>
      </c>
      <c r="H46" s="91">
        <v>420</v>
      </c>
      <c r="I46" s="91">
        <v>400</v>
      </c>
      <c r="J46" s="91">
        <v>601</v>
      </c>
      <c r="K46" s="91">
        <v>747</v>
      </c>
      <c r="L46" s="91">
        <v>769</v>
      </c>
      <c r="M46" s="91">
        <v>465</v>
      </c>
      <c r="N46" s="91">
        <v>582</v>
      </c>
      <c r="O46" s="91">
        <v>782</v>
      </c>
      <c r="P46" s="91">
        <v>918</v>
      </c>
      <c r="Q46" s="91">
        <v>828</v>
      </c>
      <c r="R46" s="91">
        <v>593</v>
      </c>
      <c r="S46" s="91">
        <v>449</v>
      </c>
      <c r="T46" s="91">
        <v>334</v>
      </c>
      <c r="U46" s="91">
        <v>181</v>
      </c>
      <c r="V46" s="91">
        <v>58</v>
      </c>
      <c r="W46" s="91">
        <v>12</v>
      </c>
      <c r="X46" s="93">
        <v>0</v>
      </c>
      <c r="Z46" s="43"/>
    </row>
    <row r="47" spans="2:26" ht="15" customHeight="1">
      <c r="B47" s="86"/>
      <c r="C47" s="89" t="s">
        <v>648</v>
      </c>
      <c r="D47" s="90">
        <f t="shared" si="7"/>
        <v>8164</v>
      </c>
      <c r="E47" s="91">
        <v>433</v>
      </c>
      <c r="F47" s="91">
        <v>543</v>
      </c>
      <c r="G47" s="91">
        <v>551</v>
      </c>
      <c r="H47" s="91">
        <v>471</v>
      </c>
      <c r="I47" s="91">
        <v>323</v>
      </c>
      <c r="J47" s="91">
        <v>456</v>
      </c>
      <c r="K47" s="91">
        <v>520</v>
      </c>
      <c r="L47" s="91">
        <v>632</v>
      </c>
      <c r="M47" s="91">
        <v>458</v>
      </c>
      <c r="N47" s="91">
        <v>544</v>
      </c>
      <c r="O47" s="91">
        <v>619</v>
      </c>
      <c r="P47" s="91">
        <v>680</v>
      </c>
      <c r="Q47" s="91">
        <v>527</v>
      </c>
      <c r="R47" s="91">
        <v>434</v>
      </c>
      <c r="S47" s="91">
        <v>423</v>
      </c>
      <c r="T47" s="91">
        <v>293</v>
      </c>
      <c r="U47" s="91">
        <v>174</v>
      </c>
      <c r="V47" s="91">
        <v>64</v>
      </c>
      <c r="W47" s="91">
        <v>19</v>
      </c>
      <c r="X47" s="93">
        <v>0</v>
      </c>
      <c r="Z47" s="43"/>
    </row>
    <row r="48" spans="2:26" ht="15" customHeight="1">
      <c r="B48" s="86"/>
      <c r="C48" s="89" t="s">
        <v>649</v>
      </c>
      <c r="D48" s="90">
        <f t="shared" si="7"/>
        <v>19156</v>
      </c>
      <c r="E48" s="91">
        <v>1101</v>
      </c>
      <c r="F48" s="91">
        <v>1335</v>
      </c>
      <c r="G48" s="91">
        <v>1359</v>
      </c>
      <c r="H48" s="91">
        <v>1107</v>
      </c>
      <c r="I48" s="91">
        <v>851</v>
      </c>
      <c r="J48" s="91">
        <v>1164</v>
      </c>
      <c r="K48" s="91">
        <v>1394</v>
      </c>
      <c r="L48" s="91">
        <v>1642</v>
      </c>
      <c r="M48" s="91">
        <v>1039</v>
      </c>
      <c r="N48" s="91">
        <v>1269</v>
      </c>
      <c r="O48" s="91">
        <v>1501</v>
      </c>
      <c r="P48" s="91">
        <v>1489</v>
      </c>
      <c r="Q48" s="91">
        <v>1226</v>
      </c>
      <c r="R48" s="91">
        <v>901</v>
      </c>
      <c r="S48" s="91">
        <v>754</v>
      </c>
      <c r="T48" s="91">
        <v>584</v>
      </c>
      <c r="U48" s="91">
        <v>304</v>
      </c>
      <c r="V48" s="91">
        <v>113</v>
      </c>
      <c r="W48" s="91">
        <v>23</v>
      </c>
      <c r="X48" s="93">
        <v>0</v>
      </c>
      <c r="Z48" s="43"/>
    </row>
    <row r="49" spans="2:26" ht="15" customHeight="1">
      <c r="B49" s="86"/>
      <c r="C49" s="89" t="s">
        <v>651</v>
      </c>
      <c r="D49" s="90">
        <f t="shared" si="7"/>
        <v>13375</v>
      </c>
      <c r="E49" s="91">
        <v>829</v>
      </c>
      <c r="F49" s="91">
        <v>935</v>
      </c>
      <c r="G49" s="91">
        <v>981</v>
      </c>
      <c r="H49" s="91">
        <v>844</v>
      </c>
      <c r="I49" s="91">
        <v>523</v>
      </c>
      <c r="J49" s="91">
        <v>761</v>
      </c>
      <c r="K49" s="91">
        <v>1018</v>
      </c>
      <c r="L49" s="91">
        <v>1100</v>
      </c>
      <c r="M49" s="91">
        <v>684</v>
      </c>
      <c r="N49" s="91">
        <v>780</v>
      </c>
      <c r="O49" s="91">
        <v>939</v>
      </c>
      <c r="P49" s="91">
        <v>1018</v>
      </c>
      <c r="Q49" s="91">
        <v>848</v>
      </c>
      <c r="R49" s="91">
        <v>677</v>
      </c>
      <c r="S49" s="91">
        <v>610</v>
      </c>
      <c r="T49" s="91">
        <v>447</v>
      </c>
      <c r="U49" s="91">
        <v>248</v>
      </c>
      <c r="V49" s="91">
        <v>102</v>
      </c>
      <c r="W49" s="91">
        <v>31</v>
      </c>
      <c r="X49" s="93">
        <v>0</v>
      </c>
      <c r="Z49" s="43"/>
    </row>
    <row r="50" spans="2:26" ht="15" customHeight="1">
      <c r="B50" s="86"/>
      <c r="C50" s="89" t="s">
        <v>653</v>
      </c>
      <c r="D50" s="90">
        <f t="shared" si="7"/>
        <v>10425</v>
      </c>
      <c r="E50" s="91">
        <v>667</v>
      </c>
      <c r="F50" s="91">
        <v>735</v>
      </c>
      <c r="G50" s="91">
        <v>680</v>
      </c>
      <c r="H50" s="91">
        <v>648</v>
      </c>
      <c r="I50" s="91">
        <v>421</v>
      </c>
      <c r="J50" s="91">
        <v>677</v>
      </c>
      <c r="K50" s="91">
        <v>759</v>
      </c>
      <c r="L50" s="91">
        <v>831</v>
      </c>
      <c r="M50" s="91">
        <v>477</v>
      </c>
      <c r="N50" s="91">
        <v>597</v>
      </c>
      <c r="O50" s="91">
        <v>762</v>
      </c>
      <c r="P50" s="91">
        <v>838</v>
      </c>
      <c r="Q50" s="91">
        <v>730</v>
      </c>
      <c r="R50" s="91">
        <v>560</v>
      </c>
      <c r="S50" s="91">
        <v>435</v>
      </c>
      <c r="T50" s="91">
        <v>318</v>
      </c>
      <c r="U50" s="91">
        <v>172</v>
      </c>
      <c r="V50" s="91">
        <v>92</v>
      </c>
      <c r="W50" s="91">
        <v>26</v>
      </c>
      <c r="X50" s="93">
        <v>0</v>
      </c>
      <c r="Z50" s="43"/>
    </row>
    <row r="51" spans="2:26" ht="15" customHeight="1">
      <c r="B51" s="86"/>
      <c r="C51" s="89" t="s">
        <v>655</v>
      </c>
      <c r="D51" s="90">
        <f t="shared" si="7"/>
        <v>8638</v>
      </c>
      <c r="E51" s="91">
        <v>557</v>
      </c>
      <c r="F51" s="91">
        <v>648</v>
      </c>
      <c r="G51" s="91">
        <v>559</v>
      </c>
      <c r="H51" s="91">
        <v>441</v>
      </c>
      <c r="I51" s="91">
        <v>391</v>
      </c>
      <c r="J51" s="91">
        <v>523</v>
      </c>
      <c r="K51" s="91">
        <v>699</v>
      </c>
      <c r="L51" s="91">
        <v>658</v>
      </c>
      <c r="M51" s="91">
        <v>388</v>
      </c>
      <c r="N51" s="91">
        <v>584</v>
      </c>
      <c r="O51" s="91">
        <v>665</v>
      </c>
      <c r="P51" s="91">
        <v>683</v>
      </c>
      <c r="Q51" s="91">
        <v>516</v>
      </c>
      <c r="R51" s="91">
        <v>431</v>
      </c>
      <c r="S51" s="91">
        <v>389</v>
      </c>
      <c r="T51" s="91">
        <v>279</v>
      </c>
      <c r="U51" s="91">
        <v>158</v>
      </c>
      <c r="V51" s="91">
        <v>52</v>
      </c>
      <c r="W51" s="91">
        <v>17</v>
      </c>
      <c r="X51" s="93">
        <v>0</v>
      </c>
      <c r="Z51" s="43"/>
    </row>
    <row r="52" spans="2:26" ht="15" customHeight="1">
      <c r="B52" s="86"/>
      <c r="C52" s="89" t="s">
        <v>657</v>
      </c>
      <c r="D52" s="90">
        <f t="shared" si="7"/>
        <v>8463</v>
      </c>
      <c r="E52" s="91">
        <v>498</v>
      </c>
      <c r="F52" s="91">
        <v>588</v>
      </c>
      <c r="G52" s="91">
        <v>532</v>
      </c>
      <c r="H52" s="91">
        <v>478</v>
      </c>
      <c r="I52" s="91">
        <v>378</v>
      </c>
      <c r="J52" s="91">
        <v>556</v>
      </c>
      <c r="K52" s="91">
        <v>627</v>
      </c>
      <c r="L52" s="91">
        <v>701</v>
      </c>
      <c r="M52" s="91">
        <v>403</v>
      </c>
      <c r="N52" s="91">
        <v>534</v>
      </c>
      <c r="O52" s="91">
        <v>640</v>
      </c>
      <c r="P52" s="91">
        <v>675</v>
      </c>
      <c r="Q52" s="91">
        <v>539</v>
      </c>
      <c r="R52" s="91">
        <v>401</v>
      </c>
      <c r="S52" s="91">
        <v>383</v>
      </c>
      <c r="T52" s="91">
        <v>291</v>
      </c>
      <c r="U52" s="91">
        <v>150</v>
      </c>
      <c r="V52" s="91">
        <v>71</v>
      </c>
      <c r="W52" s="91">
        <v>18</v>
      </c>
      <c r="X52" s="93">
        <v>0</v>
      </c>
      <c r="Z52" s="43"/>
    </row>
    <row r="53" spans="2:26" ht="15" customHeight="1">
      <c r="B53" s="86"/>
      <c r="C53" s="89" t="s">
        <v>659</v>
      </c>
      <c r="D53" s="90">
        <f t="shared" si="7"/>
        <v>6651</v>
      </c>
      <c r="E53" s="91">
        <v>428</v>
      </c>
      <c r="F53" s="91">
        <v>451</v>
      </c>
      <c r="G53" s="91">
        <v>399</v>
      </c>
      <c r="H53" s="91">
        <v>277</v>
      </c>
      <c r="I53" s="91">
        <v>240</v>
      </c>
      <c r="J53" s="91">
        <v>417</v>
      </c>
      <c r="K53" s="91">
        <v>496</v>
      </c>
      <c r="L53" s="91">
        <v>501</v>
      </c>
      <c r="M53" s="91">
        <v>327</v>
      </c>
      <c r="N53" s="91">
        <v>400</v>
      </c>
      <c r="O53" s="91">
        <v>492</v>
      </c>
      <c r="P53" s="91">
        <v>591</v>
      </c>
      <c r="Q53" s="91">
        <v>456</v>
      </c>
      <c r="R53" s="91">
        <v>362</v>
      </c>
      <c r="S53" s="91">
        <v>346</v>
      </c>
      <c r="T53" s="91">
        <v>257</v>
      </c>
      <c r="U53" s="91">
        <v>138</v>
      </c>
      <c r="V53" s="91">
        <v>61</v>
      </c>
      <c r="W53" s="91">
        <v>12</v>
      </c>
      <c r="X53" s="93">
        <v>0</v>
      </c>
      <c r="Z53" s="43"/>
    </row>
    <row r="54" spans="2:26" ht="15" customHeight="1">
      <c r="B54" s="86"/>
      <c r="C54" s="89" t="s">
        <v>661</v>
      </c>
      <c r="D54" s="90">
        <f t="shared" si="7"/>
        <v>13063</v>
      </c>
      <c r="E54" s="91">
        <v>711</v>
      </c>
      <c r="F54" s="91">
        <v>868</v>
      </c>
      <c r="G54" s="91">
        <v>987</v>
      </c>
      <c r="H54" s="91">
        <v>775</v>
      </c>
      <c r="I54" s="91">
        <v>445</v>
      </c>
      <c r="J54" s="91">
        <v>623</v>
      </c>
      <c r="K54" s="91">
        <v>783</v>
      </c>
      <c r="L54" s="91">
        <v>1030</v>
      </c>
      <c r="M54" s="91">
        <v>693</v>
      </c>
      <c r="N54" s="91">
        <v>827</v>
      </c>
      <c r="O54" s="91">
        <v>971</v>
      </c>
      <c r="P54" s="91">
        <v>1036</v>
      </c>
      <c r="Q54" s="91">
        <v>957</v>
      </c>
      <c r="R54" s="91">
        <v>749</v>
      </c>
      <c r="S54" s="91">
        <v>687</v>
      </c>
      <c r="T54" s="91">
        <v>492</v>
      </c>
      <c r="U54" s="91">
        <v>278</v>
      </c>
      <c r="V54" s="91">
        <v>111</v>
      </c>
      <c r="W54" s="91">
        <v>40</v>
      </c>
      <c r="X54" s="93">
        <v>0</v>
      </c>
      <c r="Z54" s="43"/>
    </row>
    <row r="55" spans="2:26" ht="15" customHeight="1">
      <c r="B55" s="86"/>
      <c r="C55" s="89" t="s">
        <v>663</v>
      </c>
      <c r="D55" s="90">
        <f t="shared" si="7"/>
        <v>20209</v>
      </c>
      <c r="E55" s="91">
        <v>1195</v>
      </c>
      <c r="F55" s="91">
        <v>1290</v>
      </c>
      <c r="G55" s="91">
        <v>1418</v>
      </c>
      <c r="H55" s="91">
        <v>1173</v>
      </c>
      <c r="I55" s="91">
        <v>852</v>
      </c>
      <c r="J55" s="91">
        <v>1205</v>
      </c>
      <c r="K55" s="91">
        <v>1439</v>
      </c>
      <c r="L55" s="91">
        <v>1638</v>
      </c>
      <c r="M55" s="91">
        <v>1073</v>
      </c>
      <c r="N55" s="91">
        <v>1266</v>
      </c>
      <c r="O55" s="91">
        <v>1498</v>
      </c>
      <c r="P55" s="91">
        <v>1657</v>
      </c>
      <c r="Q55" s="91">
        <v>1395</v>
      </c>
      <c r="R55" s="91">
        <v>1022</v>
      </c>
      <c r="S55" s="91">
        <v>881</v>
      </c>
      <c r="T55" s="91">
        <v>656</v>
      </c>
      <c r="U55" s="91">
        <v>343</v>
      </c>
      <c r="V55" s="91">
        <v>170</v>
      </c>
      <c r="W55" s="91">
        <v>38</v>
      </c>
      <c r="X55" s="93">
        <v>0</v>
      </c>
      <c r="Z55" s="43"/>
    </row>
    <row r="56" spans="2:26" ht="15" customHeight="1">
      <c r="B56" s="86"/>
      <c r="C56" s="89" t="s">
        <v>665</v>
      </c>
      <c r="D56" s="90">
        <f t="shared" si="7"/>
        <v>8224</v>
      </c>
      <c r="E56" s="91">
        <v>480</v>
      </c>
      <c r="F56" s="91">
        <v>557</v>
      </c>
      <c r="G56" s="91">
        <v>534</v>
      </c>
      <c r="H56" s="91">
        <v>429</v>
      </c>
      <c r="I56" s="91">
        <v>335</v>
      </c>
      <c r="J56" s="91">
        <v>462</v>
      </c>
      <c r="K56" s="91">
        <v>578</v>
      </c>
      <c r="L56" s="91">
        <v>673</v>
      </c>
      <c r="M56" s="91">
        <v>446</v>
      </c>
      <c r="N56" s="91">
        <v>497</v>
      </c>
      <c r="O56" s="91">
        <v>610</v>
      </c>
      <c r="P56" s="91">
        <v>686</v>
      </c>
      <c r="Q56" s="91">
        <v>542</v>
      </c>
      <c r="R56" s="91">
        <v>446</v>
      </c>
      <c r="S56" s="91">
        <v>408</v>
      </c>
      <c r="T56" s="91">
        <v>299</v>
      </c>
      <c r="U56" s="91">
        <v>165</v>
      </c>
      <c r="V56" s="91">
        <v>58</v>
      </c>
      <c r="W56" s="91">
        <v>19</v>
      </c>
      <c r="X56" s="93">
        <v>0</v>
      </c>
      <c r="Z56" s="43"/>
    </row>
    <row r="57" spans="2:26" ht="15" customHeight="1">
      <c r="B57" s="86"/>
      <c r="C57" s="89" t="s">
        <v>667</v>
      </c>
      <c r="D57" s="90">
        <f t="shared" si="7"/>
        <v>6151</v>
      </c>
      <c r="E57" s="91">
        <v>368</v>
      </c>
      <c r="F57" s="91">
        <v>368</v>
      </c>
      <c r="G57" s="91">
        <v>424</v>
      </c>
      <c r="H57" s="91">
        <v>337</v>
      </c>
      <c r="I57" s="91">
        <v>276</v>
      </c>
      <c r="J57" s="91">
        <v>330</v>
      </c>
      <c r="K57" s="91">
        <v>452</v>
      </c>
      <c r="L57" s="91">
        <v>474</v>
      </c>
      <c r="M57" s="91">
        <v>313</v>
      </c>
      <c r="N57" s="91">
        <v>398</v>
      </c>
      <c r="O57" s="91">
        <v>479</v>
      </c>
      <c r="P57" s="91">
        <v>527</v>
      </c>
      <c r="Q57" s="91">
        <v>419</v>
      </c>
      <c r="R57" s="91">
        <v>329</v>
      </c>
      <c r="S57" s="91">
        <v>281</v>
      </c>
      <c r="T57" s="91">
        <v>237</v>
      </c>
      <c r="U57" s="91">
        <v>90</v>
      </c>
      <c r="V57" s="91">
        <v>39</v>
      </c>
      <c r="W57" s="91">
        <v>10</v>
      </c>
      <c r="X57" s="93">
        <v>0</v>
      </c>
      <c r="Z57" s="43"/>
    </row>
    <row r="58" spans="2:26" ht="15" customHeight="1">
      <c r="B58" s="94"/>
      <c r="C58" s="95" t="s">
        <v>669</v>
      </c>
      <c r="D58" s="96">
        <f t="shared" si="7"/>
        <v>7973</v>
      </c>
      <c r="E58" s="97">
        <v>474</v>
      </c>
      <c r="F58" s="97">
        <v>563</v>
      </c>
      <c r="G58" s="97">
        <v>528</v>
      </c>
      <c r="H58" s="97">
        <v>405</v>
      </c>
      <c r="I58" s="97">
        <v>275</v>
      </c>
      <c r="J58" s="97">
        <v>464</v>
      </c>
      <c r="K58" s="97">
        <v>587</v>
      </c>
      <c r="L58" s="97">
        <v>690</v>
      </c>
      <c r="M58" s="97">
        <v>426</v>
      </c>
      <c r="N58" s="97">
        <v>445</v>
      </c>
      <c r="O58" s="97">
        <v>565</v>
      </c>
      <c r="P58" s="97">
        <v>658</v>
      </c>
      <c r="Q58" s="97">
        <v>598</v>
      </c>
      <c r="R58" s="97">
        <v>454</v>
      </c>
      <c r="S58" s="97">
        <v>368</v>
      </c>
      <c r="T58" s="97">
        <v>244</v>
      </c>
      <c r="U58" s="97">
        <v>141</v>
      </c>
      <c r="V58" s="97">
        <v>67</v>
      </c>
      <c r="W58" s="97">
        <v>21</v>
      </c>
      <c r="X58" s="98">
        <v>0</v>
      </c>
      <c r="Z58" s="43"/>
    </row>
    <row r="59" spans="2:23" ht="15" customHeight="1">
      <c r="B59" s="57" t="s">
        <v>706</v>
      </c>
      <c r="F59" s="60"/>
      <c r="G59" s="60"/>
      <c r="H59" s="60"/>
      <c r="I59" s="60"/>
      <c r="J59" s="60"/>
      <c r="K59" s="60"/>
      <c r="L59" s="60"/>
      <c r="M59" s="60"/>
      <c r="N59" s="60"/>
      <c r="O59" s="60"/>
      <c r="P59" s="60"/>
      <c r="Q59" s="60"/>
      <c r="R59" s="60"/>
      <c r="S59" s="60"/>
      <c r="T59" s="60"/>
      <c r="U59" s="60"/>
      <c r="V59" s="60"/>
      <c r="W59" s="60"/>
    </row>
    <row r="60" spans="6:23" ht="12">
      <c r="F60" s="60"/>
      <c r="G60" s="60"/>
      <c r="H60" s="60"/>
      <c r="I60" s="60"/>
      <c r="J60" s="60"/>
      <c r="K60" s="60"/>
      <c r="L60" s="60"/>
      <c r="M60" s="60"/>
      <c r="N60" s="60"/>
      <c r="O60" s="60"/>
      <c r="P60" s="60"/>
      <c r="Q60" s="60"/>
      <c r="R60" s="60"/>
      <c r="S60" s="60"/>
      <c r="T60" s="60"/>
      <c r="U60" s="60"/>
      <c r="V60" s="60"/>
      <c r="W60" s="60"/>
    </row>
    <row r="61" spans="6:23" ht="12">
      <c r="F61" s="60"/>
      <c r="G61" s="60"/>
      <c r="H61" s="60"/>
      <c r="I61" s="60"/>
      <c r="J61" s="60"/>
      <c r="K61" s="60"/>
      <c r="L61" s="60"/>
      <c r="M61" s="60"/>
      <c r="N61" s="60"/>
      <c r="O61" s="60"/>
      <c r="P61" s="60"/>
      <c r="Q61" s="60"/>
      <c r="R61" s="60"/>
      <c r="S61" s="60"/>
      <c r="T61" s="60"/>
      <c r="U61" s="60"/>
      <c r="V61" s="60"/>
      <c r="W61" s="60"/>
    </row>
    <row r="62" spans="6:23" ht="12">
      <c r="F62" s="60"/>
      <c r="G62" s="60"/>
      <c r="H62" s="60"/>
      <c r="I62" s="60"/>
      <c r="J62" s="60"/>
      <c r="K62" s="60"/>
      <c r="L62" s="60"/>
      <c r="M62" s="60"/>
      <c r="N62" s="60"/>
      <c r="O62" s="60"/>
      <c r="P62" s="60"/>
      <c r="Q62" s="60"/>
      <c r="R62" s="60"/>
      <c r="S62" s="60"/>
      <c r="T62" s="60"/>
      <c r="U62" s="60"/>
      <c r="V62" s="60"/>
      <c r="W62" s="60"/>
    </row>
    <row r="63" spans="6:23" ht="12">
      <c r="F63" s="60"/>
      <c r="G63" s="60"/>
      <c r="H63" s="60"/>
      <c r="I63" s="60"/>
      <c r="J63" s="60"/>
      <c r="K63" s="60"/>
      <c r="L63" s="60"/>
      <c r="M63" s="60"/>
      <c r="N63" s="60"/>
      <c r="O63" s="60"/>
      <c r="P63" s="60"/>
      <c r="Q63" s="60"/>
      <c r="R63" s="60"/>
      <c r="S63" s="60"/>
      <c r="T63" s="60"/>
      <c r="U63" s="60"/>
      <c r="V63" s="60"/>
      <c r="W63" s="60"/>
    </row>
    <row r="64" spans="6:23" ht="12">
      <c r="F64" s="60"/>
      <c r="G64" s="60"/>
      <c r="H64" s="60"/>
      <c r="I64" s="60"/>
      <c r="J64" s="60"/>
      <c r="K64" s="60"/>
      <c r="L64" s="60"/>
      <c r="M64" s="60"/>
      <c r="N64" s="60"/>
      <c r="O64" s="60"/>
      <c r="P64" s="60"/>
      <c r="Q64" s="60"/>
      <c r="R64" s="60"/>
      <c r="S64" s="60"/>
      <c r="T64" s="60"/>
      <c r="U64" s="60"/>
      <c r="V64" s="60"/>
      <c r="W64" s="60"/>
    </row>
    <row r="65" spans="6:23" ht="12">
      <c r="F65" s="60"/>
      <c r="G65" s="60"/>
      <c r="H65" s="60"/>
      <c r="I65" s="60"/>
      <c r="J65" s="60"/>
      <c r="K65" s="60"/>
      <c r="L65" s="60"/>
      <c r="M65" s="60"/>
      <c r="N65" s="60"/>
      <c r="O65" s="60"/>
      <c r="P65" s="60"/>
      <c r="Q65" s="60"/>
      <c r="R65" s="60"/>
      <c r="S65" s="60"/>
      <c r="T65" s="60"/>
      <c r="U65" s="60"/>
      <c r="V65" s="60"/>
      <c r="W65" s="60"/>
    </row>
    <row r="66" spans="6:23" ht="12">
      <c r="F66" s="60"/>
      <c r="G66" s="60"/>
      <c r="H66" s="60"/>
      <c r="I66" s="60"/>
      <c r="J66" s="60"/>
      <c r="K66" s="60"/>
      <c r="L66" s="60"/>
      <c r="M66" s="60"/>
      <c r="N66" s="60"/>
      <c r="O66" s="60"/>
      <c r="P66" s="60"/>
      <c r="Q66" s="60"/>
      <c r="R66" s="60"/>
      <c r="S66" s="60"/>
      <c r="T66" s="60"/>
      <c r="U66" s="60"/>
      <c r="V66" s="60"/>
      <c r="W66" s="60"/>
    </row>
  </sheetData>
  <mergeCells count="8">
    <mergeCell ref="B4:C4"/>
    <mergeCell ref="B5:C5"/>
    <mergeCell ref="B7:C7"/>
    <mergeCell ref="B8:C8"/>
    <mergeCell ref="B10:C10"/>
    <mergeCell ref="B11:C11"/>
    <mergeCell ref="B12:C12"/>
    <mergeCell ref="B13:C13"/>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00390625" defaultRowHeight="13.5"/>
  <cols>
    <col min="1" max="1" width="2.625" style="17" customWidth="1"/>
    <col min="2" max="2" width="12.875" style="17" customWidth="1"/>
    <col min="3" max="9" width="10.625" style="17" customWidth="1"/>
    <col min="10" max="16384" width="9.00390625" style="17" customWidth="1"/>
  </cols>
  <sheetData>
    <row r="1" ht="14.25">
      <c r="B1" s="339" t="s">
        <v>339</v>
      </c>
    </row>
    <row r="2" spans="1:9" ht="12.75" thickBot="1">
      <c r="A2" s="340"/>
      <c r="B2" s="340"/>
      <c r="C2" s="340"/>
      <c r="D2" s="340"/>
      <c r="E2" s="340"/>
      <c r="F2" s="340"/>
      <c r="G2" s="340"/>
      <c r="H2" s="340"/>
      <c r="I2" s="1073" t="s">
        <v>326</v>
      </c>
    </row>
    <row r="3" spans="1:9" ht="13.5" customHeight="1" thickTop="1">
      <c r="A3" s="1574" t="s">
        <v>327</v>
      </c>
      <c r="B3" s="1575"/>
      <c r="C3" s="1317" t="s">
        <v>328</v>
      </c>
      <c r="D3" s="1580"/>
      <c r="E3" s="1580"/>
      <c r="F3" s="1580"/>
      <c r="G3" s="1580"/>
      <c r="H3" s="1571" t="s">
        <v>329</v>
      </c>
      <c r="I3" s="1571" t="s">
        <v>330</v>
      </c>
    </row>
    <row r="4" spans="1:9" ht="27.75" customHeight="1">
      <c r="A4" s="1576"/>
      <c r="B4" s="1577"/>
      <c r="C4" s="1074" t="s">
        <v>699</v>
      </c>
      <c r="D4" s="1075" t="s">
        <v>331</v>
      </c>
      <c r="E4" s="1074" t="s">
        <v>332</v>
      </c>
      <c r="F4" s="1075" t="s">
        <v>333</v>
      </c>
      <c r="G4" s="1074" t="s">
        <v>334</v>
      </c>
      <c r="H4" s="1572"/>
      <c r="I4" s="1572"/>
    </row>
    <row r="5" spans="1:9" ht="12.75" customHeight="1">
      <c r="A5" s="1578" t="s">
        <v>335</v>
      </c>
      <c r="B5" s="1579"/>
      <c r="C5" s="1076">
        <v>65</v>
      </c>
      <c r="D5" s="1077">
        <v>4</v>
      </c>
      <c r="E5" s="1076">
        <v>24</v>
      </c>
      <c r="F5" s="1077">
        <v>28</v>
      </c>
      <c r="G5" s="1076">
        <v>9</v>
      </c>
      <c r="H5" s="1077">
        <v>781</v>
      </c>
      <c r="I5" s="1076">
        <v>344</v>
      </c>
    </row>
    <row r="6" spans="1:9" ht="12">
      <c r="A6" s="1243">
        <v>60</v>
      </c>
      <c r="B6" s="1245"/>
      <c r="C6" s="1078">
        <f aca="true" t="shared" si="0" ref="C6:I6">SUM(C8:C9)</f>
        <v>68</v>
      </c>
      <c r="D6" s="1078">
        <f t="shared" si="0"/>
        <v>4</v>
      </c>
      <c r="E6" s="1078">
        <f t="shared" si="0"/>
        <v>24</v>
      </c>
      <c r="F6" s="1078">
        <f t="shared" si="0"/>
        <v>29</v>
      </c>
      <c r="G6" s="1078">
        <f t="shared" si="0"/>
        <v>11</v>
      </c>
      <c r="H6" s="1078">
        <f t="shared" si="0"/>
        <v>773</v>
      </c>
      <c r="I6" s="1078">
        <f t="shared" si="0"/>
        <v>362</v>
      </c>
    </row>
    <row r="7" spans="1:9" ht="12">
      <c r="A7" s="26"/>
      <c r="B7" s="78"/>
      <c r="C7" s="1077"/>
      <c r="D7" s="1077"/>
      <c r="E7" s="1077"/>
      <c r="F7" s="1077"/>
      <c r="G7" s="1077"/>
      <c r="H7" s="1077"/>
      <c r="I7" s="1077"/>
    </row>
    <row r="8" spans="1:9" ht="12">
      <c r="A8" s="1388" t="s">
        <v>700</v>
      </c>
      <c r="B8" s="1573"/>
      <c r="C8" s="1078">
        <f aca="true" t="shared" si="1" ref="C8:I8">C12+C13+C14+C18+C24+C25+C26+C29+C38+C46+C41+C49+C57</f>
        <v>53</v>
      </c>
      <c r="D8" s="1078">
        <f t="shared" si="1"/>
        <v>4</v>
      </c>
      <c r="E8" s="1078">
        <f t="shared" si="1"/>
        <v>13</v>
      </c>
      <c r="F8" s="1078">
        <f t="shared" si="1"/>
        <v>27</v>
      </c>
      <c r="G8" s="1078">
        <f t="shared" si="1"/>
        <v>9</v>
      </c>
      <c r="H8" s="1078">
        <f t="shared" si="1"/>
        <v>608</v>
      </c>
      <c r="I8" s="1078">
        <f t="shared" si="1"/>
        <v>281</v>
      </c>
    </row>
    <row r="9" spans="1:9" ht="12">
      <c r="A9" s="1388" t="s">
        <v>756</v>
      </c>
      <c r="B9" s="1573"/>
      <c r="C9" s="1078">
        <f aca="true" t="shared" si="2" ref="C9:I9">C15+C16+C19+C20+C21+C22+C27+C30+C31+C32+C33+C34+C35+C36+C47+C39+C42+C43+C44+C50+C51+C52+C53+C54+C55+C58+C59+C60+C61+C62+C63</f>
        <v>15</v>
      </c>
      <c r="D9" s="1078">
        <f t="shared" si="2"/>
        <v>0</v>
      </c>
      <c r="E9" s="1078">
        <f t="shared" si="2"/>
        <v>11</v>
      </c>
      <c r="F9" s="1078">
        <f t="shared" si="2"/>
        <v>2</v>
      </c>
      <c r="G9" s="1078">
        <f t="shared" si="2"/>
        <v>2</v>
      </c>
      <c r="H9" s="1078">
        <f t="shared" si="2"/>
        <v>165</v>
      </c>
      <c r="I9" s="1078">
        <f t="shared" si="2"/>
        <v>81</v>
      </c>
    </row>
    <row r="10" spans="1:9" ht="12.75" customHeight="1">
      <c r="A10" s="40"/>
      <c r="B10" s="41"/>
      <c r="C10" s="1079"/>
      <c r="D10" s="1079"/>
      <c r="E10" s="1079"/>
      <c r="F10" s="1079"/>
      <c r="G10" s="1079"/>
      <c r="H10" s="1079"/>
      <c r="I10" s="1079"/>
    </row>
    <row r="11" spans="1:9" ht="12.75" customHeight="1">
      <c r="A11" s="1080" t="s">
        <v>1099</v>
      </c>
      <c r="B11" s="1081"/>
      <c r="C11" s="1082">
        <f aca="true" t="shared" si="3" ref="C11:I11">SUM(C12:C16)</f>
        <v>25</v>
      </c>
      <c r="D11" s="1082">
        <f t="shared" si="3"/>
        <v>2</v>
      </c>
      <c r="E11" s="1082">
        <f t="shared" si="3"/>
        <v>4</v>
      </c>
      <c r="F11" s="1082">
        <f t="shared" si="3"/>
        <v>15</v>
      </c>
      <c r="G11" s="1082">
        <f t="shared" si="3"/>
        <v>4</v>
      </c>
      <c r="H11" s="1082">
        <f t="shared" si="3"/>
        <v>247</v>
      </c>
      <c r="I11" s="1082">
        <f t="shared" si="3"/>
        <v>133</v>
      </c>
    </row>
    <row r="12" spans="1:9" ht="12.75" customHeight="1">
      <c r="A12" s="1061"/>
      <c r="B12" s="89" t="s">
        <v>635</v>
      </c>
      <c r="C12" s="1079">
        <v>16</v>
      </c>
      <c r="D12" s="1079">
        <v>2</v>
      </c>
      <c r="E12" s="1079">
        <v>2</v>
      </c>
      <c r="F12" s="1079">
        <v>10</v>
      </c>
      <c r="G12" s="1079">
        <v>2</v>
      </c>
      <c r="H12" s="1079">
        <v>187</v>
      </c>
      <c r="I12" s="1079">
        <v>103</v>
      </c>
    </row>
    <row r="13" spans="1:9" ht="12.75" customHeight="1">
      <c r="A13" s="1061"/>
      <c r="B13" s="89" t="s">
        <v>646</v>
      </c>
      <c r="C13" s="1079">
        <v>5</v>
      </c>
      <c r="D13" s="1079">
        <v>0</v>
      </c>
      <c r="E13" s="1079">
        <v>1</v>
      </c>
      <c r="F13" s="1079">
        <v>3</v>
      </c>
      <c r="G13" s="1079">
        <v>1</v>
      </c>
      <c r="H13" s="1079">
        <v>22</v>
      </c>
      <c r="I13" s="1079">
        <v>7</v>
      </c>
    </row>
    <row r="14" spans="1:9" ht="12.75" customHeight="1">
      <c r="A14" s="1061"/>
      <c r="B14" s="89" t="s">
        <v>652</v>
      </c>
      <c r="C14" s="1079">
        <v>4</v>
      </c>
      <c r="D14" s="1079">
        <v>0</v>
      </c>
      <c r="E14" s="1079">
        <v>1</v>
      </c>
      <c r="F14" s="1079">
        <v>2</v>
      </c>
      <c r="G14" s="1079">
        <v>1</v>
      </c>
      <c r="H14" s="1079">
        <v>28</v>
      </c>
      <c r="I14" s="1079">
        <v>16</v>
      </c>
    </row>
    <row r="15" spans="1:9" ht="12.75" customHeight="1">
      <c r="A15" s="1061"/>
      <c r="B15" s="89" t="s">
        <v>660</v>
      </c>
      <c r="C15" s="1079">
        <v>0</v>
      </c>
      <c r="D15" s="1079">
        <v>0</v>
      </c>
      <c r="E15" s="1079">
        <v>0</v>
      </c>
      <c r="F15" s="1079">
        <v>0</v>
      </c>
      <c r="G15" s="1079">
        <v>0</v>
      </c>
      <c r="H15" s="1079">
        <v>6</v>
      </c>
      <c r="I15" s="1079">
        <v>4</v>
      </c>
    </row>
    <row r="16" spans="1:9" ht="12.75" customHeight="1">
      <c r="A16" s="1061"/>
      <c r="B16" s="89" t="s">
        <v>662</v>
      </c>
      <c r="C16" s="1079">
        <v>0</v>
      </c>
      <c r="D16" s="1079">
        <v>0</v>
      </c>
      <c r="E16" s="1079">
        <v>0</v>
      </c>
      <c r="F16" s="1079">
        <v>0</v>
      </c>
      <c r="G16" s="1079">
        <v>0</v>
      </c>
      <c r="H16" s="1079">
        <v>4</v>
      </c>
      <c r="I16" s="1079">
        <v>3</v>
      </c>
    </row>
    <row r="17" spans="1:9" ht="12.75" customHeight="1">
      <c r="A17" s="1080" t="s">
        <v>1100</v>
      </c>
      <c r="B17" s="604"/>
      <c r="C17" s="1082">
        <f aca="true" t="shared" si="4" ref="C17:I17">SUM(C18:C22)</f>
        <v>8</v>
      </c>
      <c r="D17" s="1082">
        <f t="shared" si="4"/>
        <v>0</v>
      </c>
      <c r="E17" s="1082">
        <f t="shared" si="4"/>
        <v>4</v>
      </c>
      <c r="F17" s="1082">
        <f t="shared" si="4"/>
        <v>2</v>
      </c>
      <c r="G17" s="1082">
        <f t="shared" si="4"/>
        <v>2</v>
      </c>
      <c r="H17" s="1082">
        <f t="shared" si="4"/>
        <v>57</v>
      </c>
      <c r="I17" s="1082">
        <f t="shared" si="4"/>
        <v>29</v>
      </c>
    </row>
    <row r="18" spans="1:9" ht="12.75" customHeight="1">
      <c r="A18" s="1061"/>
      <c r="B18" s="89" t="s">
        <v>644</v>
      </c>
      <c r="C18" s="1079">
        <v>3</v>
      </c>
      <c r="D18" s="1079">
        <v>0</v>
      </c>
      <c r="E18" s="1079">
        <v>1</v>
      </c>
      <c r="F18" s="1079">
        <v>1</v>
      </c>
      <c r="G18" s="1079">
        <v>1</v>
      </c>
      <c r="H18" s="1079">
        <v>25</v>
      </c>
      <c r="I18" s="1079">
        <v>16</v>
      </c>
    </row>
    <row r="19" spans="1:9" ht="12.75" customHeight="1">
      <c r="A19" s="1061"/>
      <c r="B19" s="89" t="s">
        <v>664</v>
      </c>
      <c r="C19" s="1079">
        <v>2</v>
      </c>
      <c r="D19" s="1079">
        <v>0</v>
      </c>
      <c r="E19" s="1079">
        <v>1</v>
      </c>
      <c r="F19" s="1079">
        <v>0</v>
      </c>
      <c r="G19" s="1079">
        <v>1</v>
      </c>
      <c r="H19" s="1079">
        <v>15</v>
      </c>
      <c r="I19" s="1079">
        <v>6</v>
      </c>
    </row>
    <row r="20" spans="1:9" ht="12.75" customHeight="1">
      <c r="A20" s="1061"/>
      <c r="B20" s="89" t="s">
        <v>666</v>
      </c>
      <c r="C20" s="1079">
        <v>1</v>
      </c>
      <c r="D20" s="1079">
        <v>0</v>
      </c>
      <c r="E20" s="1079">
        <v>1</v>
      </c>
      <c r="F20" s="1079">
        <v>0</v>
      </c>
      <c r="G20" s="1079">
        <v>0</v>
      </c>
      <c r="H20" s="1079">
        <v>7</v>
      </c>
      <c r="I20" s="1079">
        <v>2</v>
      </c>
    </row>
    <row r="21" spans="1:9" ht="12.75" customHeight="1">
      <c r="A21" s="1061"/>
      <c r="B21" s="89" t="s">
        <v>668</v>
      </c>
      <c r="C21" s="1079">
        <v>1</v>
      </c>
      <c r="D21" s="1079">
        <v>0</v>
      </c>
      <c r="E21" s="1079">
        <v>1</v>
      </c>
      <c r="F21" s="1079">
        <v>0</v>
      </c>
      <c r="G21" s="1079">
        <v>0</v>
      </c>
      <c r="H21" s="1079">
        <v>7</v>
      </c>
      <c r="I21" s="1079">
        <v>2</v>
      </c>
    </row>
    <row r="22" spans="1:9" ht="12.75" customHeight="1">
      <c r="A22" s="1061"/>
      <c r="B22" s="89" t="s">
        <v>620</v>
      </c>
      <c r="C22" s="1079">
        <v>1</v>
      </c>
      <c r="D22" s="1079">
        <v>0</v>
      </c>
      <c r="E22" s="1079">
        <v>0</v>
      </c>
      <c r="F22" s="1079">
        <v>1</v>
      </c>
      <c r="G22" s="1079">
        <v>0</v>
      </c>
      <c r="H22" s="1079">
        <v>3</v>
      </c>
      <c r="I22" s="1079">
        <v>3</v>
      </c>
    </row>
    <row r="23" spans="1:9" ht="12.75" customHeight="1">
      <c r="A23" s="1080" t="s">
        <v>1106</v>
      </c>
      <c r="B23" s="604"/>
      <c r="C23" s="1082">
        <f aca="true" t="shared" si="5" ref="C23:I23">SUM(C24:C27)</f>
        <v>3</v>
      </c>
      <c r="D23" s="1082">
        <f t="shared" si="5"/>
        <v>0</v>
      </c>
      <c r="E23" s="1082">
        <f t="shared" si="5"/>
        <v>1</v>
      </c>
      <c r="F23" s="1082">
        <f t="shared" si="5"/>
        <v>0</v>
      </c>
      <c r="G23" s="1082">
        <f t="shared" si="5"/>
        <v>2</v>
      </c>
      <c r="H23" s="1082">
        <f t="shared" si="5"/>
        <v>51</v>
      </c>
      <c r="I23" s="1082">
        <f t="shared" si="5"/>
        <v>24</v>
      </c>
    </row>
    <row r="24" spans="1:9" ht="12.75" customHeight="1">
      <c r="A24" s="1061"/>
      <c r="B24" s="89" t="s">
        <v>647</v>
      </c>
      <c r="C24" s="1079">
        <v>0</v>
      </c>
      <c r="D24" s="1079">
        <v>0</v>
      </c>
      <c r="E24" s="1079">
        <v>0</v>
      </c>
      <c r="F24" s="1079">
        <v>0</v>
      </c>
      <c r="G24" s="1079">
        <v>0</v>
      </c>
      <c r="H24" s="1079">
        <v>17</v>
      </c>
      <c r="I24" s="1079">
        <v>9</v>
      </c>
    </row>
    <row r="25" spans="1:9" ht="12.75" customHeight="1">
      <c r="A25" s="1061"/>
      <c r="B25" s="89" t="s">
        <v>336</v>
      </c>
      <c r="C25" s="1079">
        <v>1</v>
      </c>
      <c r="D25" s="1079">
        <v>0</v>
      </c>
      <c r="E25" s="1079">
        <v>1</v>
      </c>
      <c r="F25" s="1079">
        <v>0</v>
      </c>
      <c r="G25" s="1079">
        <v>0</v>
      </c>
      <c r="H25" s="1079">
        <v>18</v>
      </c>
      <c r="I25" s="1079">
        <v>8</v>
      </c>
    </row>
    <row r="26" spans="1:9" ht="12.75" customHeight="1">
      <c r="A26" s="40"/>
      <c r="B26" s="89" t="s">
        <v>656</v>
      </c>
      <c r="C26" s="1079">
        <v>1</v>
      </c>
      <c r="D26" s="1079">
        <v>0</v>
      </c>
      <c r="E26" s="1079">
        <v>0</v>
      </c>
      <c r="F26" s="1079">
        <v>0</v>
      </c>
      <c r="G26" s="1079">
        <v>1</v>
      </c>
      <c r="H26" s="1079">
        <v>12</v>
      </c>
      <c r="I26" s="1079">
        <v>5</v>
      </c>
    </row>
    <row r="27" spans="1:9" ht="12.75" customHeight="1">
      <c r="A27" s="1061"/>
      <c r="B27" s="89" t="s">
        <v>621</v>
      </c>
      <c r="C27" s="1079">
        <v>1</v>
      </c>
      <c r="D27" s="1079">
        <v>0</v>
      </c>
      <c r="E27" s="1079">
        <v>0</v>
      </c>
      <c r="F27" s="1079">
        <v>0</v>
      </c>
      <c r="G27" s="1079">
        <v>1</v>
      </c>
      <c r="H27" s="1079">
        <v>4</v>
      </c>
      <c r="I27" s="1079">
        <v>2</v>
      </c>
    </row>
    <row r="28" spans="1:9" ht="12.75" customHeight="1">
      <c r="A28" s="1080" t="s">
        <v>1108</v>
      </c>
      <c r="B28" s="604"/>
      <c r="C28" s="1082">
        <f aca="true" t="shared" si="6" ref="C28:I28">SUM(C29:C36)</f>
        <v>7</v>
      </c>
      <c r="D28" s="1082">
        <f t="shared" si="6"/>
        <v>0</v>
      </c>
      <c r="E28" s="1082">
        <f t="shared" si="6"/>
        <v>4</v>
      </c>
      <c r="F28" s="1082">
        <f t="shared" si="6"/>
        <v>1</v>
      </c>
      <c r="G28" s="1082">
        <f t="shared" si="6"/>
        <v>2</v>
      </c>
      <c r="H28" s="1082">
        <f t="shared" si="6"/>
        <v>50</v>
      </c>
      <c r="I28" s="1082">
        <f t="shared" si="6"/>
        <v>20</v>
      </c>
    </row>
    <row r="29" spans="1:9" ht="12.75" customHeight="1">
      <c r="A29" s="1061"/>
      <c r="B29" s="89" t="s">
        <v>642</v>
      </c>
      <c r="C29" s="1079">
        <v>4</v>
      </c>
      <c r="D29" s="1079">
        <v>0</v>
      </c>
      <c r="E29" s="1079">
        <v>1</v>
      </c>
      <c r="F29" s="1079">
        <v>1</v>
      </c>
      <c r="G29" s="1079">
        <v>2</v>
      </c>
      <c r="H29" s="1079">
        <v>29</v>
      </c>
      <c r="I29" s="1079">
        <v>14</v>
      </c>
    </row>
    <row r="30" spans="1:9" ht="12.75" customHeight="1">
      <c r="A30" s="1061"/>
      <c r="B30" s="89" t="s">
        <v>624</v>
      </c>
      <c r="C30" s="1079">
        <v>1</v>
      </c>
      <c r="D30" s="1079">
        <v>0</v>
      </c>
      <c r="E30" s="1079">
        <v>1</v>
      </c>
      <c r="F30" s="1079">
        <v>0</v>
      </c>
      <c r="G30" s="1079">
        <v>0</v>
      </c>
      <c r="H30" s="1079">
        <v>0</v>
      </c>
      <c r="I30" s="1079">
        <v>1</v>
      </c>
    </row>
    <row r="31" spans="1:9" ht="12.75" customHeight="1">
      <c r="A31" s="1061"/>
      <c r="B31" s="89" t="s">
        <v>625</v>
      </c>
      <c r="C31" s="1079">
        <v>1</v>
      </c>
      <c r="D31" s="1079">
        <v>0</v>
      </c>
      <c r="E31" s="1079">
        <v>1</v>
      </c>
      <c r="F31" s="1079">
        <v>0</v>
      </c>
      <c r="G31" s="1079">
        <v>0</v>
      </c>
      <c r="H31" s="1079">
        <v>4</v>
      </c>
      <c r="I31" s="1079">
        <v>1</v>
      </c>
    </row>
    <row r="32" spans="1:9" ht="12.75" customHeight="1">
      <c r="A32" s="1061"/>
      <c r="B32" s="89" t="s">
        <v>627</v>
      </c>
      <c r="C32" s="1079">
        <v>0</v>
      </c>
      <c r="D32" s="1079">
        <v>0</v>
      </c>
      <c r="E32" s="1079">
        <v>0</v>
      </c>
      <c r="F32" s="1079">
        <v>0</v>
      </c>
      <c r="G32" s="1079">
        <v>0</v>
      </c>
      <c r="H32" s="1079">
        <v>5</v>
      </c>
      <c r="I32" s="1079">
        <v>0</v>
      </c>
    </row>
    <row r="33" spans="1:9" ht="12.75" customHeight="1">
      <c r="A33" s="1061"/>
      <c r="B33" s="89" t="s">
        <v>629</v>
      </c>
      <c r="C33" s="1079">
        <v>1</v>
      </c>
      <c r="D33" s="1079">
        <v>0</v>
      </c>
      <c r="E33" s="1079">
        <v>1</v>
      </c>
      <c r="F33" s="1079">
        <v>0</v>
      </c>
      <c r="G33" s="1079">
        <v>0</v>
      </c>
      <c r="H33" s="1079">
        <v>5</v>
      </c>
      <c r="I33" s="1079">
        <v>2</v>
      </c>
    </row>
    <row r="34" spans="1:9" ht="12.75" customHeight="1">
      <c r="A34" s="1061"/>
      <c r="B34" s="89" t="s">
        <v>631</v>
      </c>
      <c r="C34" s="1079">
        <v>0</v>
      </c>
      <c r="D34" s="1079">
        <v>0</v>
      </c>
      <c r="E34" s="1079">
        <v>0</v>
      </c>
      <c r="F34" s="1079">
        <v>0</v>
      </c>
      <c r="G34" s="1079">
        <v>0</v>
      </c>
      <c r="H34" s="1079">
        <v>2</v>
      </c>
      <c r="I34" s="1079">
        <v>1</v>
      </c>
    </row>
    <row r="35" spans="1:9" ht="12.75" customHeight="1">
      <c r="A35" s="40"/>
      <c r="B35" s="89" t="s">
        <v>633</v>
      </c>
      <c r="C35" s="1079">
        <v>0</v>
      </c>
      <c r="D35" s="1079">
        <v>0</v>
      </c>
      <c r="E35" s="1079">
        <v>0</v>
      </c>
      <c r="F35" s="1079">
        <v>0</v>
      </c>
      <c r="G35" s="1079">
        <v>0</v>
      </c>
      <c r="H35" s="1079">
        <v>1</v>
      </c>
      <c r="I35" s="1079">
        <v>0</v>
      </c>
    </row>
    <row r="36" spans="1:9" ht="12.75" customHeight="1">
      <c r="A36" s="1061"/>
      <c r="B36" s="89" t="s">
        <v>634</v>
      </c>
      <c r="C36" s="1079">
        <v>0</v>
      </c>
      <c r="D36" s="1079">
        <v>0</v>
      </c>
      <c r="E36" s="1079">
        <v>0</v>
      </c>
      <c r="F36" s="1079">
        <v>0</v>
      </c>
      <c r="G36" s="1079">
        <v>0</v>
      </c>
      <c r="H36" s="1079">
        <v>4</v>
      </c>
      <c r="I36" s="1079">
        <v>1</v>
      </c>
    </row>
    <row r="37" spans="1:9" ht="12.75" customHeight="1">
      <c r="A37" s="1080" t="s">
        <v>1109</v>
      </c>
      <c r="B37" s="604"/>
      <c r="C37" s="1082">
        <f aca="true" t="shared" si="7" ref="C37:I37">SUM(C38:C39)</f>
        <v>5</v>
      </c>
      <c r="D37" s="1082">
        <f t="shared" si="7"/>
        <v>1</v>
      </c>
      <c r="E37" s="1082">
        <f t="shared" si="7"/>
        <v>2</v>
      </c>
      <c r="F37" s="1082">
        <f t="shared" si="7"/>
        <v>2</v>
      </c>
      <c r="G37" s="1082">
        <f t="shared" si="7"/>
        <v>0</v>
      </c>
      <c r="H37" s="1082">
        <f t="shared" si="7"/>
        <v>67</v>
      </c>
      <c r="I37" s="1082">
        <f t="shared" si="7"/>
        <v>37</v>
      </c>
    </row>
    <row r="38" spans="1:9" ht="12.75" customHeight="1">
      <c r="A38" s="1061"/>
      <c r="B38" s="89" t="s">
        <v>636</v>
      </c>
      <c r="C38" s="1079">
        <v>4</v>
      </c>
      <c r="D38" s="1079">
        <v>1</v>
      </c>
      <c r="E38" s="1079">
        <v>1</v>
      </c>
      <c r="F38" s="1079">
        <v>2</v>
      </c>
      <c r="G38" s="1079">
        <v>0</v>
      </c>
      <c r="H38" s="1079">
        <v>56</v>
      </c>
      <c r="I38" s="1079">
        <v>31</v>
      </c>
    </row>
    <row r="39" spans="1:9" ht="12.75" customHeight="1">
      <c r="A39" s="1061"/>
      <c r="B39" s="89" t="s">
        <v>639</v>
      </c>
      <c r="C39" s="1079">
        <v>1</v>
      </c>
      <c r="D39" s="1079">
        <v>0</v>
      </c>
      <c r="E39" s="1079">
        <v>1</v>
      </c>
      <c r="F39" s="1079">
        <v>0</v>
      </c>
      <c r="G39" s="1079">
        <v>0</v>
      </c>
      <c r="H39" s="1079">
        <v>11</v>
      </c>
      <c r="I39" s="1079">
        <v>6</v>
      </c>
    </row>
    <row r="40" spans="1:9" ht="12.75" customHeight="1">
      <c r="A40" s="1080" t="s">
        <v>1111</v>
      </c>
      <c r="B40" s="604"/>
      <c r="C40" s="1082">
        <f aca="true" t="shared" si="8" ref="C40:I40">SUM(C41:C44)</f>
        <v>3</v>
      </c>
      <c r="D40" s="1082">
        <f t="shared" si="8"/>
        <v>0</v>
      </c>
      <c r="E40" s="1082">
        <f t="shared" si="8"/>
        <v>3</v>
      </c>
      <c r="F40" s="1082">
        <f t="shared" si="8"/>
        <v>0</v>
      </c>
      <c r="G40" s="1082">
        <f t="shared" si="8"/>
        <v>0</v>
      </c>
      <c r="H40" s="1082">
        <f t="shared" si="8"/>
        <v>41</v>
      </c>
      <c r="I40" s="1082">
        <f t="shared" si="8"/>
        <v>16</v>
      </c>
    </row>
    <row r="41" spans="1:9" ht="12.75" customHeight="1">
      <c r="A41" s="1061"/>
      <c r="B41" s="89" t="s">
        <v>650</v>
      </c>
      <c r="C41" s="1079">
        <v>1</v>
      </c>
      <c r="D41" s="1079">
        <v>0</v>
      </c>
      <c r="E41" s="1079">
        <v>1</v>
      </c>
      <c r="F41" s="1079">
        <v>0</v>
      </c>
      <c r="G41" s="1079">
        <v>0</v>
      </c>
      <c r="H41" s="1079">
        <v>22</v>
      </c>
      <c r="I41" s="1079">
        <v>9</v>
      </c>
    </row>
    <row r="42" spans="1:9" ht="12.75" customHeight="1">
      <c r="A42" s="40"/>
      <c r="B42" s="89" t="s">
        <v>641</v>
      </c>
      <c r="C42" s="1079">
        <v>1</v>
      </c>
      <c r="D42" s="1079">
        <v>0</v>
      </c>
      <c r="E42" s="1079">
        <v>1</v>
      </c>
      <c r="F42" s="1079">
        <v>0</v>
      </c>
      <c r="G42" s="1079">
        <v>0</v>
      </c>
      <c r="H42" s="1079">
        <v>8</v>
      </c>
      <c r="I42" s="1079">
        <v>3</v>
      </c>
    </row>
    <row r="43" spans="1:9" ht="12.75" customHeight="1">
      <c r="A43" s="1061"/>
      <c r="B43" s="89" t="s">
        <v>643</v>
      </c>
      <c r="C43" s="1079">
        <v>1</v>
      </c>
      <c r="D43" s="1079">
        <v>0</v>
      </c>
      <c r="E43" s="1079">
        <v>1</v>
      </c>
      <c r="F43" s="1079">
        <v>0</v>
      </c>
      <c r="G43" s="1079">
        <v>0</v>
      </c>
      <c r="H43" s="1079">
        <v>6</v>
      </c>
      <c r="I43" s="1079">
        <v>3</v>
      </c>
    </row>
    <row r="44" spans="1:9" ht="12.75" customHeight="1">
      <c r="A44" s="1061"/>
      <c r="B44" s="89" t="s">
        <v>645</v>
      </c>
      <c r="C44" s="1079">
        <v>0</v>
      </c>
      <c r="D44" s="1079">
        <v>0</v>
      </c>
      <c r="E44" s="1079">
        <v>0</v>
      </c>
      <c r="F44" s="1079">
        <v>0</v>
      </c>
      <c r="G44" s="1079">
        <v>0</v>
      </c>
      <c r="H44" s="1079">
        <v>5</v>
      </c>
      <c r="I44" s="1079">
        <v>1</v>
      </c>
    </row>
    <row r="45" spans="1:9" ht="12.75" customHeight="1">
      <c r="A45" s="1569" t="s">
        <v>1110</v>
      </c>
      <c r="B45" s="1570"/>
      <c r="C45" s="1082">
        <f aca="true" t="shared" si="9" ref="C45:I45">SUM(C46:C47)</f>
        <v>3</v>
      </c>
      <c r="D45" s="1082">
        <f t="shared" si="9"/>
        <v>0</v>
      </c>
      <c r="E45" s="1082">
        <f t="shared" si="9"/>
        <v>2</v>
      </c>
      <c r="F45" s="1082">
        <f t="shared" si="9"/>
        <v>0</v>
      </c>
      <c r="G45" s="1082">
        <f t="shared" si="9"/>
        <v>1</v>
      </c>
      <c r="H45" s="1082">
        <f t="shared" si="9"/>
        <v>48</v>
      </c>
      <c r="I45" s="1082">
        <f t="shared" si="9"/>
        <v>18</v>
      </c>
    </row>
    <row r="46" spans="1:9" ht="12.75" customHeight="1">
      <c r="A46" s="1061"/>
      <c r="B46" s="89" t="s">
        <v>658</v>
      </c>
      <c r="C46" s="1079">
        <v>2</v>
      </c>
      <c r="D46" s="1079">
        <v>0</v>
      </c>
      <c r="E46" s="1079">
        <v>1</v>
      </c>
      <c r="F46" s="1079">
        <v>0</v>
      </c>
      <c r="G46" s="1079">
        <v>1</v>
      </c>
      <c r="H46" s="1079">
        <v>34</v>
      </c>
      <c r="I46" s="1079">
        <v>10</v>
      </c>
    </row>
    <row r="47" spans="1:9" ht="12.75" customHeight="1">
      <c r="A47" s="1061"/>
      <c r="B47" s="89" t="s">
        <v>637</v>
      </c>
      <c r="C47" s="1079">
        <v>1</v>
      </c>
      <c r="D47" s="1079">
        <v>0</v>
      </c>
      <c r="E47" s="1079">
        <v>1</v>
      </c>
      <c r="F47" s="1079">
        <v>0</v>
      </c>
      <c r="G47" s="1079">
        <v>0</v>
      </c>
      <c r="H47" s="1079">
        <v>14</v>
      </c>
      <c r="I47" s="1079">
        <v>8</v>
      </c>
    </row>
    <row r="48" spans="1:9" ht="12.75" customHeight="1">
      <c r="A48" s="1080" t="s">
        <v>337</v>
      </c>
      <c r="B48" s="604"/>
      <c r="C48" s="1082">
        <f aca="true" t="shared" si="10" ref="C48:I48">SUM(C49:C55)</f>
        <v>8</v>
      </c>
      <c r="D48" s="1082">
        <f t="shared" si="10"/>
        <v>1</v>
      </c>
      <c r="E48" s="1082">
        <f t="shared" si="10"/>
        <v>2</v>
      </c>
      <c r="F48" s="1082">
        <f t="shared" si="10"/>
        <v>5</v>
      </c>
      <c r="G48" s="1082">
        <f t="shared" si="10"/>
        <v>0</v>
      </c>
      <c r="H48" s="1082">
        <f t="shared" si="10"/>
        <v>104</v>
      </c>
      <c r="I48" s="1082">
        <f t="shared" si="10"/>
        <v>34</v>
      </c>
    </row>
    <row r="49" spans="1:9" ht="12.75" customHeight="1">
      <c r="A49" s="1061"/>
      <c r="B49" s="89" t="s">
        <v>638</v>
      </c>
      <c r="C49" s="1079">
        <v>8</v>
      </c>
      <c r="D49" s="1079">
        <v>1</v>
      </c>
      <c r="E49" s="1079">
        <v>2</v>
      </c>
      <c r="F49" s="1079">
        <v>5</v>
      </c>
      <c r="G49" s="1079">
        <v>0</v>
      </c>
      <c r="H49" s="1079">
        <v>75</v>
      </c>
      <c r="I49" s="1079">
        <v>23</v>
      </c>
    </row>
    <row r="50" spans="1:9" ht="12.75" customHeight="1">
      <c r="A50" s="1061"/>
      <c r="B50" s="89" t="s">
        <v>651</v>
      </c>
      <c r="C50" s="1079">
        <v>0</v>
      </c>
      <c r="D50" s="1079">
        <v>0</v>
      </c>
      <c r="E50" s="1079">
        <v>0</v>
      </c>
      <c r="F50" s="1079">
        <v>0</v>
      </c>
      <c r="G50" s="1079">
        <v>0</v>
      </c>
      <c r="H50" s="1079">
        <v>5</v>
      </c>
      <c r="I50" s="1079">
        <v>3</v>
      </c>
    </row>
    <row r="51" spans="1:9" ht="12.75" customHeight="1">
      <c r="A51" s="1061"/>
      <c r="B51" s="89" t="s">
        <v>653</v>
      </c>
      <c r="C51" s="1079">
        <v>0</v>
      </c>
      <c r="D51" s="1079">
        <v>0</v>
      </c>
      <c r="E51" s="1079">
        <v>0</v>
      </c>
      <c r="F51" s="1079">
        <v>0</v>
      </c>
      <c r="G51" s="1079">
        <v>0</v>
      </c>
      <c r="H51" s="1079">
        <v>4</v>
      </c>
      <c r="I51" s="1079">
        <v>2</v>
      </c>
    </row>
    <row r="52" spans="1:9" ht="12.75" customHeight="1">
      <c r="A52" s="1061"/>
      <c r="B52" s="89" t="s">
        <v>655</v>
      </c>
      <c r="C52" s="1079">
        <v>0</v>
      </c>
      <c r="D52" s="1079">
        <v>0</v>
      </c>
      <c r="E52" s="1079">
        <v>0</v>
      </c>
      <c r="F52" s="1079">
        <v>0</v>
      </c>
      <c r="G52" s="1079">
        <v>0</v>
      </c>
      <c r="H52" s="1079">
        <v>4</v>
      </c>
      <c r="I52" s="1079">
        <v>1</v>
      </c>
    </row>
    <row r="53" spans="1:9" ht="12.75" customHeight="1">
      <c r="A53" s="1061"/>
      <c r="B53" s="89" t="s">
        <v>657</v>
      </c>
      <c r="C53" s="1079">
        <v>0</v>
      </c>
      <c r="D53" s="1079">
        <v>0</v>
      </c>
      <c r="E53" s="1079">
        <v>0</v>
      </c>
      <c r="F53" s="1079">
        <v>0</v>
      </c>
      <c r="G53" s="1079">
        <v>0</v>
      </c>
      <c r="H53" s="1079">
        <v>2</v>
      </c>
      <c r="I53" s="1079">
        <v>2</v>
      </c>
    </row>
    <row r="54" spans="1:9" ht="12.75" customHeight="1">
      <c r="A54" s="1061"/>
      <c r="B54" s="89" t="s">
        <v>659</v>
      </c>
      <c r="C54" s="1079">
        <v>0</v>
      </c>
      <c r="D54" s="1079">
        <v>0</v>
      </c>
      <c r="E54" s="1079">
        <v>0</v>
      </c>
      <c r="F54" s="1079">
        <v>0</v>
      </c>
      <c r="G54" s="1079">
        <v>0</v>
      </c>
      <c r="H54" s="1079">
        <v>6</v>
      </c>
      <c r="I54" s="1079">
        <v>1</v>
      </c>
    </row>
    <row r="55" spans="1:9" ht="12.75" customHeight="1">
      <c r="A55" s="1061"/>
      <c r="B55" s="89" t="s">
        <v>661</v>
      </c>
      <c r="C55" s="1079">
        <v>0</v>
      </c>
      <c r="D55" s="1079">
        <v>0</v>
      </c>
      <c r="E55" s="1079">
        <v>0</v>
      </c>
      <c r="F55" s="1079">
        <v>0</v>
      </c>
      <c r="G55" s="1079">
        <v>0</v>
      </c>
      <c r="H55" s="1079">
        <v>8</v>
      </c>
      <c r="I55" s="1079">
        <v>2</v>
      </c>
    </row>
    <row r="56" spans="1:9" ht="12.75" customHeight="1">
      <c r="A56" s="1080" t="s">
        <v>1113</v>
      </c>
      <c r="B56" s="855"/>
      <c r="C56" s="1082">
        <f aca="true" t="shared" si="11" ref="C56:I56">SUM(C57:C63)</f>
        <v>6</v>
      </c>
      <c r="D56" s="1082">
        <f t="shared" si="11"/>
        <v>0</v>
      </c>
      <c r="E56" s="1082">
        <f t="shared" si="11"/>
        <v>2</v>
      </c>
      <c r="F56" s="1082">
        <f t="shared" si="11"/>
        <v>4</v>
      </c>
      <c r="G56" s="1082">
        <f t="shared" si="11"/>
        <v>0</v>
      </c>
      <c r="H56" s="1082">
        <f t="shared" si="11"/>
        <v>108</v>
      </c>
      <c r="I56" s="1082">
        <f t="shared" si="11"/>
        <v>51</v>
      </c>
    </row>
    <row r="57" spans="1:9" ht="12.75" customHeight="1">
      <c r="A57" s="1061"/>
      <c r="B57" s="89" t="s">
        <v>640</v>
      </c>
      <c r="C57" s="1079">
        <v>4</v>
      </c>
      <c r="D57" s="1079">
        <v>0</v>
      </c>
      <c r="E57" s="1079">
        <v>1</v>
      </c>
      <c r="F57" s="1079">
        <v>3</v>
      </c>
      <c r="G57" s="1079">
        <v>0</v>
      </c>
      <c r="H57" s="1079">
        <v>83</v>
      </c>
      <c r="I57" s="1079">
        <v>30</v>
      </c>
    </row>
    <row r="58" spans="1:9" ht="12.75" customHeight="1">
      <c r="A58" s="1061"/>
      <c r="B58" s="89" t="s">
        <v>648</v>
      </c>
      <c r="C58" s="1079">
        <v>0</v>
      </c>
      <c r="D58" s="1079">
        <v>0</v>
      </c>
      <c r="E58" s="1079">
        <v>0</v>
      </c>
      <c r="F58" s="1079">
        <v>0</v>
      </c>
      <c r="G58" s="1079">
        <v>0</v>
      </c>
      <c r="H58" s="1079">
        <v>4</v>
      </c>
      <c r="I58" s="1079">
        <v>4</v>
      </c>
    </row>
    <row r="59" spans="1:9" ht="12.75" customHeight="1">
      <c r="A59" s="1061"/>
      <c r="B59" s="89" t="s">
        <v>649</v>
      </c>
      <c r="C59" s="1079">
        <v>0</v>
      </c>
      <c r="D59" s="1079">
        <v>0</v>
      </c>
      <c r="E59" s="1079">
        <v>0</v>
      </c>
      <c r="F59" s="1079">
        <v>0</v>
      </c>
      <c r="G59" s="1079">
        <v>0</v>
      </c>
      <c r="H59" s="1079">
        <v>5</v>
      </c>
      <c r="I59" s="1079">
        <v>5</v>
      </c>
    </row>
    <row r="60" spans="1:9" ht="12.75" customHeight="1">
      <c r="A60" s="1061"/>
      <c r="B60" s="89" t="s">
        <v>663</v>
      </c>
      <c r="C60" s="1079">
        <v>1</v>
      </c>
      <c r="D60" s="1079">
        <v>0</v>
      </c>
      <c r="E60" s="1079">
        <v>0</v>
      </c>
      <c r="F60" s="1079">
        <v>1</v>
      </c>
      <c r="G60" s="1079">
        <v>0</v>
      </c>
      <c r="H60" s="1079">
        <v>8</v>
      </c>
      <c r="I60" s="1079">
        <v>4</v>
      </c>
    </row>
    <row r="61" spans="1:9" ht="12.75" customHeight="1">
      <c r="A61" s="1061"/>
      <c r="B61" s="89" t="s">
        <v>665</v>
      </c>
      <c r="C61" s="1079">
        <v>1</v>
      </c>
      <c r="D61" s="1079">
        <v>0</v>
      </c>
      <c r="E61" s="1079">
        <v>1</v>
      </c>
      <c r="F61" s="1079">
        <v>0</v>
      </c>
      <c r="G61" s="1079">
        <v>0</v>
      </c>
      <c r="H61" s="1079">
        <v>3</v>
      </c>
      <c r="I61" s="1079">
        <v>2</v>
      </c>
    </row>
    <row r="62" spans="1:9" ht="12">
      <c r="A62" s="1061"/>
      <c r="B62" s="89" t="s">
        <v>667</v>
      </c>
      <c r="C62" s="1079">
        <v>0</v>
      </c>
      <c r="D62" s="1079">
        <v>0</v>
      </c>
      <c r="E62" s="1079">
        <v>0</v>
      </c>
      <c r="F62" s="1079">
        <v>0</v>
      </c>
      <c r="G62" s="1079">
        <v>0</v>
      </c>
      <c r="H62" s="1079">
        <v>2</v>
      </c>
      <c r="I62" s="1079">
        <v>3</v>
      </c>
    </row>
    <row r="63" spans="1:9" ht="12.75" customHeight="1" thickBot="1">
      <c r="A63" s="1083"/>
      <c r="B63" s="1084" t="s">
        <v>669</v>
      </c>
      <c r="C63" s="1085">
        <v>0</v>
      </c>
      <c r="D63" s="1085">
        <v>0</v>
      </c>
      <c r="E63" s="1085">
        <v>0</v>
      </c>
      <c r="F63" s="1085">
        <v>0</v>
      </c>
      <c r="G63" s="1085">
        <v>0</v>
      </c>
      <c r="H63" s="1085">
        <v>3</v>
      </c>
      <c r="I63" s="1085">
        <v>3</v>
      </c>
    </row>
    <row r="64" ht="12">
      <c r="A64" s="17" t="s">
        <v>338</v>
      </c>
    </row>
  </sheetData>
  <mergeCells count="9">
    <mergeCell ref="A45:B45"/>
    <mergeCell ref="A6:B6"/>
    <mergeCell ref="I3:I4"/>
    <mergeCell ref="A8:B8"/>
    <mergeCell ref="A9:B9"/>
    <mergeCell ref="A3:B4"/>
    <mergeCell ref="A5:B5"/>
    <mergeCell ref="C3:G3"/>
    <mergeCell ref="H3:H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L70"/>
  <sheetViews>
    <sheetView workbookViewId="0" topLeftCell="A1">
      <selection activeCell="A1" sqref="A1"/>
    </sheetView>
  </sheetViews>
  <sheetFormatPr defaultColWidth="9.00390625" defaultRowHeight="13.5"/>
  <cols>
    <col min="1" max="2" width="2.625" style="102" customWidth="1"/>
    <col min="3" max="3" width="20.625" style="102" customWidth="1"/>
    <col min="4" max="12" width="8.125" style="102" customWidth="1"/>
    <col min="13" max="16384" width="9.00390625" style="102" customWidth="1"/>
  </cols>
  <sheetData>
    <row r="2" ht="14.25">
      <c r="B2" s="594" t="s">
        <v>388</v>
      </c>
    </row>
    <row r="3" spans="2:12" ht="14.25" thickBot="1">
      <c r="B3" s="1086"/>
      <c r="C3" s="129"/>
      <c r="D3" s="129"/>
      <c r="E3" s="129"/>
      <c r="F3" s="129"/>
      <c r="G3" s="129"/>
      <c r="H3" s="129"/>
      <c r="I3" s="129"/>
      <c r="J3" s="129"/>
      <c r="K3" s="129"/>
      <c r="L3" s="1087" t="s">
        <v>356</v>
      </c>
    </row>
    <row r="4" spans="1:12" s="17" customFormat="1" ht="15" customHeight="1" thickTop="1">
      <c r="A4" s="20"/>
      <c r="B4" s="108"/>
      <c r="C4" s="1088" t="s">
        <v>357</v>
      </c>
      <c r="D4" s="1517" t="s">
        <v>358</v>
      </c>
      <c r="E4" s="1518"/>
      <c r="F4" s="1519"/>
      <c r="G4" s="1517" t="s">
        <v>359</v>
      </c>
      <c r="H4" s="1518"/>
      <c r="I4" s="1519"/>
      <c r="J4" s="1517" t="s">
        <v>360</v>
      </c>
      <c r="K4" s="1588"/>
      <c r="L4" s="1589"/>
    </row>
    <row r="5" spans="1:12" s="17" customFormat="1" ht="15" customHeight="1">
      <c r="A5" s="20"/>
      <c r="B5" s="1066"/>
      <c r="C5" s="55" t="s">
        <v>361</v>
      </c>
      <c r="D5" s="113" t="s">
        <v>362</v>
      </c>
      <c r="E5" s="113" t="s">
        <v>340</v>
      </c>
      <c r="F5" s="113" t="s">
        <v>341</v>
      </c>
      <c r="G5" s="113" t="s">
        <v>342</v>
      </c>
      <c r="H5" s="113" t="s">
        <v>340</v>
      </c>
      <c r="I5" s="113" t="s">
        <v>341</v>
      </c>
      <c r="J5" s="113" t="s">
        <v>342</v>
      </c>
      <c r="K5" s="113" t="s">
        <v>340</v>
      </c>
      <c r="L5" s="113" t="s">
        <v>341</v>
      </c>
    </row>
    <row r="6" spans="1:12" s="17" customFormat="1" ht="7.5" customHeight="1">
      <c r="A6" s="20"/>
      <c r="B6" s="1061"/>
      <c r="C6" s="41"/>
      <c r="D6" s="863"/>
      <c r="E6" s="1089"/>
      <c r="F6" s="1089"/>
      <c r="G6" s="1089"/>
      <c r="H6" s="1089"/>
      <c r="I6" s="1089"/>
      <c r="J6" s="1089"/>
      <c r="K6" s="1089"/>
      <c r="L6" s="864"/>
    </row>
    <row r="7" spans="1:12" s="17" customFormat="1" ht="12.75" customHeight="1">
      <c r="A7" s="20"/>
      <c r="B7" s="1061"/>
      <c r="C7" s="89" t="s">
        <v>363</v>
      </c>
      <c r="D7" s="49">
        <f aca="true" t="shared" si="0" ref="D7:F8">G7+J7</f>
        <v>231909</v>
      </c>
      <c r="E7" s="49">
        <f t="shared" si="0"/>
        <v>285760</v>
      </c>
      <c r="F7" s="49">
        <f t="shared" si="0"/>
        <v>163617</v>
      </c>
      <c r="G7" s="49">
        <v>177968</v>
      </c>
      <c r="H7" s="49">
        <v>218110</v>
      </c>
      <c r="I7" s="49">
        <v>127087</v>
      </c>
      <c r="J7" s="49">
        <v>53941</v>
      </c>
      <c r="K7" s="49">
        <v>67650</v>
      </c>
      <c r="L7" s="1090">
        <v>36530</v>
      </c>
    </row>
    <row r="8" spans="1:12" s="17" customFormat="1" ht="12.75" customHeight="1">
      <c r="A8" s="20"/>
      <c r="B8" s="1061"/>
      <c r="C8" s="1091" t="s">
        <v>364</v>
      </c>
      <c r="D8" s="49">
        <f t="shared" si="0"/>
        <v>234297</v>
      </c>
      <c r="E8" s="49">
        <f t="shared" si="0"/>
        <v>285280</v>
      </c>
      <c r="F8" s="49">
        <f t="shared" si="0"/>
        <v>166191</v>
      </c>
      <c r="G8" s="20">
        <v>182165</v>
      </c>
      <c r="H8" s="20">
        <v>221524</v>
      </c>
      <c r="I8" s="20">
        <v>129745</v>
      </c>
      <c r="J8" s="20">
        <v>52132</v>
      </c>
      <c r="K8" s="20">
        <v>63756</v>
      </c>
      <c r="L8" s="41">
        <v>36446</v>
      </c>
    </row>
    <row r="9" spans="1:12" s="144" customFormat="1" ht="12.75" customHeight="1">
      <c r="A9" s="120"/>
      <c r="B9" s="122"/>
      <c r="C9" s="1092" t="s">
        <v>365</v>
      </c>
      <c r="D9" s="46">
        <v>240767</v>
      </c>
      <c r="E9" s="46">
        <f>SUM(E11:E22)/12</f>
        <v>290399.75</v>
      </c>
      <c r="F9" s="46">
        <f>SUM(F11:F22)/12</f>
        <v>173233.33333333334</v>
      </c>
      <c r="G9" s="46">
        <v>187775</v>
      </c>
      <c r="H9" s="46">
        <f>SUM(H11:H22)/12</f>
        <v>226246.66666666666</v>
      </c>
      <c r="I9" s="46">
        <f>SUM(I11:I22)/12</f>
        <v>135343.16666666666</v>
      </c>
      <c r="J9" s="46">
        <f>SUM(J11:J22)/12</f>
        <v>52992.333333333336</v>
      </c>
      <c r="K9" s="46">
        <f>SUM(K11:K22)/12</f>
        <v>64153.083333333336</v>
      </c>
      <c r="L9" s="1081">
        <f>SUM(L11:L22)/12</f>
        <v>37890.166666666664</v>
      </c>
    </row>
    <row r="10" spans="1:12" s="17" customFormat="1" ht="9.75" customHeight="1">
      <c r="A10" s="20"/>
      <c r="B10" s="857"/>
      <c r="C10" s="866"/>
      <c r="D10" s="49"/>
      <c r="E10" s="49"/>
      <c r="F10" s="49"/>
      <c r="G10" s="20"/>
      <c r="H10" s="20"/>
      <c r="I10" s="20"/>
      <c r="J10" s="20"/>
      <c r="K10" s="20"/>
      <c r="L10" s="41"/>
    </row>
    <row r="11" spans="1:12" s="17" customFormat="1" ht="12.75" customHeight="1">
      <c r="A11" s="20"/>
      <c r="B11" s="1061"/>
      <c r="C11" s="1090" t="s">
        <v>366</v>
      </c>
      <c r="D11" s="49">
        <f aca="true" t="shared" si="1" ref="D11:D22">G11+J11</f>
        <v>192225</v>
      </c>
      <c r="E11" s="49">
        <f aca="true" t="shared" si="2" ref="E11:E22">H11+K11</f>
        <v>232887</v>
      </c>
      <c r="F11" s="49">
        <f aca="true" t="shared" si="3" ref="F11:F22">I11+L11</f>
        <v>135919</v>
      </c>
      <c r="G11" s="20">
        <v>182009</v>
      </c>
      <c r="H11" s="20">
        <v>219995</v>
      </c>
      <c r="I11" s="20">
        <v>129409</v>
      </c>
      <c r="J11" s="20">
        <v>10216</v>
      </c>
      <c r="K11" s="20">
        <v>12892</v>
      </c>
      <c r="L11" s="41">
        <v>6510</v>
      </c>
    </row>
    <row r="12" spans="1:12" s="17" customFormat="1" ht="12.75" customHeight="1">
      <c r="A12" s="20"/>
      <c r="B12" s="1061"/>
      <c r="C12" s="1093" t="s">
        <v>367</v>
      </c>
      <c r="D12" s="49">
        <f t="shared" si="1"/>
        <v>187231</v>
      </c>
      <c r="E12" s="49">
        <f t="shared" si="2"/>
        <v>225560</v>
      </c>
      <c r="F12" s="49">
        <f t="shared" si="3"/>
        <v>133908</v>
      </c>
      <c r="G12" s="20">
        <v>185734</v>
      </c>
      <c r="H12" s="20">
        <v>223518</v>
      </c>
      <c r="I12" s="20">
        <v>133169</v>
      </c>
      <c r="J12" s="20">
        <v>1497</v>
      </c>
      <c r="K12" s="20">
        <v>2042</v>
      </c>
      <c r="L12" s="41">
        <v>739</v>
      </c>
    </row>
    <row r="13" spans="1:12" s="17" customFormat="1" ht="12.75" customHeight="1">
      <c r="A13" s="20"/>
      <c r="B13" s="1061"/>
      <c r="C13" s="1093" t="s">
        <v>343</v>
      </c>
      <c r="D13" s="49">
        <f t="shared" si="1"/>
        <v>210302</v>
      </c>
      <c r="E13" s="49">
        <f t="shared" si="2"/>
        <v>252442</v>
      </c>
      <c r="F13" s="49">
        <f t="shared" si="3"/>
        <v>151330</v>
      </c>
      <c r="G13" s="20">
        <v>187610</v>
      </c>
      <c r="H13" s="20">
        <v>226344</v>
      </c>
      <c r="I13" s="20">
        <v>133404</v>
      </c>
      <c r="J13" s="20">
        <v>22692</v>
      </c>
      <c r="K13" s="20">
        <v>26098</v>
      </c>
      <c r="L13" s="41">
        <v>17926</v>
      </c>
    </row>
    <row r="14" spans="1:12" s="17" customFormat="1" ht="12.75" customHeight="1">
      <c r="A14" s="20"/>
      <c r="B14" s="1061"/>
      <c r="C14" s="1093" t="s">
        <v>344</v>
      </c>
      <c r="D14" s="49">
        <f t="shared" si="1"/>
        <v>197396</v>
      </c>
      <c r="E14" s="49">
        <f t="shared" si="2"/>
        <v>239129</v>
      </c>
      <c r="F14" s="49">
        <f t="shared" si="3"/>
        <v>139906</v>
      </c>
      <c r="G14" s="20">
        <v>188187</v>
      </c>
      <c r="H14" s="20">
        <v>226760</v>
      </c>
      <c r="I14" s="20">
        <v>135050</v>
      </c>
      <c r="J14" s="20">
        <v>9209</v>
      </c>
      <c r="K14" s="20">
        <v>12369</v>
      </c>
      <c r="L14" s="41">
        <v>4856</v>
      </c>
    </row>
    <row r="15" spans="1:12" s="17" customFormat="1" ht="12.75" customHeight="1">
      <c r="A15" s="20"/>
      <c r="B15" s="1061"/>
      <c r="C15" s="1093" t="s">
        <v>345</v>
      </c>
      <c r="D15" s="49">
        <f t="shared" si="1"/>
        <v>188142</v>
      </c>
      <c r="E15" s="49">
        <f t="shared" si="2"/>
        <v>225938</v>
      </c>
      <c r="F15" s="49">
        <f t="shared" si="3"/>
        <v>136657</v>
      </c>
      <c r="G15" s="20">
        <v>185827</v>
      </c>
      <c r="H15" s="20">
        <v>223132</v>
      </c>
      <c r="I15" s="20">
        <v>135011</v>
      </c>
      <c r="J15" s="20">
        <v>2315</v>
      </c>
      <c r="K15" s="20">
        <v>2806</v>
      </c>
      <c r="L15" s="41">
        <v>1646</v>
      </c>
    </row>
    <row r="16" spans="1:12" s="17" customFormat="1" ht="12.75" customHeight="1">
      <c r="A16" s="20"/>
      <c r="B16" s="1061"/>
      <c r="C16" s="1093" t="s">
        <v>346</v>
      </c>
      <c r="D16" s="49">
        <f t="shared" si="1"/>
        <v>314654</v>
      </c>
      <c r="E16" s="49">
        <f t="shared" si="2"/>
        <v>374862</v>
      </c>
      <c r="F16" s="49">
        <f t="shared" si="3"/>
        <v>233962</v>
      </c>
      <c r="G16" s="20">
        <v>189751</v>
      </c>
      <c r="H16" s="20">
        <v>228148</v>
      </c>
      <c r="I16" s="20">
        <v>138290</v>
      </c>
      <c r="J16" s="20">
        <v>124903</v>
      </c>
      <c r="K16" s="20">
        <v>146714</v>
      </c>
      <c r="L16" s="41">
        <v>95672</v>
      </c>
    </row>
    <row r="17" spans="1:12" s="17" customFormat="1" ht="12.75" customHeight="1">
      <c r="A17" s="20"/>
      <c r="B17" s="1061"/>
      <c r="C17" s="1093" t="s">
        <v>347</v>
      </c>
      <c r="D17" s="49">
        <f t="shared" si="1"/>
        <v>278909</v>
      </c>
      <c r="E17" s="49">
        <f t="shared" si="2"/>
        <v>340133</v>
      </c>
      <c r="F17" s="49">
        <f t="shared" si="3"/>
        <v>196193</v>
      </c>
      <c r="G17" s="20">
        <v>190413</v>
      </c>
      <c r="H17" s="20">
        <v>229734</v>
      </c>
      <c r="I17" s="20">
        <v>137289</v>
      </c>
      <c r="J17" s="20">
        <v>88496</v>
      </c>
      <c r="K17" s="20">
        <v>110399</v>
      </c>
      <c r="L17" s="41">
        <v>58904</v>
      </c>
    </row>
    <row r="18" spans="1:12" s="17" customFormat="1" ht="12.75" customHeight="1">
      <c r="A18" s="20"/>
      <c r="B18" s="1061"/>
      <c r="C18" s="1093" t="s">
        <v>348</v>
      </c>
      <c r="D18" s="49">
        <f t="shared" si="1"/>
        <v>256566</v>
      </c>
      <c r="E18" s="49">
        <f t="shared" si="2"/>
        <v>314276</v>
      </c>
      <c r="F18" s="49">
        <f t="shared" si="3"/>
        <v>178573</v>
      </c>
      <c r="G18" s="20">
        <v>186761</v>
      </c>
      <c r="H18" s="20">
        <v>225133</v>
      </c>
      <c r="I18" s="20">
        <v>134903</v>
      </c>
      <c r="J18" s="20">
        <v>69805</v>
      </c>
      <c r="K18" s="20">
        <v>89143</v>
      </c>
      <c r="L18" s="41">
        <v>43670</v>
      </c>
    </row>
    <row r="19" spans="1:12" s="17" customFormat="1" ht="12.75" customHeight="1">
      <c r="A19" s="20"/>
      <c r="B19" s="1061"/>
      <c r="C19" s="1093" t="s">
        <v>349</v>
      </c>
      <c r="D19" s="49">
        <f t="shared" si="1"/>
        <v>191656</v>
      </c>
      <c r="E19" s="49">
        <f t="shared" si="2"/>
        <v>231383</v>
      </c>
      <c r="F19" s="49">
        <f t="shared" si="3"/>
        <v>138076</v>
      </c>
      <c r="G19" s="20">
        <v>188198</v>
      </c>
      <c r="H19" s="20">
        <v>226472</v>
      </c>
      <c r="I19" s="20">
        <v>136578</v>
      </c>
      <c r="J19" s="20">
        <v>3458</v>
      </c>
      <c r="K19" s="20">
        <v>4911</v>
      </c>
      <c r="L19" s="41">
        <v>1498</v>
      </c>
    </row>
    <row r="20" spans="1:12" s="17" customFormat="1" ht="12.75" customHeight="1">
      <c r="A20" s="20"/>
      <c r="B20" s="1061"/>
      <c r="C20" s="1093" t="s">
        <v>368</v>
      </c>
      <c r="D20" s="49">
        <f t="shared" si="1"/>
        <v>189445</v>
      </c>
      <c r="E20" s="49">
        <f t="shared" si="2"/>
        <v>229247</v>
      </c>
      <c r="F20" s="49">
        <f t="shared" si="3"/>
        <v>135942</v>
      </c>
      <c r="G20" s="20">
        <v>187072</v>
      </c>
      <c r="H20" s="20">
        <v>226212</v>
      </c>
      <c r="I20" s="20">
        <v>134457</v>
      </c>
      <c r="J20" s="20">
        <v>2373</v>
      </c>
      <c r="K20" s="20">
        <v>3035</v>
      </c>
      <c r="L20" s="41">
        <v>1485</v>
      </c>
    </row>
    <row r="21" spans="1:12" s="17" customFormat="1" ht="12.75" customHeight="1">
      <c r="A21" s="20"/>
      <c r="B21" s="1061"/>
      <c r="C21" s="1093" t="s">
        <v>369</v>
      </c>
      <c r="D21" s="49">
        <f t="shared" si="1"/>
        <v>190792</v>
      </c>
      <c r="E21" s="49">
        <f t="shared" si="2"/>
        <v>229789</v>
      </c>
      <c r="F21" s="49">
        <f t="shared" si="3"/>
        <v>138099</v>
      </c>
      <c r="G21" s="20">
        <v>190211</v>
      </c>
      <c r="H21" s="20">
        <v>229097</v>
      </c>
      <c r="I21" s="20">
        <v>137667</v>
      </c>
      <c r="J21" s="20">
        <v>581</v>
      </c>
      <c r="K21" s="20">
        <v>692</v>
      </c>
      <c r="L21" s="41">
        <v>432</v>
      </c>
    </row>
    <row r="22" spans="1:12" s="17" customFormat="1" ht="12.75" customHeight="1">
      <c r="A22" s="20"/>
      <c r="B22" s="1061"/>
      <c r="C22" s="1093" t="s">
        <v>370</v>
      </c>
      <c r="D22" s="49">
        <f t="shared" si="1"/>
        <v>491892</v>
      </c>
      <c r="E22" s="49">
        <f t="shared" si="2"/>
        <v>589151</v>
      </c>
      <c r="F22" s="49">
        <f t="shared" si="3"/>
        <v>360235</v>
      </c>
      <c r="G22" s="20">
        <v>191529</v>
      </c>
      <c r="H22" s="20">
        <v>230415</v>
      </c>
      <c r="I22" s="20">
        <v>138891</v>
      </c>
      <c r="J22" s="20">
        <v>300363</v>
      </c>
      <c r="K22" s="20">
        <v>358736</v>
      </c>
      <c r="L22" s="41">
        <v>221344</v>
      </c>
    </row>
    <row r="23" spans="1:12" s="17" customFormat="1" ht="12.75" customHeight="1">
      <c r="A23" s="20"/>
      <c r="B23" s="1061"/>
      <c r="C23" s="1093"/>
      <c r="D23" s="49"/>
      <c r="E23" s="49"/>
      <c r="F23" s="49"/>
      <c r="G23" s="20"/>
      <c r="H23" s="20"/>
      <c r="I23" s="20"/>
      <c r="J23" s="20"/>
      <c r="K23" s="20"/>
      <c r="L23" s="41"/>
    </row>
    <row r="24" spans="1:12" s="17" customFormat="1" ht="12.75" customHeight="1">
      <c r="A24" s="20"/>
      <c r="B24" s="40"/>
      <c r="C24" s="41"/>
      <c r="D24" s="1583" t="s">
        <v>371</v>
      </c>
      <c r="E24" s="1586"/>
      <c r="F24" s="1586"/>
      <c r="G24" s="1586"/>
      <c r="H24" s="1586"/>
      <c r="I24" s="1586"/>
      <c r="J24" s="1586"/>
      <c r="K24" s="1586"/>
      <c r="L24" s="1587"/>
    </row>
    <row r="25" spans="1:12" s="17" customFormat="1" ht="12.75" customHeight="1">
      <c r="A25" s="20"/>
      <c r="B25" s="1581" t="s">
        <v>350</v>
      </c>
      <c r="C25" s="1582"/>
      <c r="D25" s="49">
        <f aca="true" t="shared" si="4" ref="D25:D43">G25+J25</f>
        <v>216505</v>
      </c>
      <c r="E25" s="49">
        <f aca="true" t="shared" si="5" ref="E25:E43">H25+K25</f>
        <v>229426</v>
      </c>
      <c r="F25" s="49">
        <f aca="true" t="shared" si="6" ref="F25:F43">I25+L25</f>
        <v>131919</v>
      </c>
      <c r="G25" s="20">
        <v>181961</v>
      </c>
      <c r="H25" s="20">
        <v>191912</v>
      </c>
      <c r="I25" s="20">
        <v>116176</v>
      </c>
      <c r="J25" s="20">
        <v>34544</v>
      </c>
      <c r="K25" s="20">
        <v>37514</v>
      </c>
      <c r="L25" s="41">
        <v>15743</v>
      </c>
    </row>
    <row r="26" spans="1:12" s="17" customFormat="1" ht="12.75" customHeight="1">
      <c r="A26" s="20"/>
      <c r="B26" s="1581" t="s">
        <v>351</v>
      </c>
      <c r="C26" s="1582"/>
      <c r="D26" s="49">
        <f t="shared" si="4"/>
        <v>198635</v>
      </c>
      <c r="E26" s="49">
        <f t="shared" si="5"/>
        <v>259231</v>
      </c>
      <c r="F26" s="49">
        <f t="shared" si="6"/>
        <v>142466</v>
      </c>
      <c r="G26" s="20">
        <v>159242</v>
      </c>
      <c r="H26" s="20">
        <v>206790</v>
      </c>
      <c r="I26" s="20">
        <v>115166</v>
      </c>
      <c r="J26" s="20">
        <v>39393</v>
      </c>
      <c r="K26" s="20">
        <v>52441</v>
      </c>
      <c r="L26" s="41">
        <v>27300</v>
      </c>
    </row>
    <row r="27" spans="1:12" s="17" customFormat="1" ht="12.75" customHeight="1">
      <c r="A27" s="20"/>
      <c r="B27" s="1094"/>
      <c r="C27" s="606" t="s">
        <v>372</v>
      </c>
      <c r="D27" s="49">
        <f t="shared" si="4"/>
        <v>198178</v>
      </c>
      <c r="E27" s="49">
        <f t="shared" si="5"/>
        <v>280764</v>
      </c>
      <c r="F27" s="49">
        <f t="shared" si="6"/>
        <v>139344</v>
      </c>
      <c r="G27" s="20">
        <v>158560</v>
      </c>
      <c r="H27" s="20">
        <v>222306</v>
      </c>
      <c r="I27" s="20">
        <v>113229</v>
      </c>
      <c r="J27" s="20">
        <v>39618</v>
      </c>
      <c r="K27" s="20">
        <v>58458</v>
      </c>
      <c r="L27" s="41">
        <v>26115</v>
      </c>
    </row>
    <row r="28" spans="1:12" s="17" customFormat="1" ht="12.75" customHeight="1">
      <c r="A28" s="20"/>
      <c r="B28" s="1094"/>
      <c r="C28" s="606" t="s">
        <v>373</v>
      </c>
      <c r="D28" s="49">
        <f t="shared" si="4"/>
        <v>162383</v>
      </c>
      <c r="E28" s="49">
        <f t="shared" si="5"/>
        <v>248636</v>
      </c>
      <c r="F28" s="49">
        <f t="shared" si="6"/>
        <v>130288</v>
      </c>
      <c r="G28" s="20">
        <v>130614</v>
      </c>
      <c r="H28" s="20">
        <v>196758</v>
      </c>
      <c r="I28" s="20">
        <v>105975</v>
      </c>
      <c r="J28" s="20">
        <v>31769</v>
      </c>
      <c r="K28" s="20">
        <v>51878</v>
      </c>
      <c r="L28" s="41">
        <v>24313</v>
      </c>
    </row>
    <row r="29" spans="1:12" s="17" customFormat="1" ht="12.75" customHeight="1">
      <c r="A29" s="20"/>
      <c r="B29" s="1094"/>
      <c r="C29" s="606" t="s">
        <v>374</v>
      </c>
      <c r="D29" s="49">
        <f t="shared" si="4"/>
        <v>185819</v>
      </c>
      <c r="E29" s="49">
        <f t="shared" si="5"/>
        <v>200802</v>
      </c>
      <c r="F29" s="49">
        <f t="shared" si="6"/>
        <v>124777</v>
      </c>
      <c r="G29" s="20">
        <v>167889</v>
      </c>
      <c r="H29" s="20">
        <v>181852</v>
      </c>
      <c r="I29" s="20">
        <v>111058</v>
      </c>
      <c r="J29" s="20">
        <v>17930</v>
      </c>
      <c r="K29" s="20">
        <v>18950</v>
      </c>
      <c r="L29" s="41">
        <v>13719</v>
      </c>
    </row>
    <row r="30" spans="1:12" s="17" customFormat="1" ht="12.75" customHeight="1">
      <c r="A30" s="20"/>
      <c r="B30" s="1094"/>
      <c r="C30" s="606" t="s">
        <v>375</v>
      </c>
      <c r="D30" s="49">
        <f t="shared" si="4"/>
        <v>273008</v>
      </c>
      <c r="E30" s="49">
        <f t="shared" si="5"/>
        <v>287685</v>
      </c>
      <c r="F30" s="49">
        <f t="shared" si="6"/>
        <v>178748</v>
      </c>
      <c r="G30" s="20">
        <v>213944</v>
      </c>
      <c r="H30" s="20">
        <v>225538</v>
      </c>
      <c r="I30" s="20">
        <v>139452</v>
      </c>
      <c r="J30" s="20">
        <v>59064</v>
      </c>
      <c r="K30" s="20">
        <v>62147</v>
      </c>
      <c r="L30" s="41">
        <v>39296</v>
      </c>
    </row>
    <row r="31" spans="1:12" s="17" customFormat="1" ht="12.75" customHeight="1">
      <c r="A31" s="20"/>
      <c r="B31" s="1094"/>
      <c r="C31" s="606" t="s">
        <v>97</v>
      </c>
      <c r="D31" s="49">
        <f t="shared" si="4"/>
        <v>266035</v>
      </c>
      <c r="E31" s="49">
        <f t="shared" si="5"/>
        <v>285097</v>
      </c>
      <c r="F31" s="49">
        <f t="shared" si="6"/>
        <v>140835</v>
      </c>
      <c r="G31" s="20">
        <v>212237</v>
      </c>
      <c r="H31" s="20">
        <v>226300</v>
      </c>
      <c r="I31" s="20">
        <v>120122</v>
      </c>
      <c r="J31" s="20">
        <v>53798</v>
      </c>
      <c r="K31" s="20">
        <v>58797</v>
      </c>
      <c r="L31" s="41">
        <v>20713</v>
      </c>
    </row>
    <row r="32" spans="1:12" s="17" customFormat="1" ht="12.75" customHeight="1">
      <c r="A32" s="20"/>
      <c r="B32" s="1094"/>
      <c r="C32" s="606" t="s">
        <v>376</v>
      </c>
      <c r="D32" s="49">
        <f t="shared" si="4"/>
        <v>190848</v>
      </c>
      <c r="E32" s="49">
        <f t="shared" si="5"/>
        <v>226800</v>
      </c>
      <c r="F32" s="49">
        <f t="shared" si="6"/>
        <v>129713</v>
      </c>
      <c r="G32" s="20">
        <v>162563</v>
      </c>
      <c r="H32" s="20">
        <v>193423</v>
      </c>
      <c r="I32" s="20">
        <v>110099</v>
      </c>
      <c r="J32" s="20">
        <v>28285</v>
      </c>
      <c r="K32" s="20">
        <v>33377</v>
      </c>
      <c r="L32" s="41">
        <v>19614</v>
      </c>
    </row>
    <row r="33" spans="1:12" s="17" customFormat="1" ht="12.75" customHeight="1">
      <c r="A33" s="20"/>
      <c r="B33" s="1094"/>
      <c r="C33" s="606" t="s">
        <v>377</v>
      </c>
      <c r="D33" s="49">
        <f t="shared" si="4"/>
        <v>201654</v>
      </c>
      <c r="E33" s="49">
        <f t="shared" si="5"/>
        <v>262682</v>
      </c>
      <c r="F33" s="49">
        <f t="shared" si="6"/>
        <v>156802</v>
      </c>
      <c r="G33" s="20">
        <v>157505</v>
      </c>
      <c r="H33" s="20">
        <v>205374</v>
      </c>
      <c r="I33" s="20">
        <v>122303</v>
      </c>
      <c r="J33" s="20">
        <v>44149</v>
      </c>
      <c r="K33" s="20">
        <v>57308</v>
      </c>
      <c r="L33" s="41">
        <v>34499</v>
      </c>
    </row>
    <row r="34" spans="1:12" s="17" customFormat="1" ht="12.75" customHeight="1">
      <c r="A34" s="20"/>
      <c r="B34" s="1094"/>
      <c r="C34" s="606" t="s">
        <v>378</v>
      </c>
      <c r="D34" s="49">
        <f t="shared" si="4"/>
        <v>193023</v>
      </c>
      <c r="E34" s="49">
        <f t="shared" si="5"/>
        <v>256863</v>
      </c>
      <c r="F34" s="49">
        <f t="shared" si="6"/>
        <v>131401</v>
      </c>
      <c r="G34" s="20">
        <v>156645</v>
      </c>
      <c r="H34" s="20">
        <v>204799</v>
      </c>
      <c r="I34" s="20">
        <v>110158</v>
      </c>
      <c r="J34" s="20">
        <v>36378</v>
      </c>
      <c r="K34" s="20">
        <v>52064</v>
      </c>
      <c r="L34" s="41">
        <v>21243</v>
      </c>
    </row>
    <row r="35" spans="1:12" s="17" customFormat="1" ht="12.75" customHeight="1">
      <c r="A35" s="20"/>
      <c r="B35" s="1581" t="s">
        <v>379</v>
      </c>
      <c r="C35" s="1582"/>
      <c r="D35" s="49">
        <f t="shared" si="4"/>
        <v>400349</v>
      </c>
      <c r="E35" s="49">
        <f t="shared" si="5"/>
        <v>417352</v>
      </c>
      <c r="F35" s="49">
        <f t="shared" si="6"/>
        <v>288785</v>
      </c>
      <c r="G35" s="49">
        <v>283511</v>
      </c>
      <c r="H35" s="49">
        <v>295932</v>
      </c>
      <c r="I35" s="49">
        <v>202135</v>
      </c>
      <c r="J35" s="49">
        <v>116838</v>
      </c>
      <c r="K35" s="49">
        <v>121420</v>
      </c>
      <c r="L35" s="1090">
        <v>86650</v>
      </c>
    </row>
    <row r="36" spans="1:12" s="17" customFormat="1" ht="12.75" customHeight="1">
      <c r="A36" s="20"/>
      <c r="B36" s="1581" t="s">
        <v>352</v>
      </c>
      <c r="C36" s="1582"/>
      <c r="D36" s="49">
        <f t="shared" si="4"/>
        <v>294800</v>
      </c>
      <c r="E36" s="49">
        <f t="shared" si="5"/>
        <v>303380</v>
      </c>
      <c r="F36" s="49">
        <f t="shared" si="6"/>
        <v>201759</v>
      </c>
      <c r="G36" s="20">
        <v>241167</v>
      </c>
      <c r="H36" s="20">
        <v>249401</v>
      </c>
      <c r="I36" s="20">
        <v>152175</v>
      </c>
      <c r="J36" s="20">
        <v>53633</v>
      </c>
      <c r="K36" s="20">
        <v>53979</v>
      </c>
      <c r="L36" s="41">
        <v>49584</v>
      </c>
    </row>
    <row r="37" spans="1:12" s="17" customFormat="1" ht="12.75" customHeight="1">
      <c r="A37" s="20"/>
      <c r="B37" s="1581" t="s">
        <v>353</v>
      </c>
      <c r="C37" s="1582"/>
      <c r="D37" s="49">
        <f t="shared" si="4"/>
        <v>205758</v>
      </c>
      <c r="E37" s="49">
        <f t="shared" si="5"/>
        <v>258715</v>
      </c>
      <c r="F37" s="49">
        <f t="shared" si="6"/>
        <v>132249</v>
      </c>
      <c r="G37" s="20">
        <v>164670</v>
      </c>
      <c r="H37" s="20">
        <v>203200</v>
      </c>
      <c r="I37" s="20">
        <v>110637</v>
      </c>
      <c r="J37" s="20">
        <v>41088</v>
      </c>
      <c r="K37" s="20">
        <v>55515</v>
      </c>
      <c r="L37" s="41">
        <v>21612</v>
      </c>
    </row>
    <row r="38" spans="1:12" s="17" customFormat="1" ht="12.75" customHeight="1">
      <c r="A38" s="20"/>
      <c r="B38" s="1581" t="s">
        <v>354</v>
      </c>
      <c r="C38" s="1582"/>
      <c r="D38" s="49">
        <f t="shared" si="4"/>
        <v>383545</v>
      </c>
      <c r="E38" s="49">
        <f t="shared" si="5"/>
        <v>515532</v>
      </c>
      <c r="F38" s="49">
        <f t="shared" si="6"/>
        <v>229364</v>
      </c>
      <c r="G38" s="20">
        <v>257064</v>
      </c>
      <c r="H38" s="20">
        <v>335127</v>
      </c>
      <c r="I38" s="20">
        <v>165834</v>
      </c>
      <c r="J38" s="20">
        <v>126481</v>
      </c>
      <c r="K38" s="20">
        <v>180405</v>
      </c>
      <c r="L38" s="41">
        <v>63530</v>
      </c>
    </row>
    <row r="39" spans="1:12" s="17" customFormat="1" ht="12.75" customHeight="1">
      <c r="A39" s="20"/>
      <c r="B39" s="1581" t="s">
        <v>355</v>
      </c>
      <c r="C39" s="1582"/>
      <c r="D39" s="49">
        <f t="shared" si="4"/>
        <v>325929</v>
      </c>
      <c r="E39" s="49">
        <f t="shared" si="5"/>
        <v>377661</v>
      </c>
      <c r="F39" s="49">
        <f t="shared" si="6"/>
        <v>270988</v>
      </c>
      <c r="G39" s="20">
        <v>237099</v>
      </c>
      <c r="H39" s="20">
        <v>273139</v>
      </c>
      <c r="I39" s="20">
        <v>198736</v>
      </c>
      <c r="J39" s="20">
        <v>88830</v>
      </c>
      <c r="K39" s="20">
        <v>104522</v>
      </c>
      <c r="L39" s="41">
        <v>72252</v>
      </c>
    </row>
    <row r="40" spans="1:12" s="17" customFormat="1" ht="12.75" customHeight="1">
      <c r="A40" s="20"/>
      <c r="B40" s="1094"/>
      <c r="C40" s="606" t="s">
        <v>380</v>
      </c>
      <c r="D40" s="49">
        <f t="shared" si="4"/>
        <v>158947</v>
      </c>
      <c r="E40" s="49">
        <f t="shared" si="5"/>
        <v>208730</v>
      </c>
      <c r="F40" s="49">
        <f t="shared" si="6"/>
        <v>124605</v>
      </c>
      <c r="G40" s="20">
        <v>139399</v>
      </c>
      <c r="H40" s="20">
        <v>178414</v>
      </c>
      <c r="I40" s="20">
        <v>112410</v>
      </c>
      <c r="J40" s="20">
        <v>19548</v>
      </c>
      <c r="K40" s="20">
        <v>30316</v>
      </c>
      <c r="L40" s="41">
        <v>12195</v>
      </c>
    </row>
    <row r="41" spans="1:12" s="17" customFormat="1" ht="12.75" customHeight="1">
      <c r="A41" s="20"/>
      <c r="B41" s="1094"/>
      <c r="C41" s="606" t="s">
        <v>381</v>
      </c>
      <c r="D41" s="49">
        <f t="shared" si="4"/>
        <v>336751</v>
      </c>
      <c r="E41" s="49">
        <f t="shared" si="5"/>
        <v>488668</v>
      </c>
      <c r="F41" s="49">
        <f t="shared" si="6"/>
        <v>284863</v>
      </c>
      <c r="G41" s="20">
        <v>256583</v>
      </c>
      <c r="H41" s="20">
        <v>386609</v>
      </c>
      <c r="I41" s="20">
        <v>212157</v>
      </c>
      <c r="J41" s="20">
        <v>80168</v>
      </c>
      <c r="K41" s="20">
        <v>102059</v>
      </c>
      <c r="L41" s="41">
        <v>72706</v>
      </c>
    </row>
    <row r="42" spans="1:12" s="17" customFormat="1" ht="12.75" customHeight="1">
      <c r="A42" s="20"/>
      <c r="B42" s="1094"/>
      <c r="C42" s="606" t="s">
        <v>382</v>
      </c>
      <c r="D42" s="49">
        <f t="shared" si="4"/>
        <v>408072</v>
      </c>
      <c r="E42" s="49">
        <f t="shared" si="5"/>
        <v>439850</v>
      </c>
      <c r="F42" s="49">
        <f t="shared" si="6"/>
        <v>361896</v>
      </c>
      <c r="G42" s="20">
        <v>286030</v>
      </c>
      <c r="H42" s="20">
        <v>307570</v>
      </c>
      <c r="I42" s="20">
        <v>254528</v>
      </c>
      <c r="J42" s="20">
        <v>122042</v>
      </c>
      <c r="K42" s="20">
        <v>132280</v>
      </c>
      <c r="L42" s="41">
        <v>107368</v>
      </c>
    </row>
    <row r="43" spans="1:12" s="17" customFormat="1" ht="12.75" customHeight="1">
      <c r="A43" s="20"/>
      <c r="B43" s="1094"/>
      <c r="C43" s="606" t="s">
        <v>383</v>
      </c>
      <c r="D43" s="49">
        <f t="shared" si="4"/>
        <v>290957</v>
      </c>
      <c r="E43" s="49">
        <f t="shared" si="5"/>
        <v>327289</v>
      </c>
      <c r="F43" s="49">
        <f t="shared" si="6"/>
        <v>218599</v>
      </c>
      <c r="G43" s="20">
        <v>206443</v>
      </c>
      <c r="H43" s="20">
        <v>230941</v>
      </c>
      <c r="I43" s="20">
        <v>157652</v>
      </c>
      <c r="J43" s="20">
        <v>84514</v>
      </c>
      <c r="K43" s="20">
        <v>96348</v>
      </c>
      <c r="L43" s="41">
        <v>60947</v>
      </c>
    </row>
    <row r="44" spans="2:12" ht="12.75" customHeight="1">
      <c r="B44" s="650"/>
      <c r="C44" s="129"/>
      <c r="D44" s="650"/>
      <c r="E44" s="129"/>
      <c r="F44" s="129"/>
      <c r="G44" s="129"/>
      <c r="H44" s="129"/>
      <c r="I44" s="129"/>
      <c r="J44" s="129"/>
      <c r="K44" s="129"/>
      <c r="L44" s="693"/>
    </row>
    <row r="45" spans="2:12" ht="12.75" customHeight="1">
      <c r="B45" s="650"/>
      <c r="C45" s="129"/>
      <c r="D45" s="1583" t="s">
        <v>384</v>
      </c>
      <c r="E45" s="1584"/>
      <c r="F45" s="1584"/>
      <c r="G45" s="1584"/>
      <c r="H45" s="1584"/>
      <c r="I45" s="1584"/>
      <c r="J45" s="1584"/>
      <c r="K45" s="1584"/>
      <c r="L45" s="1585"/>
    </row>
    <row r="46" spans="2:12" ht="12.75" customHeight="1">
      <c r="B46" s="1590" t="s">
        <v>58</v>
      </c>
      <c r="C46" s="1392"/>
      <c r="D46" s="48">
        <f aca="true" t="shared" si="7" ref="D46:D55">G46+J46</f>
        <v>188816</v>
      </c>
      <c r="E46" s="49">
        <f aca="true" t="shared" si="8" ref="E46:E55">H46+K46</f>
        <v>200204</v>
      </c>
      <c r="F46" s="49">
        <f aca="true" t="shared" si="9" ref="F46:F55">I46+L46</f>
        <v>102035</v>
      </c>
      <c r="G46" s="129">
        <v>167609</v>
      </c>
      <c r="H46" s="129">
        <v>176483</v>
      </c>
      <c r="I46" s="129">
        <v>98832</v>
      </c>
      <c r="J46" s="129">
        <v>21207</v>
      </c>
      <c r="K46" s="129">
        <v>23721</v>
      </c>
      <c r="L46" s="693">
        <v>3203</v>
      </c>
    </row>
    <row r="47" spans="2:12" ht="12.75" customHeight="1">
      <c r="B47" s="1590" t="s">
        <v>55</v>
      </c>
      <c r="C47" s="1392"/>
      <c r="D47" s="48">
        <f t="shared" si="7"/>
        <v>180236</v>
      </c>
      <c r="E47" s="49">
        <f t="shared" si="8"/>
        <v>236389</v>
      </c>
      <c r="F47" s="49">
        <f t="shared" si="9"/>
        <v>138636</v>
      </c>
      <c r="G47" s="129">
        <v>146217</v>
      </c>
      <c r="H47" s="129">
        <v>191484</v>
      </c>
      <c r="I47" s="129">
        <v>112673</v>
      </c>
      <c r="J47" s="129">
        <v>34019</v>
      </c>
      <c r="K47" s="129">
        <v>44905</v>
      </c>
      <c r="L47" s="693">
        <v>25963</v>
      </c>
    </row>
    <row r="48" spans="2:12" ht="12.75" customHeight="1">
      <c r="B48" s="650"/>
      <c r="C48" s="606" t="s">
        <v>372</v>
      </c>
      <c r="D48" s="49">
        <f t="shared" si="7"/>
        <v>171524</v>
      </c>
      <c r="E48" s="49">
        <f t="shared" si="8"/>
        <v>246902</v>
      </c>
      <c r="F48" s="49">
        <f t="shared" si="9"/>
        <v>131329</v>
      </c>
      <c r="G48" s="129">
        <v>140630</v>
      </c>
      <c r="H48" s="129">
        <v>201150</v>
      </c>
      <c r="I48" s="129">
        <v>108420</v>
      </c>
      <c r="J48" s="129">
        <v>30894</v>
      </c>
      <c r="K48" s="129">
        <v>45752</v>
      </c>
      <c r="L48" s="693">
        <v>22909</v>
      </c>
    </row>
    <row r="49" spans="2:12" ht="12.75" customHeight="1">
      <c r="B49" s="650"/>
      <c r="C49" s="606" t="s">
        <v>373</v>
      </c>
      <c r="D49" s="49">
        <f t="shared" si="7"/>
        <v>147256</v>
      </c>
      <c r="E49" s="49">
        <f t="shared" si="8"/>
        <v>216132</v>
      </c>
      <c r="F49" s="49">
        <f t="shared" si="9"/>
        <v>128049</v>
      </c>
      <c r="G49" s="129">
        <v>119804</v>
      </c>
      <c r="H49" s="129">
        <v>173945</v>
      </c>
      <c r="I49" s="129">
        <v>104665</v>
      </c>
      <c r="J49" s="129">
        <v>27452</v>
      </c>
      <c r="K49" s="129">
        <v>42187</v>
      </c>
      <c r="L49" s="693">
        <v>23384</v>
      </c>
    </row>
    <row r="50" spans="2:12" ht="12.75" customHeight="1">
      <c r="B50" s="650"/>
      <c r="C50" s="606" t="s">
        <v>374</v>
      </c>
      <c r="D50" s="49">
        <f t="shared" si="7"/>
        <v>179456</v>
      </c>
      <c r="E50" s="49">
        <f t="shared" si="8"/>
        <v>192298</v>
      </c>
      <c r="F50" s="49">
        <f t="shared" si="9"/>
        <v>116061</v>
      </c>
      <c r="G50" s="129">
        <v>163142</v>
      </c>
      <c r="H50" s="129">
        <v>175137</v>
      </c>
      <c r="I50" s="129">
        <v>103990</v>
      </c>
      <c r="J50" s="129">
        <v>16314</v>
      </c>
      <c r="K50" s="129">
        <v>17161</v>
      </c>
      <c r="L50" s="693">
        <v>12071</v>
      </c>
    </row>
    <row r="51" spans="2:12" ht="12.75" customHeight="1">
      <c r="B51" s="650"/>
      <c r="C51" s="606" t="s">
        <v>375</v>
      </c>
      <c r="D51" s="49">
        <f t="shared" si="7"/>
        <v>272606</v>
      </c>
      <c r="E51" s="49">
        <f t="shared" si="8"/>
        <v>281213</v>
      </c>
      <c r="F51" s="49">
        <f t="shared" si="9"/>
        <v>188384</v>
      </c>
      <c r="G51" s="129">
        <v>213035</v>
      </c>
      <c r="H51" s="129">
        <v>220018</v>
      </c>
      <c r="I51" s="129">
        <v>145143</v>
      </c>
      <c r="J51" s="129">
        <v>59571</v>
      </c>
      <c r="K51" s="129">
        <v>61195</v>
      </c>
      <c r="L51" s="693">
        <v>43241</v>
      </c>
    </row>
    <row r="52" spans="2:12" ht="12.75" customHeight="1">
      <c r="B52" s="650"/>
      <c r="C52" s="606" t="s">
        <v>97</v>
      </c>
      <c r="D52" s="49">
        <f t="shared" si="7"/>
        <v>261824</v>
      </c>
      <c r="E52" s="49">
        <f t="shared" si="8"/>
        <v>274615</v>
      </c>
      <c r="F52" s="49">
        <f t="shared" si="9"/>
        <v>130193</v>
      </c>
      <c r="G52" s="129">
        <v>212083</v>
      </c>
      <c r="H52" s="129">
        <v>221644</v>
      </c>
      <c r="I52" s="129">
        <v>113791</v>
      </c>
      <c r="J52" s="129">
        <v>49741</v>
      </c>
      <c r="K52" s="129">
        <v>52971</v>
      </c>
      <c r="L52" s="693">
        <v>16402</v>
      </c>
    </row>
    <row r="53" spans="2:12" ht="12.75" customHeight="1">
      <c r="B53" s="650"/>
      <c r="C53" s="606" t="s">
        <v>376</v>
      </c>
      <c r="D53" s="49">
        <f t="shared" si="7"/>
        <v>183164</v>
      </c>
      <c r="E53" s="49">
        <f t="shared" si="8"/>
        <v>218469</v>
      </c>
      <c r="F53" s="49">
        <f t="shared" si="9"/>
        <v>126163</v>
      </c>
      <c r="G53" s="129">
        <v>155735</v>
      </c>
      <c r="H53" s="129">
        <v>185870</v>
      </c>
      <c r="I53" s="129">
        <v>107103</v>
      </c>
      <c r="J53" s="129">
        <v>27429</v>
      </c>
      <c r="K53" s="129">
        <v>32599</v>
      </c>
      <c r="L53" s="693">
        <v>19060</v>
      </c>
    </row>
    <row r="54" spans="2:12" ht="12.75" customHeight="1">
      <c r="B54" s="650"/>
      <c r="C54" s="606" t="s">
        <v>377</v>
      </c>
      <c r="D54" s="49">
        <f t="shared" si="7"/>
        <v>182080</v>
      </c>
      <c r="E54" s="49">
        <f t="shared" si="8"/>
        <v>232958</v>
      </c>
      <c r="F54" s="49">
        <f t="shared" si="9"/>
        <v>154725</v>
      </c>
      <c r="G54" s="129">
        <v>143850</v>
      </c>
      <c r="H54" s="129">
        <v>186365</v>
      </c>
      <c r="I54" s="129">
        <v>120969</v>
      </c>
      <c r="J54" s="129">
        <v>38230</v>
      </c>
      <c r="K54" s="129">
        <v>46593</v>
      </c>
      <c r="L54" s="693">
        <v>33756</v>
      </c>
    </row>
    <row r="55" spans="2:12" ht="12.75" customHeight="1">
      <c r="B55" s="650"/>
      <c r="C55" s="606" t="s">
        <v>378</v>
      </c>
      <c r="D55" s="49">
        <f t="shared" si="7"/>
        <v>175439</v>
      </c>
      <c r="E55" s="49">
        <f t="shared" si="8"/>
        <v>236005</v>
      </c>
      <c r="F55" s="49">
        <f t="shared" si="9"/>
        <v>126938</v>
      </c>
      <c r="G55" s="129">
        <v>144024</v>
      </c>
      <c r="H55" s="129">
        <v>189884</v>
      </c>
      <c r="I55" s="129">
        <v>107293</v>
      </c>
      <c r="J55" s="129">
        <v>31415</v>
      </c>
      <c r="K55" s="129">
        <v>46121</v>
      </c>
      <c r="L55" s="693">
        <v>19645</v>
      </c>
    </row>
    <row r="56" spans="2:12" ht="12.75" customHeight="1">
      <c r="B56" s="650"/>
      <c r="C56" s="129"/>
      <c r="D56" s="650"/>
      <c r="E56" s="129"/>
      <c r="F56" s="129"/>
      <c r="G56" s="129"/>
      <c r="H56" s="129"/>
      <c r="I56" s="129"/>
      <c r="J56" s="129"/>
      <c r="K56" s="129"/>
      <c r="L56" s="693"/>
    </row>
    <row r="57" spans="2:12" ht="12.75" customHeight="1">
      <c r="B57" s="650"/>
      <c r="C57" s="129"/>
      <c r="D57" s="1583" t="s">
        <v>385</v>
      </c>
      <c r="E57" s="1584"/>
      <c r="F57" s="1584"/>
      <c r="G57" s="1584"/>
      <c r="H57" s="1584"/>
      <c r="I57" s="1584"/>
      <c r="J57" s="1584"/>
      <c r="K57" s="1584"/>
      <c r="L57" s="1585"/>
    </row>
    <row r="58" spans="2:12" ht="12.75" customHeight="1">
      <c r="B58" s="1590" t="s">
        <v>58</v>
      </c>
      <c r="C58" s="1392"/>
      <c r="D58" s="48">
        <f aca="true" t="shared" si="10" ref="D58:D67">G58+J58</f>
        <v>266389</v>
      </c>
      <c r="E58" s="49">
        <f aca="true" t="shared" si="11" ref="E58:E67">H58+K58</f>
        <v>284755</v>
      </c>
      <c r="F58" s="49">
        <f aca="true" t="shared" si="12" ref="F58:F67">I58+L58</f>
        <v>170661</v>
      </c>
      <c r="G58" s="129">
        <v>207404</v>
      </c>
      <c r="H58" s="129">
        <v>220759</v>
      </c>
      <c r="I58" s="129">
        <v>137813</v>
      </c>
      <c r="J58" s="129">
        <v>58985</v>
      </c>
      <c r="K58" s="129">
        <v>63996</v>
      </c>
      <c r="L58" s="693">
        <v>32848</v>
      </c>
    </row>
    <row r="59" spans="2:12" ht="12.75" customHeight="1">
      <c r="B59" s="1590" t="s">
        <v>55</v>
      </c>
      <c r="C59" s="1392"/>
      <c r="D59" s="48">
        <f t="shared" si="10"/>
        <v>274821</v>
      </c>
      <c r="E59" s="49">
        <f t="shared" si="11"/>
        <v>315821</v>
      </c>
      <c r="F59" s="49">
        <f t="shared" si="12"/>
        <v>173990</v>
      </c>
      <c r="G59" s="129">
        <v>213241</v>
      </c>
      <c r="H59" s="129">
        <v>244785</v>
      </c>
      <c r="I59" s="129">
        <v>135695</v>
      </c>
      <c r="J59" s="129">
        <v>61580</v>
      </c>
      <c r="K59" s="129">
        <v>71036</v>
      </c>
      <c r="L59" s="693">
        <v>38295</v>
      </c>
    </row>
    <row r="60" spans="2:12" ht="12.75" customHeight="1">
      <c r="B60" s="650"/>
      <c r="C60" s="606" t="s">
        <v>372</v>
      </c>
      <c r="D60" s="49">
        <f t="shared" si="10"/>
        <v>302403</v>
      </c>
      <c r="E60" s="49">
        <f t="shared" si="11"/>
        <v>348136</v>
      </c>
      <c r="F60" s="49">
        <f t="shared" si="12"/>
        <v>203930</v>
      </c>
      <c r="G60" s="129">
        <v>228661</v>
      </c>
      <c r="H60" s="129">
        <v>264322</v>
      </c>
      <c r="I60" s="129">
        <v>151939</v>
      </c>
      <c r="J60" s="129">
        <v>73742</v>
      </c>
      <c r="K60" s="129">
        <v>83814</v>
      </c>
      <c r="L60" s="693">
        <v>51991</v>
      </c>
    </row>
    <row r="61" spans="2:12" ht="12.75" customHeight="1">
      <c r="B61" s="650"/>
      <c r="C61" s="606" t="s">
        <v>373</v>
      </c>
      <c r="D61" s="49">
        <f t="shared" si="10"/>
        <v>263541</v>
      </c>
      <c r="E61" s="49">
        <f t="shared" si="11"/>
        <v>324266</v>
      </c>
      <c r="F61" s="49">
        <f t="shared" si="12"/>
        <v>161705</v>
      </c>
      <c r="G61" s="129">
        <v>203097</v>
      </c>
      <c r="H61" s="129">
        <v>250139</v>
      </c>
      <c r="I61" s="129">
        <v>124363</v>
      </c>
      <c r="J61" s="129">
        <v>60444</v>
      </c>
      <c r="K61" s="129">
        <v>74127</v>
      </c>
      <c r="L61" s="693">
        <v>37342</v>
      </c>
    </row>
    <row r="62" spans="2:12" ht="12.75" customHeight="1">
      <c r="B62" s="650"/>
      <c r="C62" s="606" t="s">
        <v>374</v>
      </c>
      <c r="D62" s="49">
        <f t="shared" si="10"/>
        <v>215721</v>
      </c>
      <c r="E62" s="49">
        <f t="shared" si="11"/>
        <v>250487</v>
      </c>
      <c r="F62" s="49">
        <f t="shared" si="12"/>
        <v>145599</v>
      </c>
      <c r="G62" s="129">
        <v>190182</v>
      </c>
      <c r="H62" s="129">
        <v>221059</v>
      </c>
      <c r="I62" s="129">
        <v>128029</v>
      </c>
      <c r="J62" s="129">
        <v>25539</v>
      </c>
      <c r="K62" s="129">
        <v>29428</v>
      </c>
      <c r="L62" s="693">
        <v>17570</v>
      </c>
    </row>
    <row r="63" spans="2:12" ht="12.75" customHeight="1">
      <c r="B63" s="650"/>
      <c r="C63" s="606" t="s">
        <v>375</v>
      </c>
      <c r="D63" s="49">
        <f t="shared" si="10"/>
        <v>273816</v>
      </c>
      <c r="E63" s="49">
        <f t="shared" si="11"/>
        <v>300056</v>
      </c>
      <c r="F63" s="49">
        <f t="shared" si="12"/>
        <v>171797</v>
      </c>
      <c r="G63" s="129">
        <v>215509</v>
      </c>
      <c r="H63" s="129">
        <v>236096</v>
      </c>
      <c r="I63" s="129">
        <v>135188</v>
      </c>
      <c r="J63" s="129">
        <v>58307</v>
      </c>
      <c r="K63" s="129">
        <v>63960</v>
      </c>
      <c r="L63" s="693">
        <v>36609</v>
      </c>
    </row>
    <row r="64" spans="2:12" ht="12.75" customHeight="1">
      <c r="B64" s="650"/>
      <c r="C64" s="606" t="s">
        <v>97</v>
      </c>
      <c r="D64" s="49">
        <f t="shared" si="10"/>
        <v>280310</v>
      </c>
      <c r="E64" s="49">
        <f t="shared" si="11"/>
        <v>329661</v>
      </c>
      <c r="F64" s="49">
        <f t="shared" si="12"/>
        <v>152095</v>
      </c>
      <c r="G64" s="129">
        <v>213024</v>
      </c>
      <c r="H64" s="129">
        <v>246724</v>
      </c>
      <c r="I64" s="129">
        <v>126893</v>
      </c>
      <c r="J64" s="129">
        <v>67286</v>
      </c>
      <c r="K64" s="129">
        <v>82937</v>
      </c>
      <c r="L64" s="693">
        <v>25202</v>
      </c>
    </row>
    <row r="65" spans="2:12" ht="12.75" customHeight="1">
      <c r="B65" s="650"/>
      <c r="C65" s="606" t="s">
        <v>376</v>
      </c>
      <c r="D65" s="49">
        <f t="shared" si="10"/>
        <v>224755</v>
      </c>
      <c r="E65" s="49">
        <f t="shared" si="11"/>
        <v>260279</v>
      </c>
      <c r="F65" s="49">
        <f t="shared" si="12"/>
        <v>148400</v>
      </c>
      <c r="G65" s="129">
        <v>192494</v>
      </c>
      <c r="H65" s="129">
        <v>223355</v>
      </c>
      <c r="I65" s="129">
        <v>125899</v>
      </c>
      <c r="J65" s="129">
        <v>32261</v>
      </c>
      <c r="K65" s="129">
        <v>36924</v>
      </c>
      <c r="L65" s="693">
        <v>22501</v>
      </c>
    </row>
    <row r="66" spans="2:12" ht="12.75" customHeight="1">
      <c r="B66" s="650"/>
      <c r="C66" s="606" t="s">
        <v>377</v>
      </c>
      <c r="D66" s="49">
        <f t="shared" si="10"/>
        <v>280937</v>
      </c>
      <c r="E66" s="49">
        <f t="shared" si="11"/>
        <v>320804</v>
      </c>
      <c r="F66" s="49">
        <f t="shared" si="12"/>
        <v>176694</v>
      </c>
      <c r="G66" s="129">
        <v>212769</v>
      </c>
      <c r="H66" s="129">
        <v>242630</v>
      </c>
      <c r="I66" s="129">
        <v>134977</v>
      </c>
      <c r="J66" s="129">
        <v>68168</v>
      </c>
      <c r="K66" s="129">
        <v>78174</v>
      </c>
      <c r="L66" s="693">
        <v>41717</v>
      </c>
    </row>
    <row r="67" spans="2:12" ht="12.75" customHeight="1">
      <c r="B67" s="650"/>
      <c r="C67" s="606" t="s">
        <v>378</v>
      </c>
      <c r="D67" s="49">
        <f t="shared" si="10"/>
        <v>274195</v>
      </c>
      <c r="E67" s="49">
        <f t="shared" si="11"/>
        <v>317521</v>
      </c>
      <c r="F67" s="49">
        <f t="shared" si="12"/>
        <v>170264</v>
      </c>
      <c r="G67" s="129">
        <v>215075</v>
      </c>
      <c r="H67" s="129">
        <v>248272</v>
      </c>
      <c r="I67" s="129">
        <v>135263</v>
      </c>
      <c r="J67" s="129">
        <v>59120</v>
      </c>
      <c r="K67" s="129">
        <v>69249</v>
      </c>
      <c r="L67" s="693">
        <v>35001</v>
      </c>
    </row>
    <row r="68" spans="2:12" ht="12.75" customHeight="1">
      <c r="B68" s="650"/>
      <c r="C68" s="129"/>
      <c r="D68" s="129"/>
      <c r="E68" s="129"/>
      <c r="F68" s="129"/>
      <c r="G68" s="129"/>
      <c r="H68" s="129"/>
      <c r="I68" s="129"/>
      <c r="J68" s="129"/>
      <c r="K68" s="129"/>
      <c r="L68" s="693"/>
    </row>
    <row r="69" spans="2:12" ht="12.75" customHeight="1">
      <c r="B69" s="1095" t="s">
        <v>386</v>
      </c>
      <c r="C69" s="1095"/>
      <c r="D69" s="1095"/>
      <c r="E69" s="1095"/>
      <c r="F69" s="1095"/>
      <c r="G69" s="1095"/>
      <c r="H69" s="1095"/>
      <c r="I69" s="1095"/>
      <c r="J69" s="1095"/>
      <c r="K69" s="1095"/>
      <c r="L69" s="1095"/>
    </row>
    <row r="70" spans="2:12" ht="12.75" customHeight="1">
      <c r="B70" s="1096" t="s">
        <v>387</v>
      </c>
      <c r="C70" s="1096"/>
      <c r="D70" s="1096"/>
      <c r="E70" s="1096"/>
      <c r="F70" s="1096"/>
      <c r="G70" s="1096"/>
      <c r="H70" s="1096"/>
      <c r="I70" s="1096"/>
      <c r="J70" s="1096"/>
      <c r="K70" s="1096"/>
      <c r="L70" s="1096"/>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17">
    <mergeCell ref="B59:C59"/>
    <mergeCell ref="B58:C58"/>
    <mergeCell ref="B46:C46"/>
    <mergeCell ref="B47:C47"/>
    <mergeCell ref="D57:L57"/>
    <mergeCell ref="D24:L24"/>
    <mergeCell ref="G4:I4"/>
    <mergeCell ref="J4:L4"/>
    <mergeCell ref="B25:C25"/>
    <mergeCell ref="B36:C36"/>
    <mergeCell ref="D4:F4"/>
    <mergeCell ref="D45:L45"/>
    <mergeCell ref="B39:C39"/>
    <mergeCell ref="B26:C26"/>
    <mergeCell ref="B35:C35"/>
    <mergeCell ref="B37:C37"/>
    <mergeCell ref="B38:C38"/>
  </mergeCells>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2:AD56"/>
  <sheetViews>
    <sheetView workbookViewId="0" topLeftCell="A1">
      <selection activeCell="A1" sqref="A1"/>
    </sheetView>
  </sheetViews>
  <sheetFormatPr defaultColWidth="9.00390625" defaultRowHeight="13.5"/>
  <cols>
    <col min="1" max="1" width="1.75390625" style="687" customWidth="1"/>
    <col min="2" max="2" width="25.625" style="687" customWidth="1"/>
    <col min="3" max="3" width="6.25390625" style="687" customWidth="1"/>
    <col min="4" max="23" width="5.625" style="687" customWidth="1"/>
    <col min="24" max="24" width="7.375" style="687" customWidth="1"/>
    <col min="25" max="25" width="8.625" style="687" customWidth="1"/>
    <col min="26" max="26" width="15.625" style="687" customWidth="1"/>
    <col min="27" max="27" width="11.375" style="687" customWidth="1"/>
    <col min="28" max="28" width="12.75390625" style="687" customWidth="1"/>
    <col min="29" max="29" width="7.625" style="687" customWidth="1"/>
    <col min="30" max="30" width="11.25390625" style="687" customWidth="1"/>
    <col min="31" max="16384" width="9.00390625" style="687" customWidth="1"/>
  </cols>
  <sheetData>
    <row r="2" spans="2:3" ht="14.25">
      <c r="B2" s="1097" t="s">
        <v>470</v>
      </c>
      <c r="C2" s="1097"/>
    </row>
    <row r="3" spans="2:30" ht="12.75" thickBot="1">
      <c r="B3" s="690"/>
      <c r="C3" s="690"/>
      <c r="D3" s="690"/>
      <c r="E3" s="690"/>
      <c r="F3" s="690"/>
      <c r="G3" s="690"/>
      <c r="H3" s="690"/>
      <c r="I3" s="690"/>
      <c r="J3" s="690"/>
      <c r="K3" s="690"/>
      <c r="L3" s="690"/>
      <c r="M3" s="690"/>
      <c r="N3" s="690"/>
      <c r="O3" s="690"/>
      <c r="P3" s="690"/>
      <c r="Q3" s="690"/>
      <c r="R3" s="690"/>
      <c r="S3" s="690"/>
      <c r="T3" s="690"/>
      <c r="U3" s="690"/>
      <c r="V3" s="690"/>
      <c r="W3" s="690"/>
      <c r="X3" s="690"/>
      <c r="Y3" s="690"/>
      <c r="AA3" s="1098"/>
      <c r="AB3" s="1098"/>
      <c r="AD3" s="950" t="s">
        <v>423</v>
      </c>
    </row>
    <row r="4" spans="1:30" ht="13.5" customHeight="1" thickTop="1">
      <c r="A4" s="1099"/>
      <c r="B4" s="1415" t="s">
        <v>389</v>
      </c>
      <c r="C4" s="1595" t="s">
        <v>424</v>
      </c>
      <c r="D4" s="1596"/>
      <c r="E4" s="1596"/>
      <c r="F4" s="1596"/>
      <c r="G4" s="1596"/>
      <c r="H4" s="1596"/>
      <c r="I4" s="1596"/>
      <c r="J4" s="1596"/>
      <c r="K4" s="1596"/>
      <c r="L4" s="1596"/>
      <c r="M4" s="1596"/>
      <c r="N4" s="1596"/>
      <c r="O4" s="1596"/>
      <c r="P4" s="1596"/>
      <c r="Q4" s="1596"/>
      <c r="R4" s="1596"/>
      <c r="S4" s="1596"/>
      <c r="T4" s="1596"/>
      <c r="U4" s="1596"/>
      <c r="V4" s="1596"/>
      <c r="W4" s="1597"/>
      <c r="X4" s="1100" t="s">
        <v>390</v>
      </c>
      <c r="Y4" s="1101"/>
      <c r="Z4" s="1593" t="s">
        <v>425</v>
      </c>
      <c r="AA4" s="1594"/>
      <c r="AB4" s="1531" t="s">
        <v>426</v>
      </c>
      <c r="AC4" s="1532"/>
      <c r="AD4" s="1533"/>
    </row>
    <row r="5" spans="1:30" ht="13.5" customHeight="1">
      <c r="A5" s="1099"/>
      <c r="B5" s="1436"/>
      <c r="C5" s="1413" t="s">
        <v>699</v>
      </c>
      <c r="D5" s="1413" t="s">
        <v>427</v>
      </c>
      <c r="E5" s="1413" t="s">
        <v>428</v>
      </c>
      <c r="F5" s="1413" t="s">
        <v>429</v>
      </c>
      <c r="G5" s="1413" t="s">
        <v>430</v>
      </c>
      <c r="H5" s="1413" t="s">
        <v>431</v>
      </c>
      <c r="I5" s="704" t="s">
        <v>432</v>
      </c>
      <c r="J5" s="1413" t="s">
        <v>433</v>
      </c>
      <c r="K5" s="1413" t="s">
        <v>434</v>
      </c>
      <c r="L5" s="1413" t="s">
        <v>435</v>
      </c>
      <c r="M5" s="1413" t="s">
        <v>436</v>
      </c>
      <c r="N5" s="1413" t="s">
        <v>437</v>
      </c>
      <c r="O5" s="704" t="s">
        <v>438</v>
      </c>
      <c r="P5" s="1413" t="s">
        <v>439</v>
      </c>
      <c r="Q5" s="704" t="s">
        <v>440</v>
      </c>
      <c r="R5" s="1413" t="s">
        <v>441</v>
      </c>
      <c r="S5" s="1413" t="s">
        <v>442</v>
      </c>
      <c r="T5" s="1413" t="s">
        <v>443</v>
      </c>
      <c r="U5" s="705" t="s">
        <v>444</v>
      </c>
      <c r="V5" s="1413" t="s">
        <v>445</v>
      </c>
      <c r="W5" s="1102" t="s">
        <v>446</v>
      </c>
      <c r="X5" s="1413" t="s">
        <v>391</v>
      </c>
      <c r="Y5" s="704" t="s">
        <v>392</v>
      </c>
      <c r="Z5" s="1598" t="s">
        <v>447</v>
      </c>
      <c r="AA5" s="1591" t="s">
        <v>448</v>
      </c>
      <c r="AB5" s="1436" t="s">
        <v>449</v>
      </c>
      <c r="AC5" s="702" t="s">
        <v>450</v>
      </c>
      <c r="AD5" s="1591" t="s">
        <v>448</v>
      </c>
    </row>
    <row r="6" spans="1:30" ht="12">
      <c r="A6" s="1099"/>
      <c r="B6" s="1414"/>
      <c r="C6" s="1414"/>
      <c r="D6" s="1414"/>
      <c r="E6" s="1414"/>
      <c r="F6" s="1414"/>
      <c r="G6" s="1414"/>
      <c r="H6" s="1414"/>
      <c r="I6" s="709" t="s">
        <v>393</v>
      </c>
      <c r="J6" s="1414"/>
      <c r="K6" s="1414"/>
      <c r="L6" s="1414"/>
      <c r="M6" s="1414"/>
      <c r="N6" s="1414"/>
      <c r="O6" s="709" t="s">
        <v>394</v>
      </c>
      <c r="P6" s="1414"/>
      <c r="Q6" s="709" t="s">
        <v>395</v>
      </c>
      <c r="R6" s="1414"/>
      <c r="S6" s="1414"/>
      <c r="T6" s="1414"/>
      <c r="U6" s="711" t="s">
        <v>451</v>
      </c>
      <c r="V6" s="1414"/>
      <c r="W6" s="711" t="s">
        <v>452</v>
      </c>
      <c r="X6" s="1414"/>
      <c r="Y6" s="709" t="s">
        <v>396</v>
      </c>
      <c r="Z6" s="1423"/>
      <c r="AA6" s="1592"/>
      <c r="AB6" s="1414"/>
      <c r="AC6" s="724" t="s">
        <v>453</v>
      </c>
      <c r="AD6" s="1592"/>
    </row>
    <row r="7" spans="1:30" ht="12">
      <c r="A7" s="1099"/>
      <c r="B7" s="642"/>
      <c r="C7" s="617"/>
      <c r="D7" s="43"/>
      <c r="E7" s="43"/>
      <c r="F7" s="43"/>
      <c r="G7" s="43"/>
      <c r="H7" s="43"/>
      <c r="I7" s="43"/>
      <c r="J7" s="43"/>
      <c r="K7" s="43"/>
      <c r="L7" s="43"/>
      <c r="M7" s="43"/>
      <c r="N7" s="43"/>
      <c r="O7" s="43"/>
      <c r="P7" s="43"/>
      <c r="Q7" s="1103"/>
      <c r="R7" s="1103"/>
      <c r="S7" s="1103"/>
      <c r="T7" s="1103"/>
      <c r="U7" s="1103"/>
      <c r="V7" s="1103"/>
      <c r="W7" s="1103"/>
      <c r="X7" s="1103"/>
      <c r="Y7" s="1103"/>
      <c r="Z7" s="1103"/>
      <c r="AA7" s="934"/>
      <c r="AB7" s="934"/>
      <c r="AC7" s="934"/>
      <c r="AD7" s="1104"/>
    </row>
    <row r="8" spans="1:30" s="940" customFormat="1" ht="15" customHeight="1">
      <c r="A8" s="1105"/>
      <c r="B8" s="1106" t="s">
        <v>454</v>
      </c>
      <c r="C8" s="1107">
        <f>SUM(D8:W8)</f>
        <v>133</v>
      </c>
      <c r="D8" s="81">
        <f aca="true" t="shared" si="0" ref="D8:W8">SUM(D10+D14+D28+D38+D49+D51)</f>
        <v>21</v>
      </c>
      <c r="E8" s="81">
        <f t="shared" si="0"/>
        <v>14</v>
      </c>
      <c r="F8" s="81">
        <f t="shared" si="0"/>
        <v>10</v>
      </c>
      <c r="G8" s="81">
        <f t="shared" si="0"/>
        <v>7</v>
      </c>
      <c r="H8" s="81">
        <f t="shared" si="0"/>
        <v>6</v>
      </c>
      <c r="I8" s="81">
        <f t="shared" si="0"/>
        <v>4</v>
      </c>
      <c r="J8" s="81">
        <f t="shared" si="0"/>
        <v>5</v>
      </c>
      <c r="K8" s="81">
        <f t="shared" si="0"/>
        <v>1</v>
      </c>
      <c r="L8" s="81">
        <f t="shared" si="0"/>
        <v>7</v>
      </c>
      <c r="M8" s="81">
        <f t="shared" si="0"/>
        <v>3</v>
      </c>
      <c r="N8" s="81">
        <f t="shared" si="0"/>
        <v>4</v>
      </c>
      <c r="O8" s="81">
        <f t="shared" si="0"/>
        <v>4</v>
      </c>
      <c r="P8" s="81">
        <f t="shared" si="0"/>
        <v>2</v>
      </c>
      <c r="Q8" s="81">
        <f t="shared" si="0"/>
        <v>3</v>
      </c>
      <c r="R8" s="81">
        <f t="shared" si="0"/>
        <v>7</v>
      </c>
      <c r="S8" s="81">
        <f t="shared" si="0"/>
        <v>1</v>
      </c>
      <c r="T8" s="81">
        <f t="shared" si="0"/>
        <v>6</v>
      </c>
      <c r="U8" s="81">
        <f t="shared" si="0"/>
        <v>8</v>
      </c>
      <c r="V8" s="81">
        <f t="shared" si="0"/>
        <v>4</v>
      </c>
      <c r="W8" s="81">
        <f t="shared" si="0"/>
        <v>16</v>
      </c>
      <c r="X8" s="81">
        <v>6056</v>
      </c>
      <c r="Y8" s="81" t="s">
        <v>455</v>
      </c>
      <c r="Z8" s="81" t="s">
        <v>455</v>
      </c>
      <c r="AA8" s="81" t="s">
        <v>455</v>
      </c>
      <c r="AB8" s="81" t="s">
        <v>455</v>
      </c>
      <c r="AC8" s="81" t="s">
        <v>455</v>
      </c>
      <c r="AD8" s="472" t="s">
        <v>455</v>
      </c>
    </row>
    <row r="9" spans="1:30" s="940" customFormat="1" ht="15" customHeight="1">
      <c r="A9" s="1105"/>
      <c r="B9" s="1106"/>
      <c r="C9" s="1108"/>
      <c r="D9" s="81"/>
      <c r="E9" s="81"/>
      <c r="F9" s="81"/>
      <c r="G9" s="81"/>
      <c r="H9" s="81"/>
      <c r="I9" s="81"/>
      <c r="J9" s="81"/>
      <c r="K9" s="81"/>
      <c r="L9" s="81"/>
      <c r="M9" s="81"/>
      <c r="N9" s="81"/>
      <c r="O9" s="81"/>
      <c r="P9" s="81"/>
      <c r="Q9" s="81"/>
      <c r="R9" s="81"/>
      <c r="S9" s="81"/>
      <c r="T9" s="81"/>
      <c r="U9" s="81"/>
      <c r="V9" s="81"/>
      <c r="W9" s="81"/>
      <c r="X9" s="81"/>
      <c r="Y9" s="81"/>
      <c r="Z9" s="466"/>
      <c r="AA9" s="466"/>
      <c r="AB9" s="466"/>
      <c r="AC9" s="466"/>
      <c r="AD9" s="468"/>
    </row>
    <row r="10" spans="1:30" s="940" customFormat="1" ht="15" customHeight="1">
      <c r="A10" s="1105"/>
      <c r="B10" s="1106" t="s">
        <v>397</v>
      </c>
      <c r="C10" s="1107">
        <f>SUM(C11:C12)</f>
        <v>4</v>
      </c>
      <c r="D10" s="466">
        <v>0</v>
      </c>
      <c r="E10" s="466">
        <v>0</v>
      </c>
      <c r="F10" s="466">
        <v>0</v>
      </c>
      <c r="G10" s="81">
        <f>SUM(G11:G12)</f>
        <v>1</v>
      </c>
      <c r="H10" s="466">
        <v>0</v>
      </c>
      <c r="I10" s="466">
        <v>0</v>
      </c>
      <c r="J10" s="466">
        <v>0</v>
      </c>
      <c r="K10" s="466">
        <v>0</v>
      </c>
      <c r="L10" s="81">
        <f>SUM(L11:L12)</f>
        <v>1</v>
      </c>
      <c r="M10" s="81">
        <f>SUM(M11:M12)</f>
        <v>1</v>
      </c>
      <c r="N10" s="466">
        <v>0</v>
      </c>
      <c r="O10" s="466">
        <v>0</v>
      </c>
      <c r="P10" s="466">
        <v>0</v>
      </c>
      <c r="Q10" s="466">
        <v>0</v>
      </c>
      <c r="R10" s="81">
        <f>SUM(R11:R12)</f>
        <v>1</v>
      </c>
      <c r="S10" s="466">
        <v>0</v>
      </c>
      <c r="T10" s="466">
        <v>0</v>
      </c>
      <c r="U10" s="466">
        <v>0</v>
      </c>
      <c r="V10" s="466">
        <v>0</v>
      </c>
      <c r="W10" s="466">
        <v>0</v>
      </c>
      <c r="X10" s="81">
        <f>SUM(X11:X12)</f>
        <v>390</v>
      </c>
      <c r="Y10" s="81">
        <f>SUM(Y11:Y12)</f>
        <v>4277</v>
      </c>
      <c r="Z10" s="466">
        <v>0</v>
      </c>
      <c r="AA10" s="466">
        <v>0</v>
      </c>
      <c r="AB10" s="466">
        <v>0</v>
      </c>
      <c r="AC10" s="466">
        <v>0</v>
      </c>
      <c r="AD10" s="468">
        <v>0</v>
      </c>
    </row>
    <row r="11" spans="1:30" ht="15" customHeight="1">
      <c r="A11" s="1099"/>
      <c r="B11" s="642" t="s">
        <v>456</v>
      </c>
      <c r="C11" s="465">
        <f>SUM(D11:W11)</f>
        <v>3</v>
      </c>
      <c r="D11" s="466">
        <v>0</v>
      </c>
      <c r="E11" s="466">
        <v>0</v>
      </c>
      <c r="F11" s="466">
        <v>0</v>
      </c>
      <c r="G11" s="466">
        <v>0</v>
      </c>
      <c r="H11" s="466">
        <v>0</v>
      </c>
      <c r="I11" s="466">
        <v>0</v>
      </c>
      <c r="J11" s="466">
        <v>0</v>
      </c>
      <c r="K11" s="466">
        <v>0</v>
      </c>
      <c r="L11" s="466">
        <v>1</v>
      </c>
      <c r="M11" s="466">
        <v>1</v>
      </c>
      <c r="N11" s="466">
        <v>0</v>
      </c>
      <c r="O11" s="466">
        <v>0</v>
      </c>
      <c r="P11" s="466">
        <v>0</v>
      </c>
      <c r="Q11" s="466">
        <v>0</v>
      </c>
      <c r="R11" s="466">
        <v>1</v>
      </c>
      <c r="S11" s="466">
        <v>0</v>
      </c>
      <c r="T11" s="466">
        <v>0</v>
      </c>
      <c r="U11" s="466">
        <v>0</v>
      </c>
      <c r="V11" s="466">
        <v>0</v>
      </c>
      <c r="W11" s="466">
        <v>0</v>
      </c>
      <c r="X11" s="466">
        <v>310</v>
      </c>
      <c r="Y11" s="466">
        <v>3797</v>
      </c>
      <c r="Z11" s="466">
        <v>0</v>
      </c>
      <c r="AA11" s="466">
        <v>0</v>
      </c>
      <c r="AB11" s="466">
        <v>0</v>
      </c>
      <c r="AC11" s="466">
        <v>0</v>
      </c>
      <c r="AD11" s="468">
        <v>0</v>
      </c>
    </row>
    <row r="12" spans="1:30" ht="15" customHeight="1">
      <c r="A12" s="1099"/>
      <c r="B12" s="642" t="s">
        <v>398</v>
      </c>
      <c r="C12" s="465">
        <f>SUM(D12:W12)</f>
        <v>1</v>
      </c>
      <c r="D12" s="466">
        <v>0</v>
      </c>
      <c r="E12" s="466">
        <v>0</v>
      </c>
      <c r="F12" s="466">
        <v>0</v>
      </c>
      <c r="G12" s="466">
        <v>1</v>
      </c>
      <c r="H12" s="466">
        <v>0</v>
      </c>
      <c r="I12" s="466">
        <v>0</v>
      </c>
      <c r="J12" s="466">
        <v>0</v>
      </c>
      <c r="K12" s="466">
        <v>0</v>
      </c>
      <c r="L12" s="466">
        <v>0</v>
      </c>
      <c r="M12" s="466">
        <v>0</v>
      </c>
      <c r="N12" s="466">
        <v>0</v>
      </c>
      <c r="O12" s="466">
        <v>0</v>
      </c>
      <c r="P12" s="466">
        <v>0</v>
      </c>
      <c r="Q12" s="466">
        <v>0</v>
      </c>
      <c r="R12" s="466">
        <v>0</v>
      </c>
      <c r="S12" s="466">
        <v>0</v>
      </c>
      <c r="T12" s="466">
        <v>0</v>
      </c>
      <c r="U12" s="466">
        <v>0</v>
      </c>
      <c r="V12" s="466">
        <v>0</v>
      </c>
      <c r="W12" s="466">
        <v>0</v>
      </c>
      <c r="X12" s="466">
        <v>80</v>
      </c>
      <c r="Y12" s="466">
        <v>480</v>
      </c>
      <c r="Z12" s="466">
        <v>0</v>
      </c>
      <c r="AA12" s="466">
        <v>0</v>
      </c>
      <c r="AB12" s="466">
        <v>0</v>
      </c>
      <c r="AC12" s="466">
        <v>0</v>
      </c>
      <c r="AD12" s="468">
        <v>0</v>
      </c>
    </row>
    <row r="13" spans="1:30" ht="15" customHeight="1">
      <c r="A13" s="1099"/>
      <c r="B13" s="642"/>
      <c r="C13" s="1109"/>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1110"/>
      <c r="AB13" s="1110"/>
      <c r="AC13" s="1110"/>
      <c r="AD13" s="1111"/>
    </row>
    <row r="14" spans="1:30" s="940" customFormat="1" ht="15" customHeight="1">
      <c r="A14" s="1105"/>
      <c r="B14" s="1106" t="s">
        <v>399</v>
      </c>
      <c r="C14" s="1107">
        <f aca="true" t="shared" si="1" ref="C14:J14">SUM(C15:C26)</f>
        <v>32</v>
      </c>
      <c r="D14" s="81">
        <f t="shared" si="1"/>
        <v>6</v>
      </c>
      <c r="E14" s="81">
        <f t="shared" si="1"/>
        <v>6</v>
      </c>
      <c r="F14" s="81">
        <f t="shared" si="1"/>
        <v>2</v>
      </c>
      <c r="G14" s="81">
        <f t="shared" si="1"/>
        <v>2</v>
      </c>
      <c r="H14" s="81">
        <f t="shared" si="1"/>
        <v>2</v>
      </c>
      <c r="I14" s="81">
        <f t="shared" si="1"/>
        <v>1</v>
      </c>
      <c r="J14" s="81">
        <f t="shared" si="1"/>
        <v>1</v>
      </c>
      <c r="K14" s="466">
        <v>0</v>
      </c>
      <c r="L14" s="81">
        <f>SUM(L15:L26)</f>
        <v>2</v>
      </c>
      <c r="M14" s="466">
        <v>0</v>
      </c>
      <c r="N14" s="466">
        <v>0</v>
      </c>
      <c r="O14" s="466">
        <v>0</v>
      </c>
      <c r="P14" s="81">
        <f>SUM(P15:P26)</f>
        <v>1</v>
      </c>
      <c r="Q14" s="81">
        <f>SUM(Q15:Q26)</f>
        <v>3</v>
      </c>
      <c r="R14" s="81">
        <f>SUM(R15:R26)</f>
        <v>1</v>
      </c>
      <c r="S14" s="466">
        <v>0</v>
      </c>
      <c r="T14" s="81">
        <f aca="true" t="shared" si="2" ref="T14:Z14">SUM(T15:T26)</f>
        <v>1</v>
      </c>
      <c r="U14" s="81">
        <f t="shared" si="2"/>
        <v>1</v>
      </c>
      <c r="V14" s="81">
        <f t="shared" si="2"/>
        <v>1</v>
      </c>
      <c r="W14" s="81">
        <f t="shared" si="2"/>
        <v>2</v>
      </c>
      <c r="X14" s="81">
        <f t="shared" si="2"/>
        <v>950</v>
      </c>
      <c r="Y14" s="81">
        <f t="shared" si="2"/>
        <v>8092</v>
      </c>
      <c r="Z14" s="81">
        <f t="shared" si="2"/>
        <v>1618076537</v>
      </c>
      <c r="AA14" s="81">
        <v>2186400</v>
      </c>
      <c r="AB14" s="81">
        <f>SUM(AB15:AB26)</f>
        <v>71194483</v>
      </c>
      <c r="AC14" s="81">
        <f>SUM(AC15:AC26)</f>
        <v>5455</v>
      </c>
      <c r="AD14" s="472">
        <v>321327</v>
      </c>
    </row>
    <row r="15" spans="1:30" ht="15" customHeight="1">
      <c r="A15" s="1099"/>
      <c r="B15" s="642" t="s">
        <v>400</v>
      </c>
      <c r="C15" s="465">
        <f aca="true" t="shared" si="3" ref="C15:C20">SUM(D15:W15)</f>
        <v>11</v>
      </c>
      <c r="D15" s="466">
        <v>1</v>
      </c>
      <c r="E15" s="466">
        <v>3</v>
      </c>
      <c r="F15" s="466">
        <v>1</v>
      </c>
      <c r="G15" s="466">
        <v>1</v>
      </c>
      <c r="H15" s="466">
        <v>0</v>
      </c>
      <c r="I15" s="466">
        <v>0</v>
      </c>
      <c r="J15" s="466">
        <v>0</v>
      </c>
      <c r="K15" s="466">
        <v>0</v>
      </c>
      <c r="L15" s="466">
        <v>1</v>
      </c>
      <c r="M15" s="466">
        <v>0</v>
      </c>
      <c r="N15" s="466">
        <v>0</v>
      </c>
      <c r="O15" s="466">
        <v>0</v>
      </c>
      <c r="P15" s="466">
        <v>1</v>
      </c>
      <c r="Q15" s="466">
        <v>0</v>
      </c>
      <c r="R15" s="466">
        <v>0</v>
      </c>
      <c r="S15" s="466">
        <v>0</v>
      </c>
      <c r="T15" s="466">
        <v>1</v>
      </c>
      <c r="U15" s="466">
        <v>1</v>
      </c>
      <c r="V15" s="466">
        <v>1</v>
      </c>
      <c r="W15" s="466">
        <v>0</v>
      </c>
      <c r="X15" s="466">
        <v>43</v>
      </c>
      <c r="Y15" s="466">
        <v>29</v>
      </c>
      <c r="Z15" s="466">
        <v>5059416</v>
      </c>
      <c r="AA15" s="1110">
        <v>174462</v>
      </c>
      <c r="AB15" s="1110">
        <v>3023462</v>
      </c>
      <c r="AC15" s="1110">
        <v>13</v>
      </c>
      <c r="AD15" s="1111">
        <v>232574</v>
      </c>
    </row>
    <row r="16" spans="1:30" ht="15" customHeight="1">
      <c r="A16" s="1099"/>
      <c r="B16" s="642" t="s">
        <v>401</v>
      </c>
      <c r="C16" s="465">
        <f t="shared" si="3"/>
        <v>1</v>
      </c>
      <c r="D16" s="466">
        <v>0</v>
      </c>
      <c r="E16" s="466">
        <v>0</v>
      </c>
      <c r="F16" s="466">
        <v>0</v>
      </c>
      <c r="G16" s="466">
        <v>0</v>
      </c>
      <c r="H16" s="466">
        <v>0</v>
      </c>
      <c r="I16" s="466">
        <v>0</v>
      </c>
      <c r="J16" s="466">
        <v>0</v>
      </c>
      <c r="K16" s="466">
        <v>0</v>
      </c>
      <c r="L16" s="466">
        <v>0</v>
      </c>
      <c r="M16" s="466">
        <v>0</v>
      </c>
      <c r="N16" s="466">
        <v>0</v>
      </c>
      <c r="O16" s="466">
        <v>0</v>
      </c>
      <c r="P16" s="466">
        <v>0</v>
      </c>
      <c r="Q16" s="466">
        <v>0</v>
      </c>
      <c r="R16" s="466">
        <v>0</v>
      </c>
      <c r="S16" s="466">
        <v>0</v>
      </c>
      <c r="T16" s="466">
        <v>0</v>
      </c>
      <c r="U16" s="466">
        <v>0</v>
      </c>
      <c r="V16" s="466">
        <v>0</v>
      </c>
      <c r="W16" s="466">
        <v>1</v>
      </c>
      <c r="X16" s="466">
        <v>30</v>
      </c>
      <c r="Y16" s="466">
        <v>163</v>
      </c>
      <c r="Z16" s="1110">
        <v>90579828</v>
      </c>
      <c r="AA16" s="1110">
        <v>555704</v>
      </c>
      <c r="AB16" s="466">
        <v>959300</v>
      </c>
      <c r="AC16" s="466">
        <v>93</v>
      </c>
      <c r="AD16" s="468">
        <v>10315</v>
      </c>
    </row>
    <row r="17" spans="1:30" ht="15" customHeight="1">
      <c r="A17" s="1099"/>
      <c r="B17" s="642" t="s">
        <v>457</v>
      </c>
      <c r="C17" s="465">
        <f t="shared" si="3"/>
        <v>4</v>
      </c>
      <c r="D17" s="466">
        <v>2</v>
      </c>
      <c r="E17" s="466">
        <v>1</v>
      </c>
      <c r="F17" s="466">
        <v>0</v>
      </c>
      <c r="G17" s="466">
        <v>0</v>
      </c>
      <c r="H17" s="466">
        <v>0</v>
      </c>
      <c r="I17" s="466">
        <v>0</v>
      </c>
      <c r="J17" s="466">
        <v>0</v>
      </c>
      <c r="K17" s="466">
        <v>0</v>
      </c>
      <c r="L17" s="466">
        <v>0</v>
      </c>
      <c r="M17" s="466">
        <v>0</v>
      </c>
      <c r="N17" s="466">
        <v>0</v>
      </c>
      <c r="O17" s="466">
        <v>0</v>
      </c>
      <c r="P17" s="466">
        <v>0</v>
      </c>
      <c r="Q17" s="466">
        <v>1</v>
      </c>
      <c r="R17" s="466">
        <v>0</v>
      </c>
      <c r="S17" s="466">
        <v>0</v>
      </c>
      <c r="T17" s="466">
        <v>0</v>
      </c>
      <c r="U17" s="466">
        <v>0</v>
      </c>
      <c r="V17" s="466">
        <v>0</v>
      </c>
      <c r="W17" s="466">
        <v>0</v>
      </c>
      <c r="X17" s="466">
        <v>39</v>
      </c>
      <c r="Y17" s="466">
        <v>138</v>
      </c>
      <c r="Z17" s="1110">
        <v>22259607</v>
      </c>
      <c r="AA17" s="1110">
        <v>161301</v>
      </c>
      <c r="AB17" s="466">
        <v>10200</v>
      </c>
      <c r="AC17" s="466">
        <v>9</v>
      </c>
      <c r="AD17" s="468">
        <v>1133</v>
      </c>
    </row>
    <row r="18" spans="1:30" ht="15" customHeight="1">
      <c r="A18" s="1099"/>
      <c r="B18" s="642" t="s">
        <v>458</v>
      </c>
      <c r="C18" s="465">
        <f t="shared" si="3"/>
        <v>5</v>
      </c>
      <c r="D18" s="466">
        <v>1</v>
      </c>
      <c r="E18" s="466">
        <v>1</v>
      </c>
      <c r="F18" s="466">
        <v>1</v>
      </c>
      <c r="G18" s="466">
        <v>0</v>
      </c>
      <c r="H18" s="466">
        <v>1</v>
      </c>
      <c r="I18" s="466">
        <v>1</v>
      </c>
      <c r="J18" s="466">
        <v>0</v>
      </c>
      <c r="K18" s="466">
        <v>0</v>
      </c>
      <c r="L18" s="466">
        <v>0</v>
      </c>
      <c r="M18" s="466">
        <v>0</v>
      </c>
      <c r="N18" s="466">
        <v>0</v>
      </c>
      <c r="O18" s="466">
        <v>0</v>
      </c>
      <c r="P18" s="466">
        <v>0</v>
      </c>
      <c r="Q18" s="466">
        <v>0</v>
      </c>
      <c r="R18" s="466">
        <v>0</v>
      </c>
      <c r="S18" s="466">
        <v>0</v>
      </c>
      <c r="T18" s="466">
        <v>0</v>
      </c>
      <c r="U18" s="466">
        <v>0</v>
      </c>
      <c r="V18" s="466">
        <v>0</v>
      </c>
      <c r="W18" s="466">
        <v>0</v>
      </c>
      <c r="X18" s="466">
        <v>263</v>
      </c>
      <c r="Y18" s="466">
        <v>2480</v>
      </c>
      <c r="Z18" s="1110">
        <v>422799652</v>
      </c>
      <c r="AA18" s="1110">
        <v>170483</v>
      </c>
      <c r="AB18" s="466">
        <v>6318105</v>
      </c>
      <c r="AC18" s="466">
        <v>627</v>
      </c>
      <c r="AD18" s="468">
        <v>10076</v>
      </c>
    </row>
    <row r="19" spans="1:30" ht="15" customHeight="1">
      <c r="A19" s="1099"/>
      <c r="B19" s="642" t="s">
        <v>459</v>
      </c>
      <c r="C19" s="465">
        <f t="shared" si="3"/>
        <v>3</v>
      </c>
      <c r="D19" s="466">
        <v>0</v>
      </c>
      <c r="E19" s="466">
        <v>0</v>
      </c>
      <c r="F19" s="466">
        <v>0</v>
      </c>
      <c r="G19" s="466">
        <v>0</v>
      </c>
      <c r="H19" s="466">
        <v>1</v>
      </c>
      <c r="I19" s="466">
        <v>0</v>
      </c>
      <c r="J19" s="466">
        <v>0</v>
      </c>
      <c r="K19" s="466">
        <v>0</v>
      </c>
      <c r="L19" s="466">
        <v>1</v>
      </c>
      <c r="M19" s="466">
        <v>0</v>
      </c>
      <c r="N19" s="466">
        <v>0</v>
      </c>
      <c r="O19" s="466">
        <v>0</v>
      </c>
      <c r="P19" s="466">
        <v>0</v>
      </c>
      <c r="Q19" s="466">
        <v>0</v>
      </c>
      <c r="R19" s="466">
        <v>0</v>
      </c>
      <c r="S19" s="466">
        <v>0</v>
      </c>
      <c r="T19" s="466">
        <v>0</v>
      </c>
      <c r="U19" s="466">
        <v>0</v>
      </c>
      <c r="V19" s="466">
        <v>0</v>
      </c>
      <c r="W19" s="466">
        <v>1</v>
      </c>
      <c r="X19" s="466">
        <v>270</v>
      </c>
      <c r="Y19" s="466">
        <v>1450</v>
      </c>
      <c r="Z19" s="1110">
        <v>320637926</v>
      </c>
      <c r="AA19" s="1110">
        <v>221129</v>
      </c>
      <c r="AB19" s="466">
        <v>18298700</v>
      </c>
      <c r="AC19" s="466">
        <v>1274</v>
      </c>
      <c r="AD19" s="468">
        <v>14363</v>
      </c>
    </row>
    <row r="20" spans="1:30" ht="15" customHeight="1">
      <c r="A20" s="1099"/>
      <c r="B20" s="642" t="s">
        <v>460</v>
      </c>
      <c r="C20" s="465">
        <f t="shared" si="3"/>
        <v>3</v>
      </c>
      <c r="D20" s="466">
        <v>1</v>
      </c>
      <c r="E20" s="466">
        <v>0</v>
      </c>
      <c r="F20" s="466">
        <v>0</v>
      </c>
      <c r="G20" s="466">
        <v>1</v>
      </c>
      <c r="H20" s="466">
        <v>0</v>
      </c>
      <c r="I20" s="466">
        <v>0</v>
      </c>
      <c r="J20" s="466">
        <v>1</v>
      </c>
      <c r="K20" s="466">
        <v>0</v>
      </c>
      <c r="L20" s="466">
        <v>0</v>
      </c>
      <c r="M20" s="466">
        <v>0</v>
      </c>
      <c r="N20" s="466">
        <v>0</v>
      </c>
      <c r="O20" s="466">
        <v>0</v>
      </c>
      <c r="P20" s="466">
        <v>0</v>
      </c>
      <c r="Q20" s="466">
        <v>0</v>
      </c>
      <c r="R20" s="466">
        <v>0</v>
      </c>
      <c r="S20" s="466">
        <v>0</v>
      </c>
      <c r="T20" s="466">
        <v>0</v>
      </c>
      <c r="U20" s="466">
        <v>0</v>
      </c>
      <c r="V20" s="466">
        <v>0</v>
      </c>
      <c r="W20" s="466">
        <v>0</v>
      </c>
      <c r="X20" s="466">
        <v>90</v>
      </c>
      <c r="Y20" s="466">
        <v>375</v>
      </c>
      <c r="Z20" s="1110">
        <v>59194020</v>
      </c>
      <c r="AA20" s="1110">
        <v>157850</v>
      </c>
      <c r="AB20" s="466">
        <v>2790762</v>
      </c>
      <c r="AC20" s="466">
        <v>291</v>
      </c>
      <c r="AD20" s="468">
        <v>9590</v>
      </c>
    </row>
    <row r="21" spans="1:30" ht="15" customHeight="1">
      <c r="A21" s="1099"/>
      <c r="B21" s="642" t="s">
        <v>402</v>
      </c>
      <c r="C21" s="466">
        <v>0</v>
      </c>
      <c r="D21" s="466">
        <v>0</v>
      </c>
      <c r="E21" s="466">
        <v>0</v>
      </c>
      <c r="F21" s="466">
        <v>0</v>
      </c>
      <c r="G21" s="466">
        <v>0</v>
      </c>
      <c r="H21" s="466">
        <v>0</v>
      </c>
      <c r="I21" s="466">
        <v>0</v>
      </c>
      <c r="J21" s="466">
        <v>0</v>
      </c>
      <c r="K21" s="466">
        <v>0</v>
      </c>
      <c r="L21" s="466">
        <v>0</v>
      </c>
      <c r="M21" s="466">
        <v>0</v>
      </c>
      <c r="N21" s="466">
        <v>0</v>
      </c>
      <c r="O21" s="466">
        <v>0</v>
      </c>
      <c r="P21" s="466">
        <v>0</v>
      </c>
      <c r="Q21" s="466">
        <v>0</v>
      </c>
      <c r="R21" s="466">
        <v>0</v>
      </c>
      <c r="S21" s="466">
        <v>0</v>
      </c>
      <c r="T21" s="466">
        <v>0</v>
      </c>
      <c r="U21" s="466">
        <v>0</v>
      </c>
      <c r="V21" s="466">
        <v>0</v>
      </c>
      <c r="W21" s="466">
        <v>0</v>
      </c>
      <c r="X21" s="466">
        <v>0</v>
      </c>
      <c r="Y21" s="466">
        <v>0</v>
      </c>
      <c r="Z21" s="466">
        <v>0</v>
      </c>
      <c r="AA21" s="466">
        <v>0</v>
      </c>
      <c r="AB21" s="466">
        <v>0</v>
      </c>
      <c r="AC21" s="466">
        <v>0</v>
      </c>
      <c r="AD21" s="468">
        <v>0</v>
      </c>
    </row>
    <row r="22" spans="1:30" ht="15" customHeight="1">
      <c r="A22" s="1099"/>
      <c r="B22" s="642" t="s">
        <v>403</v>
      </c>
      <c r="C22" s="466">
        <v>0</v>
      </c>
      <c r="D22" s="466">
        <v>0</v>
      </c>
      <c r="E22" s="466">
        <v>0</v>
      </c>
      <c r="F22" s="466">
        <v>0</v>
      </c>
      <c r="G22" s="466">
        <v>0</v>
      </c>
      <c r="H22" s="466">
        <v>0</v>
      </c>
      <c r="I22" s="466">
        <v>0</v>
      </c>
      <c r="J22" s="466">
        <v>0</v>
      </c>
      <c r="K22" s="466">
        <v>0</v>
      </c>
      <c r="L22" s="466">
        <v>0</v>
      </c>
      <c r="M22" s="466">
        <v>0</v>
      </c>
      <c r="N22" s="466">
        <v>0</v>
      </c>
      <c r="O22" s="466">
        <v>0</v>
      </c>
      <c r="P22" s="466">
        <v>0</v>
      </c>
      <c r="Q22" s="466">
        <v>0</v>
      </c>
      <c r="R22" s="466">
        <v>0</v>
      </c>
      <c r="S22" s="466">
        <v>0</v>
      </c>
      <c r="T22" s="466">
        <v>0</v>
      </c>
      <c r="U22" s="466">
        <v>0</v>
      </c>
      <c r="V22" s="466">
        <v>0</v>
      </c>
      <c r="W22" s="466">
        <v>0</v>
      </c>
      <c r="X22" s="466">
        <v>0</v>
      </c>
      <c r="Y22" s="466">
        <v>0</v>
      </c>
      <c r="Z22" s="466">
        <v>0</v>
      </c>
      <c r="AA22" s="466">
        <v>0</v>
      </c>
      <c r="AB22" s="466">
        <v>0</v>
      </c>
      <c r="AC22" s="466">
        <v>0</v>
      </c>
      <c r="AD22" s="468">
        <v>0</v>
      </c>
    </row>
    <row r="23" spans="1:30" ht="15" customHeight="1">
      <c r="A23" s="1099"/>
      <c r="B23" s="642" t="s">
        <v>404</v>
      </c>
      <c r="C23" s="465">
        <f>SUM(D23:W23)</f>
        <v>1</v>
      </c>
      <c r="D23" s="466">
        <v>0</v>
      </c>
      <c r="E23" s="466">
        <v>0</v>
      </c>
      <c r="F23" s="466">
        <v>0</v>
      </c>
      <c r="G23" s="466">
        <v>0</v>
      </c>
      <c r="H23" s="466">
        <v>0</v>
      </c>
      <c r="I23" s="466">
        <v>0</v>
      </c>
      <c r="J23" s="466">
        <v>0</v>
      </c>
      <c r="K23" s="466">
        <v>0</v>
      </c>
      <c r="L23" s="466">
        <v>0</v>
      </c>
      <c r="M23" s="466">
        <v>0</v>
      </c>
      <c r="N23" s="466">
        <v>0</v>
      </c>
      <c r="O23" s="466">
        <v>0</v>
      </c>
      <c r="P23" s="466">
        <v>0</v>
      </c>
      <c r="Q23" s="466">
        <v>1</v>
      </c>
      <c r="R23" s="466">
        <v>0</v>
      </c>
      <c r="S23" s="466">
        <v>0</v>
      </c>
      <c r="T23" s="466">
        <v>0</v>
      </c>
      <c r="U23" s="466">
        <v>0</v>
      </c>
      <c r="V23" s="466">
        <v>0</v>
      </c>
      <c r="W23" s="466">
        <v>0</v>
      </c>
      <c r="X23" s="466">
        <v>30</v>
      </c>
      <c r="Y23" s="466">
        <v>206</v>
      </c>
      <c r="Z23" s="1110">
        <v>26850020</v>
      </c>
      <c r="AA23" s="1110">
        <v>130339</v>
      </c>
      <c r="AB23" s="466">
        <v>1412050</v>
      </c>
      <c r="AC23" s="466">
        <v>162</v>
      </c>
      <c r="AD23" s="468">
        <v>8716</v>
      </c>
    </row>
    <row r="24" spans="1:30" ht="15" customHeight="1">
      <c r="A24" s="1099"/>
      <c r="B24" s="642" t="s">
        <v>405</v>
      </c>
      <c r="C24" s="465">
        <f>SUM(D24:W24)</f>
        <v>1</v>
      </c>
      <c r="D24" s="466">
        <v>0</v>
      </c>
      <c r="E24" s="466">
        <v>0</v>
      </c>
      <c r="F24" s="466">
        <v>0</v>
      </c>
      <c r="G24" s="466">
        <v>0</v>
      </c>
      <c r="H24" s="466">
        <v>0</v>
      </c>
      <c r="I24" s="466">
        <v>0</v>
      </c>
      <c r="J24" s="466">
        <v>0</v>
      </c>
      <c r="K24" s="466">
        <v>0</v>
      </c>
      <c r="L24" s="466">
        <v>0</v>
      </c>
      <c r="M24" s="466">
        <v>0</v>
      </c>
      <c r="N24" s="466">
        <v>0</v>
      </c>
      <c r="O24" s="466">
        <v>0</v>
      </c>
      <c r="P24" s="466">
        <v>0</v>
      </c>
      <c r="Q24" s="466">
        <v>1</v>
      </c>
      <c r="R24" s="466">
        <v>0</v>
      </c>
      <c r="S24" s="466">
        <v>0</v>
      </c>
      <c r="T24" s="466">
        <v>0</v>
      </c>
      <c r="U24" s="466">
        <v>0</v>
      </c>
      <c r="V24" s="466">
        <v>0</v>
      </c>
      <c r="W24" s="466">
        <v>0</v>
      </c>
      <c r="X24" s="466">
        <v>130</v>
      </c>
      <c r="Y24" s="466">
        <v>1018</v>
      </c>
      <c r="Z24" s="1110">
        <v>110700382</v>
      </c>
      <c r="AA24" s="1110">
        <v>108743</v>
      </c>
      <c r="AB24" s="466">
        <v>13858594</v>
      </c>
      <c r="AC24" s="466">
        <v>939</v>
      </c>
      <c r="AD24" s="468">
        <v>14758</v>
      </c>
    </row>
    <row r="25" spans="1:30" ht="15" customHeight="1">
      <c r="A25" s="1099"/>
      <c r="B25" s="642" t="s">
        <v>406</v>
      </c>
      <c r="C25" s="465">
        <f>SUM(D25:W25)</f>
        <v>2</v>
      </c>
      <c r="D25" s="466">
        <v>1</v>
      </c>
      <c r="E25" s="466">
        <v>1</v>
      </c>
      <c r="F25" s="466">
        <v>0</v>
      </c>
      <c r="G25" s="466">
        <v>0</v>
      </c>
      <c r="H25" s="466">
        <v>0</v>
      </c>
      <c r="I25" s="466">
        <v>0</v>
      </c>
      <c r="J25" s="466">
        <v>0</v>
      </c>
      <c r="K25" s="466">
        <v>0</v>
      </c>
      <c r="L25" s="466">
        <v>0</v>
      </c>
      <c r="M25" s="466">
        <v>0</v>
      </c>
      <c r="N25" s="466">
        <v>0</v>
      </c>
      <c r="O25" s="466">
        <v>0</v>
      </c>
      <c r="P25" s="466">
        <v>0</v>
      </c>
      <c r="Q25" s="466">
        <v>0</v>
      </c>
      <c r="R25" s="466">
        <v>0</v>
      </c>
      <c r="S25" s="466">
        <v>0</v>
      </c>
      <c r="T25" s="466">
        <v>0</v>
      </c>
      <c r="U25" s="466">
        <v>0</v>
      </c>
      <c r="V25" s="466">
        <v>0</v>
      </c>
      <c r="W25" s="466">
        <v>0</v>
      </c>
      <c r="X25" s="466">
        <v>0</v>
      </c>
      <c r="Y25" s="466">
        <v>2122</v>
      </c>
      <c r="Z25" s="1110">
        <v>531593581</v>
      </c>
      <c r="AA25" s="1110">
        <v>250515</v>
      </c>
      <c r="AB25" s="466">
        <v>24076810</v>
      </c>
      <c r="AC25" s="466">
        <v>1989</v>
      </c>
      <c r="AD25" s="468">
        <v>12104</v>
      </c>
    </row>
    <row r="26" spans="1:30" ht="15" customHeight="1">
      <c r="A26" s="1099"/>
      <c r="B26" s="642" t="s">
        <v>461</v>
      </c>
      <c r="C26" s="465">
        <f>SUM(D26:W26)</f>
        <v>1</v>
      </c>
      <c r="D26" s="466">
        <v>0</v>
      </c>
      <c r="E26" s="466">
        <v>0</v>
      </c>
      <c r="F26" s="466">
        <v>0</v>
      </c>
      <c r="G26" s="466">
        <v>0</v>
      </c>
      <c r="H26" s="466">
        <v>0</v>
      </c>
      <c r="I26" s="466">
        <v>0</v>
      </c>
      <c r="J26" s="466">
        <v>0</v>
      </c>
      <c r="K26" s="466">
        <v>0</v>
      </c>
      <c r="L26" s="466">
        <v>0</v>
      </c>
      <c r="M26" s="466">
        <v>0</v>
      </c>
      <c r="N26" s="466">
        <v>0</v>
      </c>
      <c r="O26" s="466">
        <v>0</v>
      </c>
      <c r="P26" s="466">
        <v>0</v>
      </c>
      <c r="Q26" s="466">
        <v>0</v>
      </c>
      <c r="R26" s="466">
        <v>1</v>
      </c>
      <c r="S26" s="466">
        <v>0</v>
      </c>
      <c r="T26" s="466">
        <v>0</v>
      </c>
      <c r="U26" s="466">
        <v>0</v>
      </c>
      <c r="V26" s="466">
        <v>0</v>
      </c>
      <c r="W26" s="466">
        <v>0</v>
      </c>
      <c r="X26" s="466">
        <v>55</v>
      </c>
      <c r="Y26" s="466">
        <v>111</v>
      </c>
      <c r="Z26" s="1110">
        <v>28402105</v>
      </c>
      <c r="AA26" s="1110">
        <v>255874</v>
      </c>
      <c r="AB26" s="466">
        <v>446500</v>
      </c>
      <c r="AC26" s="466">
        <v>58</v>
      </c>
      <c r="AD26" s="468">
        <v>7698</v>
      </c>
    </row>
    <row r="27" spans="1:30" ht="15" customHeight="1">
      <c r="A27" s="1099"/>
      <c r="B27" s="642"/>
      <c r="C27" s="1109"/>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1110"/>
      <c r="AB27" s="1110"/>
      <c r="AC27" s="1110"/>
      <c r="AD27" s="1111"/>
    </row>
    <row r="28" spans="1:30" s="940" customFormat="1" ht="15" customHeight="1">
      <c r="A28" s="1105"/>
      <c r="B28" s="1106" t="s">
        <v>407</v>
      </c>
      <c r="C28" s="1107">
        <f>SUM(C29:C34)</f>
        <v>66</v>
      </c>
      <c r="D28" s="81">
        <f aca="true" t="shared" si="4" ref="D28:P28">SUM(D29:D35)</f>
        <v>7</v>
      </c>
      <c r="E28" s="81">
        <f t="shared" si="4"/>
        <v>5</v>
      </c>
      <c r="F28" s="81">
        <f t="shared" si="4"/>
        <v>5</v>
      </c>
      <c r="G28" s="81">
        <f t="shared" si="4"/>
        <v>3</v>
      </c>
      <c r="H28" s="81">
        <f t="shared" si="4"/>
        <v>3</v>
      </c>
      <c r="I28" s="81">
        <f t="shared" si="4"/>
        <v>2</v>
      </c>
      <c r="J28" s="81">
        <f t="shared" si="4"/>
        <v>3</v>
      </c>
      <c r="K28" s="81">
        <f t="shared" si="4"/>
        <v>1</v>
      </c>
      <c r="L28" s="81">
        <f t="shared" si="4"/>
        <v>4</v>
      </c>
      <c r="M28" s="81">
        <f t="shared" si="4"/>
        <v>1</v>
      </c>
      <c r="N28" s="81">
        <f t="shared" si="4"/>
        <v>2</v>
      </c>
      <c r="O28" s="81">
        <f t="shared" si="4"/>
        <v>3</v>
      </c>
      <c r="P28" s="81">
        <f t="shared" si="4"/>
        <v>1</v>
      </c>
      <c r="Q28" s="466">
        <v>0</v>
      </c>
      <c r="R28" s="81">
        <f aca="true" t="shared" si="5" ref="R28:Z28">SUM(R29:R35)</f>
        <v>5</v>
      </c>
      <c r="S28" s="81">
        <f t="shared" si="5"/>
        <v>1</v>
      </c>
      <c r="T28" s="81">
        <f t="shared" si="5"/>
        <v>3</v>
      </c>
      <c r="U28" s="81">
        <f t="shared" si="5"/>
        <v>2</v>
      </c>
      <c r="V28" s="81">
        <f t="shared" si="5"/>
        <v>3</v>
      </c>
      <c r="W28" s="81">
        <f t="shared" si="5"/>
        <v>12</v>
      </c>
      <c r="X28" s="81">
        <f t="shared" si="5"/>
        <v>3010</v>
      </c>
      <c r="Y28" s="81">
        <f t="shared" si="5"/>
        <v>3268</v>
      </c>
      <c r="Z28" s="81">
        <f t="shared" si="5"/>
        <v>5768920014</v>
      </c>
      <c r="AA28" s="81">
        <v>382158</v>
      </c>
      <c r="AB28" s="81">
        <f>SUM(AB29:AB35)</f>
        <v>528919210</v>
      </c>
      <c r="AC28" s="81">
        <f>SUM(AC29:AC35)</f>
        <v>2332</v>
      </c>
      <c r="AD28" s="472">
        <f>SUM(AD29:AD35)</f>
        <v>45205</v>
      </c>
    </row>
    <row r="29" spans="1:30" ht="15" customHeight="1">
      <c r="A29" s="1099"/>
      <c r="B29" s="642" t="s">
        <v>408</v>
      </c>
      <c r="C29" s="465">
        <f>SUM(D29:W29)</f>
        <v>12</v>
      </c>
      <c r="D29" s="466">
        <v>1</v>
      </c>
      <c r="E29" s="466">
        <v>1</v>
      </c>
      <c r="F29" s="466">
        <v>2</v>
      </c>
      <c r="G29" s="466">
        <v>1</v>
      </c>
      <c r="H29" s="466">
        <v>1</v>
      </c>
      <c r="I29" s="466">
        <v>0</v>
      </c>
      <c r="J29" s="466">
        <v>1</v>
      </c>
      <c r="K29" s="466">
        <v>1</v>
      </c>
      <c r="L29" s="466">
        <v>1</v>
      </c>
      <c r="M29" s="466">
        <v>0</v>
      </c>
      <c r="N29" s="466">
        <v>0</v>
      </c>
      <c r="O29" s="466">
        <v>1</v>
      </c>
      <c r="P29" s="466">
        <v>1</v>
      </c>
      <c r="Q29" s="466">
        <v>0</v>
      </c>
      <c r="R29" s="466">
        <v>1</v>
      </c>
      <c r="S29" s="466">
        <v>0</v>
      </c>
      <c r="T29" s="466">
        <v>0</v>
      </c>
      <c r="U29" s="466">
        <v>0</v>
      </c>
      <c r="V29" s="466">
        <v>0</v>
      </c>
      <c r="W29" s="466">
        <v>0</v>
      </c>
      <c r="X29" s="466">
        <v>1020</v>
      </c>
      <c r="Y29" s="466">
        <v>1027</v>
      </c>
      <c r="Z29" s="466">
        <v>1440774382</v>
      </c>
      <c r="AA29" s="1110">
        <v>116908</v>
      </c>
      <c r="AB29" s="1110">
        <v>103281515</v>
      </c>
      <c r="AC29" s="1110">
        <v>825</v>
      </c>
      <c r="AD29" s="1111">
        <v>10432</v>
      </c>
    </row>
    <row r="30" spans="1:30" ht="15" customHeight="1">
      <c r="A30" s="1099"/>
      <c r="B30" s="642" t="s">
        <v>409</v>
      </c>
      <c r="C30" s="465">
        <f>SUM(D30:W30)</f>
        <v>25</v>
      </c>
      <c r="D30" s="466">
        <v>2</v>
      </c>
      <c r="E30" s="466">
        <v>2</v>
      </c>
      <c r="F30" s="466">
        <v>1</v>
      </c>
      <c r="G30" s="466">
        <v>1</v>
      </c>
      <c r="H30" s="466">
        <v>1</v>
      </c>
      <c r="I30" s="466">
        <v>1</v>
      </c>
      <c r="J30" s="466">
        <v>1</v>
      </c>
      <c r="K30" s="466">
        <v>0</v>
      </c>
      <c r="L30" s="466">
        <v>2</v>
      </c>
      <c r="M30" s="466">
        <v>1</v>
      </c>
      <c r="N30" s="466">
        <v>0</v>
      </c>
      <c r="O30" s="466">
        <v>1</v>
      </c>
      <c r="P30" s="466">
        <v>0</v>
      </c>
      <c r="Q30" s="466">
        <v>0</v>
      </c>
      <c r="R30" s="466">
        <v>2</v>
      </c>
      <c r="S30" s="466">
        <v>1</v>
      </c>
      <c r="T30" s="466">
        <v>2</v>
      </c>
      <c r="U30" s="466">
        <v>1</v>
      </c>
      <c r="V30" s="466">
        <v>2</v>
      </c>
      <c r="W30" s="466">
        <v>4</v>
      </c>
      <c r="X30" s="466">
        <v>1800</v>
      </c>
      <c r="Y30" s="466">
        <v>1811</v>
      </c>
      <c r="Z30" s="466">
        <v>4279080518</v>
      </c>
      <c r="AA30" s="1110">
        <v>196906</v>
      </c>
      <c r="AB30" s="1110">
        <v>419157695</v>
      </c>
      <c r="AC30" s="1110">
        <v>1457</v>
      </c>
      <c r="AD30" s="1111">
        <v>23973</v>
      </c>
    </row>
    <row r="31" spans="1:30" ht="15" customHeight="1">
      <c r="A31" s="1099"/>
      <c r="B31" s="642" t="s">
        <v>410</v>
      </c>
      <c r="C31" s="465">
        <f>SUM(D31:W31)</f>
        <v>2</v>
      </c>
      <c r="D31" s="466">
        <v>0</v>
      </c>
      <c r="E31" s="466">
        <v>1</v>
      </c>
      <c r="F31" s="466">
        <v>0</v>
      </c>
      <c r="G31" s="466">
        <v>0</v>
      </c>
      <c r="H31" s="466">
        <v>0</v>
      </c>
      <c r="I31" s="466">
        <v>0</v>
      </c>
      <c r="J31" s="466">
        <v>0</v>
      </c>
      <c r="K31" s="466">
        <v>0</v>
      </c>
      <c r="L31" s="466">
        <v>0</v>
      </c>
      <c r="M31" s="466">
        <v>0</v>
      </c>
      <c r="N31" s="466">
        <v>1</v>
      </c>
      <c r="O31" s="466">
        <v>0</v>
      </c>
      <c r="P31" s="466">
        <v>0</v>
      </c>
      <c r="Q31" s="466">
        <v>0</v>
      </c>
      <c r="R31" s="466">
        <v>0</v>
      </c>
      <c r="S31" s="466">
        <v>0</v>
      </c>
      <c r="T31" s="466">
        <v>0</v>
      </c>
      <c r="U31" s="466">
        <v>0</v>
      </c>
      <c r="V31" s="466">
        <v>0</v>
      </c>
      <c r="W31" s="466">
        <v>0</v>
      </c>
      <c r="X31" s="466">
        <v>140</v>
      </c>
      <c r="Y31" s="466">
        <v>0</v>
      </c>
      <c r="Z31" s="466">
        <v>0</v>
      </c>
      <c r="AA31" s="466">
        <v>0</v>
      </c>
      <c r="AB31" s="466">
        <v>0</v>
      </c>
      <c r="AC31" s="466">
        <v>0</v>
      </c>
      <c r="AD31" s="468">
        <v>0</v>
      </c>
    </row>
    <row r="32" spans="1:30" ht="15" customHeight="1">
      <c r="A32" s="1099"/>
      <c r="B32" s="642" t="s">
        <v>411</v>
      </c>
      <c r="C32" s="465">
        <v>25</v>
      </c>
      <c r="D32" s="466">
        <v>2</v>
      </c>
      <c r="E32" s="466">
        <v>1</v>
      </c>
      <c r="F32" s="466">
        <v>2</v>
      </c>
      <c r="G32" s="466">
        <v>1</v>
      </c>
      <c r="H32" s="466">
        <v>1</v>
      </c>
      <c r="I32" s="466">
        <v>1</v>
      </c>
      <c r="J32" s="466">
        <v>1</v>
      </c>
      <c r="K32" s="466">
        <v>0</v>
      </c>
      <c r="L32" s="466">
        <v>1</v>
      </c>
      <c r="M32" s="466">
        <v>0</v>
      </c>
      <c r="N32" s="466">
        <v>1</v>
      </c>
      <c r="O32" s="466">
        <v>1</v>
      </c>
      <c r="P32" s="466">
        <v>0</v>
      </c>
      <c r="Q32" s="466">
        <v>0</v>
      </c>
      <c r="R32" s="466">
        <v>2</v>
      </c>
      <c r="S32" s="466">
        <v>0</v>
      </c>
      <c r="T32" s="466">
        <v>1</v>
      </c>
      <c r="U32" s="466">
        <v>1</v>
      </c>
      <c r="V32" s="466">
        <v>0</v>
      </c>
      <c r="W32" s="466">
        <v>8</v>
      </c>
      <c r="X32" s="466">
        <v>0</v>
      </c>
      <c r="Y32" s="466">
        <v>0</v>
      </c>
      <c r="Z32" s="466">
        <v>0</v>
      </c>
      <c r="AA32" s="466">
        <v>0</v>
      </c>
      <c r="AB32" s="466">
        <v>0</v>
      </c>
      <c r="AC32" s="466">
        <v>0</v>
      </c>
      <c r="AD32" s="468">
        <v>0</v>
      </c>
    </row>
    <row r="33" spans="1:30" ht="15" customHeight="1">
      <c r="A33" s="1099"/>
      <c r="B33" s="642" t="s">
        <v>412</v>
      </c>
      <c r="C33" s="465">
        <f>SUM(D33:W33)</f>
        <v>1</v>
      </c>
      <c r="D33" s="466">
        <v>1</v>
      </c>
      <c r="E33" s="466">
        <v>0</v>
      </c>
      <c r="F33" s="466">
        <v>0</v>
      </c>
      <c r="G33" s="466">
        <v>0</v>
      </c>
      <c r="H33" s="466">
        <v>0</v>
      </c>
      <c r="I33" s="466">
        <v>0</v>
      </c>
      <c r="J33" s="466">
        <v>0</v>
      </c>
      <c r="K33" s="466">
        <v>0</v>
      </c>
      <c r="L33" s="466">
        <v>0</v>
      </c>
      <c r="M33" s="466">
        <v>0</v>
      </c>
      <c r="N33" s="466">
        <v>0</v>
      </c>
      <c r="O33" s="466">
        <v>0</v>
      </c>
      <c r="P33" s="466">
        <v>0</v>
      </c>
      <c r="Q33" s="466">
        <v>0</v>
      </c>
      <c r="R33" s="466">
        <v>0</v>
      </c>
      <c r="S33" s="466">
        <v>0</v>
      </c>
      <c r="T33" s="466">
        <v>0</v>
      </c>
      <c r="U33" s="466">
        <v>0</v>
      </c>
      <c r="V33" s="466">
        <v>0</v>
      </c>
      <c r="W33" s="466">
        <v>0</v>
      </c>
      <c r="X33" s="466">
        <v>50</v>
      </c>
      <c r="Y33" s="466">
        <v>50</v>
      </c>
      <c r="Z33" s="1110">
        <v>41008800</v>
      </c>
      <c r="AA33" s="466">
        <v>68348</v>
      </c>
      <c r="AB33" s="1110">
        <v>6480000</v>
      </c>
      <c r="AC33" s="1110">
        <v>50</v>
      </c>
      <c r="AD33" s="1111">
        <v>10800</v>
      </c>
    </row>
    <row r="34" spans="1:30" ht="15" customHeight="1">
      <c r="A34" s="1099"/>
      <c r="B34" s="642" t="s">
        <v>462</v>
      </c>
      <c r="C34" s="465">
        <v>1</v>
      </c>
      <c r="D34" s="466">
        <v>1</v>
      </c>
      <c r="E34" s="466">
        <v>0</v>
      </c>
      <c r="F34" s="466">
        <v>0</v>
      </c>
      <c r="G34" s="466">
        <v>0</v>
      </c>
      <c r="H34" s="466">
        <v>0</v>
      </c>
      <c r="I34" s="466">
        <v>0</v>
      </c>
      <c r="J34" s="466">
        <v>0</v>
      </c>
      <c r="K34" s="466">
        <v>0</v>
      </c>
      <c r="L34" s="466">
        <v>0</v>
      </c>
      <c r="M34" s="466">
        <v>0</v>
      </c>
      <c r="N34" s="466">
        <v>0</v>
      </c>
      <c r="O34" s="466">
        <v>0</v>
      </c>
      <c r="P34" s="466">
        <v>0</v>
      </c>
      <c r="Q34" s="466">
        <v>0</v>
      </c>
      <c r="R34" s="466">
        <v>0</v>
      </c>
      <c r="S34" s="466">
        <v>0</v>
      </c>
      <c r="T34" s="466">
        <v>0</v>
      </c>
      <c r="U34" s="466">
        <v>0</v>
      </c>
      <c r="V34" s="466">
        <v>1</v>
      </c>
      <c r="W34" s="466">
        <v>0</v>
      </c>
      <c r="X34" s="466">
        <v>0</v>
      </c>
      <c r="Y34" s="466">
        <v>380</v>
      </c>
      <c r="Z34" s="1110">
        <v>8056314</v>
      </c>
      <c r="AA34" s="466">
        <v>0</v>
      </c>
      <c r="AB34" s="466">
        <v>0</v>
      </c>
      <c r="AC34" s="466">
        <v>0</v>
      </c>
      <c r="AD34" s="468">
        <v>0</v>
      </c>
    </row>
    <row r="35" spans="1:30" ht="15" customHeight="1">
      <c r="A35" s="1099"/>
      <c r="C35" s="465"/>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8"/>
    </row>
    <row r="36" spans="1:30" ht="15" customHeight="1">
      <c r="A36" s="1099"/>
      <c r="B36" s="642"/>
      <c r="C36" s="1109"/>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1110"/>
      <c r="AB36" s="1110"/>
      <c r="AC36" s="1110"/>
      <c r="AD36" s="1111"/>
    </row>
    <row r="37" spans="1:30" ht="15" customHeight="1">
      <c r="A37" s="1099"/>
      <c r="B37" s="642"/>
      <c r="C37" s="1109"/>
      <c r="D37" s="466"/>
      <c r="E37" s="466"/>
      <c r="F37" s="466"/>
      <c r="G37" s="466"/>
      <c r="H37" s="466"/>
      <c r="I37" s="466"/>
      <c r="J37" s="466"/>
      <c r="K37" s="466"/>
      <c r="L37" s="466"/>
      <c r="M37" s="466"/>
      <c r="N37" s="466"/>
      <c r="O37" s="466"/>
      <c r="P37" s="466"/>
      <c r="Q37" s="466"/>
      <c r="R37" s="466"/>
      <c r="S37" s="466"/>
      <c r="T37" s="466"/>
      <c r="U37" s="466"/>
      <c r="V37" s="466"/>
      <c r="W37" s="466"/>
      <c r="X37" s="466"/>
      <c r="Y37" s="81"/>
      <c r="Z37" s="466"/>
      <c r="AA37" s="1110"/>
      <c r="AB37" s="1110"/>
      <c r="AC37" s="1110"/>
      <c r="AD37" s="1111"/>
    </row>
    <row r="38" spans="1:30" s="940" customFormat="1" ht="15" customHeight="1">
      <c r="A38" s="1105"/>
      <c r="B38" s="1106" t="s">
        <v>413</v>
      </c>
      <c r="C38" s="1107">
        <f>SUM(C39:C47)</f>
        <v>11</v>
      </c>
      <c r="D38" s="81">
        <f>SUM(D39:D47)</f>
        <v>5</v>
      </c>
      <c r="E38" s="81">
        <f>SUM(E39:E47)</f>
        <v>1</v>
      </c>
      <c r="F38" s="81">
        <f>SUM(F39:F47)</f>
        <v>1</v>
      </c>
      <c r="G38" s="466">
        <v>0</v>
      </c>
      <c r="H38" s="466">
        <v>0</v>
      </c>
      <c r="I38" s="466">
        <v>0</v>
      </c>
      <c r="J38" s="81">
        <f>SUM(J39:J47)</f>
        <v>1</v>
      </c>
      <c r="K38" s="466">
        <v>0</v>
      </c>
      <c r="L38" s="466">
        <v>0</v>
      </c>
      <c r="M38" s="466">
        <v>0</v>
      </c>
      <c r="N38" s="81">
        <f>SUM(N39:N47)</f>
        <v>1</v>
      </c>
      <c r="O38" s="466">
        <v>0</v>
      </c>
      <c r="P38" s="466">
        <v>0</v>
      </c>
      <c r="Q38" s="466">
        <v>0</v>
      </c>
      <c r="R38" s="466">
        <v>0</v>
      </c>
      <c r="S38" s="466">
        <v>0</v>
      </c>
      <c r="T38" s="81">
        <f>SUM(T39:T47)</f>
        <v>1</v>
      </c>
      <c r="U38" s="466">
        <v>0</v>
      </c>
      <c r="V38" s="466">
        <v>0</v>
      </c>
      <c r="W38" s="81">
        <f>SUM(W39:W47)</f>
        <v>1</v>
      </c>
      <c r="X38" s="81">
        <f>SUM(X39:X47)</f>
        <v>534</v>
      </c>
      <c r="Y38" s="81">
        <f>SUM(Y39:Y47)</f>
        <v>5685</v>
      </c>
      <c r="Z38" s="81">
        <v>1070161384</v>
      </c>
      <c r="AA38" s="81">
        <v>188242</v>
      </c>
      <c r="AB38" s="466">
        <v>0</v>
      </c>
      <c r="AC38" s="466">
        <v>0</v>
      </c>
      <c r="AD38" s="468">
        <v>0</v>
      </c>
    </row>
    <row r="39" spans="1:30" ht="15" customHeight="1">
      <c r="A39" s="1099"/>
      <c r="B39" s="642" t="s">
        <v>414</v>
      </c>
      <c r="C39" s="465">
        <f>SUM(D39:W39)</f>
        <v>1</v>
      </c>
      <c r="D39" s="466">
        <v>0</v>
      </c>
      <c r="E39" s="466">
        <v>0</v>
      </c>
      <c r="F39" s="466">
        <v>0</v>
      </c>
      <c r="G39" s="466">
        <v>0</v>
      </c>
      <c r="H39" s="466">
        <v>0</v>
      </c>
      <c r="I39" s="466">
        <v>0</v>
      </c>
      <c r="J39" s="466">
        <v>1</v>
      </c>
      <c r="K39" s="466">
        <v>0</v>
      </c>
      <c r="L39" s="466">
        <v>0</v>
      </c>
      <c r="M39" s="466">
        <v>0</v>
      </c>
      <c r="N39" s="466">
        <v>0</v>
      </c>
      <c r="O39" s="466">
        <v>0</v>
      </c>
      <c r="P39" s="466">
        <v>0</v>
      </c>
      <c r="Q39" s="466">
        <v>0</v>
      </c>
      <c r="R39" s="466">
        <v>0</v>
      </c>
      <c r="S39" s="466">
        <v>0</v>
      </c>
      <c r="T39" s="466">
        <v>0</v>
      </c>
      <c r="U39" s="466">
        <v>0</v>
      </c>
      <c r="V39" s="466">
        <v>0</v>
      </c>
      <c r="W39" s="466">
        <v>0</v>
      </c>
      <c r="X39" s="466">
        <v>35</v>
      </c>
      <c r="Y39" s="466">
        <v>258</v>
      </c>
      <c r="Z39" s="466">
        <v>42870689</v>
      </c>
      <c r="AA39" s="466">
        <v>166165</v>
      </c>
      <c r="AB39" s="466">
        <v>0</v>
      </c>
      <c r="AC39" s="466">
        <v>0</v>
      </c>
      <c r="AD39" s="468">
        <v>0</v>
      </c>
    </row>
    <row r="40" spans="1:30" ht="15" customHeight="1">
      <c r="A40" s="1099"/>
      <c r="B40" s="642" t="s">
        <v>463</v>
      </c>
      <c r="C40" s="466">
        <v>0</v>
      </c>
      <c r="D40" s="466">
        <v>0</v>
      </c>
      <c r="E40" s="466">
        <v>0</v>
      </c>
      <c r="F40" s="466">
        <v>0</v>
      </c>
      <c r="G40" s="466">
        <v>0</v>
      </c>
      <c r="H40" s="466">
        <v>0</v>
      </c>
      <c r="I40" s="466">
        <v>0</v>
      </c>
      <c r="J40" s="466">
        <v>0</v>
      </c>
      <c r="K40" s="466">
        <v>0</v>
      </c>
      <c r="L40" s="466">
        <v>0</v>
      </c>
      <c r="M40" s="466">
        <v>0</v>
      </c>
      <c r="N40" s="466">
        <v>0</v>
      </c>
      <c r="O40" s="466">
        <v>0</v>
      </c>
      <c r="P40" s="466">
        <v>0</v>
      </c>
      <c r="Q40" s="466">
        <v>0</v>
      </c>
      <c r="R40" s="466">
        <v>0</v>
      </c>
      <c r="S40" s="466">
        <v>0</v>
      </c>
      <c r="T40" s="466">
        <v>0</v>
      </c>
      <c r="U40" s="466">
        <v>0</v>
      </c>
      <c r="V40" s="466">
        <v>0</v>
      </c>
      <c r="W40" s="466">
        <v>0</v>
      </c>
      <c r="X40" s="466">
        <v>0</v>
      </c>
      <c r="Y40" s="466">
        <v>36</v>
      </c>
      <c r="Z40" s="466">
        <v>5926086</v>
      </c>
      <c r="AA40" s="466">
        <v>164613</v>
      </c>
      <c r="AB40" s="466">
        <v>0</v>
      </c>
      <c r="AC40" s="466">
        <v>0</v>
      </c>
      <c r="AD40" s="468">
        <v>0</v>
      </c>
    </row>
    <row r="41" spans="1:30" ht="15" customHeight="1">
      <c r="A41" s="1099"/>
      <c r="B41" s="642" t="s">
        <v>415</v>
      </c>
      <c r="C41" s="465">
        <f aca="true" t="shared" si="6" ref="C41:C47">SUM(D41:W41)</f>
        <v>3</v>
      </c>
      <c r="D41" s="466">
        <v>3</v>
      </c>
      <c r="E41" s="466">
        <v>0</v>
      </c>
      <c r="F41" s="466">
        <v>0</v>
      </c>
      <c r="G41" s="466">
        <v>0</v>
      </c>
      <c r="H41" s="466">
        <v>0</v>
      </c>
      <c r="I41" s="466">
        <v>0</v>
      </c>
      <c r="J41" s="466">
        <v>0</v>
      </c>
      <c r="K41" s="466">
        <v>0</v>
      </c>
      <c r="L41" s="466">
        <v>0</v>
      </c>
      <c r="M41" s="466">
        <v>0</v>
      </c>
      <c r="N41" s="466">
        <v>0</v>
      </c>
      <c r="O41" s="466">
        <v>0</v>
      </c>
      <c r="P41" s="466">
        <v>0</v>
      </c>
      <c r="Q41" s="466">
        <v>0</v>
      </c>
      <c r="R41" s="466">
        <v>0</v>
      </c>
      <c r="S41" s="466">
        <v>0</v>
      </c>
      <c r="T41" s="466">
        <v>0</v>
      </c>
      <c r="U41" s="466">
        <v>0</v>
      </c>
      <c r="V41" s="466">
        <v>0</v>
      </c>
      <c r="W41" s="466">
        <v>0</v>
      </c>
      <c r="X41" s="466">
        <v>152</v>
      </c>
      <c r="Y41" s="466">
        <v>1732</v>
      </c>
      <c r="Z41" s="466">
        <v>216390550</v>
      </c>
      <c r="AA41" s="466">
        <v>124936</v>
      </c>
      <c r="AB41" s="466">
        <v>0</v>
      </c>
      <c r="AC41" s="466">
        <v>0</v>
      </c>
      <c r="AD41" s="468">
        <v>0</v>
      </c>
    </row>
    <row r="42" spans="1:30" ht="15" customHeight="1">
      <c r="A42" s="1099"/>
      <c r="B42" s="642" t="s">
        <v>464</v>
      </c>
      <c r="C42" s="465">
        <f t="shared" si="6"/>
        <v>1</v>
      </c>
      <c r="D42" s="466">
        <v>0</v>
      </c>
      <c r="E42" s="466">
        <v>1</v>
      </c>
      <c r="F42" s="466">
        <v>0</v>
      </c>
      <c r="G42" s="466">
        <v>0</v>
      </c>
      <c r="H42" s="466">
        <v>0</v>
      </c>
      <c r="I42" s="466">
        <v>0</v>
      </c>
      <c r="J42" s="466">
        <v>0</v>
      </c>
      <c r="K42" s="466">
        <v>0</v>
      </c>
      <c r="L42" s="466">
        <v>0</v>
      </c>
      <c r="M42" s="466">
        <v>0</v>
      </c>
      <c r="N42" s="466">
        <v>0</v>
      </c>
      <c r="O42" s="466">
        <v>0</v>
      </c>
      <c r="P42" s="466">
        <v>0</v>
      </c>
      <c r="Q42" s="466">
        <v>0</v>
      </c>
      <c r="R42" s="466">
        <v>0</v>
      </c>
      <c r="S42" s="466">
        <v>0</v>
      </c>
      <c r="T42" s="466">
        <v>0</v>
      </c>
      <c r="U42" s="466">
        <v>0</v>
      </c>
      <c r="V42" s="466">
        <v>0</v>
      </c>
      <c r="W42" s="466">
        <v>0</v>
      </c>
      <c r="X42" s="466">
        <v>70</v>
      </c>
      <c r="Y42" s="466">
        <v>819</v>
      </c>
      <c r="Z42" s="466">
        <v>146614579</v>
      </c>
      <c r="AA42" s="466">
        <v>179016</v>
      </c>
      <c r="AB42" s="466">
        <v>0</v>
      </c>
      <c r="AC42" s="466">
        <v>0</v>
      </c>
      <c r="AD42" s="468">
        <v>0</v>
      </c>
    </row>
    <row r="43" spans="1:30" ht="15" customHeight="1">
      <c r="A43" s="1099"/>
      <c r="B43" s="642" t="s">
        <v>416</v>
      </c>
      <c r="C43" s="465">
        <f t="shared" si="6"/>
        <v>1</v>
      </c>
      <c r="D43" s="466">
        <v>0</v>
      </c>
      <c r="E43" s="466">
        <v>0</v>
      </c>
      <c r="F43" s="466">
        <v>1</v>
      </c>
      <c r="G43" s="466">
        <v>0</v>
      </c>
      <c r="H43" s="466">
        <v>0</v>
      </c>
      <c r="I43" s="466">
        <v>0</v>
      </c>
      <c r="J43" s="466">
        <v>0</v>
      </c>
      <c r="K43" s="466">
        <v>0</v>
      </c>
      <c r="L43" s="466">
        <v>0</v>
      </c>
      <c r="M43" s="466">
        <v>0</v>
      </c>
      <c r="N43" s="466">
        <v>0</v>
      </c>
      <c r="O43" s="466">
        <v>0</v>
      </c>
      <c r="P43" s="466">
        <v>0</v>
      </c>
      <c r="Q43" s="466">
        <v>0</v>
      </c>
      <c r="R43" s="466">
        <v>0</v>
      </c>
      <c r="S43" s="466">
        <v>0</v>
      </c>
      <c r="T43" s="466">
        <v>0</v>
      </c>
      <c r="U43" s="466">
        <v>0</v>
      </c>
      <c r="V43" s="466">
        <v>0</v>
      </c>
      <c r="W43" s="466">
        <v>0</v>
      </c>
      <c r="X43" s="466">
        <v>57</v>
      </c>
      <c r="Y43" s="466">
        <v>774</v>
      </c>
      <c r="Z43" s="466">
        <v>116594216</v>
      </c>
      <c r="AA43" s="466">
        <v>150638</v>
      </c>
      <c r="AB43" s="466">
        <v>0</v>
      </c>
      <c r="AC43" s="466">
        <v>0</v>
      </c>
      <c r="AD43" s="468">
        <v>0</v>
      </c>
    </row>
    <row r="44" spans="1:30" ht="15" customHeight="1">
      <c r="A44" s="1099"/>
      <c r="B44" s="642" t="s">
        <v>417</v>
      </c>
      <c r="C44" s="465">
        <f t="shared" si="6"/>
        <v>2</v>
      </c>
      <c r="D44" s="466">
        <v>0</v>
      </c>
      <c r="E44" s="466">
        <v>0</v>
      </c>
      <c r="F44" s="466">
        <v>0</v>
      </c>
      <c r="G44" s="466">
        <v>0</v>
      </c>
      <c r="H44" s="466">
        <v>0</v>
      </c>
      <c r="I44" s="466">
        <v>0</v>
      </c>
      <c r="J44" s="466">
        <v>0</v>
      </c>
      <c r="K44" s="466">
        <v>0</v>
      </c>
      <c r="L44" s="466">
        <v>0</v>
      </c>
      <c r="M44" s="466">
        <v>0</v>
      </c>
      <c r="N44" s="466">
        <v>0</v>
      </c>
      <c r="O44" s="466">
        <v>0</v>
      </c>
      <c r="P44" s="466">
        <v>0</v>
      </c>
      <c r="Q44" s="466">
        <v>0</v>
      </c>
      <c r="R44" s="466">
        <v>0</v>
      </c>
      <c r="S44" s="466">
        <v>0</v>
      </c>
      <c r="T44" s="466">
        <v>1</v>
      </c>
      <c r="U44" s="466">
        <v>0</v>
      </c>
      <c r="V44" s="466">
        <v>0</v>
      </c>
      <c r="W44" s="466">
        <v>1</v>
      </c>
      <c r="X44" s="466">
        <v>170</v>
      </c>
      <c r="Y44" s="466">
        <v>2066</v>
      </c>
      <c r="Z44" s="466">
        <v>541765264</v>
      </c>
      <c r="AA44" s="466">
        <v>262229</v>
      </c>
      <c r="AB44" s="466">
        <v>0</v>
      </c>
      <c r="AC44" s="466">
        <v>0</v>
      </c>
      <c r="AD44" s="468">
        <v>0</v>
      </c>
    </row>
    <row r="45" spans="1:30" ht="15" customHeight="1">
      <c r="A45" s="1099"/>
      <c r="B45" s="642" t="s">
        <v>418</v>
      </c>
      <c r="C45" s="465">
        <f t="shared" si="6"/>
        <v>1</v>
      </c>
      <c r="D45" s="466">
        <v>1</v>
      </c>
      <c r="E45" s="466">
        <v>0</v>
      </c>
      <c r="F45" s="466">
        <v>0</v>
      </c>
      <c r="G45" s="466">
        <v>0</v>
      </c>
      <c r="H45" s="466">
        <v>0</v>
      </c>
      <c r="I45" s="466">
        <v>0</v>
      </c>
      <c r="J45" s="466">
        <v>0</v>
      </c>
      <c r="K45" s="466">
        <v>0</v>
      </c>
      <c r="L45" s="466">
        <v>0</v>
      </c>
      <c r="M45" s="466">
        <v>0</v>
      </c>
      <c r="N45" s="466">
        <v>0</v>
      </c>
      <c r="O45" s="466">
        <v>0</v>
      </c>
      <c r="P45" s="466">
        <v>0</v>
      </c>
      <c r="Q45" s="466">
        <v>0</v>
      </c>
      <c r="R45" s="466">
        <v>0</v>
      </c>
      <c r="S45" s="466">
        <v>0</v>
      </c>
      <c r="T45" s="466">
        <v>0</v>
      </c>
      <c r="U45" s="466">
        <v>0</v>
      </c>
      <c r="V45" s="466">
        <v>0</v>
      </c>
      <c r="W45" s="466">
        <v>0</v>
      </c>
      <c r="X45" s="466">
        <v>50</v>
      </c>
      <c r="Y45" s="466">
        <v>0</v>
      </c>
      <c r="Z45" s="466">
        <v>0</v>
      </c>
      <c r="AA45" s="466">
        <v>0</v>
      </c>
      <c r="AB45" s="466">
        <v>0</v>
      </c>
      <c r="AC45" s="466">
        <v>0</v>
      </c>
      <c r="AD45" s="468">
        <v>0</v>
      </c>
    </row>
    <row r="46" spans="1:30" ht="15" customHeight="1">
      <c r="A46" s="1099"/>
      <c r="B46" s="642" t="s">
        <v>419</v>
      </c>
      <c r="C46" s="465">
        <f t="shared" si="6"/>
        <v>1</v>
      </c>
      <c r="D46" s="466">
        <v>1</v>
      </c>
      <c r="E46" s="466">
        <v>0</v>
      </c>
      <c r="F46" s="466">
        <v>0</v>
      </c>
      <c r="G46" s="466">
        <v>0</v>
      </c>
      <c r="H46" s="466">
        <v>0</v>
      </c>
      <c r="I46" s="466">
        <v>0</v>
      </c>
      <c r="J46" s="466">
        <v>0</v>
      </c>
      <c r="K46" s="466">
        <v>0</v>
      </c>
      <c r="L46" s="466">
        <v>0</v>
      </c>
      <c r="M46" s="466">
        <v>0</v>
      </c>
      <c r="N46" s="466">
        <v>0</v>
      </c>
      <c r="O46" s="466">
        <v>0</v>
      </c>
      <c r="P46" s="466">
        <v>0</v>
      </c>
      <c r="Q46" s="466">
        <v>0</v>
      </c>
      <c r="R46" s="466">
        <v>0</v>
      </c>
      <c r="S46" s="466">
        <v>0</v>
      </c>
      <c r="T46" s="466">
        <v>0</v>
      </c>
      <c r="U46" s="466">
        <v>0</v>
      </c>
      <c r="V46" s="466">
        <v>0</v>
      </c>
      <c r="W46" s="466">
        <v>0</v>
      </c>
      <c r="X46" s="466">
        <v>0</v>
      </c>
      <c r="Y46" s="466">
        <v>0</v>
      </c>
      <c r="Z46" s="466">
        <v>0</v>
      </c>
      <c r="AA46" s="466">
        <v>0</v>
      </c>
      <c r="AB46" s="466">
        <v>0</v>
      </c>
      <c r="AC46" s="466">
        <v>0</v>
      </c>
      <c r="AD46" s="468">
        <v>0</v>
      </c>
    </row>
    <row r="47" spans="1:30" ht="15" customHeight="1">
      <c r="A47" s="1099"/>
      <c r="B47" s="642" t="s">
        <v>465</v>
      </c>
      <c r="C47" s="465">
        <f t="shared" si="6"/>
        <v>1</v>
      </c>
      <c r="D47" s="466">
        <v>0</v>
      </c>
      <c r="E47" s="466">
        <v>0</v>
      </c>
      <c r="F47" s="466">
        <v>0</v>
      </c>
      <c r="G47" s="466">
        <v>0</v>
      </c>
      <c r="H47" s="466">
        <v>0</v>
      </c>
      <c r="I47" s="466">
        <v>0</v>
      </c>
      <c r="J47" s="466">
        <v>0</v>
      </c>
      <c r="K47" s="466">
        <v>0</v>
      </c>
      <c r="L47" s="466">
        <v>0</v>
      </c>
      <c r="M47" s="466">
        <v>0</v>
      </c>
      <c r="N47" s="466">
        <v>1</v>
      </c>
      <c r="O47" s="466">
        <v>0</v>
      </c>
      <c r="P47" s="466">
        <v>0</v>
      </c>
      <c r="Q47" s="466">
        <v>0</v>
      </c>
      <c r="R47" s="466">
        <v>0</v>
      </c>
      <c r="S47" s="466">
        <v>0</v>
      </c>
      <c r="T47" s="466">
        <v>0</v>
      </c>
      <c r="U47" s="466">
        <v>0</v>
      </c>
      <c r="V47" s="466">
        <v>0</v>
      </c>
      <c r="W47" s="466">
        <v>0</v>
      </c>
      <c r="X47" s="466">
        <v>0</v>
      </c>
      <c r="Y47" s="466">
        <v>0</v>
      </c>
      <c r="Z47" s="466">
        <v>0</v>
      </c>
      <c r="AA47" s="466">
        <v>0</v>
      </c>
      <c r="AB47" s="466">
        <v>0</v>
      </c>
      <c r="AC47" s="466">
        <v>0</v>
      </c>
      <c r="AD47" s="468">
        <v>0</v>
      </c>
    </row>
    <row r="48" spans="1:30" ht="15" customHeight="1">
      <c r="A48" s="1099"/>
      <c r="B48" s="642"/>
      <c r="C48" s="1109"/>
      <c r="D48" s="466"/>
      <c r="E48" s="466"/>
      <c r="F48" s="466"/>
      <c r="G48" s="466"/>
      <c r="H48" s="466"/>
      <c r="I48" s="466"/>
      <c r="J48" s="466"/>
      <c r="K48" s="466"/>
      <c r="L48" s="466"/>
      <c r="M48" s="466"/>
      <c r="N48" s="466"/>
      <c r="O48" s="466"/>
      <c r="P48" s="466"/>
      <c r="Q48" s="466"/>
      <c r="R48" s="466"/>
      <c r="S48" s="466"/>
      <c r="T48" s="466"/>
      <c r="U48" s="466"/>
      <c r="V48" s="466"/>
      <c r="W48" s="466"/>
      <c r="X48" s="81"/>
      <c r="Y48" s="81"/>
      <c r="Z48" s="466"/>
      <c r="AA48" s="1110"/>
      <c r="AB48" s="1110"/>
      <c r="AC48" s="1110"/>
      <c r="AD48" s="1111"/>
    </row>
    <row r="49" spans="1:30" s="940" customFormat="1" ht="15" customHeight="1">
      <c r="A49" s="1105"/>
      <c r="B49" s="1106" t="s">
        <v>466</v>
      </c>
      <c r="C49" s="1107">
        <f>SUM(D49:W49)</f>
        <v>17</v>
      </c>
      <c r="D49" s="81">
        <v>2</v>
      </c>
      <c r="E49" s="81">
        <v>2</v>
      </c>
      <c r="F49" s="81">
        <v>2</v>
      </c>
      <c r="G49" s="466">
        <v>0</v>
      </c>
      <c r="H49" s="81">
        <v>1</v>
      </c>
      <c r="I49" s="81">
        <v>1</v>
      </c>
      <c r="J49" s="466">
        <v>0</v>
      </c>
      <c r="K49" s="466">
        <v>0</v>
      </c>
      <c r="L49" s="466">
        <v>0</v>
      </c>
      <c r="M49" s="81">
        <v>1</v>
      </c>
      <c r="N49" s="466">
        <v>0</v>
      </c>
      <c r="O49" s="81">
        <v>1</v>
      </c>
      <c r="P49" s="466">
        <v>0</v>
      </c>
      <c r="Q49" s="466">
        <v>0</v>
      </c>
      <c r="R49" s="466">
        <v>0</v>
      </c>
      <c r="S49" s="466">
        <v>0</v>
      </c>
      <c r="T49" s="81">
        <v>1</v>
      </c>
      <c r="U49" s="81">
        <v>5</v>
      </c>
      <c r="V49" s="466">
        <v>0</v>
      </c>
      <c r="W49" s="81">
        <v>1</v>
      </c>
      <c r="X49" s="81">
        <v>1140</v>
      </c>
      <c r="Y49" s="81">
        <v>13661</v>
      </c>
      <c r="Z49" s="81">
        <v>2472753369</v>
      </c>
      <c r="AA49" s="81">
        <v>181008</v>
      </c>
      <c r="AB49" s="81">
        <v>111435322</v>
      </c>
      <c r="AC49" s="466">
        <v>0</v>
      </c>
      <c r="AD49" s="468">
        <v>0</v>
      </c>
    </row>
    <row r="50" spans="1:30" s="940" customFormat="1" ht="15" customHeight="1">
      <c r="A50" s="1105"/>
      <c r="B50" s="1106"/>
      <c r="C50" s="1108"/>
      <c r="D50" s="81"/>
      <c r="E50" s="81"/>
      <c r="F50" s="81"/>
      <c r="G50" s="81"/>
      <c r="H50" s="81"/>
      <c r="I50" s="81"/>
      <c r="J50" s="81"/>
      <c r="K50" s="81"/>
      <c r="L50" s="81"/>
      <c r="M50" s="81"/>
      <c r="N50" s="81"/>
      <c r="O50" s="81"/>
      <c r="P50" s="81"/>
      <c r="Q50" s="81"/>
      <c r="R50" s="81"/>
      <c r="S50" s="81"/>
      <c r="T50" s="81"/>
      <c r="U50" s="81"/>
      <c r="V50" s="81"/>
      <c r="W50" s="81"/>
      <c r="X50" s="81"/>
      <c r="Y50" s="81"/>
      <c r="Z50" s="81"/>
      <c r="AA50" s="1112"/>
      <c r="AB50" s="1112"/>
      <c r="AC50" s="466"/>
      <c r="AD50" s="468"/>
    </row>
    <row r="51" spans="1:30" s="940" customFormat="1" ht="15" customHeight="1">
      <c r="A51" s="1105"/>
      <c r="B51" s="1106" t="s">
        <v>420</v>
      </c>
      <c r="C51" s="1107">
        <f>SUM(C52:C53)</f>
        <v>3</v>
      </c>
      <c r="D51" s="81">
        <f>SUM(D52:D53)</f>
        <v>1</v>
      </c>
      <c r="E51" s="466">
        <v>0</v>
      </c>
      <c r="F51" s="466">
        <v>0</v>
      </c>
      <c r="G51" s="81">
        <f>SUM(G52:G53)</f>
        <v>1</v>
      </c>
      <c r="H51" s="466">
        <v>0</v>
      </c>
      <c r="I51" s="466">
        <v>0</v>
      </c>
      <c r="J51" s="466">
        <v>0</v>
      </c>
      <c r="K51" s="466">
        <v>0</v>
      </c>
      <c r="L51" s="466">
        <v>0</v>
      </c>
      <c r="M51" s="466">
        <v>0</v>
      </c>
      <c r="N51" s="81">
        <f>SUM(N52:N53)</f>
        <v>1</v>
      </c>
      <c r="O51" s="466">
        <v>0</v>
      </c>
      <c r="P51" s="466">
        <v>0</v>
      </c>
      <c r="Q51" s="466">
        <v>0</v>
      </c>
      <c r="R51" s="466">
        <v>0</v>
      </c>
      <c r="S51" s="466">
        <v>0</v>
      </c>
      <c r="T51" s="466">
        <v>0</v>
      </c>
      <c r="U51" s="466">
        <v>0</v>
      </c>
      <c r="V51" s="466">
        <v>0</v>
      </c>
      <c r="W51" s="466">
        <v>0</v>
      </c>
      <c r="X51" s="466">
        <f>SUM(X52:X53)</f>
        <v>32</v>
      </c>
      <c r="Y51" s="466">
        <f>SUM(Y52:Y53)</f>
        <v>10902</v>
      </c>
      <c r="Z51" s="466">
        <v>0</v>
      </c>
      <c r="AA51" s="466">
        <v>0</v>
      </c>
      <c r="AB51" s="466">
        <v>0</v>
      </c>
      <c r="AC51" s="466">
        <v>0</v>
      </c>
      <c r="AD51" s="468">
        <v>0</v>
      </c>
    </row>
    <row r="52" spans="1:30" ht="15" customHeight="1">
      <c r="A52" s="1099"/>
      <c r="B52" s="642" t="s">
        <v>421</v>
      </c>
      <c r="C52" s="465">
        <f>SUM(D52:W52)</f>
        <v>2</v>
      </c>
      <c r="D52" s="466">
        <v>1</v>
      </c>
      <c r="E52" s="466">
        <v>0</v>
      </c>
      <c r="F52" s="466">
        <v>0</v>
      </c>
      <c r="G52" s="466">
        <v>1</v>
      </c>
      <c r="H52" s="466">
        <v>0</v>
      </c>
      <c r="I52" s="466">
        <v>0</v>
      </c>
      <c r="J52" s="466">
        <v>0</v>
      </c>
      <c r="K52" s="466">
        <v>0</v>
      </c>
      <c r="L52" s="466">
        <v>0</v>
      </c>
      <c r="M52" s="466">
        <v>0</v>
      </c>
      <c r="N52" s="466">
        <v>0</v>
      </c>
      <c r="O52" s="466">
        <v>0</v>
      </c>
      <c r="P52" s="466">
        <v>0</v>
      </c>
      <c r="Q52" s="466">
        <v>0</v>
      </c>
      <c r="R52" s="466">
        <v>0</v>
      </c>
      <c r="S52" s="466">
        <v>0</v>
      </c>
      <c r="T52" s="466">
        <v>0</v>
      </c>
      <c r="U52" s="466">
        <v>0</v>
      </c>
      <c r="V52" s="466">
        <v>0</v>
      </c>
      <c r="W52" s="466">
        <v>0</v>
      </c>
      <c r="X52" s="466">
        <v>0</v>
      </c>
      <c r="Y52" s="466">
        <v>0</v>
      </c>
      <c r="Z52" s="466">
        <v>0</v>
      </c>
      <c r="AA52" s="466">
        <v>0</v>
      </c>
      <c r="AB52" s="466">
        <v>0</v>
      </c>
      <c r="AC52" s="466">
        <v>0</v>
      </c>
      <c r="AD52" s="468">
        <v>0</v>
      </c>
    </row>
    <row r="53" spans="1:30" ht="15" customHeight="1">
      <c r="A53" s="1099"/>
      <c r="B53" s="951" t="s">
        <v>422</v>
      </c>
      <c r="C53" s="475">
        <f>SUM(D53:W53)</f>
        <v>1</v>
      </c>
      <c r="D53" s="476">
        <v>0</v>
      </c>
      <c r="E53" s="476">
        <v>0</v>
      </c>
      <c r="F53" s="476">
        <v>0</v>
      </c>
      <c r="G53" s="476">
        <v>0</v>
      </c>
      <c r="H53" s="476">
        <v>0</v>
      </c>
      <c r="I53" s="476">
        <v>0</v>
      </c>
      <c r="J53" s="476">
        <v>0</v>
      </c>
      <c r="K53" s="476">
        <v>0</v>
      </c>
      <c r="L53" s="476">
        <v>0</v>
      </c>
      <c r="M53" s="476">
        <v>0</v>
      </c>
      <c r="N53" s="476">
        <v>1</v>
      </c>
      <c r="O53" s="476">
        <v>0</v>
      </c>
      <c r="P53" s="476">
        <v>0</v>
      </c>
      <c r="Q53" s="476">
        <v>0</v>
      </c>
      <c r="R53" s="476">
        <v>0</v>
      </c>
      <c r="S53" s="476">
        <v>0</v>
      </c>
      <c r="T53" s="476">
        <v>0</v>
      </c>
      <c r="U53" s="476">
        <v>0</v>
      </c>
      <c r="V53" s="476">
        <v>0</v>
      </c>
      <c r="W53" s="476">
        <v>0</v>
      </c>
      <c r="X53" s="476">
        <v>32</v>
      </c>
      <c r="Y53" s="476">
        <v>10902</v>
      </c>
      <c r="Z53" s="476">
        <v>0</v>
      </c>
      <c r="AA53" s="476">
        <v>0</v>
      </c>
      <c r="AB53" s="476">
        <v>0</v>
      </c>
      <c r="AC53" s="476">
        <v>0</v>
      </c>
      <c r="AD53" s="478">
        <v>0</v>
      </c>
    </row>
    <row r="54" ht="15" customHeight="1">
      <c r="B54" s="687" t="s">
        <v>467</v>
      </c>
    </row>
    <row r="55" ht="15" customHeight="1">
      <c r="B55" s="687" t="s">
        <v>468</v>
      </c>
    </row>
    <row r="56" ht="12">
      <c r="B56" s="687" t="s">
        <v>469</v>
      </c>
    </row>
  </sheetData>
  <mergeCells count="25">
    <mergeCell ref="AB5:AB6"/>
    <mergeCell ref="AD5:AD6"/>
    <mergeCell ref="B4:B6"/>
    <mergeCell ref="Z4:AA4"/>
    <mergeCell ref="AB4:AD4"/>
    <mergeCell ref="C4:W4"/>
    <mergeCell ref="X5:X6"/>
    <mergeCell ref="Z5:Z6"/>
    <mergeCell ref="AA5:AA6"/>
    <mergeCell ref="C5:C6"/>
    <mergeCell ref="D5:D6"/>
    <mergeCell ref="E5:E6"/>
    <mergeCell ref="F5:F6"/>
    <mergeCell ref="G5:G6"/>
    <mergeCell ref="H5:H6"/>
    <mergeCell ref="J5:J6"/>
    <mergeCell ref="K5:K6"/>
    <mergeCell ref="L5:L6"/>
    <mergeCell ref="M5:M6"/>
    <mergeCell ref="N5:N6"/>
    <mergeCell ref="V5:V6"/>
    <mergeCell ref="P5:P6"/>
    <mergeCell ref="R5:R6"/>
    <mergeCell ref="S5:S6"/>
    <mergeCell ref="T5:T6"/>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U148"/>
  <sheetViews>
    <sheetView workbookViewId="0" topLeftCell="A1">
      <selection activeCell="A1" sqref="A1"/>
    </sheetView>
  </sheetViews>
  <sheetFormatPr defaultColWidth="9.00390625" defaultRowHeight="13.5"/>
  <cols>
    <col min="1" max="1" width="2.625" style="17" customWidth="1"/>
    <col min="2" max="2" width="9.625" style="17" customWidth="1"/>
    <col min="3" max="4" width="6.75390625" style="17" customWidth="1"/>
    <col min="5" max="5" width="7.50390625" style="17" customWidth="1"/>
    <col min="6" max="6" width="9.50390625" style="17" customWidth="1"/>
    <col min="7" max="14" width="8.125" style="17" customWidth="1"/>
    <col min="15" max="20" width="7.125" style="17" customWidth="1"/>
    <col min="21" max="21" width="12.50390625" style="17" customWidth="1"/>
    <col min="22" max="16384" width="9.00390625" style="17" customWidth="1"/>
  </cols>
  <sheetData>
    <row r="1" spans="1:10" ht="14.25">
      <c r="A1" s="18" t="s">
        <v>482</v>
      </c>
      <c r="B1" s="1113"/>
      <c r="J1" s="20"/>
    </row>
    <row r="2" spans="1:21" ht="12.75" thickBot="1">
      <c r="A2" s="20"/>
      <c r="B2" s="20"/>
      <c r="C2" s="20"/>
      <c r="D2" s="20"/>
      <c r="E2" s="20"/>
      <c r="F2" s="20"/>
      <c r="G2" s="20"/>
      <c r="H2" s="20"/>
      <c r="I2" s="20"/>
      <c r="J2" s="20"/>
      <c r="K2" s="20"/>
      <c r="L2" s="20"/>
      <c r="M2" s="20"/>
      <c r="N2" s="141"/>
      <c r="U2" s="141" t="s">
        <v>471</v>
      </c>
    </row>
    <row r="3" spans="1:21" ht="13.5" customHeight="1" thickTop="1">
      <c r="A3" s="1614" t="s">
        <v>671</v>
      </c>
      <c r="B3" s="1615"/>
      <c r="C3" s="1255" t="s">
        <v>472</v>
      </c>
      <c r="D3" s="1608"/>
      <c r="E3" s="1551" t="s">
        <v>473</v>
      </c>
      <c r="F3" s="1317" t="s">
        <v>474</v>
      </c>
      <c r="G3" s="1620"/>
      <c r="H3" s="1620"/>
      <c r="I3" s="1620"/>
      <c r="J3" s="1620"/>
      <c r="K3" s="1620"/>
      <c r="L3" s="1620"/>
      <c r="M3" s="1620"/>
      <c r="N3" s="1620"/>
      <c r="O3" s="1620"/>
      <c r="P3" s="1620"/>
      <c r="Q3" s="1620"/>
      <c r="R3" s="1620"/>
      <c r="S3" s="1620"/>
      <c r="T3" s="1621"/>
      <c r="U3" s="1603" t="s">
        <v>475</v>
      </c>
    </row>
    <row r="4" spans="1:21" ht="13.5" customHeight="1">
      <c r="A4" s="1616"/>
      <c r="B4" s="1617"/>
      <c r="C4" s="1568"/>
      <c r="D4" s="1609"/>
      <c r="E4" s="1612"/>
      <c r="F4" s="1600" t="s">
        <v>476</v>
      </c>
      <c r="G4" s="1601"/>
      <c r="H4" s="1602"/>
      <c r="I4" s="1314" t="s">
        <v>477</v>
      </c>
      <c r="J4" s="1606"/>
      <c r="K4" s="1600">
        <v>2</v>
      </c>
      <c r="L4" s="1602"/>
      <c r="M4" s="1600">
        <v>3</v>
      </c>
      <c r="N4" s="1602"/>
      <c r="O4" s="1600">
        <v>4</v>
      </c>
      <c r="P4" s="1607"/>
      <c r="Q4" s="1600">
        <v>5</v>
      </c>
      <c r="R4" s="1607"/>
      <c r="S4" s="1600">
        <v>6</v>
      </c>
      <c r="T4" s="1607"/>
      <c r="U4" s="1604"/>
    </row>
    <row r="5" spans="1:21" ht="12">
      <c r="A5" s="1618"/>
      <c r="B5" s="1619"/>
      <c r="C5" s="113" t="s">
        <v>478</v>
      </c>
      <c r="D5" s="113" t="s">
        <v>479</v>
      </c>
      <c r="E5" s="1613"/>
      <c r="F5" s="1114" t="s">
        <v>699</v>
      </c>
      <c r="G5" s="113" t="s">
        <v>340</v>
      </c>
      <c r="H5" s="113" t="s">
        <v>341</v>
      </c>
      <c r="I5" s="113" t="s">
        <v>340</v>
      </c>
      <c r="J5" s="113" t="s">
        <v>341</v>
      </c>
      <c r="K5" s="113" t="s">
        <v>340</v>
      </c>
      <c r="L5" s="113" t="s">
        <v>341</v>
      </c>
      <c r="M5" s="113" t="s">
        <v>340</v>
      </c>
      <c r="N5" s="113" t="s">
        <v>341</v>
      </c>
      <c r="O5" s="113" t="s">
        <v>340</v>
      </c>
      <c r="P5" s="113" t="s">
        <v>341</v>
      </c>
      <c r="Q5" s="113" t="s">
        <v>340</v>
      </c>
      <c r="R5" s="113" t="s">
        <v>341</v>
      </c>
      <c r="S5" s="113" t="s">
        <v>340</v>
      </c>
      <c r="T5" s="113" t="s">
        <v>341</v>
      </c>
      <c r="U5" s="1605"/>
    </row>
    <row r="6" spans="1:21" ht="13.5" customHeight="1">
      <c r="A6" s="1590" t="s">
        <v>480</v>
      </c>
      <c r="B6" s="1513"/>
      <c r="C6" s="1116">
        <v>351</v>
      </c>
      <c r="D6" s="1027">
        <v>66</v>
      </c>
      <c r="E6" s="1027">
        <v>3725</v>
      </c>
      <c r="F6" s="1027">
        <f>SUM(G6:H6)</f>
        <v>107386</v>
      </c>
      <c r="G6" s="1027">
        <f>SUM(I6,K6,M6,O6,Q6,S6)</f>
        <v>54881</v>
      </c>
      <c r="H6" s="1027">
        <f>SUM(J6,L6,N6,P6,R6,T6)</f>
        <v>52505</v>
      </c>
      <c r="I6" s="1027">
        <v>8901</v>
      </c>
      <c r="J6" s="1027">
        <v>8494</v>
      </c>
      <c r="K6" s="1027">
        <v>9031</v>
      </c>
      <c r="L6" s="1027">
        <v>8563</v>
      </c>
      <c r="M6" s="1027">
        <v>9114</v>
      </c>
      <c r="N6" s="1027">
        <v>8592</v>
      </c>
      <c r="O6" s="1027">
        <v>9025</v>
      </c>
      <c r="P6" s="1027">
        <v>8679</v>
      </c>
      <c r="Q6" s="1027">
        <v>9440</v>
      </c>
      <c r="R6" s="1027">
        <v>9068</v>
      </c>
      <c r="S6" s="1027">
        <v>9370</v>
      </c>
      <c r="T6" s="1027">
        <v>9109</v>
      </c>
      <c r="U6" s="1029">
        <v>5161</v>
      </c>
    </row>
    <row r="7" spans="1:21" s="144" customFormat="1" ht="13.5" customHeight="1">
      <c r="A7" s="1388">
        <v>61</v>
      </c>
      <c r="B7" s="1610"/>
      <c r="C7" s="1117">
        <f>SUM(C12:C15)</f>
        <v>351</v>
      </c>
      <c r="D7" s="1118">
        <f>SUM(D12:D15)</f>
        <v>66</v>
      </c>
      <c r="E7" s="1118">
        <f>SUM(E12:E15)</f>
        <v>3725</v>
      </c>
      <c r="F7" s="1118">
        <f>SUM(F9:F10)</f>
        <v>105982</v>
      </c>
      <c r="G7" s="1118">
        <f>SUM(G9:G10)</f>
        <v>54256</v>
      </c>
      <c r="H7" s="1118">
        <f>SUM(H9:H10)</f>
        <v>51726</v>
      </c>
      <c r="I7" s="1118">
        <f aca="true" t="shared" si="0" ref="I7:S7">SUM(I12:I15)</f>
        <v>8775</v>
      </c>
      <c r="J7" s="1118">
        <f t="shared" si="0"/>
        <v>8347</v>
      </c>
      <c r="K7" s="1118">
        <f t="shared" si="0"/>
        <v>8893</v>
      </c>
      <c r="L7" s="1118">
        <f t="shared" si="0"/>
        <v>8476</v>
      </c>
      <c r="M7" s="1118">
        <f t="shared" si="0"/>
        <v>9022</v>
      </c>
      <c r="N7" s="1118">
        <f t="shared" si="0"/>
        <v>8583</v>
      </c>
      <c r="O7" s="1118">
        <f t="shared" si="0"/>
        <v>9114</v>
      </c>
      <c r="P7" s="1118">
        <f t="shared" si="0"/>
        <v>8573</v>
      </c>
      <c r="Q7" s="1118">
        <f t="shared" si="0"/>
        <v>9011</v>
      </c>
      <c r="R7" s="1118">
        <f t="shared" si="0"/>
        <v>8676</v>
      </c>
      <c r="S7" s="1118">
        <f t="shared" si="0"/>
        <v>9441</v>
      </c>
      <c r="T7" s="1118">
        <f>SUM(T9:T10)</f>
        <v>9071</v>
      </c>
      <c r="U7" s="1045">
        <f>SUM(U12:U15)</f>
        <v>5175</v>
      </c>
    </row>
    <row r="8" spans="1:21" s="144" customFormat="1" ht="13.5" customHeight="1">
      <c r="A8" s="601"/>
      <c r="B8" s="855"/>
      <c r="C8" s="1117"/>
      <c r="D8" s="1118"/>
      <c r="E8" s="1118"/>
      <c r="F8" s="1118"/>
      <c r="G8" s="1118"/>
      <c r="H8" s="1118"/>
      <c r="I8" s="1118"/>
      <c r="J8" s="1118"/>
      <c r="K8" s="1118"/>
      <c r="L8" s="1118"/>
      <c r="M8" s="1118"/>
      <c r="N8" s="1118"/>
      <c r="O8" s="1118"/>
      <c r="P8" s="1118"/>
      <c r="Q8" s="1118"/>
      <c r="R8" s="1118"/>
      <c r="S8" s="1118"/>
      <c r="T8" s="1118"/>
      <c r="U8" s="1045"/>
    </row>
    <row r="9" spans="1:21" s="144" customFormat="1" ht="13.5" customHeight="1">
      <c r="A9" s="1388" t="s">
        <v>700</v>
      </c>
      <c r="B9" s="1611"/>
      <c r="C9" s="1117">
        <f aca="true" t="shared" si="1" ref="C9:U9">SUM(C18:C30)</f>
        <v>184</v>
      </c>
      <c r="D9" s="1118">
        <f t="shared" si="1"/>
        <v>28</v>
      </c>
      <c r="E9" s="1118">
        <f t="shared" si="1"/>
        <v>2389</v>
      </c>
      <c r="F9" s="1118">
        <f t="shared" si="1"/>
        <v>75085</v>
      </c>
      <c r="G9" s="1118">
        <f t="shared" si="1"/>
        <v>38474</v>
      </c>
      <c r="H9" s="1118">
        <f t="shared" si="1"/>
        <v>36611</v>
      </c>
      <c r="I9" s="1118">
        <f t="shared" si="1"/>
        <v>6185</v>
      </c>
      <c r="J9" s="1118">
        <f t="shared" si="1"/>
        <v>5834</v>
      </c>
      <c r="K9" s="1118">
        <f t="shared" si="1"/>
        <v>6268</v>
      </c>
      <c r="L9" s="1118">
        <f t="shared" si="1"/>
        <v>5899</v>
      </c>
      <c r="M9" s="1118">
        <f t="shared" si="1"/>
        <v>6338</v>
      </c>
      <c r="N9" s="1118">
        <f t="shared" si="1"/>
        <v>6094</v>
      </c>
      <c r="O9" s="1118">
        <f t="shared" si="1"/>
        <v>6416</v>
      </c>
      <c r="P9" s="1118">
        <f t="shared" si="1"/>
        <v>6116</v>
      </c>
      <c r="Q9" s="1118">
        <f t="shared" si="1"/>
        <v>6400</v>
      </c>
      <c r="R9" s="1118">
        <f t="shared" si="1"/>
        <v>6129</v>
      </c>
      <c r="S9" s="1118">
        <f t="shared" si="1"/>
        <v>6867</v>
      </c>
      <c r="T9" s="1118">
        <f t="shared" si="1"/>
        <v>6539</v>
      </c>
      <c r="U9" s="1045">
        <f t="shared" si="1"/>
        <v>3246</v>
      </c>
    </row>
    <row r="10" spans="1:21" s="144" customFormat="1" ht="13.5" customHeight="1">
      <c r="A10" s="1388" t="s">
        <v>756</v>
      </c>
      <c r="B10" s="1611"/>
      <c r="C10" s="1117">
        <f>SUM(C31:C61)</f>
        <v>167</v>
      </c>
      <c r="D10" s="1118">
        <f>SUM(D31:D61)</f>
        <v>38</v>
      </c>
      <c r="E10" s="1118">
        <v>1336</v>
      </c>
      <c r="F10" s="1118">
        <f aca="true" t="shared" si="2" ref="F10:U10">SUM(F31:F61)</f>
        <v>30897</v>
      </c>
      <c r="G10" s="1118">
        <f t="shared" si="2"/>
        <v>15782</v>
      </c>
      <c r="H10" s="495">
        <f t="shared" si="2"/>
        <v>15115</v>
      </c>
      <c r="I10" s="1118">
        <f t="shared" si="2"/>
        <v>2590</v>
      </c>
      <c r="J10" s="1118">
        <f t="shared" si="2"/>
        <v>2513</v>
      </c>
      <c r="K10" s="1118">
        <f t="shared" si="2"/>
        <v>2625</v>
      </c>
      <c r="L10" s="1118">
        <f t="shared" si="2"/>
        <v>2577</v>
      </c>
      <c r="M10" s="1118">
        <f t="shared" si="2"/>
        <v>2684</v>
      </c>
      <c r="N10" s="1118">
        <f t="shared" si="2"/>
        <v>2489</v>
      </c>
      <c r="O10" s="1118">
        <f t="shared" si="2"/>
        <v>2698</v>
      </c>
      <c r="P10" s="1118">
        <f t="shared" si="2"/>
        <v>2457</v>
      </c>
      <c r="Q10" s="1118">
        <f t="shared" si="2"/>
        <v>2611</v>
      </c>
      <c r="R10" s="1118">
        <f t="shared" si="2"/>
        <v>2547</v>
      </c>
      <c r="S10" s="1118">
        <f t="shared" si="2"/>
        <v>2574</v>
      </c>
      <c r="T10" s="1118">
        <f t="shared" si="2"/>
        <v>2532</v>
      </c>
      <c r="U10" s="1045">
        <f t="shared" si="2"/>
        <v>1929</v>
      </c>
    </row>
    <row r="11" spans="1:21" s="683" customFormat="1" ht="13.5" customHeight="1">
      <c r="A11" s="1115"/>
      <c r="B11" s="606"/>
      <c r="C11" s="1119"/>
      <c r="D11" s="1120"/>
      <c r="E11" s="1120"/>
      <c r="F11" s="1120"/>
      <c r="G11" s="1120"/>
      <c r="H11" s="1120"/>
      <c r="I11" s="1120"/>
      <c r="J11" s="1120"/>
      <c r="K11" s="1120"/>
      <c r="L11" s="1120"/>
      <c r="M11" s="1120"/>
      <c r="N11" s="1120"/>
      <c r="O11" s="1120"/>
      <c r="P11" s="1120"/>
      <c r="Q11" s="1120"/>
      <c r="R11" s="1120"/>
      <c r="S11" s="1120"/>
      <c r="T11" s="1120"/>
      <c r="U11" s="1121"/>
    </row>
    <row r="12" spans="1:21" s="144" customFormat="1" ht="13.5" customHeight="1">
      <c r="A12" s="1388" t="s">
        <v>626</v>
      </c>
      <c r="B12" s="1599"/>
      <c r="C12" s="1117">
        <f>SUM(C18,C23:C25,C27,C28,C29,C31:C37)</f>
        <v>142</v>
      </c>
      <c r="D12" s="1118">
        <f>SUM(D18,D23:D25,D27,D28,D29,D31:D37)</f>
        <v>16</v>
      </c>
      <c r="E12" s="1118">
        <f>SUM(E18,E23:E25,E27,E28,E29,E31:E37)</f>
        <v>1608</v>
      </c>
      <c r="F12" s="1118">
        <f>SUM(G12:H12)</f>
        <v>48293</v>
      </c>
      <c r="G12" s="1118">
        <f aca="true" t="shared" si="3" ref="G12:N12">SUM(G18,G23:G25,G27,G28,G29,G31:G37)</f>
        <v>24702</v>
      </c>
      <c r="H12" s="1118">
        <f t="shared" si="3"/>
        <v>23591</v>
      </c>
      <c r="I12" s="1118">
        <f t="shared" si="3"/>
        <v>3985</v>
      </c>
      <c r="J12" s="1118">
        <f t="shared" si="3"/>
        <v>3840</v>
      </c>
      <c r="K12" s="1118">
        <f t="shared" si="3"/>
        <v>4053</v>
      </c>
      <c r="L12" s="1118">
        <f t="shared" si="3"/>
        <v>3845</v>
      </c>
      <c r="M12" s="1118">
        <f t="shared" si="3"/>
        <v>4166</v>
      </c>
      <c r="N12" s="1118">
        <f t="shared" si="3"/>
        <v>3886</v>
      </c>
      <c r="O12" s="1118">
        <f aca="true" t="shared" si="4" ref="O12:U12">SUM(O18,O23:O25,O27:O29,O31:O37)</f>
        <v>4156</v>
      </c>
      <c r="P12" s="1118">
        <f t="shared" si="4"/>
        <v>3909</v>
      </c>
      <c r="Q12" s="1118">
        <f t="shared" si="4"/>
        <v>4044</v>
      </c>
      <c r="R12" s="1118">
        <f t="shared" si="4"/>
        <v>3895</v>
      </c>
      <c r="S12" s="1118">
        <f t="shared" si="4"/>
        <v>4298</v>
      </c>
      <c r="T12" s="1118">
        <f t="shared" si="4"/>
        <v>4216</v>
      </c>
      <c r="U12" s="1045">
        <f t="shared" si="4"/>
        <v>2216</v>
      </c>
    </row>
    <row r="13" spans="1:21" s="144" customFormat="1" ht="13.5" customHeight="1">
      <c r="A13" s="1388" t="s">
        <v>628</v>
      </c>
      <c r="B13" s="1599"/>
      <c r="C13" s="1117">
        <f>SUM(C22,C38:C44)</f>
        <v>48</v>
      </c>
      <c r="D13" s="1118">
        <f>SUM(D22,D38:D44)</f>
        <v>24</v>
      </c>
      <c r="E13" s="1118">
        <v>424</v>
      </c>
      <c r="F13" s="1118">
        <f>SUM(G13:H13)</f>
        <v>9055</v>
      </c>
      <c r="G13" s="1118">
        <f aca="true" t="shared" si="5" ref="G13:U13">SUM(G22,G38:G44)</f>
        <v>4607</v>
      </c>
      <c r="H13" s="1118">
        <f t="shared" si="5"/>
        <v>4448</v>
      </c>
      <c r="I13" s="1118">
        <f t="shared" si="5"/>
        <v>738</v>
      </c>
      <c r="J13" s="1118">
        <f t="shared" si="5"/>
        <v>713</v>
      </c>
      <c r="K13" s="1118">
        <f t="shared" si="5"/>
        <v>787</v>
      </c>
      <c r="L13" s="1118">
        <f t="shared" si="5"/>
        <v>774</v>
      </c>
      <c r="M13" s="1118">
        <f t="shared" si="5"/>
        <v>728</v>
      </c>
      <c r="N13" s="1118">
        <f t="shared" si="5"/>
        <v>774</v>
      </c>
      <c r="O13" s="1118">
        <f t="shared" si="5"/>
        <v>791</v>
      </c>
      <c r="P13" s="1118">
        <f t="shared" si="5"/>
        <v>705</v>
      </c>
      <c r="Q13" s="1118">
        <f t="shared" si="5"/>
        <v>793</v>
      </c>
      <c r="R13" s="1118">
        <f t="shared" si="5"/>
        <v>764</v>
      </c>
      <c r="S13" s="1118">
        <f t="shared" si="5"/>
        <v>770</v>
      </c>
      <c r="T13" s="1118">
        <f t="shared" si="5"/>
        <v>718</v>
      </c>
      <c r="U13" s="1045">
        <f t="shared" si="5"/>
        <v>606</v>
      </c>
    </row>
    <row r="14" spans="1:21" s="144" customFormat="1" ht="13.5" customHeight="1">
      <c r="A14" s="1388" t="s">
        <v>630</v>
      </c>
      <c r="B14" s="1599"/>
      <c r="C14" s="1117">
        <f>SUM(C19,C26,C30,C45:C49)</f>
        <v>68</v>
      </c>
      <c r="D14" s="1118">
        <f>SUM(D19,D26,D30,D45:D49)</f>
        <v>20</v>
      </c>
      <c r="E14" s="1118">
        <f>SUM(E19,E26,E30,E45:E49)</f>
        <v>742</v>
      </c>
      <c r="F14" s="1118">
        <f>SUM(G14:H14)</f>
        <v>20719</v>
      </c>
      <c r="G14" s="1118">
        <f aca="true" t="shared" si="6" ref="G14:U14">SUM(G19,G26,G30,G45:G49)</f>
        <v>10696</v>
      </c>
      <c r="H14" s="1118">
        <f t="shared" si="6"/>
        <v>10023</v>
      </c>
      <c r="I14" s="1118">
        <f t="shared" si="6"/>
        <v>1758</v>
      </c>
      <c r="J14" s="1118">
        <f t="shared" si="6"/>
        <v>1677</v>
      </c>
      <c r="K14" s="1118">
        <f t="shared" si="6"/>
        <v>1740</v>
      </c>
      <c r="L14" s="1118">
        <f t="shared" si="6"/>
        <v>1592</v>
      </c>
      <c r="M14" s="1118">
        <f t="shared" si="6"/>
        <v>1741</v>
      </c>
      <c r="N14" s="1118">
        <f t="shared" si="6"/>
        <v>1651</v>
      </c>
      <c r="O14" s="1118">
        <f t="shared" si="6"/>
        <v>1767</v>
      </c>
      <c r="P14" s="1118">
        <f t="shared" si="6"/>
        <v>1626</v>
      </c>
      <c r="Q14" s="1118">
        <f t="shared" si="6"/>
        <v>1785</v>
      </c>
      <c r="R14" s="1118">
        <f t="shared" si="6"/>
        <v>1680</v>
      </c>
      <c r="S14" s="1118">
        <f t="shared" si="6"/>
        <v>1905</v>
      </c>
      <c r="T14" s="1118">
        <f t="shared" si="6"/>
        <v>1797</v>
      </c>
      <c r="U14" s="1045">
        <f t="shared" si="6"/>
        <v>1031</v>
      </c>
    </row>
    <row r="15" spans="1:21" s="144" customFormat="1" ht="13.5" customHeight="1">
      <c r="A15" s="1388" t="s">
        <v>632</v>
      </c>
      <c r="B15" s="1599"/>
      <c r="C15" s="1117">
        <f>SUM(C20:C21,C50:C61)</f>
        <v>93</v>
      </c>
      <c r="D15" s="1118">
        <f>SUM(D20:D21,D50:D61)</f>
        <v>6</v>
      </c>
      <c r="E15" s="1118">
        <f>SUM(E20:E21,E50:E61)</f>
        <v>951</v>
      </c>
      <c r="F15" s="1118">
        <f>SUM(G15:H15)</f>
        <v>27915</v>
      </c>
      <c r="G15" s="1118">
        <f aca="true" t="shared" si="7" ref="G15:U15">SUM(G20:G21,G50:G61)</f>
        <v>14251</v>
      </c>
      <c r="H15" s="1118">
        <f t="shared" si="7"/>
        <v>13664</v>
      </c>
      <c r="I15" s="1118">
        <f t="shared" si="7"/>
        <v>2294</v>
      </c>
      <c r="J15" s="1118">
        <f t="shared" si="7"/>
        <v>2117</v>
      </c>
      <c r="K15" s="1118">
        <f t="shared" si="7"/>
        <v>2313</v>
      </c>
      <c r="L15" s="1118">
        <f t="shared" si="7"/>
        <v>2265</v>
      </c>
      <c r="M15" s="1118">
        <f t="shared" si="7"/>
        <v>2387</v>
      </c>
      <c r="N15" s="1118">
        <f t="shared" si="7"/>
        <v>2272</v>
      </c>
      <c r="O15" s="1118">
        <f t="shared" si="7"/>
        <v>2400</v>
      </c>
      <c r="P15" s="1118">
        <f t="shared" si="7"/>
        <v>2333</v>
      </c>
      <c r="Q15" s="1118">
        <f t="shared" si="7"/>
        <v>2389</v>
      </c>
      <c r="R15" s="1118">
        <f t="shared" si="7"/>
        <v>2337</v>
      </c>
      <c r="S15" s="1118">
        <f t="shared" si="7"/>
        <v>2468</v>
      </c>
      <c r="T15" s="1118">
        <f t="shared" si="7"/>
        <v>2340</v>
      </c>
      <c r="U15" s="1045">
        <f t="shared" si="7"/>
        <v>1322</v>
      </c>
    </row>
    <row r="16" spans="1:21" ht="9.75" customHeight="1">
      <c r="A16" s="1115"/>
      <c r="B16" s="855"/>
      <c r="C16" s="90"/>
      <c r="D16" s="805"/>
      <c r="E16" s="805"/>
      <c r="F16" s="805"/>
      <c r="G16" s="1120"/>
      <c r="H16" s="1120"/>
      <c r="I16" s="1120"/>
      <c r="J16" s="1120"/>
      <c r="K16" s="1120"/>
      <c r="L16" s="1120"/>
      <c r="M16" s="1120"/>
      <c r="N16" s="1120"/>
      <c r="O16" s="1120"/>
      <c r="P16" s="1120"/>
      <c r="Q16" s="1120"/>
      <c r="R16" s="1120"/>
      <c r="S16" s="1120"/>
      <c r="T16" s="1120"/>
      <c r="U16" s="1121"/>
    </row>
    <row r="17" spans="1:21" ht="9.75" customHeight="1">
      <c r="A17" s="1122"/>
      <c r="B17" s="606"/>
      <c r="C17" s="90"/>
      <c r="D17" s="805"/>
      <c r="E17" s="805"/>
      <c r="F17" s="805"/>
      <c r="G17" s="1120"/>
      <c r="H17" s="1120"/>
      <c r="I17" s="1120"/>
      <c r="J17" s="1120"/>
      <c r="K17" s="1120"/>
      <c r="L17" s="1120"/>
      <c r="M17" s="1120"/>
      <c r="N17" s="1120"/>
      <c r="O17" s="1123"/>
      <c r="P17" s="1123"/>
      <c r="Q17" s="1123"/>
      <c r="R17" s="1123"/>
      <c r="S17" s="1123"/>
      <c r="T17" s="1123"/>
      <c r="U17" s="1124"/>
    </row>
    <row r="18" spans="1:21" ht="13.5" customHeight="1">
      <c r="A18" s="40"/>
      <c r="B18" s="89" t="s">
        <v>635</v>
      </c>
      <c r="C18" s="1125">
        <v>36</v>
      </c>
      <c r="D18" s="91">
        <v>1</v>
      </c>
      <c r="E18" s="91">
        <v>603</v>
      </c>
      <c r="F18" s="805">
        <f aca="true" t="shared" si="8" ref="F18:F61">SUM(G18:H18)</f>
        <v>20983</v>
      </c>
      <c r="G18" s="805">
        <f aca="true" t="shared" si="9" ref="G18:G61">SUM(I18,K18,M18,O18,Q18,S18)</f>
        <v>10792</v>
      </c>
      <c r="H18" s="805">
        <f aca="true" t="shared" si="10" ref="H18:H61">SUM(J18,L18,N18,P18,R18,T18)</f>
        <v>10191</v>
      </c>
      <c r="I18" s="91">
        <v>1733</v>
      </c>
      <c r="J18" s="91">
        <v>1617</v>
      </c>
      <c r="K18" s="805">
        <v>1764</v>
      </c>
      <c r="L18" s="91">
        <v>1645</v>
      </c>
      <c r="M18" s="91">
        <v>1717</v>
      </c>
      <c r="N18" s="91">
        <v>1684</v>
      </c>
      <c r="O18" s="91">
        <v>1811</v>
      </c>
      <c r="P18" s="91">
        <v>1633</v>
      </c>
      <c r="Q18" s="91">
        <v>1816</v>
      </c>
      <c r="R18" s="91">
        <v>1748</v>
      </c>
      <c r="S18" s="91">
        <v>1951</v>
      </c>
      <c r="T18" s="91">
        <v>1864</v>
      </c>
      <c r="U18" s="92">
        <v>799</v>
      </c>
    </row>
    <row r="19" spans="1:21" ht="13.5" customHeight="1">
      <c r="A19" s="40"/>
      <c r="B19" s="89" t="s">
        <v>636</v>
      </c>
      <c r="C19" s="1125">
        <v>18</v>
      </c>
      <c r="D19" s="91">
        <v>13</v>
      </c>
      <c r="E19" s="91">
        <v>252</v>
      </c>
      <c r="F19" s="805">
        <f t="shared" si="8"/>
        <v>7636</v>
      </c>
      <c r="G19" s="805">
        <f t="shared" si="9"/>
        <v>3925</v>
      </c>
      <c r="H19" s="805">
        <f t="shared" si="10"/>
        <v>3711</v>
      </c>
      <c r="I19" s="91">
        <v>646</v>
      </c>
      <c r="J19" s="91">
        <v>594</v>
      </c>
      <c r="K19" s="91">
        <v>610</v>
      </c>
      <c r="L19" s="91">
        <v>585</v>
      </c>
      <c r="M19" s="91">
        <v>661</v>
      </c>
      <c r="N19" s="91">
        <v>645</v>
      </c>
      <c r="O19" s="91">
        <v>656</v>
      </c>
      <c r="P19" s="91">
        <v>590</v>
      </c>
      <c r="Q19" s="91">
        <v>645</v>
      </c>
      <c r="R19" s="91">
        <v>617</v>
      </c>
      <c r="S19" s="91">
        <v>707</v>
      </c>
      <c r="T19" s="91">
        <v>680</v>
      </c>
      <c r="U19" s="92">
        <v>344</v>
      </c>
    </row>
    <row r="20" spans="1:21" ht="13.5" customHeight="1">
      <c r="A20" s="40"/>
      <c r="B20" s="89" t="s">
        <v>638</v>
      </c>
      <c r="C20" s="1125">
        <v>21</v>
      </c>
      <c r="D20" s="91">
        <v>1</v>
      </c>
      <c r="E20" s="91">
        <v>276</v>
      </c>
      <c r="F20" s="805">
        <f t="shared" si="8"/>
        <v>8288</v>
      </c>
      <c r="G20" s="805">
        <f t="shared" si="9"/>
        <v>4189</v>
      </c>
      <c r="H20" s="805">
        <f t="shared" si="10"/>
        <v>4099</v>
      </c>
      <c r="I20" s="91">
        <v>695</v>
      </c>
      <c r="J20" s="91">
        <v>622</v>
      </c>
      <c r="K20" s="91">
        <v>691</v>
      </c>
      <c r="L20" s="91">
        <v>669</v>
      </c>
      <c r="M20" s="91">
        <v>674</v>
      </c>
      <c r="N20" s="91">
        <v>648</v>
      </c>
      <c r="O20" s="91">
        <v>694</v>
      </c>
      <c r="P20" s="91">
        <v>742</v>
      </c>
      <c r="Q20" s="91">
        <v>682</v>
      </c>
      <c r="R20" s="91">
        <v>709</v>
      </c>
      <c r="S20" s="91">
        <v>753</v>
      </c>
      <c r="T20" s="91">
        <v>709</v>
      </c>
      <c r="U20" s="92">
        <v>373</v>
      </c>
    </row>
    <row r="21" spans="1:21" ht="13.5" customHeight="1">
      <c r="A21" s="40"/>
      <c r="B21" s="89" t="s">
        <v>640</v>
      </c>
      <c r="C21" s="1125">
        <v>22</v>
      </c>
      <c r="D21" s="466">
        <v>0</v>
      </c>
      <c r="E21" s="91">
        <v>263</v>
      </c>
      <c r="F21" s="805">
        <f t="shared" si="8"/>
        <v>8857</v>
      </c>
      <c r="G21" s="805">
        <f t="shared" si="9"/>
        <v>4600</v>
      </c>
      <c r="H21" s="805">
        <f t="shared" si="10"/>
        <v>4257</v>
      </c>
      <c r="I21" s="91">
        <v>705</v>
      </c>
      <c r="J21" s="91">
        <v>621</v>
      </c>
      <c r="K21" s="91">
        <v>711</v>
      </c>
      <c r="L21" s="91">
        <v>685</v>
      </c>
      <c r="M21" s="91">
        <v>794</v>
      </c>
      <c r="N21" s="91">
        <v>752</v>
      </c>
      <c r="O21" s="91">
        <v>760</v>
      </c>
      <c r="P21" s="91">
        <v>716</v>
      </c>
      <c r="Q21" s="91">
        <v>802</v>
      </c>
      <c r="R21" s="91">
        <v>732</v>
      </c>
      <c r="S21" s="91">
        <v>828</v>
      </c>
      <c r="T21" s="91">
        <v>751</v>
      </c>
      <c r="U21" s="92">
        <v>359</v>
      </c>
    </row>
    <row r="22" spans="1:21" ht="13.5" customHeight="1">
      <c r="A22" s="40"/>
      <c r="B22" s="89" t="s">
        <v>642</v>
      </c>
      <c r="C22" s="1125">
        <v>11</v>
      </c>
      <c r="D22" s="91">
        <v>5</v>
      </c>
      <c r="E22" s="91">
        <v>136</v>
      </c>
      <c r="F22" s="805">
        <f t="shared" si="8"/>
        <v>3795</v>
      </c>
      <c r="G22" s="805">
        <f t="shared" si="9"/>
        <v>1925</v>
      </c>
      <c r="H22" s="805">
        <f t="shared" si="10"/>
        <v>1870</v>
      </c>
      <c r="I22" s="91">
        <v>306</v>
      </c>
      <c r="J22" s="91">
        <v>299</v>
      </c>
      <c r="K22" s="91">
        <v>333</v>
      </c>
      <c r="L22" s="91">
        <v>320</v>
      </c>
      <c r="M22" s="91">
        <v>322</v>
      </c>
      <c r="N22" s="91">
        <v>313</v>
      </c>
      <c r="O22" s="91">
        <v>316</v>
      </c>
      <c r="P22" s="91">
        <v>295</v>
      </c>
      <c r="Q22" s="91">
        <v>320</v>
      </c>
      <c r="R22" s="91">
        <v>338</v>
      </c>
      <c r="S22" s="91">
        <v>328</v>
      </c>
      <c r="T22" s="91">
        <v>305</v>
      </c>
      <c r="U22" s="92">
        <v>187</v>
      </c>
    </row>
    <row r="23" spans="1:21" ht="13.5" customHeight="1">
      <c r="A23" s="40"/>
      <c r="B23" s="89" t="s">
        <v>644</v>
      </c>
      <c r="C23" s="1125">
        <v>11</v>
      </c>
      <c r="D23" s="466">
        <v>0</v>
      </c>
      <c r="E23" s="91">
        <v>122</v>
      </c>
      <c r="F23" s="805">
        <f t="shared" si="8"/>
        <v>3535</v>
      </c>
      <c r="G23" s="805">
        <f t="shared" si="9"/>
        <v>1806</v>
      </c>
      <c r="H23" s="805">
        <f t="shared" si="10"/>
        <v>1729</v>
      </c>
      <c r="I23" s="91">
        <v>289</v>
      </c>
      <c r="J23" s="91">
        <v>284</v>
      </c>
      <c r="K23" s="91">
        <v>293</v>
      </c>
      <c r="L23" s="91">
        <v>269</v>
      </c>
      <c r="M23" s="91">
        <v>312</v>
      </c>
      <c r="N23" s="91">
        <v>299</v>
      </c>
      <c r="O23" s="91">
        <v>304</v>
      </c>
      <c r="P23" s="91">
        <v>302</v>
      </c>
      <c r="Q23" s="91">
        <v>284</v>
      </c>
      <c r="R23" s="91">
        <v>285</v>
      </c>
      <c r="S23" s="91">
        <v>324</v>
      </c>
      <c r="T23" s="91">
        <v>290</v>
      </c>
      <c r="U23" s="92">
        <v>170</v>
      </c>
    </row>
    <row r="24" spans="1:21" ht="13.5" customHeight="1">
      <c r="A24" s="40"/>
      <c r="B24" s="89" t="s">
        <v>646</v>
      </c>
      <c r="C24" s="1125">
        <v>10</v>
      </c>
      <c r="D24" s="91">
        <v>6</v>
      </c>
      <c r="E24" s="91">
        <v>107</v>
      </c>
      <c r="F24" s="805">
        <f t="shared" si="8"/>
        <v>3158</v>
      </c>
      <c r="G24" s="805">
        <f t="shared" si="9"/>
        <v>1631</v>
      </c>
      <c r="H24" s="805">
        <f t="shared" si="10"/>
        <v>1527</v>
      </c>
      <c r="I24" s="91">
        <v>233</v>
      </c>
      <c r="J24" s="91">
        <v>253</v>
      </c>
      <c r="K24" s="91">
        <v>250</v>
      </c>
      <c r="L24" s="91">
        <v>265</v>
      </c>
      <c r="M24" s="91">
        <v>318</v>
      </c>
      <c r="N24" s="91">
        <v>235</v>
      </c>
      <c r="O24" s="91">
        <v>280</v>
      </c>
      <c r="P24" s="91">
        <v>273</v>
      </c>
      <c r="Q24" s="91">
        <v>276</v>
      </c>
      <c r="R24" s="91">
        <v>233</v>
      </c>
      <c r="S24" s="91">
        <v>274</v>
      </c>
      <c r="T24" s="91">
        <v>268</v>
      </c>
      <c r="U24" s="92">
        <v>151</v>
      </c>
    </row>
    <row r="25" spans="1:21" ht="13.5" customHeight="1">
      <c r="A25" s="40"/>
      <c r="B25" s="89" t="s">
        <v>647</v>
      </c>
      <c r="C25" s="1125">
        <v>9</v>
      </c>
      <c r="D25" s="466">
        <v>0</v>
      </c>
      <c r="E25" s="91">
        <v>87</v>
      </c>
      <c r="F25" s="805">
        <f t="shared" si="8"/>
        <v>2523</v>
      </c>
      <c r="G25" s="805">
        <f t="shared" si="9"/>
        <v>1293</v>
      </c>
      <c r="H25" s="805">
        <f t="shared" si="10"/>
        <v>1230</v>
      </c>
      <c r="I25" s="91">
        <v>235</v>
      </c>
      <c r="J25" s="91">
        <v>208</v>
      </c>
      <c r="K25" s="91">
        <v>201</v>
      </c>
      <c r="L25" s="91">
        <v>190</v>
      </c>
      <c r="M25" s="91">
        <v>207</v>
      </c>
      <c r="N25" s="91">
        <v>201</v>
      </c>
      <c r="O25" s="91">
        <v>212</v>
      </c>
      <c r="P25" s="91">
        <v>222</v>
      </c>
      <c r="Q25" s="91">
        <v>209</v>
      </c>
      <c r="R25" s="91">
        <v>204</v>
      </c>
      <c r="S25" s="91">
        <v>229</v>
      </c>
      <c r="T25" s="91">
        <v>205</v>
      </c>
      <c r="U25" s="92">
        <v>123</v>
      </c>
    </row>
    <row r="26" spans="1:21" ht="13.5" customHeight="1">
      <c r="A26" s="40"/>
      <c r="B26" s="89" t="s">
        <v>650</v>
      </c>
      <c r="C26" s="1125">
        <v>6</v>
      </c>
      <c r="D26" s="466">
        <v>0</v>
      </c>
      <c r="E26" s="91">
        <v>86</v>
      </c>
      <c r="F26" s="805">
        <f t="shared" si="8"/>
        <v>2701</v>
      </c>
      <c r="G26" s="805">
        <f t="shared" si="9"/>
        <v>1421</v>
      </c>
      <c r="H26" s="805">
        <f t="shared" si="10"/>
        <v>1280</v>
      </c>
      <c r="I26" s="91">
        <v>221</v>
      </c>
      <c r="J26" s="91">
        <v>213</v>
      </c>
      <c r="K26" s="91">
        <v>262</v>
      </c>
      <c r="L26" s="91">
        <v>205</v>
      </c>
      <c r="M26" s="91">
        <v>218</v>
      </c>
      <c r="N26" s="91">
        <v>180</v>
      </c>
      <c r="O26" s="91">
        <v>221</v>
      </c>
      <c r="P26" s="91">
        <v>213</v>
      </c>
      <c r="Q26" s="91">
        <v>225</v>
      </c>
      <c r="R26" s="91">
        <v>223</v>
      </c>
      <c r="S26" s="91">
        <v>274</v>
      </c>
      <c r="T26" s="91">
        <v>246</v>
      </c>
      <c r="U26" s="92">
        <v>117</v>
      </c>
    </row>
    <row r="27" spans="1:21" ht="13.5" customHeight="1">
      <c r="A27" s="40"/>
      <c r="B27" s="89" t="s">
        <v>652</v>
      </c>
      <c r="C27" s="1125">
        <v>13</v>
      </c>
      <c r="D27" s="466">
        <v>0</v>
      </c>
      <c r="E27" s="91">
        <v>159</v>
      </c>
      <c r="F27" s="805">
        <f t="shared" si="8"/>
        <v>4999</v>
      </c>
      <c r="G27" s="805">
        <f t="shared" si="9"/>
        <v>2514</v>
      </c>
      <c r="H27" s="805">
        <f t="shared" si="10"/>
        <v>2485</v>
      </c>
      <c r="I27" s="91">
        <v>408</v>
      </c>
      <c r="J27" s="91">
        <v>410</v>
      </c>
      <c r="K27" s="91">
        <v>438</v>
      </c>
      <c r="L27" s="91">
        <v>397</v>
      </c>
      <c r="M27" s="91">
        <v>409</v>
      </c>
      <c r="N27" s="91">
        <v>411</v>
      </c>
      <c r="O27" s="91">
        <v>422</v>
      </c>
      <c r="P27" s="91">
        <v>444</v>
      </c>
      <c r="Q27" s="91">
        <v>416</v>
      </c>
      <c r="R27" s="91">
        <v>375</v>
      </c>
      <c r="S27" s="91">
        <v>421</v>
      </c>
      <c r="T27" s="91">
        <v>448</v>
      </c>
      <c r="U27" s="92">
        <v>220</v>
      </c>
    </row>
    <row r="28" spans="1:21" ht="13.5" customHeight="1">
      <c r="A28" s="40"/>
      <c r="B28" s="89" t="s">
        <v>654</v>
      </c>
      <c r="C28" s="1125">
        <v>7</v>
      </c>
      <c r="D28" s="466">
        <v>0</v>
      </c>
      <c r="E28" s="91">
        <v>115</v>
      </c>
      <c r="F28" s="805">
        <f t="shared" si="8"/>
        <v>3596</v>
      </c>
      <c r="G28" s="805">
        <f t="shared" si="9"/>
        <v>1825</v>
      </c>
      <c r="H28" s="805">
        <f t="shared" si="10"/>
        <v>1771</v>
      </c>
      <c r="I28" s="91">
        <v>288</v>
      </c>
      <c r="J28" s="91">
        <v>288</v>
      </c>
      <c r="K28" s="91">
        <v>318</v>
      </c>
      <c r="L28" s="91">
        <v>275</v>
      </c>
      <c r="M28" s="91">
        <v>292</v>
      </c>
      <c r="N28" s="91">
        <v>309</v>
      </c>
      <c r="O28" s="91">
        <v>309</v>
      </c>
      <c r="P28" s="91">
        <v>283</v>
      </c>
      <c r="Q28" s="91">
        <v>292</v>
      </c>
      <c r="R28" s="91">
        <v>276</v>
      </c>
      <c r="S28" s="91">
        <v>326</v>
      </c>
      <c r="T28" s="91">
        <v>340</v>
      </c>
      <c r="U28" s="92">
        <v>151</v>
      </c>
    </row>
    <row r="29" spans="1:21" ht="13.5" customHeight="1">
      <c r="A29" s="40"/>
      <c r="B29" s="89" t="s">
        <v>656</v>
      </c>
      <c r="C29" s="1125">
        <v>12</v>
      </c>
      <c r="D29" s="466">
        <v>0</v>
      </c>
      <c r="E29" s="91">
        <v>83</v>
      </c>
      <c r="F29" s="805">
        <f t="shared" si="8"/>
        <v>2007</v>
      </c>
      <c r="G29" s="805">
        <f t="shared" si="9"/>
        <v>1020</v>
      </c>
      <c r="H29" s="805">
        <f t="shared" si="10"/>
        <v>987</v>
      </c>
      <c r="I29" s="91">
        <v>164</v>
      </c>
      <c r="J29" s="91">
        <v>181</v>
      </c>
      <c r="K29" s="91">
        <v>150</v>
      </c>
      <c r="L29" s="91">
        <v>169</v>
      </c>
      <c r="M29" s="91">
        <v>194</v>
      </c>
      <c r="N29" s="91">
        <v>163</v>
      </c>
      <c r="O29" s="91">
        <v>175</v>
      </c>
      <c r="P29" s="91">
        <v>142</v>
      </c>
      <c r="Q29" s="91">
        <v>161</v>
      </c>
      <c r="R29" s="91">
        <v>157</v>
      </c>
      <c r="S29" s="91">
        <v>176</v>
      </c>
      <c r="T29" s="91">
        <v>175</v>
      </c>
      <c r="U29" s="92">
        <v>116</v>
      </c>
    </row>
    <row r="30" spans="1:21" ht="13.5" customHeight="1">
      <c r="A30" s="40"/>
      <c r="B30" s="89" t="s">
        <v>658</v>
      </c>
      <c r="C30" s="1125">
        <v>8</v>
      </c>
      <c r="D30" s="91">
        <v>2</v>
      </c>
      <c r="E30" s="91">
        <v>100</v>
      </c>
      <c r="F30" s="805">
        <f t="shared" si="8"/>
        <v>3007</v>
      </c>
      <c r="G30" s="805">
        <f t="shared" si="9"/>
        <v>1533</v>
      </c>
      <c r="H30" s="805">
        <f t="shared" si="10"/>
        <v>1474</v>
      </c>
      <c r="I30" s="91">
        <v>262</v>
      </c>
      <c r="J30" s="91">
        <v>244</v>
      </c>
      <c r="K30" s="91">
        <v>247</v>
      </c>
      <c r="L30" s="91">
        <v>225</v>
      </c>
      <c r="M30" s="91">
        <v>220</v>
      </c>
      <c r="N30" s="91">
        <v>254</v>
      </c>
      <c r="O30" s="91">
        <v>256</v>
      </c>
      <c r="P30" s="91">
        <v>261</v>
      </c>
      <c r="Q30" s="91">
        <v>272</v>
      </c>
      <c r="R30" s="91">
        <v>232</v>
      </c>
      <c r="S30" s="91">
        <v>276</v>
      </c>
      <c r="T30" s="91">
        <v>258</v>
      </c>
      <c r="U30" s="92">
        <v>136</v>
      </c>
    </row>
    <row r="31" spans="1:21" ht="13.5" customHeight="1">
      <c r="A31" s="40"/>
      <c r="B31" s="89" t="s">
        <v>660</v>
      </c>
      <c r="C31" s="1125">
        <v>5</v>
      </c>
      <c r="D31" s="466">
        <v>0</v>
      </c>
      <c r="E31" s="91">
        <v>42</v>
      </c>
      <c r="F31" s="805">
        <f t="shared" si="8"/>
        <v>1189</v>
      </c>
      <c r="G31" s="805">
        <f t="shared" si="9"/>
        <v>619</v>
      </c>
      <c r="H31" s="805">
        <f t="shared" si="10"/>
        <v>570</v>
      </c>
      <c r="I31" s="91">
        <v>98</v>
      </c>
      <c r="J31" s="91">
        <v>97</v>
      </c>
      <c r="K31" s="91">
        <v>100</v>
      </c>
      <c r="L31" s="91">
        <v>89</v>
      </c>
      <c r="M31" s="91">
        <v>110</v>
      </c>
      <c r="N31" s="91">
        <v>95</v>
      </c>
      <c r="O31" s="91">
        <v>91</v>
      </c>
      <c r="P31" s="91">
        <v>83</v>
      </c>
      <c r="Q31" s="91">
        <v>104</v>
      </c>
      <c r="R31" s="91">
        <v>101</v>
      </c>
      <c r="S31" s="91">
        <v>116</v>
      </c>
      <c r="T31" s="91">
        <v>105</v>
      </c>
      <c r="U31" s="92">
        <v>62</v>
      </c>
    </row>
    <row r="32" spans="1:21" ht="13.5" customHeight="1">
      <c r="A32" s="40"/>
      <c r="B32" s="89" t="s">
        <v>662</v>
      </c>
      <c r="C32" s="1125">
        <v>2</v>
      </c>
      <c r="D32" s="466">
        <v>0</v>
      </c>
      <c r="E32" s="91">
        <v>31</v>
      </c>
      <c r="F32" s="805">
        <f t="shared" si="8"/>
        <v>1026</v>
      </c>
      <c r="G32" s="805">
        <f t="shared" si="9"/>
        <v>525</v>
      </c>
      <c r="H32" s="805">
        <f t="shared" si="10"/>
        <v>501</v>
      </c>
      <c r="I32" s="91">
        <v>69</v>
      </c>
      <c r="J32" s="91">
        <v>83</v>
      </c>
      <c r="K32" s="91">
        <v>88</v>
      </c>
      <c r="L32" s="91">
        <v>93</v>
      </c>
      <c r="M32" s="91">
        <v>105</v>
      </c>
      <c r="N32" s="91">
        <v>87</v>
      </c>
      <c r="O32" s="91">
        <v>110</v>
      </c>
      <c r="P32" s="91">
        <v>87</v>
      </c>
      <c r="Q32" s="91">
        <v>80</v>
      </c>
      <c r="R32" s="91">
        <v>74</v>
      </c>
      <c r="S32" s="91">
        <v>73</v>
      </c>
      <c r="T32" s="91">
        <v>77</v>
      </c>
      <c r="U32" s="92">
        <v>42</v>
      </c>
    </row>
    <row r="33" spans="1:21" ht="13.5" customHeight="1">
      <c r="A33" s="40"/>
      <c r="B33" s="89" t="s">
        <v>664</v>
      </c>
      <c r="C33" s="1125">
        <v>6</v>
      </c>
      <c r="D33" s="466">
        <v>0</v>
      </c>
      <c r="E33" s="91">
        <v>64</v>
      </c>
      <c r="F33" s="805">
        <f t="shared" si="8"/>
        <v>1856</v>
      </c>
      <c r="G33" s="805">
        <f t="shared" si="9"/>
        <v>979</v>
      </c>
      <c r="H33" s="805">
        <f t="shared" si="10"/>
        <v>877</v>
      </c>
      <c r="I33" s="91">
        <v>178</v>
      </c>
      <c r="J33" s="91">
        <v>139</v>
      </c>
      <c r="K33" s="91">
        <v>163</v>
      </c>
      <c r="L33" s="91">
        <v>161</v>
      </c>
      <c r="M33" s="91">
        <v>170</v>
      </c>
      <c r="N33" s="91">
        <v>139</v>
      </c>
      <c r="O33" s="91">
        <v>177</v>
      </c>
      <c r="P33" s="91">
        <v>138</v>
      </c>
      <c r="Q33" s="91">
        <v>152</v>
      </c>
      <c r="R33" s="91">
        <v>150</v>
      </c>
      <c r="S33" s="91">
        <v>139</v>
      </c>
      <c r="T33" s="91">
        <v>150</v>
      </c>
      <c r="U33" s="92">
        <v>89</v>
      </c>
    </row>
    <row r="34" spans="1:21" ht="13.5" customHeight="1">
      <c r="A34" s="40"/>
      <c r="B34" s="89" t="s">
        <v>666</v>
      </c>
      <c r="C34" s="1125">
        <v>9</v>
      </c>
      <c r="D34" s="91">
        <v>2</v>
      </c>
      <c r="E34" s="91">
        <v>46</v>
      </c>
      <c r="F34" s="805">
        <f t="shared" si="8"/>
        <v>707</v>
      </c>
      <c r="G34" s="805">
        <f t="shared" si="9"/>
        <v>345</v>
      </c>
      <c r="H34" s="805">
        <f t="shared" si="10"/>
        <v>362</v>
      </c>
      <c r="I34" s="91">
        <v>54</v>
      </c>
      <c r="J34" s="91">
        <v>60</v>
      </c>
      <c r="K34" s="91">
        <v>52</v>
      </c>
      <c r="L34" s="91">
        <v>68</v>
      </c>
      <c r="M34" s="91">
        <v>73</v>
      </c>
      <c r="N34" s="91">
        <v>50</v>
      </c>
      <c r="O34" s="91">
        <v>44</v>
      </c>
      <c r="P34" s="91">
        <v>54</v>
      </c>
      <c r="Q34" s="91">
        <v>59</v>
      </c>
      <c r="R34" s="91">
        <v>70</v>
      </c>
      <c r="S34" s="91">
        <v>63</v>
      </c>
      <c r="T34" s="91">
        <v>60</v>
      </c>
      <c r="U34" s="92">
        <v>71</v>
      </c>
    </row>
    <row r="35" spans="1:21" ht="13.5" customHeight="1">
      <c r="A35" s="40"/>
      <c r="B35" s="89" t="s">
        <v>668</v>
      </c>
      <c r="C35" s="1125">
        <v>8</v>
      </c>
      <c r="D35" s="91">
        <v>6</v>
      </c>
      <c r="E35" s="91">
        <v>57</v>
      </c>
      <c r="F35" s="805">
        <f t="shared" si="8"/>
        <v>899</v>
      </c>
      <c r="G35" s="805">
        <f t="shared" si="9"/>
        <v>477</v>
      </c>
      <c r="H35" s="805">
        <f t="shared" si="10"/>
        <v>422</v>
      </c>
      <c r="I35" s="91">
        <v>83</v>
      </c>
      <c r="J35" s="91">
        <v>77</v>
      </c>
      <c r="K35" s="91">
        <v>87</v>
      </c>
      <c r="L35" s="91">
        <v>65</v>
      </c>
      <c r="M35" s="91">
        <v>82</v>
      </c>
      <c r="N35" s="91">
        <v>62</v>
      </c>
      <c r="O35" s="91">
        <v>70</v>
      </c>
      <c r="P35" s="91">
        <v>77</v>
      </c>
      <c r="Q35" s="91">
        <v>77</v>
      </c>
      <c r="R35" s="91">
        <v>66</v>
      </c>
      <c r="S35" s="91">
        <v>78</v>
      </c>
      <c r="T35" s="91">
        <v>75</v>
      </c>
      <c r="U35" s="92">
        <v>83</v>
      </c>
    </row>
    <row r="36" spans="1:21" ht="13.5" customHeight="1">
      <c r="A36" s="40"/>
      <c r="B36" s="89" t="s">
        <v>620</v>
      </c>
      <c r="C36" s="1125">
        <v>6</v>
      </c>
      <c r="D36" s="466">
        <v>1</v>
      </c>
      <c r="E36" s="91">
        <v>41</v>
      </c>
      <c r="F36" s="805">
        <f t="shared" si="8"/>
        <v>901</v>
      </c>
      <c r="G36" s="805">
        <f t="shared" si="9"/>
        <v>424</v>
      </c>
      <c r="H36" s="805">
        <f t="shared" si="10"/>
        <v>477</v>
      </c>
      <c r="I36" s="91">
        <v>71</v>
      </c>
      <c r="J36" s="91">
        <v>71</v>
      </c>
      <c r="K36" s="91">
        <v>75</v>
      </c>
      <c r="L36" s="91">
        <v>77</v>
      </c>
      <c r="M36" s="91">
        <v>84</v>
      </c>
      <c r="N36" s="91">
        <v>73</v>
      </c>
      <c r="O36" s="91">
        <v>74</v>
      </c>
      <c r="P36" s="91">
        <v>89</v>
      </c>
      <c r="Q36" s="91">
        <v>55</v>
      </c>
      <c r="R36" s="91">
        <v>77</v>
      </c>
      <c r="S36" s="91">
        <v>65</v>
      </c>
      <c r="T36" s="91">
        <v>90</v>
      </c>
      <c r="U36" s="92">
        <v>63</v>
      </c>
    </row>
    <row r="37" spans="1:21" ht="13.5" customHeight="1">
      <c r="A37" s="40"/>
      <c r="B37" s="89" t="s">
        <v>621</v>
      </c>
      <c r="C37" s="1125">
        <v>8</v>
      </c>
      <c r="D37" s="466">
        <v>0</v>
      </c>
      <c r="E37" s="91">
        <v>51</v>
      </c>
      <c r="F37" s="805">
        <f t="shared" si="8"/>
        <v>914</v>
      </c>
      <c r="G37" s="805">
        <f t="shared" si="9"/>
        <v>452</v>
      </c>
      <c r="H37" s="805">
        <f t="shared" si="10"/>
        <v>462</v>
      </c>
      <c r="I37" s="91">
        <v>82</v>
      </c>
      <c r="J37" s="91">
        <v>72</v>
      </c>
      <c r="K37" s="91">
        <v>74</v>
      </c>
      <c r="L37" s="91">
        <v>82</v>
      </c>
      <c r="M37" s="91">
        <v>93</v>
      </c>
      <c r="N37" s="91">
        <v>78</v>
      </c>
      <c r="O37" s="91">
        <v>77</v>
      </c>
      <c r="P37" s="91">
        <v>82</v>
      </c>
      <c r="Q37" s="91">
        <v>63</v>
      </c>
      <c r="R37" s="91">
        <v>79</v>
      </c>
      <c r="S37" s="91">
        <v>63</v>
      </c>
      <c r="T37" s="91">
        <v>69</v>
      </c>
      <c r="U37" s="92">
        <v>76</v>
      </c>
    </row>
    <row r="38" spans="1:21" ht="13.5" customHeight="1">
      <c r="A38" s="40"/>
      <c r="B38" s="89" t="s">
        <v>624</v>
      </c>
      <c r="C38" s="1125">
        <v>4</v>
      </c>
      <c r="D38" s="91">
        <v>4</v>
      </c>
      <c r="E38" s="91">
        <v>43</v>
      </c>
      <c r="F38" s="805">
        <f t="shared" si="8"/>
        <v>744</v>
      </c>
      <c r="G38" s="805">
        <f t="shared" si="9"/>
        <v>376</v>
      </c>
      <c r="H38" s="805">
        <f t="shared" si="10"/>
        <v>368</v>
      </c>
      <c r="I38" s="91">
        <v>63</v>
      </c>
      <c r="J38" s="91">
        <v>58</v>
      </c>
      <c r="K38" s="91">
        <v>61</v>
      </c>
      <c r="L38" s="91">
        <v>59</v>
      </c>
      <c r="M38" s="91">
        <v>48</v>
      </c>
      <c r="N38" s="91">
        <v>68</v>
      </c>
      <c r="O38" s="91">
        <v>68</v>
      </c>
      <c r="P38" s="91">
        <v>68</v>
      </c>
      <c r="Q38" s="91">
        <v>63</v>
      </c>
      <c r="R38" s="91">
        <v>60</v>
      </c>
      <c r="S38" s="91">
        <v>73</v>
      </c>
      <c r="T38" s="91">
        <v>55</v>
      </c>
      <c r="U38" s="92">
        <v>59</v>
      </c>
    </row>
    <row r="39" spans="1:21" ht="13.5" customHeight="1">
      <c r="A39" s="40"/>
      <c r="B39" s="89" t="s">
        <v>625</v>
      </c>
      <c r="C39" s="1125">
        <v>8</v>
      </c>
      <c r="D39" s="466">
        <v>2</v>
      </c>
      <c r="E39" s="91">
        <v>58</v>
      </c>
      <c r="F39" s="805">
        <f t="shared" si="8"/>
        <v>1086</v>
      </c>
      <c r="G39" s="805">
        <f t="shared" si="9"/>
        <v>561</v>
      </c>
      <c r="H39" s="805">
        <f t="shared" si="10"/>
        <v>525</v>
      </c>
      <c r="I39" s="91">
        <v>88</v>
      </c>
      <c r="J39" s="91">
        <v>82</v>
      </c>
      <c r="K39" s="91">
        <v>101</v>
      </c>
      <c r="L39" s="91">
        <v>96</v>
      </c>
      <c r="M39" s="91">
        <v>93</v>
      </c>
      <c r="N39" s="91">
        <v>90</v>
      </c>
      <c r="O39" s="91">
        <v>107</v>
      </c>
      <c r="P39" s="91">
        <v>81</v>
      </c>
      <c r="Q39" s="91">
        <v>88</v>
      </c>
      <c r="R39" s="91">
        <v>90</v>
      </c>
      <c r="S39" s="91">
        <v>84</v>
      </c>
      <c r="T39" s="91">
        <v>86</v>
      </c>
      <c r="U39" s="92">
        <v>83</v>
      </c>
    </row>
    <row r="40" spans="1:21" ht="13.5" customHeight="1">
      <c r="A40" s="40"/>
      <c r="B40" s="89" t="s">
        <v>627</v>
      </c>
      <c r="C40" s="1125">
        <v>4</v>
      </c>
      <c r="D40" s="466">
        <v>1</v>
      </c>
      <c r="E40" s="91">
        <v>32</v>
      </c>
      <c r="F40" s="805">
        <f t="shared" si="8"/>
        <v>662</v>
      </c>
      <c r="G40" s="805">
        <f t="shared" si="9"/>
        <v>336</v>
      </c>
      <c r="H40" s="805">
        <f t="shared" si="10"/>
        <v>326</v>
      </c>
      <c r="I40" s="91">
        <v>63</v>
      </c>
      <c r="J40" s="91">
        <v>52</v>
      </c>
      <c r="K40" s="91">
        <v>55</v>
      </c>
      <c r="L40" s="91">
        <v>59</v>
      </c>
      <c r="M40" s="91">
        <v>45</v>
      </c>
      <c r="N40" s="91">
        <v>51</v>
      </c>
      <c r="O40" s="91">
        <v>52</v>
      </c>
      <c r="P40" s="91">
        <v>51</v>
      </c>
      <c r="Q40" s="91">
        <v>56</v>
      </c>
      <c r="R40" s="91">
        <v>54</v>
      </c>
      <c r="S40" s="91">
        <v>65</v>
      </c>
      <c r="T40" s="91">
        <v>59</v>
      </c>
      <c r="U40" s="92">
        <v>45</v>
      </c>
    </row>
    <row r="41" spans="1:21" ht="13.5" customHeight="1">
      <c r="A41" s="40"/>
      <c r="B41" s="89" t="s">
        <v>629</v>
      </c>
      <c r="C41" s="1125">
        <v>8</v>
      </c>
      <c r="D41" s="91">
        <v>1</v>
      </c>
      <c r="E41" s="91">
        <v>54</v>
      </c>
      <c r="F41" s="805">
        <f t="shared" si="8"/>
        <v>1070</v>
      </c>
      <c r="G41" s="805">
        <f t="shared" si="9"/>
        <v>539</v>
      </c>
      <c r="H41" s="805">
        <f t="shared" si="10"/>
        <v>531</v>
      </c>
      <c r="I41" s="91">
        <v>83</v>
      </c>
      <c r="J41" s="91">
        <v>84</v>
      </c>
      <c r="K41" s="91">
        <v>93</v>
      </c>
      <c r="L41" s="91">
        <v>88</v>
      </c>
      <c r="M41" s="91">
        <v>93</v>
      </c>
      <c r="N41" s="91">
        <v>99</v>
      </c>
      <c r="O41" s="91">
        <v>98</v>
      </c>
      <c r="P41" s="91">
        <v>90</v>
      </c>
      <c r="Q41" s="91">
        <v>87</v>
      </c>
      <c r="R41" s="91">
        <v>90</v>
      </c>
      <c r="S41" s="91">
        <v>85</v>
      </c>
      <c r="T41" s="91">
        <v>80</v>
      </c>
      <c r="U41" s="92">
        <v>81</v>
      </c>
    </row>
    <row r="42" spans="1:21" ht="13.5" customHeight="1">
      <c r="A42" s="40"/>
      <c r="B42" s="89" t="s">
        <v>631</v>
      </c>
      <c r="C42" s="1125">
        <v>5</v>
      </c>
      <c r="D42" s="466">
        <v>2</v>
      </c>
      <c r="E42" s="91">
        <v>28</v>
      </c>
      <c r="F42" s="805">
        <f t="shared" si="8"/>
        <v>458</v>
      </c>
      <c r="G42" s="805">
        <f t="shared" si="9"/>
        <v>238</v>
      </c>
      <c r="H42" s="805">
        <f t="shared" si="10"/>
        <v>220</v>
      </c>
      <c r="I42" s="91">
        <v>32</v>
      </c>
      <c r="J42" s="91">
        <v>41</v>
      </c>
      <c r="K42" s="91">
        <v>42</v>
      </c>
      <c r="L42" s="91">
        <v>39</v>
      </c>
      <c r="M42" s="91">
        <v>32</v>
      </c>
      <c r="N42" s="91">
        <v>38</v>
      </c>
      <c r="O42" s="91">
        <v>41</v>
      </c>
      <c r="P42" s="91">
        <v>32</v>
      </c>
      <c r="Q42" s="91">
        <v>51</v>
      </c>
      <c r="R42" s="91">
        <v>38</v>
      </c>
      <c r="S42" s="91">
        <v>40</v>
      </c>
      <c r="T42" s="91">
        <v>32</v>
      </c>
      <c r="U42" s="92">
        <v>45</v>
      </c>
    </row>
    <row r="43" spans="1:21" ht="13.5" customHeight="1">
      <c r="A43" s="40"/>
      <c r="B43" s="89" t="s">
        <v>633</v>
      </c>
      <c r="C43" s="1125">
        <v>4</v>
      </c>
      <c r="D43" s="91">
        <v>4</v>
      </c>
      <c r="E43" s="91">
        <v>35</v>
      </c>
      <c r="F43" s="805">
        <f t="shared" si="8"/>
        <v>575</v>
      </c>
      <c r="G43" s="805">
        <f t="shared" si="9"/>
        <v>285</v>
      </c>
      <c r="H43" s="805">
        <f t="shared" si="10"/>
        <v>290</v>
      </c>
      <c r="I43" s="91">
        <v>49</v>
      </c>
      <c r="J43" s="91">
        <v>43</v>
      </c>
      <c r="K43" s="91">
        <v>40</v>
      </c>
      <c r="L43" s="91">
        <v>55</v>
      </c>
      <c r="M43" s="91">
        <v>56</v>
      </c>
      <c r="N43" s="91">
        <v>55</v>
      </c>
      <c r="O43" s="91">
        <v>43</v>
      </c>
      <c r="P43" s="91">
        <v>50</v>
      </c>
      <c r="Q43" s="91">
        <v>54</v>
      </c>
      <c r="R43" s="91">
        <v>40</v>
      </c>
      <c r="S43" s="91">
        <v>43</v>
      </c>
      <c r="T43" s="91">
        <v>47</v>
      </c>
      <c r="U43" s="92">
        <v>51</v>
      </c>
    </row>
    <row r="44" spans="1:21" ht="13.5" customHeight="1">
      <c r="A44" s="40"/>
      <c r="B44" s="89" t="s">
        <v>634</v>
      </c>
      <c r="C44" s="1125">
        <v>4</v>
      </c>
      <c r="D44" s="466">
        <v>5</v>
      </c>
      <c r="E44" s="91">
        <v>38</v>
      </c>
      <c r="F44" s="805">
        <f t="shared" si="8"/>
        <v>665</v>
      </c>
      <c r="G44" s="805">
        <f t="shared" si="9"/>
        <v>347</v>
      </c>
      <c r="H44" s="805">
        <f t="shared" si="10"/>
        <v>318</v>
      </c>
      <c r="I44" s="91">
        <v>54</v>
      </c>
      <c r="J44" s="91">
        <v>54</v>
      </c>
      <c r="K44" s="91">
        <v>62</v>
      </c>
      <c r="L44" s="91">
        <v>58</v>
      </c>
      <c r="M44" s="91">
        <v>39</v>
      </c>
      <c r="N44" s="91">
        <v>60</v>
      </c>
      <c r="O44" s="91">
        <v>66</v>
      </c>
      <c r="P44" s="91">
        <v>38</v>
      </c>
      <c r="Q44" s="91">
        <v>74</v>
      </c>
      <c r="R44" s="91">
        <v>54</v>
      </c>
      <c r="S44" s="91">
        <v>52</v>
      </c>
      <c r="T44" s="91">
        <v>54</v>
      </c>
      <c r="U44" s="92">
        <v>55</v>
      </c>
    </row>
    <row r="45" spans="1:21" ht="13.5" customHeight="1">
      <c r="A45" s="40"/>
      <c r="B45" s="89" t="s">
        <v>637</v>
      </c>
      <c r="C45" s="1125">
        <v>7</v>
      </c>
      <c r="D45" s="91">
        <v>1</v>
      </c>
      <c r="E45" s="91">
        <v>80</v>
      </c>
      <c r="F45" s="805">
        <f t="shared" si="8"/>
        <v>2505</v>
      </c>
      <c r="G45" s="805">
        <f t="shared" si="9"/>
        <v>1301</v>
      </c>
      <c r="H45" s="805">
        <f t="shared" si="10"/>
        <v>1204</v>
      </c>
      <c r="I45" s="91">
        <v>222</v>
      </c>
      <c r="J45" s="91">
        <v>228</v>
      </c>
      <c r="K45" s="91">
        <v>206</v>
      </c>
      <c r="L45" s="91">
        <v>182</v>
      </c>
      <c r="M45" s="91">
        <v>214</v>
      </c>
      <c r="N45" s="91">
        <v>187</v>
      </c>
      <c r="O45" s="91">
        <v>234</v>
      </c>
      <c r="P45" s="91">
        <v>180</v>
      </c>
      <c r="Q45" s="91">
        <v>198</v>
      </c>
      <c r="R45" s="91">
        <v>225</v>
      </c>
      <c r="S45" s="91">
        <v>227</v>
      </c>
      <c r="T45" s="91">
        <v>202</v>
      </c>
      <c r="U45" s="92">
        <v>111</v>
      </c>
    </row>
    <row r="46" spans="1:21" ht="13.5" customHeight="1">
      <c r="A46" s="40"/>
      <c r="B46" s="89" t="s">
        <v>639</v>
      </c>
      <c r="C46" s="1125">
        <v>8</v>
      </c>
      <c r="D46" s="466">
        <v>0</v>
      </c>
      <c r="E46" s="91">
        <v>69</v>
      </c>
      <c r="F46" s="805">
        <f t="shared" si="8"/>
        <v>1746</v>
      </c>
      <c r="G46" s="805">
        <f t="shared" si="9"/>
        <v>919</v>
      </c>
      <c r="H46" s="805">
        <f t="shared" si="10"/>
        <v>827</v>
      </c>
      <c r="I46" s="91">
        <v>130</v>
      </c>
      <c r="J46" s="91">
        <v>147</v>
      </c>
      <c r="K46" s="91">
        <v>159</v>
      </c>
      <c r="L46" s="91">
        <v>137</v>
      </c>
      <c r="M46" s="91">
        <v>171</v>
      </c>
      <c r="N46" s="91">
        <v>141</v>
      </c>
      <c r="O46" s="91">
        <v>142</v>
      </c>
      <c r="P46" s="91">
        <v>130</v>
      </c>
      <c r="Q46" s="91">
        <v>160</v>
      </c>
      <c r="R46" s="91">
        <v>143</v>
      </c>
      <c r="S46" s="91">
        <v>157</v>
      </c>
      <c r="T46" s="91">
        <v>129</v>
      </c>
      <c r="U46" s="92">
        <v>98</v>
      </c>
    </row>
    <row r="47" spans="1:21" ht="13.5" customHeight="1">
      <c r="A47" s="40"/>
      <c r="B47" s="89" t="s">
        <v>641</v>
      </c>
      <c r="C47" s="1125">
        <v>8</v>
      </c>
      <c r="D47" s="91">
        <v>1</v>
      </c>
      <c r="E47" s="91">
        <v>45</v>
      </c>
      <c r="F47" s="805">
        <f t="shared" si="8"/>
        <v>887</v>
      </c>
      <c r="G47" s="805">
        <f t="shared" si="9"/>
        <v>464</v>
      </c>
      <c r="H47" s="805">
        <f t="shared" si="10"/>
        <v>423</v>
      </c>
      <c r="I47" s="91">
        <v>93</v>
      </c>
      <c r="J47" s="91">
        <v>76</v>
      </c>
      <c r="K47" s="91">
        <v>63</v>
      </c>
      <c r="L47" s="91">
        <v>53</v>
      </c>
      <c r="M47" s="91">
        <v>78</v>
      </c>
      <c r="N47" s="91">
        <v>72</v>
      </c>
      <c r="O47" s="91">
        <v>70</v>
      </c>
      <c r="P47" s="91">
        <v>68</v>
      </c>
      <c r="Q47" s="91">
        <v>77</v>
      </c>
      <c r="R47" s="91">
        <v>73</v>
      </c>
      <c r="S47" s="91">
        <v>83</v>
      </c>
      <c r="T47" s="91">
        <v>81</v>
      </c>
      <c r="U47" s="92">
        <v>69</v>
      </c>
    </row>
    <row r="48" spans="1:21" ht="13.5" customHeight="1">
      <c r="A48" s="40"/>
      <c r="B48" s="89" t="s">
        <v>643</v>
      </c>
      <c r="C48" s="1125">
        <v>8</v>
      </c>
      <c r="D48" s="466">
        <v>1</v>
      </c>
      <c r="E48" s="91">
        <v>72</v>
      </c>
      <c r="F48" s="805">
        <f t="shared" si="8"/>
        <v>1469</v>
      </c>
      <c r="G48" s="805">
        <f t="shared" si="9"/>
        <v>745</v>
      </c>
      <c r="H48" s="805">
        <f t="shared" si="10"/>
        <v>724</v>
      </c>
      <c r="I48" s="91">
        <v>122</v>
      </c>
      <c r="J48" s="91">
        <v>112</v>
      </c>
      <c r="K48" s="91">
        <v>115</v>
      </c>
      <c r="L48" s="91">
        <v>135</v>
      </c>
      <c r="M48" s="91">
        <v>119</v>
      </c>
      <c r="N48" s="91">
        <v>112</v>
      </c>
      <c r="O48" s="91">
        <v>127</v>
      </c>
      <c r="P48" s="91">
        <v>120</v>
      </c>
      <c r="Q48" s="91">
        <v>143</v>
      </c>
      <c r="R48" s="91">
        <v>111</v>
      </c>
      <c r="S48" s="91">
        <v>119</v>
      </c>
      <c r="T48" s="91">
        <v>134</v>
      </c>
      <c r="U48" s="92">
        <v>100</v>
      </c>
    </row>
    <row r="49" spans="1:21" ht="13.5" customHeight="1">
      <c r="A49" s="40"/>
      <c r="B49" s="89" t="s">
        <v>645</v>
      </c>
      <c r="C49" s="1125">
        <v>5</v>
      </c>
      <c r="D49" s="91">
        <v>2</v>
      </c>
      <c r="E49" s="91">
        <v>38</v>
      </c>
      <c r="F49" s="805">
        <f t="shared" si="8"/>
        <v>768</v>
      </c>
      <c r="G49" s="805">
        <f t="shared" si="9"/>
        <v>388</v>
      </c>
      <c r="H49" s="805">
        <f t="shared" si="10"/>
        <v>380</v>
      </c>
      <c r="I49" s="91">
        <v>62</v>
      </c>
      <c r="J49" s="91">
        <v>63</v>
      </c>
      <c r="K49" s="91">
        <v>78</v>
      </c>
      <c r="L49" s="91">
        <v>70</v>
      </c>
      <c r="M49" s="91">
        <v>60</v>
      </c>
      <c r="N49" s="91">
        <v>60</v>
      </c>
      <c r="O49" s="91">
        <v>61</v>
      </c>
      <c r="P49" s="91">
        <v>64</v>
      </c>
      <c r="Q49" s="91">
        <v>65</v>
      </c>
      <c r="R49" s="91">
        <v>56</v>
      </c>
      <c r="S49" s="91">
        <v>62</v>
      </c>
      <c r="T49" s="91">
        <v>67</v>
      </c>
      <c r="U49" s="92">
        <v>56</v>
      </c>
    </row>
    <row r="50" spans="1:21" ht="13.5" customHeight="1">
      <c r="A50" s="40"/>
      <c r="B50" s="89" t="s">
        <v>648</v>
      </c>
      <c r="C50" s="1125">
        <v>4</v>
      </c>
      <c r="D50" s="466">
        <v>0</v>
      </c>
      <c r="E50" s="91">
        <v>29</v>
      </c>
      <c r="F50" s="805">
        <f t="shared" si="8"/>
        <v>656</v>
      </c>
      <c r="G50" s="805">
        <f t="shared" si="9"/>
        <v>339</v>
      </c>
      <c r="H50" s="805">
        <f t="shared" si="10"/>
        <v>317</v>
      </c>
      <c r="I50" s="91">
        <v>60</v>
      </c>
      <c r="J50" s="91">
        <v>52</v>
      </c>
      <c r="K50" s="91">
        <v>63</v>
      </c>
      <c r="L50" s="91">
        <v>48</v>
      </c>
      <c r="M50" s="91">
        <v>47</v>
      </c>
      <c r="N50" s="91">
        <v>49</v>
      </c>
      <c r="O50" s="91">
        <v>68</v>
      </c>
      <c r="P50" s="91">
        <v>50</v>
      </c>
      <c r="Q50" s="91">
        <v>56</v>
      </c>
      <c r="R50" s="91">
        <v>66</v>
      </c>
      <c r="S50" s="91">
        <v>45</v>
      </c>
      <c r="T50" s="91">
        <v>52</v>
      </c>
      <c r="U50" s="92">
        <v>41</v>
      </c>
    </row>
    <row r="51" spans="1:21" ht="13.5" customHeight="1">
      <c r="A51" s="40"/>
      <c r="B51" s="89" t="s">
        <v>649</v>
      </c>
      <c r="C51" s="1125">
        <v>4</v>
      </c>
      <c r="D51" s="466">
        <v>0</v>
      </c>
      <c r="E51" s="91">
        <v>52</v>
      </c>
      <c r="F51" s="805">
        <f t="shared" si="8"/>
        <v>1641</v>
      </c>
      <c r="G51" s="805">
        <f t="shared" si="9"/>
        <v>868</v>
      </c>
      <c r="H51" s="805">
        <f t="shared" si="10"/>
        <v>773</v>
      </c>
      <c r="I51" s="91">
        <v>136</v>
      </c>
      <c r="J51" s="91">
        <v>131</v>
      </c>
      <c r="K51" s="91">
        <v>151</v>
      </c>
      <c r="L51" s="91">
        <v>135</v>
      </c>
      <c r="M51" s="91">
        <v>136</v>
      </c>
      <c r="N51" s="91">
        <v>109</v>
      </c>
      <c r="O51" s="91">
        <v>146</v>
      </c>
      <c r="P51" s="91">
        <v>135</v>
      </c>
      <c r="Q51" s="91">
        <v>133</v>
      </c>
      <c r="R51" s="91">
        <v>130</v>
      </c>
      <c r="S51" s="91">
        <v>166</v>
      </c>
      <c r="T51" s="91">
        <v>133</v>
      </c>
      <c r="U51" s="92">
        <v>73</v>
      </c>
    </row>
    <row r="52" spans="1:21" ht="13.5" customHeight="1">
      <c r="A52" s="40"/>
      <c r="B52" s="89" t="s">
        <v>651</v>
      </c>
      <c r="C52" s="1125">
        <v>4</v>
      </c>
      <c r="D52" s="466">
        <v>0</v>
      </c>
      <c r="E52" s="91">
        <v>36</v>
      </c>
      <c r="F52" s="805">
        <f t="shared" si="8"/>
        <v>1146</v>
      </c>
      <c r="G52" s="805">
        <f t="shared" si="9"/>
        <v>598</v>
      </c>
      <c r="H52" s="805">
        <f t="shared" si="10"/>
        <v>548</v>
      </c>
      <c r="I52" s="91">
        <v>94</v>
      </c>
      <c r="J52" s="91">
        <v>98</v>
      </c>
      <c r="K52" s="91">
        <v>108</v>
      </c>
      <c r="L52" s="91">
        <v>91</v>
      </c>
      <c r="M52" s="91">
        <v>100</v>
      </c>
      <c r="N52" s="91">
        <v>88</v>
      </c>
      <c r="O52" s="91">
        <v>93</v>
      </c>
      <c r="P52" s="91">
        <v>80</v>
      </c>
      <c r="Q52" s="91">
        <v>103</v>
      </c>
      <c r="R52" s="91">
        <v>97</v>
      </c>
      <c r="S52" s="91">
        <v>100</v>
      </c>
      <c r="T52" s="91">
        <v>94</v>
      </c>
      <c r="U52" s="92">
        <v>49</v>
      </c>
    </row>
    <row r="53" spans="1:21" ht="13.5" customHeight="1">
      <c r="A53" s="40"/>
      <c r="B53" s="89" t="s">
        <v>653</v>
      </c>
      <c r="C53" s="1125">
        <v>4</v>
      </c>
      <c r="D53" s="466">
        <v>1</v>
      </c>
      <c r="E53" s="91">
        <v>34</v>
      </c>
      <c r="F53" s="805">
        <f t="shared" si="8"/>
        <v>847</v>
      </c>
      <c r="G53" s="805">
        <f t="shared" si="9"/>
        <v>444</v>
      </c>
      <c r="H53" s="805">
        <f t="shared" si="10"/>
        <v>403</v>
      </c>
      <c r="I53" s="91">
        <v>73</v>
      </c>
      <c r="J53" s="91">
        <v>64</v>
      </c>
      <c r="K53" s="91">
        <v>78</v>
      </c>
      <c r="L53" s="91">
        <v>70</v>
      </c>
      <c r="M53" s="91">
        <v>82</v>
      </c>
      <c r="N53" s="91">
        <v>66</v>
      </c>
      <c r="O53" s="91">
        <v>77</v>
      </c>
      <c r="P53" s="91">
        <v>74</v>
      </c>
      <c r="Q53" s="91">
        <v>75</v>
      </c>
      <c r="R53" s="91">
        <v>64</v>
      </c>
      <c r="S53" s="91">
        <v>59</v>
      </c>
      <c r="T53" s="91">
        <v>65</v>
      </c>
      <c r="U53" s="92">
        <v>48</v>
      </c>
    </row>
    <row r="54" spans="1:21" ht="13.5" customHeight="1">
      <c r="A54" s="40"/>
      <c r="B54" s="89" t="s">
        <v>655</v>
      </c>
      <c r="C54" s="1125">
        <v>3</v>
      </c>
      <c r="D54" s="91">
        <v>1</v>
      </c>
      <c r="E54" s="91">
        <v>27</v>
      </c>
      <c r="F54" s="805">
        <f t="shared" si="8"/>
        <v>762</v>
      </c>
      <c r="G54" s="805">
        <f t="shared" si="9"/>
        <v>380</v>
      </c>
      <c r="H54" s="805">
        <f t="shared" si="10"/>
        <v>382</v>
      </c>
      <c r="I54" s="91">
        <v>84</v>
      </c>
      <c r="J54" s="91">
        <v>58</v>
      </c>
      <c r="K54" s="91">
        <v>63</v>
      </c>
      <c r="L54" s="91">
        <v>70</v>
      </c>
      <c r="M54" s="91">
        <v>56</v>
      </c>
      <c r="N54" s="91">
        <v>63</v>
      </c>
      <c r="O54" s="91">
        <v>59</v>
      </c>
      <c r="P54" s="91">
        <v>70</v>
      </c>
      <c r="Q54" s="91">
        <v>65</v>
      </c>
      <c r="R54" s="91">
        <v>60</v>
      </c>
      <c r="S54" s="91">
        <v>53</v>
      </c>
      <c r="T54" s="91">
        <v>61</v>
      </c>
      <c r="U54" s="92">
        <v>38</v>
      </c>
    </row>
    <row r="55" spans="1:21" ht="13.5" customHeight="1">
      <c r="A55" s="40"/>
      <c r="B55" s="89" t="s">
        <v>657</v>
      </c>
      <c r="C55" s="1125">
        <v>3</v>
      </c>
      <c r="D55" s="466">
        <v>0</v>
      </c>
      <c r="E55" s="91">
        <v>23</v>
      </c>
      <c r="F55" s="805">
        <f t="shared" si="8"/>
        <v>698</v>
      </c>
      <c r="G55" s="805">
        <f t="shared" si="9"/>
        <v>326</v>
      </c>
      <c r="H55" s="805">
        <f t="shared" si="10"/>
        <v>372</v>
      </c>
      <c r="I55" s="91">
        <v>47</v>
      </c>
      <c r="J55" s="91">
        <v>70</v>
      </c>
      <c r="K55" s="91">
        <v>48</v>
      </c>
      <c r="L55" s="91">
        <v>62</v>
      </c>
      <c r="M55" s="91">
        <v>65</v>
      </c>
      <c r="N55" s="91">
        <v>57</v>
      </c>
      <c r="O55" s="91">
        <v>66</v>
      </c>
      <c r="P55" s="91">
        <v>64</v>
      </c>
      <c r="Q55" s="91">
        <v>48</v>
      </c>
      <c r="R55" s="91">
        <v>66</v>
      </c>
      <c r="S55" s="91">
        <v>52</v>
      </c>
      <c r="T55" s="91">
        <v>53</v>
      </c>
      <c r="U55" s="92">
        <v>33</v>
      </c>
    </row>
    <row r="56" spans="1:21" ht="13.5" customHeight="1">
      <c r="A56" s="40"/>
      <c r="B56" s="89" t="s">
        <v>659</v>
      </c>
      <c r="C56" s="1125">
        <v>3</v>
      </c>
      <c r="D56" s="91">
        <v>3</v>
      </c>
      <c r="E56" s="91">
        <v>25</v>
      </c>
      <c r="F56" s="805">
        <f t="shared" si="8"/>
        <v>513</v>
      </c>
      <c r="G56" s="805">
        <f t="shared" si="9"/>
        <v>266</v>
      </c>
      <c r="H56" s="805">
        <f t="shared" si="10"/>
        <v>247</v>
      </c>
      <c r="I56" s="91">
        <v>33</v>
      </c>
      <c r="J56" s="91">
        <v>47</v>
      </c>
      <c r="K56" s="91">
        <v>48</v>
      </c>
      <c r="L56" s="91">
        <v>43</v>
      </c>
      <c r="M56" s="91">
        <v>59</v>
      </c>
      <c r="N56" s="91">
        <v>34</v>
      </c>
      <c r="O56" s="91">
        <v>44</v>
      </c>
      <c r="P56" s="91">
        <v>36</v>
      </c>
      <c r="Q56" s="91">
        <v>45</v>
      </c>
      <c r="R56" s="91">
        <v>40</v>
      </c>
      <c r="S56" s="91">
        <v>37</v>
      </c>
      <c r="T56" s="91">
        <v>47</v>
      </c>
      <c r="U56" s="92">
        <v>38</v>
      </c>
    </row>
    <row r="57" spans="1:21" ht="13.5" customHeight="1">
      <c r="A57" s="40"/>
      <c r="B57" s="89" t="s">
        <v>661</v>
      </c>
      <c r="C57" s="1125">
        <v>9</v>
      </c>
      <c r="D57" s="466">
        <v>0</v>
      </c>
      <c r="E57" s="91">
        <v>59</v>
      </c>
      <c r="F57" s="805">
        <f t="shared" si="8"/>
        <v>1089</v>
      </c>
      <c r="G57" s="805">
        <f t="shared" si="9"/>
        <v>548</v>
      </c>
      <c r="H57" s="805">
        <f t="shared" si="10"/>
        <v>541</v>
      </c>
      <c r="I57" s="91">
        <v>77</v>
      </c>
      <c r="J57" s="91">
        <v>97</v>
      </c>
      <c r="K57" s="91">
        <v>89</v>
      </c>
      <c r="L57" s="91">
        <v>86</v>
      </c>
      <c r="M57" s="91">
        <v>99</v>
      </c>
      <c r="N57" s="91">
        <v>86</v>
      </c>
      <c r="O57" s="91">
        <v>95</v>
      </c>
      <c r="P57" s="91">
        <v>84</v>
      </c>
      <c r="Q57" s="91">
        <v>101</v>
      </c>
      <c r="R57" s="91">
        <v>93</v>
      </c>
      <c r="S57" s="91">
        <v>87</v>
      </c>
      <c r="T57" s="91">
        <v>95</v>
      </c>
      <c r="U57" s="92">
        <v>87</v>
      </c>
    </row>
    <row r="58" spans="1:21" ht="13.5" customHeight="1">
      <c r="A58" s="40"/>
      <c r="B58" s="89" t="s">
        <v>663</v>
      </c>
      <c r="C58" s="1125">
        <v>6</v>
      </c>
      <c r="D58" s="466">
        <v>0</v>
      </c>
      <c r="E58" s="91">
        <v>51</v>
      </c>
      <c r="F58" s="805">
        <f t="shared" si="8"/>
        <v>1617</v>
      </c>
      <c r="G58" s="805">
        <f t="shared" si="9"/>
        <v>812</v>
      </c>
      <c r="H58" s="805">
        <f t="shared" si="10"/>
        <v>805</v>
      </c>
      <c r="I58" s="91">
        <v>141</v>
      </c>
      <c r="J58" s="91">
        <v>120</v>
      </c>
      <c r="K58" s="91">
        <v>113</v>
      </c>
      <c r="L58" s="91">
        <v>139</v>
      </c>
      <c r="M58" s="91">
        <v>144</v>
      </c>
      <c r="N58" s="91">
        <v>150</v>
      </c>
      <c r="O58" s="91">
        <v>130</v>
      </c>
      <c r="P58" s="91">
        <v>134</v>
      </c>
      <c r="Q58" s="91">
        <v>138</v>
      </c>
      <c r="R58" s="91">
        <v>123</v>
      </c>
      <c r="S58" s="91">
        <v>146</v>
      </c>
      <c r="T58" s="91">
        <v>139</v>
      </c>
      <c r="U58" s="92">
        <v>74</v>
      </c>
    </row>
    <row r="59" spans="1:21" ht="13.5" customHeight="1">
      <c r="A59" s="40"/>
      <c r="B59" s="89" t="s">
        <v>665</v>
      </c>
      <c r="C59" s="1125">
        <v>4</v>
      </c>
      <c r="D59" s="466">
        <v>0</v>
      </c>
      <c r="E59" s="91">
        <v>31</v>
      </c>
      <c r="F59" s="805">
        <f t="shared" si="8"/>
        <v>678</v>
      </c>
      <c r="G59" s="805">
        <f t="shared" si="9"/>
        <v>334</v>
      </c>
      <c r="H59" s="805">
        <f t="shared" si="10"/>
        <v>344</v>
      </c>
      <c r="I59" s="91">
        <v>59</v>
      </c>
      <c r="J59" s="91">
        <v>49</v>
      </c>
      <c r="K59" s="91">
        <v>56</v>
      </c>
      <c r="L59" s="91">
        <v>68</v>
      </c>
      <c r="M59" s="91">
        <v>46</v>
      </c>
      <c r="N59" s="91">
        <v>70</v>
      </c>
      <c r="O59" s="91">
        <v>72</v>
      </c>
      <c r="P59" s="91">
        <v>57</v>
      </c>
      <c r="Q59" s="91">
        <v>53</v>
      </c>
      <c r="R59" s="91">
        <v>53</v>
      </c>
      <c r="S59" s="91">
        <v>48</v>
      </c>
      <c r="T59" s="91">
        <v>47</v>
      </c>
      <c r="U59" s="92">
        <v>44</v>
      </c>
    </row>
    <row r="60" spans="1:21" ht="13.5" customHeight="1">
      <c r="A60" s="40"/>
      <c r="B60" s="89" t="s">
        <v>667</v>
      </c>
      <c r="C60" s="1125">
        <v>3</v>
      </c>
      <c r="D60" s="466">
        <v>0</v>
      </c>
      <c r="E60" s="91">
        <v>20</v>
      </c>
      <c r="F60" s="805">
        <f t="shared" si="8"/>
        <v>444</v>
      </c>
      <c r="G60" s="805">
        <f t="shared" si="9"/>
        <v>221</v>
      </c>
      <c r="H60" s="805">
        <f t="shared" si="10"/>
        <v>223</v>
      </c>
      <c r="I60" s="91">
        <v>25</v>
      </c>
      <c r="J60" s="91">
        <v>34</v>
      </c>
      <c r="K60" s="91">
        <v>51</v>
      </c>
      <c r="L60" s="91">
        <v>43</v>
      </c>
      <c r="M60" s="91">
        <v>27</v>
      </c>
      <c r="N60" s="91">
        <v>30</v>
      </c>
      <c r="O60" s="91">
        <v>39</v>
      </c>
      <c r="P60" s="91">
        <v>41</v>
      </c>
      <c r="Q60" s="91">
        <v>41</v>
      </c>
      <c r="R60" s="91">
        <v>39</v>
      </c>
      <c r="S60" s="91">
        <v>38</v>
      </c>
      <c r="T60" s="91">
        <v>36</v>
      </c>
      <c r="U60" s="92">
        <v>31</v>
      </c>
    </row>
    <row r="61" spans="1:21" ht="13.5" customHeight="1">
      <c r="A61" s="51"/>
      <c r="B61" s="95" t="s">
        <v>669</v>
      </c>
      <c r="C61" s="1126">
        <v>3</v>
      </c>
      <c r="D61" s="476">
        <v>0</v>
      </c>
      <c r="E61" s="97">
        <v>25</v>
      </c>
      <c r="F61" s="812">
        <f t="shared" si="8"/>
        <v>679</v>
      </c>
      <c r="G61" s="812">
        <f t="shared" si="9"/>
        <v>326</v>
      </c>
      <c r="H61" s="812">
        <f t="shared" si="10"/>
        <v>353</v>
      </c>
      <c r="I61" s="97">
        <v>65</v>
      </c>
      <c r="J61" s="97">
        <v>54</v>
      </c>
      <c r="K61" s="97">
        <v>43</v>
      </c>
      <c r="L61" s="97">
        <v>56</v>
      </c>
      <c r="M61" s="97">
        <v>58</v>
      </c>
      <c r="N61" s="97">
        <v>70</v>
      </c>
      <c r="O61" s="97">
        <v>57</v>
      </c>
      <c r="P61" s="97">
        <v>50</v>
      </c>
      <c r="Q61" s="97">
        <v>47</v>
      </c>
      <c r="R61" s="97">
        <v>65</v>
      </c>
      <c r="S61" s="97">
        <v>56</v>
      </c>
      <c r="T61" s="97">
        <v>58</v>
      </c>
      <c r="U61" s="521">
        <v>34</v>
      </c>
    </row>
    <row r="62" spans="1:14" ht="12" customHeight="1">
      <c r="A62" s="17" t="s">
        <v>481</v>
      </c>
      <c r="E62" s="1113"/>
      <c r="F62" s="1113"/>
      <c r="I62" s="1127"/>
      <c r="J62" s="1127"/>
      <c r="K62" s="1127"/>
      <c r="L62" s="1127"/>
      <c r="M62" s="1127"/>
      <c r="N62" s="1127"/>
    </row>
    <row r="63" spans="1:14" ht="12">
      <c r="A63" s="683"/>
      <c r="E63" s="1113"/>
      <c r="F63" s="1113"/>
      <c r="I63" s="1127"/>
      <c r="J63" s="1127"/>
      <c r="K63" s="1127"/>
      <c r="L63" s="1127"/>
      <c r="M63" s="1127"/>
      <c r="N63" s="1127"/>
    </row>
    <row r="64" spans="9:14" ht="12">
      <c r="I64" s="1127"/>
      <c r="J64" s="1127"/>
      <c r="K64" s="1127"/>
      <c r="L64" s="1127"/>
      <c r="M64" s="1127"/>
      <c r="N64" s="1127"/>
    </row>
    <row r="65" spans="9:14" ht="12">
      <c r="I65" s="1127"/>
      <c r="J65" s="1127"/>
      <c r="K65" s="1127"/>
      <c r="L65" s="1127"/>
      <c r="M65" s="1127"/>
      <c r="N65" s="1127"/>
    </row>
    <row r="66" spans="9:14" ht="12">
      <c r="I66" s="1127"/>
      <c r="J66" s="1127"/>
      <c r="K66" s="1127"/>
      <c r="L66" s="1127"/>
      <c r="M66" s="1127"/>
      <c r="N66" s="1127"/>
    </row>
    <row r="67" spans="9:14" ht="12">
      <c r="I67" s="1127"/>
      <c r="J67" s="1127"/>
      <c r="K67" s="1127"/>
      <c r="L67" s="1127"/>
      <c r="M67" s="1127"/>
      <c r="N67" s="1127"/>
    </row>
    <row r="68" spans="9:14" ht="12">
      <c r="I68" s="1127"/>
      <c r="J68" s="1127"/>
      <c r="K68" s="1127"/>
      <c r="L68" s="1127"/>
      <c r="M68" s="1127"/>
      <c r="N68" s="1127"/>
    </row>
    <row r="69" spans="9:14" ht="12">
      <c r="I69" s="1127"/>
      <c r="J69" s="1127"/>
      <c r="K69" s="1127"/>
      <c r="L69" s="1127"/>
      <c r="M69" s="1127"/>
      <c r="N69" s="1127"/>
    </row>
    <row r="70" spans="9:14" ht="12">
      <c r="I70" s="1127"/>
      <c r="J70" s="1127"/>
      <c r="K70" s="1127"/>
      <c r="L70" s="1127"/>
      <c r="M70" s="1127"/>
      <c r="N70" s="1127"/>
    </row>
    <row r="71" spans="9:14" ht="12">
      <c r="I71" s="1127"/>
      <c r="J71" s="1127"/>
      <c r="K71" s="1127"/>
      <c r="L71" s="1127"/>
      <c r="M71" s="1127"/>
      <c r="N71" s="1127"/>
    </row>
    <row r="72" spans="9:14" ht="12">
      <c r="I72" s="1127"/>
      <c r="J72" s="1127"/>
      <c r="K72" s="1127"/>
      <c r="L72" s="1127"/>
      <c r="M72" s="1127"/>
      <c r="N72" s="1127"/>
    </row>
    <row r="73" spans="9:14" ht="12">
      <c r="I73" s="1127"/>
      <c r="J73" s="1127"/>
      <c r="K73" s="1127"/>
      <c r="L73" s="1127"/>
      <c r="M73" s="1127"/>
      <c r="N73" s="1127"/>
    </row>
    <row r="74" spans="9:14" ht="12">
      <c r="I74" s="1127"/>
      <c r="J74" s="1127"/>
      <c r="K74" s="1127"/>
      <c r="L74" s="1127"/>
      <c r="M74" s="1127"/>
      <c r="N74" s="1127"/>
    </row>
    <row r="75" spans="9:14" ht="12">
      <c r="I75" s="1127"/>
      <c r="J75" s="1127"/>
      <c r="K75" s="1127"/>
      <c r="L75" s="1127"/>
      <c r="M75" s="1127"/>
      <c r="N75" s="1127"/>
    </row>
    <row r="76" spans="9:14" ht="12">
      <c r="I76" s="1127"/>
      <c r="J76" s="1127"/>
      <c r="K76" s="1127"/>
      <c r="L76" s="1127"/>
      <c r="M76" s="1127"/>
      <c r="N76" s="1127"/>
    </row>
    <row r="77" spans="9:14" ht="12">
      <c r="I77" s="1127"/>
      <c r="J77" s="1127"/>
      <c r="K77" s="1127"/>
      <c r="L77" s="1127"/>
      <c r="M77" s="1127"/>
      <c r="N77" s="1127"/>
    </row>
    <row r="78" spans="9:14" ht="12">
      <c r="I78" s="1127"/>
      <c r="J78" s="1127"/>
      <c r="K78" s="1127"/>
      <c r="L78" s="1127"/>
      <c r="M78" s="1127"/>
      <c r="N78" s="1127"/>
    </row>
    <row r="79" spans="9:14" ht="12">
      <c r="I79" s="1127"/>
      <c r="J79" s="1127"/>
      <c r="K79" s="1127"/>
      <c r="L79" s="1127"/>
      <c r="M79" s="1127"/>
      <c r="N79" s="1127"/>
    </row>
    <row r="80" spans="9:14" ht="12">
      <c r="I80" s="1127"/>
      <c r="J80" s="1127"/>
      <c r="K80" s="1127"/>
      <c r="L80" s="1127"/>
      <c r="M80" s="1127"/>
      <c r="N80" s="1127"/>
    </row>
    <row r="81" spans="9:14" ht="12">
      <c r="I81" s="1127"/>
      <c r="J81" s="1127"/>
      <c r="K81" s="1127"/>
      <c r="L81" s="1127"/>
      <c r="M81" s="1127"/>
      <c r="N81" s="1127"/>
    </row>
    <row r="82" spans="9:14" ht="12">
      <c r="I82" s="1127"/>
      <c r="J82" s="1127"/>
      <c r="K82" s="1127"/>
      <c r="L82" s="1127"/>
      <c r="M82" s="1127"/>
      <c r="N82" s="1127"/>
    </row>
    <row r="83" spans="9:14" ht="12">
      <c r="I83" s="1127"/>
      <c r="J83" s="1127"/>
      <c r="K83" s="1127"/>
      <c r="L83" s="1127"/>
      <c r="M83" s="1127"/>
      <c r="N83" s="1127"/>
    </row>
    <row r="84" spans="9:14" ht="12">
      <c r="I84" s="1127"/>
      <c r="J84" s="1127"/>
      <c r="K84" s="1127"/>
      <c r="L84" s="1127"/>
      <c r="M84" s="1127"/>
      <c r="N84" s="1127"/>
    </row>
    <row r="85" spans="9:14" ht="12">
      <c r="I85" s="1127"/>
      <c r="J85" s="1127"/>
      <c r="K85" s="1127"/>
      <c r="L85" s="1127"/>
      <c r="M85" s="1127"/>
      <c r="N85" s="1127"/>
    </row>
    <row r="86" spans="9:14" ht="12">
      <c r="I86" s="1127"/>
      <c r="J86" s="1127"/>
      <c r="K86" s="1127"/>
      <c r="L86" s="1127"/>
      <c r="M86" s="1127"/>
      <c r="N86" s="1127"/>
    </row>
    <row r="87" spans="9:14" ht="12">
      <c r="I87" s="1127"/>
      <c r="J87" s="1127"/>
      <c r="K87" s="1127"/>
      <c r="L87" s="1127"/>
      <c r="M87" s="1127"/>
      <c r="N87" s="1127"/>
    </row>
    <row r="88" spans="9:14" ht="12">
      <c r="I88" s="1127"/>
      <c r="J88" s="1127"/>
      <c r="K88" s="1127"/>
      <c r="L88" s="1127"/>
      <c r="M88" s="1127"/>
      <c r="N88" s="1127"/>
    </row>
    <row r="89" spans="9:14" ht="12">
      <c r="I89" s="1127"/>
      <c r="J89" s="1127"/>
      <c r="K89" s="1127"/>
      <c r="L89" s="1127"/>
      <c r="M89" s="1127"/>
      <c r="N89" s="1127"/>
    </row>
    <row r="90" spans="9:14" ht="12">
      <c r="I90" s="1127"/>
      <c r="J90" s="1127"/>
      <c r="K90" s="1127"/>
      <c r="L90" s="1127"/>
      <c r="M90" s="1127"/>
      <c r="N90" s="1127"/>
    </row>
    <row r="91" spans="9:14" ht="12">
      <c r="I91" s="1127"/>
      <c r="J91" s="1127"/>
      <c r="K91" s="1127"/>
      <c r="L91" s="1127"/>
      <c r="M91" s="1127"/>
      <c r="N91" s="1127"/>
    </row>
    <row r="92" spans="9:14" ht="12">
      <c r="I92" s="1127"/>
      <c r="J92" s="1127"/>
      <c r="K92" s="1127"/>
      <c r="L92" s="1127"/>
      <c r="M92" s="1127"/>
      <c r="N92" s="1127"/>
    </row>
    <row r="93" spans="9:14" ht="12">
      <c r="I93" s="1127"/>
      <c r="J93" s="1127"/>
      <c r="K93" s="1127"/>
      <c r="L93" s="1127"/>
      <c r="M93" s="1127"/>
      <c r="N93" s="1127"/>
    </row>
    <row r="94" spans="9:14" ht="12">
      <c r="I94" s="1127"/>
      <c r="J94" s="1127"/>
      <c r="K94" s="1127"/>
      <c r="L94" s="1127"/>
      <c r="M94" s="1127"/>
      <c r="N94" s="1127"/>
    </row>
    <row r="95" spans="9:14" ht="12">
      <c r="I95" s="1127"/>
      <c r="J95" s="1127"/>
      <c r="K95" s="1127"/>
      <c r="L95" s="1127"/>
      <c r="M95" s="1127"/>
      <c r="N95" s="1127"/>
    </row>
    <row r="96" spans="9:14" ht="12">
      <c r="I96" s="1127"/>
      <c r="J96" s="1127"/>
      <c r="K96" s="1127"/>
      <c r="L96" s="1127"/>
      <c r="M96" s="1127"/>
      <c r="N96" s="1127"/>
    </row>
    <row r="97" spans="9:14" ht="12">
      <c r="I97" s="1127"/>
      <c r="J97" s="1127"/>
      <c r="K97" s="1127"/>
      <c r="L97" s="1127"/>
      <c r="M97" s="1127"/>
      <c r="N97" s="1127"/>
    </row>
    <row r="98" spans="9:14" ht="12">
      <c r="I98" s="1127"/>
      <c r="J98" s="1127"/>
      <c r="K98" s="1127"/>
      <c r="L98" s="1127"/>
      <c r="M98" s="1127"/>
      <c r="N98" s="1127"/>
    </row>
    <row r="99" spans="9:14" ht="12">
      <c r="I99" s="1127"/>
      <c r="J99" s="1127"/>
      <c r="K99" s="1127"/>
      <c r="L99" s="1127"/>
      <c r="M99" s="1127"/>
      <c r="N99" s="1127"/>
    </row>
    <row r="100" spans="9:14" ht="12">
      <c r="I100" s="1127"/>
      <c r="J100" s="1127"/>
      <c r="K100" s="1127"/>
      <c r="L100" s="1127"/>
      <c r="M100" s="1127"/>
      <c r="N100" s="1127"/>
    </row>
    <row r="101" spans="9:14" ht="12">
      <c r="I101" s="1127"/>
      <c r="J101" s="1127"/>
      <c r="K101" s="1127"/>
      <c r="L101" s="1127"/>
      <c r="M101" s="1127"/>
      <c r="N101" s="1127"/>
    </row>
    <row r="102" spans="9:14" ht="12">
      <c r="I102" s="1127"/>
      <c r="J102" s="1127"/>
      <c r="K102" s="1127"/>
      <c r="L102" s="1127"/>
      <c r="M102" s="1127"/>
      <c r="N102" s="1127"/>
    </row>
    <row r="103" spans="9:14" ht="12">
      <c r="I103" s="1127"/>
      <c r="J103" s="1127"/>
      <c r="K103" s="1127"/>
      <c r="L103" s="1127"/>
      <c r="M103" s="1127"/>
      <c r="N103" s="1127"/>
    </row>
    <row r="104" spans="9:14" ht="12">
      <c r="I104" s="1127"/>
      <c r="J104" s="1127"/>
      <c r="K104" s="1127"/>
      <c r="L104" s="1127"/>
      <c r="M104" s="1127"/>
      <c r="N104" s="1127"/>
    </row>
    <row r="105" spans="9:14" ht="12">
      <c r="I105" s="1127"/>
      <c r="J105" s="1127"/>
      <c r="K105" s="1127"/>
      <c r="L105" s="1127"/>
      <c r="M105" s="1127"/>
      <c r="N105" s="1127"/>
    </row>
    <row r="106" spans="9:14" ht="12">
      <c r="I106" s="1127"/>
      <c r="J106" s="1127"/>
      <c r="K106" s="1127"/>
      <c r="L106" s="1127"/>
      <c r="M106" s="1127"/>
      <c r="N106" s="1127"/>
    </row>
    <row r="107" spans="9:14" ht="12">
      <c r="I107" s="1127"/>
      <c r="J107" s="1127"/>
      <c r="K107" s="1127"/>
      <c r="L107" s="1127"/>
      <c r="M107" s="1127"/>
      <c r="N107" s="1127"/>
    </row>
    <row r="108" spans="9:14" ht="12">
      <c r="I108" s="1127"/>
      <c r="J108" s="1127"/>
      <c r="K108" s="1127"/>
      <c r="L108" s="1127"/>
      <c r="M108" s="1127"/>
      <c r="N108" s="1127"/>
    </row>
    <row r="109" spans="9:14" ht="12">
      <c r="I109" s="1127"/>
      <c r="J109" s="1127"/>
      <c r="K109" s="1127"/>
      <c r="L109" s="1127"/>
      <c r="M109" s="1127"/>
      <c r="N109" s="1127"/>
    </row>
    <row r="110" spans="9:14" ht="12">
      <c r="I110" s="1127"/>
      <c r="J110" s="1127"/>
      <c r="K110" s="1127"/>
      <c r="L110" s="1127"/>
      <c r="M110" s="1127"/>
      <c r="N110" s="1127"/>
    </row>
    <row r="111" spans="9:14" ht="12">
      <c r="I111" s="1127"/>
      <c r="J111" s="1127"/>
      <c r="K111" s="1127"/>
      <c r="L111" s="1127"/>
      <c r="M111" s="1127"/>
      <c r="N111" s="1127"/>
    </row>
    <row r="112" spans="9:14" ht="12">
      <c r="I112" s="1127"/>
      <c r="J112" s="1127"/>
      <c r="K112" s="1127"/>
      <c r="L112" s="1127"/>
      <c r="M112" s="1127"/>
      <c r="N112" s="1127"/>
    </row>
    <row r="113" spans="9:14" ht="12">
      <c r="I113" s="1127"/>
      <c r="J113" s="1127"/>
      <c r="K113" s="1127"/>
      <c r="L113" s="1127"/>
      <c r="M113" s="1127"/>
      <c r="N113" s="1127"/>
    </row>
    <row r="114" spans="9:14" ht="12">
      <c r="I114" s="1127"/>
      <c r="J114" s="1127"/>
      <c r="K114" s="1127"/>
      <c r="L114" s="1127"/>
      <c r="M114" s="1127"/>
      <c r="N114" s="1127"/>
    </row>
    <row r="115" spans="9:14" ht="12">
      <c r="I115" s="1127"/>
      <c r="J115" s="1127"/>
      <c r="K115" s="1127"/>
      <c r="L115" s="1127"/>
      <c r="M115" s="1127"/>
      <c r="N115" s="1127"/>
    </row>
    <row r="116" spans="9:14" ht="12">
      <c r="I116" s="1127"/>
      <c r="J116" s="1127"/>
      <c r="K116" s="1127"/>
      <c r="L116" s="1127"/>
      <c r="M116" s="1127"/>
      <c r="N116" s="1127"/>
    </row>
    <row r="117" spans="9:14" ht="12">
      <c r="I117" s="1127"/>
      <c r="J117" s="1127"/>
      <c r="K117" s="1127"/>
      <c r="L117" s="1127"/>
      <c r="M117" s="1127"/>
      <c r="N117" s="1127"/>
    </row>
    <row r="118" spans="9:14" ht="12">
      <c r="I118" s="1127"/>
      <c r="J118" s="1127"/>
      <c r="K118" s="1127"/>
      <c r="L118" s="1127"/>
      <c r="M118" s="1127"/>
      <c r="N118" s="1127"/>
    </row>
    <row r="119" spans="9:14" ht="12">
      <c r="I119" s="1127"/>
      <c r="J119" s="1127"/>
      <c r="K119" s="1127"/>
      <c r="L119" s="1127"/>
      <c r="M119" s="1127"/>
      <c r="N119" s="1127"/>
    </row>
    <row r="120" spans="9:14" ht="12">
      <c r="I120" s="1127"/>
      <c r="J120" s="1127"/>
      <c r="K120" s="1127"/>
      <c r="L120" s="1127"/>
      <c r="M120" s="1127"/>
      <c r="N120" s="1127"/>
    </row>
    <row r="121" spans="9:14" ht="12">
      <c r="I121" s="1127"/>
      <c r="J121" s="1127"/>
      <c r="K121" s="1127"/>
      <c r="L121" s="1127"/>
      <c r="M121" s="1127"/>
      <c r="N121" s="1127"/>
    </row>
    <row r="122" spans="9:14" ht="12">
      <c r="I122" s="1127"/>
      <c r="J122" s="1127"/>
      <c r="K122" s="1127"/>
      <c r="L122" s="1127"/>
      <c r="M122" s="1127"/>
      <c r="N122" s="1127"/>
    </row>
    <row r="123" spans="9:14" ht="12">
      <c r="I123" s="1127"/>
      <c r="J123" s="1127"/>
      <c r="K123" s="1127"/>
      <c r="L123" s="1127"/>
      <c r="M123" s="1127"/>
      <c r="N123" s="1127"/>
    </row>
    <row r="124" spans="9:14" ht="12">
      <c r="I124" s="1127"/>
      <c r="J124" s="1127"/>
      <c r="K124" s="1127"/>
      <c r="L124" s="1127"/>
      <c r="M124" s="1127"/>
      <c r="N124" s="1127"/>
    </row>
    <row r="125" spans="9:14" ht="12">
      <c r="I125" s="1127"/>
      <c r="J125" s="1127"/>
      <c r="K125" s="1127"/>
      <c r="L125" s="1127"/>
      <c r="M125" s="1127"/>
      <c r="N125" s="1127"/>
    </row>
    <row r="126" spans="9:14" ht="12">
      <c r="I126" s="1127"/>
      <c r="J126" s="1127"/>
      <c r="K126" s="1127"/>
      <c r="L126" s="1127"/>
      <c r="M126" s="1127"/>
      <c r="N126" s="1127"/>
    </row>
    <row r="127" spans="9:14" ht="12">
      <c r="I127" s="1127"/>
      <c r="J127" s="1127"/>
      <c r="K127" s="1127"/>
      <c r="L127" s="1127"/>
      <c r="M127" s="1127"/>
      <c r="N127" s="1127"/>
    </row>
    <row r="128" spans="9:14" ht="12">
      <c r="I128" s="1127"/>
      <c r="J128" s="1127"/>
      <c r="K128" s="1127"/>
      <c r="L128" s="1127"/>
      <c r="M128" s="1127"/>
      <c r="N128" s="1127"/>
    </row>
    <row r="129" spans="9:14" ht="12">
      <c r="I129" s="1127"/>
      <c r="J129" s="1127"/>
      <c r="K129" s="1127"/>
      <c r="L129" s="1127"/>
      <c r="M129" s="1127"/>
      <c r="N129" s="1127"/>
    </row>
    <row r="130" spans="9:14" ht="12">
      <c r="I130" s="1127"/>
      <c r="J130" s="1127"/>
      <c r="K130" s="1127"/>
      <c r="L130" s="1127"/>
      <c r="M130" s="1127"/>
      <c r="N130" s="1127"/>
    </row>
    <row r="131" spans="9:14" ht="12">
      <c r="I131" s="1127"/>
      <c r="J131" s="1127"/>
      <c r="K131" s="1127"/>
      <c r="L131" s="1127"/>
      <c r="M131" s="1127"/>
      <c r="N131" s="1127"/>
    </row>
    <row r="132" spans="9:14" ht="12">
      <c r="I132" s="1127"/>
      <c r="J132" s="1127"/>
      <c r="K132" s="1127"/>
      <c r="L132" s="1127"/>
      <c r="M132" s="1127"/>
      <c r="N132" s="1127"/>
    </row>
    <row r="133" spans="9:14" ht="12">
      <c r="I133" s="1127"/>
      <c r="J133" s="1127"/>
      <c r="K133" s="1127"/>
      <c r="L133" s="1127"/>
      <c r="M133" s="1127"/>
      <c r="N133" s="1127"/>
    </row>
    <row r="134" spans="9:14" ht="12">
      <c r="I134" s="1127"/>
      <c r="J134" s="1127"/>
      <c r="K134" s="1127"/>
      <c r="L134" s="1127"/>
      <c r="M134" s="1127"/>
      <c r="N134" s="1127"/>
    </row>
    <row r="135" spans="9:14" ht="12">
      <c r="I135" s="1127"/>
      <c r="J135" s="1127"/>
      <c r="K135" s="1127"/>
      <c r="L135" s="1127"/>
      <c r="M135" s="1127"/>
      <c r="N135" s="1127"/>
    </row>
    <row r="136" spans="9:14" ht="12">
      <c r="I136" s="1127"/>
      <c r="J136" s="1127"/>
      <c r="K136" s="1127"/>
      <c r="L136" s="1127"/>
      <c r="M136" s="1127"/>
      <c r="N136" s="1127"/>
    </row>
    <row r="137" spans="9:14" ht="12">
      <c r="I137" s="1127"/>
      <c r="J137" s="1127"/>
      <c r="K137" s="1127"/>
      <c r="L137" s="1127"/>
      <c r="M137" s="1127"/>
      <c r="N137" s="1127"/>
    </row>
    <row r="138" spans="9:14" ht="12">
      <c r="I138" s="1127"/>
      <c r="J138" s="1127"/>
      <c r="K138" s="1127"/>
      <c r="L138" s="1127"/>
      <c r="M138" s="1127"/>
      <c r="N138" s="1127"/>
    </row>
    <row r="139" spans="9:14" ht="12">
      <c r="I139" s="1127"/>
      <c r="J139" s="1127"/>
      <c r="K139" s="1127"/>
      <c r="L139" s="1127"/>
      <c r="M139" s="1127"/>
      <c r="N139" s="1127"/>
    </row>
    <row r="140" spans="9:14" ht="12">
      <c r="I140" s="1127"/>
      <c r="J140" s="1127"/>
      <c r="K140" s="1127"/>
      <c r="L140" s="1127"/>
      <c r="M140" s="1127"/>
      <c r="N140" s="1127"/>
    </row>
    <row r="141" spans="9:14" ht="12">
      <c r="I141" s="1127"/>
      <c r="J141" s="1127"/>
      <c r="K141" s="1127"/>
      <c r="L141" s="1127"/>
      <c r="M141" s="1127"/>
      <c r="N141" s="1127"/>
    </row>
    <row r="142" spans="9:14" ht="12">
      <c r="I142" s="1127"/>
      <c r="J142" s="1127"/>
      <c r="K142" s="1127"/>
      <c r="L142" s="1127"/>
      <c r="M142" s="1127"/>
      <c r="N142" s="1127"/>
    </row>
    <row r="143" spans="9:14" ht="12">
      <c r="I143" s="1127"/>
      <c r="J143" s="1127"/>
      <c r="K143" s="1127"/>
      <c r="L143" s="1127"/>
      <c r="M143" s="1127"/>
      <c r="N143" s="1127"/>
    </row>
    <row r="144" spans="9:14" ht="12">
      <c r="I144" s="1127"/>
      <c r="J144" s="1127"/>
      <c r="K144" s="1127"/>
      <c r="L144" s="1127"/>
      <c r="M144" s="1127"/>
      <c r="N144" s="1127"/>
    </row>
    <row r="145" spans="9:14" ht="12">
      <c r="I145" s="1127"/>
      <c r="J145" s="1127"/>
      <c r="K145" s="1127"/>
      <c r="L145" s="1127"/>
      <c r="M145" s="1127"/>
      <c r="N145" s="1127"/>
    </row>
    <row r="146" spans="9:14" ht="12">
      <c r="I146" s="1127"/>
      <c r="J146" s="1127"/>
      <c r="K146" s="1127"/>
      <c r="L146" s="1127"/>
      <c r="M146" s="1127"/>
      <c r="N146" s="1127"/>
    </row>
    <row r="147" spans="9:14" ht="12">
      <c r="I147" s="1127"/>
      <c r="J147" s="1127"/>
      <c r="K147" s="1127"/>
      <c r="L147" s="1127"/>
      <c r="M147" s="1127"/>
      <c r="N147" s="1127"/>
    </row>
    <row r="148" spans="9:14" ht="12">
      <c r="I148" s="1127"/>
      <c r="J148" s="1127"/>
      <c r="K148" s="1127"/>
      <c r="L148" s="1127"/>
      <c r="M148" s="1127"/>
      <c r="N148" s="1127"/>
    </row>
  </sheetData>
  <mergeCells count="20">
    <mergeCell ref="A15:B15"/>
    <mergeCell ref="M4:N4"/>
    <mergeCell ref="A7:B7"/>
    <mergeCell ref="A12:B12"/>
    <mergeCell ref="A9:B9"/>
    <mergeCell ref="A10:B10"/>
    <mergeCell ref="A6:B6"/>
    <mergeCell ref="E3:E5"/>
    <mergeCell ref="A3:B5"/>
    <mergeCell ref="F3:T3"/>
    <mergeCell ref="A14:B14"/>
    <mergeCell ref="F4:H4"/>
    <mergeCell ref="A13:B13"/>
    <mergeCell ref="U3:U5"/>
    <mergeCell ref="K4:L4"/>
    <mergeCell ref="I4:J4"/>
    <mergeCell ref="S4:T4"/>
    <mergeCell ref="C3:D4"/>
    <mergeCell ref="O4:P4"/>
    <mergeCell ref="Q4:R4"/>
  </mergeCells>
  <printOptions/>
  <pageMargins left="0.3937007874015748" right="0.31496062992125984" top="0.5905511811023623" bottom="0.3937007874015748" header="0.2755905511811024" footer="0.1968503937007874"/>
  <pageSetup horizontalDpi="400" verticalDpi="400" orientation="portrait" paperSize="9" scale="90" r:id="rId1"/>
  <colBreaks count="1" manualBreakCount="1">
    <brk id="21" max="65" man="1"/>
  </colBreaks>
</worksheet>
</file>

<file path=xl/worksheets/sheet34.xml><?xml version="1.0" encoding="utf-8"?>
<worksheet xmlns="http://schemas.openxmlformats.org/spreadsheetml/2006/main" xmlns:r="http://schemas.openxmlformats.org/officeDocument/2006/relationships">
  <dimension ref="A1:N63"/>
  <sheetViews>
    <sheetView workbookViewId="0" topLeftCell="A1">
      <selection activeCell="A1" sqref="A1"/>
    </sheetView>
  </sheetViews>
  <sheetFormatPr defaultColWidth="9.00390625" defaultRowHeight="13.5"/>
  <cols>
    <col min="1" max="1" width="10.125" style="1130" customWidth="1"/>
    <col min="2" max="2" width="5.875" style="1130" customWidth="1"/>
    <col min="3" max="3" width="4.75390625" style="1130" customWidth="1"/>
    <col min="4" max="14" width="7.625" style="1130" customWidth="1"/>
    <col min="15" max="16384" width="9.00390625" style="1130" customWidth="1"/>
  </cols>
  <sheetData>
    <row r="1" spans="1:10" s="683" customFormat="1" ht="14.25">
      <c r="A1" s="18" t="s">
        <v>493</v>
      </c>
      <c r="B1" s="1128"/>
      <c r="J1" s="348"/>
    </row>
    <row r="2" spans="1:14" s="683" customFormat="1" ht="12" thickBot="1">
      <c r="A2" s="348"/>
      <c r="B2" s="348"/>
      <c r="C2" s="348"/>
      <c r="D2" s="348"/>
      <c r="E2" s="348"/>
      <c r="F2" s="348"/>
      <c r="G2" s="348"/>
      <c r="H2" s="348"/>
      <c r="I2" s="348"/>
      <c r="J2" s="348"/>
      <c r="K2" s="348"/>
      <c r="L2" s="348"/>
      <c r="M2" s="348"/>
      <c r="N2" s="1129" t="s">
        <v>489</v>
      </c>
    </row>
    <row r="3" spans="1:14" ht="13.5" customHeight="1" thickTop="1">
      <c r="A3" s="1625" t="s">
        <v>671</v>
      </c>
      <c r="B3" s="1628" t="s">
        <v>483</v>
      </c>
      <c r="C3" s="1629"/>
      <c r="D3" s="1551" t="s">
        <v>484</v>
      </c>
      <c r="E3" s="1317" t="s">
        <v>490</v>
      </c>
      <c r="F3" s="1634"/>
      <c r="G3" s="1634"/>
      <c r="H3" s="1634"/>
      <c r="I3" s="1634"/>
      <c r="J3" s="1634"/>
      <c r="K3" s="1634"/>
      <c r="L3" s="1634"/>
      <c r="M3" s="1635"/>
      <c r="N3" s="1013" t="s">
        <v>485</v>
      </c>
    </row>
    <row r="4" spans="1:14" ht="13.5" customHeight="1">
      <c r="A4" s="1626"/>
      <c r="B4" s="1630" t="s">
        <v>486</v>
      </c>
      <c r="C4" s="1630" t="s">
        <v>487</v>
      </c>
      <c r="D4" s="1622"/>
      <c r="E4" s="1600" t="s">
        <v>491</v>
      </c>
      <c r="F4" s="1632"/>
      <c r="G4" s="1633"/>
      <c r="H4" s="1314" t="s">
        <v>477</v>
      </c>
      <c r="I4" s="1624"/>
      <c r="J4" s="1600">
        <v>2</v>
      </c>
      <c r="K4" s="1636"/>
      <c r="L4" s="1600">
        <v>3</v>
      </c>
      <c r="M4" s="1636"/>
      <c r="N4" s="1131" t="s">
        <v>488</v>
      </c>
    </row>
    <row r="5" spans="1:14" ht="13.5" customHeight="1">
      <c r="A5" s="1627"/>
      <c r="B5" s="1631"/>
      <c r="C5" s="1631"/>
      <c r="D5" s="1623"/>
      <c r="E5" s="1132" t="s">
        <v>699</v>
      </c>
      <c r="F5" s="1133" t="s">
        <v>340</v>
      </c>
      <c r="G5" s="1133" t="s">
        <v>341</v>
      </c>
      <c r="H5" s="1133" t="s">
        <v>340</v>
      </c>
      <c r="I5" s="1133" t="s">
        <v>341</v>
      </c>
      <c r="J5" s="1133" t="s">
        <v>340</v>
      </c>
      <c r="K5" s="1133" t="s">
        <v>341</v>
      </c>
      <c r="L5" s="1133" t="s">
        <v>340</v>
      </c>
      <c r="M5" s="1133" t="s">
        <v>341</v>
      </c>
      <c r="N5" s="1134"/>
    </row>
    <row r="6" spans="1:14" s="1137" customFormat="1" ht="15" customHeight="1">
      <c r="A6" s="1136" t="s">
        <v>480</v>
      </c>
      <c r="B6" s="1046">
        <v>147</v>
      </c>
      <c r="C6" s="1047">
        <v>3</v>
      </c>
      <c r="D6" s="1047">
        <v>1460</v>
      </c>
      <c r="E6" s="1047">
        <f>SUM(F6:G6)</f>
        <v>53043</v>
      </c>
      <c r="F6" s="495">
        <f>SUM(H6,J6,L6)</f>
        <v>27072</v>
      </c>
      <c r="G6" s="495">
        <f>SUM(I6,K6,M6)</f>
        <v>25971</v>
      </c>
      <c r="H6" s="1047">
        <v>9245</v>
      </c>
      <c r="I6" s="1047">
        <v>8963</v>
      </c>
      <c r="J6" s="1047">
        <v>9113</v>
      </c>
      <c r="K6" s="1047">
        <v>8641</v>
      </c>
      <c r="L6" s="1047">
        <v>8714</v>
      </c>
      <c r="M6" s="1047">
        <v>8367</v>
      </c>
      <c r="N6" s="1048">
        <v>2786</v>
      </c>
    </row>
    <row r="7" spans="1:14" s="1137" customFormat="1" ht="15" customHeight="1">
      <c r="A7" s="1136">
        <v>61</v>
      </c>
      <c r="B7" s="499">
        <f aca="true" t="shared" si="0" ref="B7:N7">SUM(B12:B15)</f>
        <v>144</v>
      </c>
      <c r="C7" s="495">
        <f t="shared" si="0"/>
        <v>3</v>
      </c>
      <c r="D7" s="495">
        <f t="shared" si="0"/>
        <v>1493</v>
      </c>
      <c r="E7" s="495">
        <f t="shared" si="0"/>
        <v>54309</v>
      </c>
      <c r="F7" s="495">
        <f t="shared" si="0"/>
        <v>27664</v>
      </c>
      <c r="G7" s="495">
        <f t="shared" si="0"/>
        <v>26645</v>
      </c>
      <c r="H7" s="495">
        <f t="shared" si="0"/>
        <v>9346</v>
      </c>
      <c r="I7" s="495">
        <f t="shared" si="0"/>
        <v>9095</v>
      </c>
      <c r="J7" s="495">
        <f t="shared" si="0"/>
        <v>9218</v>
      </c>
      <c r="K7" s="495">
        <f t="shared" si="0"/>
        <v>8929</v>
      </c>
      <c r="L7" s="495">
        <f t="shared" si="0"/>
        <v>9100</v>
      </c>
      <c r="M7" s="495">
        <f t="shared" si="0"/>
        <v>8621</v>
      </c>
      <c r="N7" s="500">
        <f t="shared" si="0"/>
        <v>2845</v>
      </c>
    </row>
    <row r="8" spans="1:14" ht="15" customHeight="1">
      <c r="A8" s="1135"/>
      <c r="B8" s="1138"/>
      <c r="C8" s="1123"/>
      <c r="D8" s="1123"/>
      <c r="E8" s="1123"/>
      <c r="F8" s="1123"/>
      <c r="G8" s="1123"/>
      <c r="H8" s="1123"/>
      <c r="I8" s="1123"/>
      <c r="J8" s="1123"/>
      <c r="K8" s="1123"/>
      <c r="L8" s="1123"/>
      <c r="M8" s="1123"/>
      <c r="N8" s="1124"/>
    </row>
    <row r="9" spans="1:14" ht="15" customHeight="1">
      <c r="A9" s="1136" t="s">
        <v>700</v>
      </c>
      <c r="B9" s="499">
        <f>SUM(B18:B30)</f>
        <v>81</v>
      </c>
      <c r="C9" s="495">
        <f>SUM(C18:C30)</f>
        <v>3</v>
      </c>
      <c r="D9" s="495">
        <f>SUM(D18:D30)</f>
        <v>1039</v>
      </c>
      <c r="E9" s="495">
        <f>SUM(E18:E30)</f>
        <v>39691</v>
      </c>
      <c r="F9" s="495">
        <f>SUM(H9,J9,L9)</f>
        <v>20176</v>
      </c>
      <c r="G9" s="495">
        <f>SUM(I9,K9,M9)</f>
        <v>19515</v>
      </c>
      <c r="H9" s="495">
        <f aca="true" t="shared" si="1" ref="H9:N9">SUM(H18:H30)</f>
        <v>6788</v>
      </c>
      <c r="I9" s="495">
        <f t="shared" si="1"/>
        <v>6602</v>
      </c>
      <c r="J9" s="495">
        <f t="shared" si="1"/>
        <v>6707</v>
      </c>
      <c r="K9" s="495">
        <f t="shared" si="1"/>
        <v>6550</v>
      </c>
      <c r="L9" s="495">
        <f t="shared" si="1"/>
        <v>6681</v>
      </c>
      <c r="M9" s="495">
        <f t="shared" si="1"/>
        <v>6363</v>
      </c>
      <c r="N9" s="500">
        <f t="shared" si="1"/>
        <v>1914</v>
      </c>
    </row>
    <row r="10" spans="1:14" ht="15" customHeight="1">
      <c r="A10" s="1136" t="s">
        <v>756</v>
      </c>
      <c r="B10" s="499">
        <f>SUM(B31:B61)</f>
        <v>63</v>
      </c>
      <c r="C10" s="495">
        <f>SUM(C31:C61)</f>
        <v>0</v>
      </c>
      <c r="D10" s="495">
        <f>SUM(D31:D61)</f>
        <v>454</v>
      </c>
      <c r="E10" s="495">
        <f>SUM(E31:E61)</f>
        <v>14618</v>
      </c>
      <c r="F10" s="495">
        <f>SUM(H10,J10,L10)</f>
        <v>7488</v>
      </c>
      <c r="G10" s="495">
        <f>SUM(I10,K10,M10)</f>
        <v>7130</v>
      </c>
      <c r="H10" s="495">
        <f aca="true" t="shared" si="2" ref="H10:N10">SUM(H31:H61)</f>
        <v>2558</v>
      </c>
      <c r="I10" s="495">
        <f t="shared" si="2"/>
        <v>2493</v>
      </c>
      <c r="J10" s="495">
        <f t="shared" si="2"/>
        <v>2511</v>
      </c>
      <c r="K10" s="495">
        <f t="shared" si="2"/>
        <v>2379</v>
      </c>
      <c r="L10" s="495">
        <f t="shared" si="2"/>
        <v>2419</v>
      </c>
      <c r="M10" s="495">
        <f t="shared" si="2"/>
        <v>2258</v>
      </c>
      <c r="N10" s="500">
        <f t="shared" si="2"/>
        <v>931</v>
      </c>
    </row>
    <row r="11" spans="1:14" ht="15" customHeight="1">
      <c r="A11" s="1135"/>
      <c r="B11" s="1138"/>
      <c r="C11" s="1123"/>
      <c r="D11" s="1123"/>
      <c r="E11" s="1123"/>
      <c r="F11" s="1123"/>
      <c r="G11" s="1123"/>
      <c r="H11" s="1123"/>
      <c r="I11" s="1123"/>
      <c r="J11" s="1123"/>
      <c r="K11" s="1123"/>
      <c r="L11" s="1123"/>
      <c r="M11" s="1123"/>
      <c r="N11" s="1124"/>
    </row>
    <row r="12" spans="1:14" s="1137" customFormat="1" ht="15" customHeight="1">
      <c r="A12" s="1136" t="s">
        <v>626</v>
      </c>
      <c r="B12" s="499">
        <f aca="true" t="shared" si="3" ref="B12:N12">SUM(B18,B23:B25,B27:B29,B31:B37)</f>
        <v>54</v>
      </c>
      <c r="C12" s="495">
        <f t="shared" si="3"/>
        <v>0</v>
      </c>
      <c r="D12" s="495">
        <f t="shared" si="3"/>
        <v>651</v>
      </c>
      <c r="E12" s="495">
        <f t="shared" si="3"/>
        <v>24575</v>
      </c>
      <c r="F12" s="495">
        <f t="shared" si="3"/>
        <v>12528</v>
      </c>
      <c r="G12" s="495">
        <f t="shared" si="3"/>
        <v>12047</v>
      </c>
      <c r="H12" s="495">
        <f t="shared" si="3"/>
        <v>4260</v>
      </c>
      <c r="I12" s="495">
        <f t="shared" si="3"/>
        <v>4175</v>
      </c>
      <c r="J12" s="495">
        <f t="shared" si="3"/>
        <v>4143</v>
      </c>
      <c r="K12" s="495">
        <f t="shared" si="3"/>
        <v>3972</v>
      </c>
      <c r="L12" s="495">
        <f t="shared" si="3"/>
        <v>4125</v>
      </c>
      <c r="M12" s="495">
        <f t="shared" si="3"/>
        <v>3900</v>
      </c>
      <c r="N12" s="500">
        <f t="shared" si="3"/>
        <v>1214</v>
      </c>
    </row>
    <row r="13" spans="1:14" s="1137" customFormat="1" ht="15" customHeight="1">
      <c r="A13" s="1136" t="s">
        <v>628</v>
      </c>
      <c r="B13" s="499">
        <f aca="true" t="shared" si="4" ref="B13:N13">SUM(B22,B38:B44)</f>
        <v>18</v>
      </c>
      <c r="C13" s="495">
        <f t="shared" si="4"/>
        <v>0</v>
      </c>
      <c r="D13" s="495">
        <f t="shared" si="4"/>
        <v>128</v>
      </c>
      <c r="E13" s="495">
        <f t="shared" si="4"/>
        <v>4376</v>
      </c>
      <c r="F13" s="495">
        <f t="shared" si="4"/>
        <v>2246</v>
      </c>
      <c r="G13" s="495">
        <f t="shared" si="4"/>
        <v>2130</v>
      </c>
      <c r="H13" s="495">
        <f t="shared" si="4"/>
        <v>771</v>
      </c>
      <c r="I13" s="495">
        <f t="shared" si="4"/>
        <v>725</v>
      </c>
      <c r="J13" s="495">
        <f t="shared" si="4"/>
        <v>717</v>
      </c>
      <c r="K13" s="495">
        <f t="shared" si="4"/>
        <v>708</v>
      </c>
      <c r="L13" s="495">
        <f t="shared" si="4"/>
        <v>758</v>
      </c>
      <c r="M13" s="495">
        <f t="shared" si="4"/>
        <v>697</v>
      </c>
      <c r="N13" s="500">
        <f t="shared" si="4"/>
        <v>260</v>
      </c>
    </row>
    <row r="14" spans="1:14" s="1137" customFormat="1" ht="15" customHeight="1">
      <c r="A14" s="1136" t="s">
        <v>630</v>
      </c>
      <c r="B14" s="499">
        <f aca="true" t="shared" si="5" ref="B14:N14">SUM(B19,B26,B30,B45:B49)</f>
        <v>36</v>
      </c>
      <c r="C14" s="495">
        <f t="shared" si="5"/>
        <v>2</v>
      </c>
      <c r="D14" s="495">
        <f t="shared" si="5"/>
        <v>313</v>
      </c>
      <c r="E14" s="495">
        <f t="shared" si="5"/>
        <v>10629</v>
      </c>
      <c r="F14" s="495">
        <f t="shared" si="5"/>
        <v>5408</v>
      </c>
      <c r="G14" s="495">
        <f t="shared" si="5"/>
        <v>5221</v>
      </c>
      <c r="H14" s="495">
        <f t="shared" si="5"/>
        <v>1790</v>
      </c>
      <c r="I14" s="495">
        <f t="shared" si="5"/>
        <v>1758</v>
      </c>
      <c r="J14" s="495">
        <f t="shared" si="5"/>
        <v>1838</v>
      </c>
      <c r="K14" s="495">
        <f t="shared" si="5"/>
        <v>1796</v>
      </c>
      <c r="L14" s="495">
        <f t="shared" si="5"/>
        <v>1780</v>
      </c>
      <c r="M14" s="495">
        <f t="shared" si="5"/>
        <v>1667</v>
      </c>
      <c r="N14" s="500">
        <f t="shared" si="5"/>
        <v>623</v>
      </c>
    </row>
    <row r="15" spans="1:14" s="1137" customFormat="1" ht="15" customHeight="1">
      <c r="A15" s="1136" t="s">
        <v>632</v>
      </c>
      <c r="B15" s="499">
        <f aca="true" t="shared" si="6" ref="B15:N15">SUM(B20:B21,B50:B61)</f>
        <v>36</v>
      </c>
      <c r="C15" s="495">
        <f t="shared" si="6"/>
        <v>1</v>
      </c>
      <c r="D15" s="495">
        <f t="shared" si="6"/>
        <v>401</v>
      </c>
      <c r="E15" s="495">
        <f t="shared" si="6"/>
        <v>14729</v>
      </c>
      <c r="F15" s="495">
        <f t="shared" si="6"/>
        <v>7482</v>
      </c>
      <c r="G15" s="495">
        <f t="shared" si="6"/>
        <v>7247</v>
      </c>
      <c r="H15" s="495">
        <f t="shared" si="6"/>
        <v>2525</v>
      </c>
      <c r="I15" s="495">
        <f t="shared" si="6"/>
        <v>2437</v>
      </c>
      <c r="J15" s="495">
        <f t="shared" si="6"/>
        <v>2520</v>
      </c>
      <c r="K15" s="495">
        <f t="shared" si="6"/>
        <v>2453</v>
      </c>
      <c r="L15" s="495">
        <f t="shared" si="6"/>
        <v>2437</v>
      </c>
      <c r="M15" s="495">
        <f t="shared" si="6"/>
        <v>2357</v>
      </c>
      <c r="N15" s="500">
        <f t="shared" si="6"/>
        <v>748</v>
      </c>
    </row>
    <row r="16" spans="1:14" ht="6" customHeight="1">
      <c r="A16" s="1139"/>
      <c r="B16" s="1138"/>
      <c r="C16" s="1123"/>
      <c r="D16" s="1123"/>
      <c r="E16" s="1123"/>
      <c r="F16" s="1123"/>
      <c r="G16" s="1123"/>
      <c r="H16" s="1123"/>
      <c r="I16" s="1123"/>
      <c r="J16" s="1123"/>
      <c r="K16" s="1123"/>
      <c r="L16" s="1123"/>
      <c r="M16" s="1123"/>
      <c r="N16" s="1124"/>
    </row>
    <row r="17" spans="1:14" s="1137" customFormat="1" ht="6" customHeight="1">
      <c r="A17" s="1139"/>
      <c r="B17" s="499"/>
      <c r="C17" s="495"/>
      <c r="D17" s="495"/>
      <c r="E17" s="495"/>
      <c r="F17" s="495"/>
      <c r="G17" s="495"/>
      <c r="H17" s="495"/>
      <c r="I17" s="495"/>
      <c r="J17" s="495"/>
      <c r="K17" s="495"/>
      <c r="L17" s="495"/>
      <c r="M17" s="495"/>
      <c r="N17" s="500"/>
    </row>
    <row r="18" spans="1:14" s="1141" customFormat="1" ht="12" customHeight="1">
      <c r="A18" s="1140" t="s">
        <v>635</v>
      </c>
      <c r="B18" s="1125">
        <v>16</v>
      </c>
      <c r="C18" s="91">
        <v>0</v>
      </c>
      <c r="D18" s="466">
        <v>276</v>
      </c>
      <c r="E18" s="91">
        <f aca="true" t="shared" si="7" ref="E18:E61">SUM(F18:G18)</f>
        <v>11192</v>
      </c>
      <c r="F18" s="91">
        <f aca="true" t="shared" si="8" ref="F18:F61">SUM(H18,J18,L18)</f>
        <v>5695</v>
      </c>
      <c r="G18" s="91">
        <f aca="true" t="shared" si="9" ref="G18:G61">SUM(I18,K18,M18)</f>
        <v>5497</v>
      </c>
      <c r="H18" s="91">
        <v>1924</v>
      </c>
      <c r="I18" s="91">
        <v>1918</v>
      </c>
      <c r="J18" s="91">
        <v>1844</v>
      </c>
      <c r="K18" s="91">
        <v>1822</v>
      </c>
      <c r="L18" s="91">
        <v>1927</v>
      </c>
      <c r="M18" s="91">
        <v>1757</v>
      </c>
      <c r="N18" s="92">
        <v>492</v>
      </c>
    </row>
    <row r="19" spans="1:14" s="1141" customFormat="1" ht="12" customHeight="1">
      <c r="A19" s="1140" t="s">
        <v>636</v>
      </c>
      <c r="B19" s="1125">
        <v>8</v>
      </c>
      <c r="C19" s="91">
        <v>2</v>
      </c>
      <c r="D19" s="91">
        <v>111</v>
      </c>
      <c r="E19" s="91">
        <f t="shared" si="7"/>
        <v>4141</v>
      </c>
      <c r="F19" s="91">
        <f t="shared" si="8"/>
        <v>2160</v>
      </c>
      <c r="G19" s="91">
        <f t="shared" si="9"/>
        <v>1981</v>
      </c>
      <c r="H19" s="91">
        <v>713</v>
      </c>
      <c r="I19" s="91">
        <v>644</v>
      </c>
      <c r="J19" s="91">
        <v>734</v>
      </c>
      <c r="K19" s="91">
        <v>695</v>
      </c>
      <c r="L19" s="91">
        <v>713</v>
      </c>
      <c r="M19" s="91">
        <v>642</v>
      </c>
      <c r="N19" s="92">
        <v>207</v>
      </c>
    </row>
    <row r="20" spans="1:14" s="1141" customFormat="1" ht="12" customHeight="1">
      <c r="A20" s="1140" t="s">
        <v>638</v>
      </c>
      <c r="B20" s="1125">
        <v>8</v>
      </c>
      <c r="C20" s="91">
        <v>1</v>
      </c>
      <c r="D20" s="91">
        <v>122</v>
      </c>
      <c r="E20" s="91">
        <f t="shared" si="7"/>
        <v>4639</v>
      </c>
      <c r="F20" s="91">
        <f t="shared" si="8"/>
        <v>2336</v>
      </c>
      <c r="G20" s="91">
        <f t="shared" si="9"/>
        <v>2303</v>
      </c>
      <c r="H20" s="91">
        <v>765</v>
      </c>
      <c r="I20" s="91">
        <v>742</v>
      </c>
      <c r="J20" s="91">
        <v>789</v>
      </c>
      <c r="K20" s="91">
        <v>804</v>
      </c>
      <c r="L20" s="91">
        <v>782</v>
      </c>
      <c r="M20" s="91">
        <v>757</v>
      </c>
      <c r="N20" s="92">
        <v>218</v>
      </c>
    </row>
    <row r="21" spans="1:14" s="1141" customFormat="1" ht="12" customHeight="1">
      <c r="A21" s="1140" t="s">
        <v>640</v>
      </c>
      <c r="B21" s="1125">
        <v>9</v>
      </c>
      <c r="C21" s="91">
        <v>0</v>
      </c>
      <c r="D21" s="466">
        <v>124</v>
      </c>
      <c r="E21" s="91">
        <f t="shared" si="7"/>
        <v>4829</v>
      </c>
      <c r="F21" s="91">
        <f t="shared" si="8"/>
        <v>2438</v>
      </c>
      <c r="G21" s="91">
        <f t="shared" si="9"/>
        <v>2391</v>
      </c>
      <c r="H21" s="91">
        <v>813</v>
      </c>
      <c r="I21" s="91">
        <v>784</v>
      </c>
      <c r="J21" s="91">
        <v>812</v>
      </c>
      <c r="K21" s="91">
        <v>841</v>
      </c>
      <c r="L21" s="91">
        <v>813</v>
      </c>
      <c r="M21" s="91">
        <v>766</v>
      </c>
      <c r="N21" s="92">
        <v>225</v>
      </c>
    </row>
    <row r="22" spans="1:14" s="1141" customFormat="1" ht="12" customHeight="1">
      <c r="A22" s="1140" t="s">
        <v>642</v>
      </c>
      <c r="B22" s="1125">
        <v>5</v>
      </c>
      <c r="C22" s="91">
        <v>0</v>
      </c>
      <c r="D22" s="466">
        <v>51</v>
      </c>
      <c r="E22" s="91">
        <f t="shared" si="7"/>
        <v>1932</v>
      </c>
      <c r="F22" s="91">
        <f t="shared" si="8"/>
        <v>1006</v>
      </c>
      <c r="G22" s="91">
        <f t="shared" si="9"/>
        <v>926</v>
      </c>
      <c r="H22" s="91">
        <v>337</v>
      </c>
      <c r="I22" s="91">
        <v>326</v>
      </c>
      <c r="J22" s="91">
        <v>331</v>
      </c>
      <c r="K22" s="91">
        <v>288</v>
      </c>
      <c r="L22" s="91">
        <v>338</v>
      </c>
      <c r="M22" s="91">
        <v>312</v>
      </c>
      <c r="N22" s="92">
        <v>94</v>
      </c>
    </row>
    <row r="23" spans="1:14" s="1141" customFormat="1" ht="12" customHeight="1">
      <c r="A23" s="1140" t="s">
        <v>644</v>
      </c>
      <c r="B23" s="1125">
        <v>3</v>
      </c>
      <c r="C23" s="91">
        <v>0</v>
      </c>
      <c r="D23" s="466">
        <v>47</v>
      </c>
      <c r="E23" s="91">
        <f t="shared" si="7"/>
        <v>1782</v>
      </c>
      <c r="F23" s="91">
        <f t="shared" si="8"/>
        <v>883</v>
      </c>
      <c r="G23" s="91">
        <f t="shared" si="9"/>
        <v>899</v>
      </c>
      <c r="H23" s="91">
        <v>328</v>
      </c>
      <c r="I23" s="91">
        <v>282</v>
      </c>
      <c r="J23" s="91">
        <v>288</v>
      </c>
      <c r="K23" s="91">
        <v>294</v>
      </c>
      <c r="L23" s="91">
        <v>267</v>
      </c>
      <c r="M23" s="91">
        <v>323</v>
      </c>
      <c r="N23" s="92">
        <v>82</v>
      </c>
    </row>
    <row r="24" spans="1:14" s="1141" customFormat="1" ht="12" customHeight="1">
      <c r="A24" s="1140" t="s">
        <v>646</v>
      </c>
      <c r="B24" s="1125">
        <v>4</v>
      </c>
      <c r="C24" s="91">
        <v>0</v>
      </c>
      <c r="D24" s="466">
        <v>47</v>
      </c>
      <c r="E24" s="91">
        <f t="shared" si="7"/>
        <v>1677</v>
      </c>
      <c r="F24" s="91">
        <f t="shared" si="8"/>
        <v>870</v>
      </c>
      <c r="G24" s="91">
        <f t="shared" si="9"/>
        <v>807</v>
      </c>
      <c r="H24" s="91">
        <v>299</v>
      </c>
      <c r="I24" s="91">
        <v>294</v>
      </c>
      <c r="J24" s="91">
        <v>277</v>
      </c>
      <c r="K24" s="91">
        <v>242</v>
      </c>
      <c r="L24" s="91">
        <v>294</v>
      </c>
      <c r="M24" s="91">
        <v>271</v>
      </c>
      <c r="N24" s="92">
        <v>88</v>
      </c>
    </row>
    <row r="25" spans="1:14" s="1141" customFormat="1" ht="12" customHeight="1">
      <c r="A25" s="1140" t="s">
        <v>647</v>
      </c>
      <c r="B25" s="1125">
        <v>6</v>
      </c>
      <c r="C25" s="91">
        <v>0</v>
      </c>
      <c r="D25" s="466">
        <v>37</v>
      </c>
      <c r="E25" s="91">
        <f t="shared" si="7"/>
        <v>1234</v>
      </c>
      <c r="F25" s="91">
        <f t="shared" si="8"/>
        <v>607</v>
      </c>
      <c r="G25" s="91">
        <f t="shared" si="9"/>
        <v>627</v>
      </c>
      <c r="H25" s="91">
        <v>207</v>
      </c>
      <c r="I25" s="91">
        <v>211</v>
      </c>
      <c r="J25" s="91">
        <v>215</v>
      </c>
      <c r="K25" s="91">
        <v>198</v>
      </c>
      <c r="L25" s="91">
        <v>185</v>
      </c>
      <c r="M25" s="91">
        <v>218</v>
      </c>
      <c r="N25" s="92">
        <v>79</v>
      </c>
    </row>
    <row r="26" spans="1:14" s="1141" customFormat="1" ht="12" customHeight="1">
      <c r="A26" s="1140" t="s">
        <v>650</v>
      </c>
      <c r="B26" s="1125">
        <v>2</v>
      </c>
      <c r="C26" s="91">
        <v>0</v>
      </c>
      <c r="D26" s="466">
        <v>37</v>
      </c>
      <c r="E26" s="91">
        <f t="shared" si="7"/>
        <v>1420</v>
      </c>
      <c r="F26" s="91">
        <f t="shared" si="8"/>
        <v>704</v>
      </c>
      <c r="G26" s="91">
        <f t="shared" si="9"/>
        <v>716</v>
      </c>
      <c r="H26" s="91">
        <v>239</v>
      </c>
      <c r="I26" s="91">
        <v>224</v>
      </c>
      <c r="J26" s="91">
        <v>240</v>
      </c>
      <c r="K26" s="91">
        <v>248</v>
      </c>
      <c r="L26" s="91">
        <v>225</v>
      </c>
      <c r="M26" s="91">
        <v>244</v>
      </c>
      <c r="N26" s="92">
        <v>70</v>
      </c>
    </row>
    <row r="27" spans="1:14" s="1141" customFormat="1" ht="12" customHeight="1">
      <c r="A27" s="1140" t="s">
        <v>652</v>
      </c>
      <c r="B27" s="1125">
        <v>3</v>
      </c>
      <c r="C27" s="91">
        <v>0</v>
      </c>
      <c r="D27" s="466">
        <v>66</v>
      </c>
      <c r="E27" s="91">
        <f t="shared" si="7"/>
        <v>2535</v>
      </c>
      <c r="F27" s="91">
        <f t="shared" si="8"/>
        <v>1296</v>
      </c>
      <c r="G27" s="91">
        <f t="shared" si="9"/>
        <v>1239</v>
      </c>
      <c r="H27" s="91">
        <v>450</v>
      </c>
      <c r="I27" s="91">
        <v>445</v>
      </c>
      <c r="J27" s="91">
        <v>449</v>
      </c>
      <c r="K27" s="91">
        <v>426</v>
      </c>
      <c r="L27" s="91">
        <v>397</v>
      </c>
      <c r="M27" s="91">
        <v>368</v>
      </c>
      <c r="N27" s="92">
        <v>117</v>
      </c>
    </row>
    <row r="28" spans="1:14" s="1141" customFormat="1" ht="12" customHeight="1">
      <c r="A28" s="1140" t="s">
        <v>654</v>
      </c>
      <c r="B28" s="1125">
        <v>4</v>
      </c>
      <c r="C28" s="91">
        <v>0</v>
      </c>
      <c r="D28" s="466">
        <v>44</v>
      </c>
      <c r="E28" s="91">
        <f t="shared" si="7"/>
        <v>1705</v>
      </c>
      <c r="F28" s="91">
        <f t="shared" si="8"/>
        <v>877</v>
      </c>
      <c r="G28" s="91">
        <f t="shared" si="9"/>
        <v>828</v>
      </c>
      <c r="H28" s="91">
        <v>285</v>
      </c>
      <c r="I28" s="91">
        <v>279</v>
      </c>
      <c r="J28" s="91">
        <v>293</v>
      </c>
      <c r="K28" s="91">
        <v>275</v>
      </c>
      <c r="L28" s="91">
        <v>299</v>
      </c>
      <c r="M28" s="91">
        <v>274</v>
      </c>
      <c r="N28" s="92">
        <v>80</v>
      </c>
    </row>
    <row r="29" spans="1:14" s="1141" customFormat="1" ht="12" customHeight="1">
      <c r="A29" s="1140" t="s">
        <v>656</v>
      </c>
      <c r="B29" s="1125">
        <v>6</v>
      </c>
      <c r="C29" s="91">
        <v>0</v>
      </c>
      <c r="D29" s="466">
        <v>28</v>
      </c>
      <c r="E29" s="91">
        <f t="shared" si="7"/>
        <v>973</v>
      </c>
      <c r="F29" s="91">
        <f t="shared" si="8"/>
        <v>496</v>
      </c>
      <c r="G29" s="91">
        <f t="shared" si="9"/>
        <v>477</v>
      </c>
      <c r="H29" s="91">
        <v>150</v>
      </c>
      <c r="I29" s="91">
        <v>153</v>
      </c>
      <c r="J29" s="91">
        <v>163</v>
      </c>
      <c r="K29" s="91">
        <v>171</v>
      </c>
      <c r="L29" s="91">
        <v>183</v>
      </c>
      <c r="M29" s="91">
        <v>153</v>
      </c>
      <c r="N29" s="92">
        <v>64</v>
      </c>
    </row>
    <row r="30" spans="1:14" s="1141" customFormat="1" ht="12" customHeight="1">
      <c r="A30" s="1140" t="s">
        <v>658</v>
      </c>
      <c r="B30" s="1125">
        <v>7</v>
      </c>
      <c r="C30" s="91">
        <v>0</v>
      </c>
      <c r="D30" s="466">
        <v>49</v>
      </c>
      <c r="E30" s="91">
        <f t="shared" si="7"/>
        <v>1632</v>
      </c>
      <c r="F30" s="91">
        <f t="shared" si="8"/>
        <v>808</v>
      </c>
      <c r="G30" s="91">
        <f t="shared" si="9"/>
        <v>824</v>
      </c>
      <c r="H30" s="91">
        <v>278</v>
      </c>
      <c r="I30" s="91">
        <v>300</v>
      </c>
      <c r="J30" s="91">
        <v>272</v>
      </c>
      <c r="K30" s="91">
        <v>246</v>
      </c>
      <c r="L30" s="91">
        <v>258</v>
      </c>
      <c r="M30" s="91">
        <v>278</v>
      </c>
      <c r="N30" s="92">
        <v>98</v>
      </c>
    </row>
    <row r="31" spans="1:14" s="1141" customFormat="1" ht="12" customHeight="1">
      <c r="A31" s="1140" t="s">
        <v>660</v>
      </c>
      <c r="B31" s="1125">
        <v>3</v>
      </c>
      <c r="C31" s="91">
        <v>0</v>
      </c>
      <c r="D31" s="466">
        <v>19</v>
      </c>
      <c r="E31" s="91">
        <f t="shared" si="7"/>
        <v>599</v>
      </c>
      <c r="F31" s="91">
        <f t="shared" si="8"/>
        <v>299</v>
      </c>
      <c r="G31" s="91">
        <f t="shared" si="9"/>
        <v>300</v>
      </c>
      <c r="H31" s="91">
        <v>119</v>
      </c>
      <c r="I31" s="91">
        <v>107</v>
      </c>
      <c r="J31" s="91">
        <v>89</v>
      </c>
      <c r="K31" s="91">
        <v>88</v>
      </c>
      <c r="L31" s="91">
        <v>91</v>
      </c>
      <c r="M31" s="91">
        <v>105</v>
      </c>
      <c r="N31" s="92">
        <v>39</v>
      </c>
    </row>
    <row r="32" spans="1:14" s="1141" customFormat="1" ht="12" customHeight="1">
      <c r="A32" s="1140" t="s">
        <v>662</v>
      </c>
      <c r="B32" s="1125">
        <v>1</v>
      </c>
      <c r="C32" s="91">
        <v>0</v>
      </c>
      <c r="D32" s="466">
        <v>12</v>
      </c>
      <c r="E32" s="91">
        <f t="shared" si="7"/>
        <v>417</v>
      </c>
      <c r="F32" s="91">
        <f t="shared" si="8"/>
        <v>216</v>
      </c>
      <c r="G32" s="91">
        <f t="shared" si="9"/>
        <v>201</v>
      </c>
      <c r="H32" s="91">
        <v>78</v>
      </c>
      <c r="I32" s="91">
        <v>81</v>
      </c>
      <c r="J32" s="91">
        <v>75</v>
      </c>
      <c r="K32" s="91">
        <v>67</v>
      </c>
      <c r="L32" s="91">
        <v>63</v>
      </c>
      <c r="M32" s="91">
        <v>53</v>
      </c>
      <c r="N32" s="92">
        <v>21</v>
      </c>
    </row>
    <row r="33" spans="1:14" s="1141" customFormat="1" ht="12" customHeight="1">
      <c r="A33" s="1140" t="s">
        <v>664</v>
      </c>
      <c r="B33" s="1125">
        <v>1</v>
      </c>
      <c r="C33" s="91">
        <v>0</v>
      </c>
      <c r="D33" s="466">
        <v>22</v>
      </c>
      <c r="E33" s="91">
        <f t="shared" si="7"/>
        <v>837</v>
      </c>
      <c r="F33" s="91">
        <f t="shared" si="8"/>
        <v>429</v>
      </c>
      <c r="G33" s="91">
        <f t="shared" si="9"/>
        <v>408</v>
      </c>
      <c r="H33" s="91">
        <v>143</v>
      </c>
      <c r="I33" s="91">
        <v>135</v>
      </c>
      <c r="J33" s="91">
        <v>147</v>
      </c>
      <c r="K33" s="91">
        <v>140</v>
      </c>
      <c r="L33" s="91">
        <v>139</v>
      </c>
      <c r="M33" s="91">
        <v>133</v>
      </c>
      <c r="N33" s="92">
        <v>41</v>
      </c>
    </row>
    <row r="34" spans="1:14" s="1141" customFormat="1" ht="12" customHeight="1">
      <c r="A34" s="1140" t="s">
        <v>666</v>
      </c>
      <c r="B34" s="1125">
        <v>3</v>
      </c>
      <c r="C34" s="91">
        <v>0</v>
      </c>
      <c r="D34" s="466">
        <v>13</v>
      </c>
      <c r="E34" s="91">
        <f t="shared" si="7"/>
        <v>302</v>
      </c>
      <c r="F34" s="91">
        <f t="shared" si="8"/>
        <v>167</v>
      </c>
      <c r="G34" s="91">
        <f t="shared" si="9"/>
        <v>135</v>
      </c>
      <c r="H34" s="91">
        <v>42</v>
      </c>
      <c r="I34" s="91">
        <v>43</v>
      </c>
      <c r="J34" s="91">
        <v>66</v>
      </c>
      <c r="K34" s="91">
        <v>50</v>
      </c>
      <c r="L34" s="91">
        <v>59</v>
      </c>
      <c r="M34" s="91">
        <v>42</v>
      </c>
      <c r="N34" s="92">
        <v>33</v>
      </c>
    </row>
    <row r="35" spans="1:14" s="1141" customFormat="1" ht="12" customHeight="1">
      <c r="A35" s="1140" t="s">
        <v>668</v>
      </c>
      <c r="B35" s="1125">
        <v>1</v>
      </c>
      <c r="C35" s="91">
        <v>0</v>
      </c>
      <c r="D35" s="466">
        <v>13</v>
      </c>
      <c r="E35" s="91">
        <f t="shared" si="7"/>
        <v>428</v>
      </c>
      <c r="F35" s="91">
        <f t="shared" si="8"/>
        <v>227</v>
      </c>
      <c r="G35" s="91">
        <f t="shared" si="9"/>
        <v>201</v>
      </c>
      <c r="H35" s="91">
        <v>73</v>
      </c>
      <c r="I35" s="91">
        <v>74</v>
      </c>
      <c r="J35" s="91">
        <v>77</v>
      </c>
      <c r="K35" s="91">
        <v>66</v>
      </c>
      <c r="L35" s="91">
        <v>77</v>
      </c>
      <c r="M35" s="91">
        <v>61</v>
      </c>
      <c r="N35" s="92">
        <v>23</v>
      </c>
    </row>
    <row r="36" spans="1:14" s="1141" customFormat="1" ht="12" customHeight="1">
      <c r="A36" s="1140" t="s">
        <v>620</v>
      </c>
      <c r="B36" s="1125">
        <v>1</v>
      </c>
      <c r="C36" s="91">
        <v>0</v>
      </c>
      <c r="D36" s="466">
        <v>13</v>
      </c>
      <c r="E36" s="91">
        <f t="shared" si="7"/>
        <v>450</v>
      </c>
      <c r="F36" s="91">
        <f t="shared" si="8"/>
        <v>228</v>
      </c>
      <c r="G36" s="91">
        <f t="shared" si="9"/>
        <v>222</v>
      </c>
      <c r="H36" s="91">
        <v>82</v>
      </c>
      <c r="I36" s="91">
        <v>74</v>
      </c>
      <c r="J36" s="91">
        <v>73</v>
      </c>
      <c r="K36" s="91">
        <v>71</v>
      </c>
      <c r="L36" s="91">
        <v>73</v>
      </c>
      <c r="M36" s="91">
        <v>77</v>
      </c>
      <c r="N36" s="92">
        <v>26</v>
      </c>
    </row>
    <row r="37" spans="1:14" s="1141" customFormat="1" ht="12" customHeight="1">
      <c r="A37" s="1140" t="s">
        <v>621</v>
      </c>
      <c r="B37" s="1125">
        <v>2</v>
      </c>
      <c r="C37" s="91">
        <v>0</v>
      </c>
      <c r="D37" s="466">
        <v>14</v>
      </c>
      <c r="E37" s="91">
        <f t="shared" si="7"/>
        <v>444</v>
      </c>
      <c r="F37" s="91">
        <f t="shared" si="8"/>
        <v>238</v>
      </c>
      <c r="G37" s="91">
        <f t="shared" si="9"/>
        <v>206</v>
      </c>
      <c r="H37" s="91">
        <v>80</v>
      </c>
      <c r="I37" s="91">
        <v>79</v>
      </c>
      <c r="J37" s="91">
        <v>87</v>
      </c>
      <c r="K37" s="91">
        <v>62</v>
      </c>
      <c r="L37" s="91">
        <v>71</v>
      </c>
      <c r="M37" s="91">
        <v>65</v>
      </c>
      <c r="N37" s="92">
        <v>29</v>
      </c>
    </row>
    <row r="38" spans="1:14" s="1141" customFormat="1" ht="12" customHeight="1">
      <c r="A38" s="1140" t="s">
        <v>624</v>
      </c>
      <c r="B38" s="1125">
        <v>1</v>
      </c>
      <c r="C38" s="91">
        <v>0</v>
      </c>
      <c r="D38" s="466">
        <v>8</v>
      </c>
      <c r="E38" s="91">
        <f t="shared" si="7"/>
        <v>301</v>
      </c>
      <c r="F38" s="91">
        <f t="shared" si="8"/>
        <v>151</v>
      </c>
      <c r="G38" s="91">
        <f t="shared" si="9"/>
        <v>150</v>
      </c>
      <c r="H38" s="91">
        <v>45</v>
      </c>
      <c r="I38" s="91">
        <v>44</v>
      </c>
      <c r="J38" s="91">
        <v>52</v>
      </c>
      <c r="K38" s="91">
        <v>60</v>
      </c>
      <c r="L38" s="91">
        <v>54</v>
      </c>
      <c r="M38" s="91">
        <v>46</v>
      </c>
      <c r="N38" s="92">
        <v>16</v>
      </c>
    </row>
    <row r="39" spans="1:14" s="1141" customFormat="1" ht="12" customHeight="1">
      <c r="A39" s="1140" t="s">
        <v>625</v>
      </c>
      <c r="B39" s="1125">
        <v>1</v>
      </c>
      <c r="C39" s="91">
        <v>0</v>
      </c>
      <c r="D39" s="466">
        <v>14</v>
      </c>
      <c r="E39" s="91">
        <f t="shared" si="7"/>
        <v>541</v>
      </c>
      <c r="F39" s="91">
        <f t="shared" si="8"/>
        <v>263</v>
      </c>
      <c r="G39" s="91">
        <f t="shared" si="9"/>
        <v>278</v>
      </c>
      <c r="H39" s="91">
        <v>94</v>
      </c>
      <c r="I39" s="91">
        <v>84</v>
      </c>
      <c r="J39" s="91">
        <v>83</v>
      </c>
      <c r="K39" s="91">
        <v>97</v>
      </c>
      <c r="L39" s="91">
        <v>86</v>
      </c>
      <c r="M39" s="91">
        <v>97</v>
      </c>
      <c r="N39" s="92">
        <v>24</v>
      </c>
    </row>
    <row r="40" spans="1:14" s="1141" customFormat="1" ht="12" customHeight="1">
      <c r="A40" s="1140" t="s">
        <v>627</v>
      </c>
      <c r="B40" s="1125">
        <v>2</v>
      </c>
      <c r="C40" s="91">
        <v>0</v>
      </c>
      <c r="D40" s="466">
        <v>9</v>
      </c>
      <c r="E40" s="91">
        <f t="shared" si="7"/>
        <v>304</v>
      </c>
      <c r="F40" s="91">
        <f t="shared" si="8"/>
        <v>156</v>
      </c>
      <c r="G40" s="91">
        <f t="shared" si="9"/>
        <v>148</v>
      </c>
      <c r="H40" s="91">
        <v>60</v>
      </c>
      <c r="I40" s="91">
        <v>51</v>
      </c>
      <c r="J40" s="91">
        <v>51</v>
      </c>
      <c r="K40" s="91">
        <v>54</v>
      </c>
      <c r="L40" s="91">
        <v>45</v>
      </c>
      <c r="M40" s="91">
        <v>43</v>
      </c>
      <c r="N40" s="92">
        <v>22</v>
      </c>
    </row>
    <row r="41" spans="1:14" s="1141" customFormat="1" ht="12" customHeight="1">
      <c r="A41" s="1140" t="s">
        <v>629</v>
      </c>
      <c r="B41" s="1125">
        <v>2</v>
      </c>
      <c r="C41" s="91">
        <v>0</v>
      </c>
      <c r="D41" s="466">
        <v>15</v>
      </c>
      <c r="E41" s="91">
        <f t="shared" si="7"/>
        <v>525</v>
      </c>
      <c r="F41" s="91">
        <f t="shared" si="8"/>
        <v>265</v>
      </c>
      <c r="G41" s="91">
        <f t="shared" si="9"/>
        <v>260</v>
      </c>
      <c r="H41" s="91">
        <v>81</v>
      </c>
      <c r="I41" s="91">
        <v>96</v>
      </c>
      <c r="J41" s="91">
        <v>81</v>
      </c>
      <c r="K41" s="91">
        <v>90</v>
      </c>
      <c r="L41" s="91">
        <v>103</v>
      </c>
      <c r="M41" s="91">
        <v>74</v>
      </c>
      <c r="N41" s="92">
        <v>33</v>
      </c>
    </row>
    <row r="42" spans="1:14" s="1141" customFormat="1" ht="12" customHeight="1">
      <c r="A42" s="1140" t="s">
        <v>631</v>
      </c>
      <c r="B42" s="1125">
        <v>3</v>
      </c>
      <c r="C42" s="91">
        <v>0</v>
      </c>
      <c r="D42" s="466">
        <v>12</v>
      </c>
      <c r="E42" s="91">
        <f t="shared" si="7"/>
        <v>240</v>
      </c>
      <c r="F42" s="91">
        <f t="shared" si="8"/>
        <v>127</v>
      </c>
      <c r="G42" s="91">
        <f t="shared" si="9"/>
        <v>113</v>
      </c>
      <c r="H42" s="91">
        <v>51</v>
      </c>
      <c r="I42" s="91">
        <v>36</v>
      </c>
      <c r="J42" s="91">
        <v>33</v>
      </c>
      <c r="K42" s="91">
        <v>40</v>
      </c>
      <c r="L42" s="91">
        <v>43</v>
      </c>
      <c r="M42" s="91">
        <v>37</v>
      </c>
      <c r="N42" s="92">
        <v>27</v>
      </c>
    </row>
    <row r="43" spans="1:14" s="1141" customFormat="1" ht="12" customHeight="1">
      <c r="A43" s="1140" t="s">
        <v>633</v>
      </c>
      <c r="B43" s="1125">
        <v>2</v>
      </c>
      <c r="C43" s="91">
        <v>0</v>
      </c>
      <c r="D43" s="466">
        <v>9</v>
      </c>
      <c r="E43" s="91">
        <f t="shared" si="7"/>
        <v>256</v>
      </c>
      <c r="F43" s="91">
        <f t="shared" si="8"/>
        <v>136</v>
      </c>
      <c r="G43" s="91">
        <f t="shared" si="9"/>
        <v>120</v>
      </c>
      <c r="H43" s="91">
        <v>52</v>
      </c>
      <c r="I43" s="91">
        <v>39</v>
      </c>
      <c r="J43" s="91">
        <v>45</v>
      </c>
      <c r="K43" s="91">
        <v>38</v>
      </c>
      <c r="L43" s="91">
        <v>39</v>
      </c>
      <c r="M43" s="91">
        <v>43</v>
      </c>
      <c r="N43" s="92">
        <v>21</v>
      </c>
    </row>
    <row r="44" spans="1:14" s="1141" customFormat="1" ht="12" customHeight="1">
      <c r="A44" s="1140" t="s">
        <v>634</v>
      </c>
      <c r="B44" s="1125">
        <v>2</v>
      </c>
      <c r="C44" s="91">
        <v>0</v>
      </c>
      <c r="D44" s="466">
        <v>10</v>
      </c>
      <c r="E44" s="91">
        <f t="shared" si="7"/>
        <v>277</v>
      </c>
      <c r="F44" s="91">
        <f t="shared" si="8"/>
        <v>142</v>
      </c>
      <c r="G44" s="91">
        <f t="shared" si="9"/>
        <v>135</v>
      </c>
      <c r="H44" s="91">
        <v>51</v>
      </c>
      <c r="I44" s="91">
        <v>49</v>
      </c>
      <c r="J44" s="91">
        <v>41</v>
      </c>
      <c r="K44" s="91">
        <v>41</v>
      </c>
      <c r="L44" s="91">
        <v>50</v>
      </c>
      <c r="M44" s="91">
        <v>45</v>
      </c>
      <c r="N44" s="92">
        <v>23</v>
      </c>
    </row>
    <row r="45" spans="1:14" s="1141" customFormat="1" ht="12" customHeight="1">
      <c r="A45" s="1140" t="s">
        <v>637</v>
      </c>
      <c r="B45" s="1125">
        <v>4</v>
      </c>
      <c r="C45" s="91">
        <v>0</v>
      </c>
      <c r="D45" s="466">
        <v>35</v>
      </c>
      <c r="E45" s="91">
        <f t="shared" si="7"/>
        <v>1172</v>
      </c>
      <c r="F45" s="91">
        <f t="shared" si="8"/>
        <v>618</v>
      </c>
      <c r="G45" s="91">
        <f t="shared" si="9"/>
        <v>554</v>
      </c>
      <c r="H45" s="91">
        <v>214</v>
      </c>
      <c r="I45" s="91">
        <v>175</v>
      </c>
      <c r="J45" s="91">
        <v>210</v>
      </c>
      <c r="K45" s="91">
        <v>201</v>
      </c>
      <c r="L45" s="91">
        <v>194</v>
      </c>
      <c r="M45" s="91">
        <v>178</v>
      </c>
      <c r="N45" s="92">
        <v>69</v>
      </c>
    </row>
    <row r="46" spans="1:14" s="1141" customFormat="1" ht="12" customHeight="1">
      <c r="A46" s="1140" t="s">
        <v>639</v>
      </c>
      <c r="B46" s="1125">
        <v>5</v>
      </c>
      <c r="C46" s="91">
        <v>0</v>
      </c>
      <c r="D46" s="466">
        <v>29</v>
      </c>
      <c r="E46" s="91">
        <f t="shared" si="7"/>
        <v>825</v>
      </c>
      <c r="F46" s="91">
        <f t="shared" si="8"/>
        <v>412</v>
      </c>
      <c r="G46" s="91">
        <f t="shared" si="9"/>
        <v>413</v>
      </c>
      <c r="H46" s="91">
        <v>113</v>
      </c>
      <c r="I46" s="91">
        <v>167</v>
      </c>
      <c r="J46" s="91">
        <v>154</v>
      </c>
      <c r="K46" s="91">
        <v>136</v>
      </c>
      <c r="L46" s="91">
        <v>145</v>
      </c>
      <c r="M46" s="91">
        <v>110</v>
      </c>
      <c r="N46" s="92">
        <v>63</v>
      </c>
    </row>
    <row r="47" spans="1:14" s="1141" customFormat="1" ht="12" customHeight="1">
      <c r="A47" s="1140" t="s">
        <v>641</v>
      </c>
      <c r="B47" s="1125">
        <v>6</v>
      </c>
      <c r="C47" s="91">
        <v>0</v>
      </c>
      <c r="D47" s="466">
        <v>21</v>
      </c>
      <c r="E47" s="91">
        <f t="shared" si="7"/>
        <v>433</v>
      </c>
      <c r="F47" s="91">
        <f t="shared" si="8"/>
        <v>214</v>
      </c>
      <c r="G47" s="91">
        <f t="shared" si="9"/>
        <v>219</v>
      </c>
      <c r="H47" s="91">
        <v>70</v>
      </c>
      <c r="I47" s="91">
        <v>74</v>
      </c>
      <c r="J47" s="91">
        <v>73</v>
      </c>
      <c r="K47" s="91">
        <v>82</v>
      </c>
      <c r="L47" s="91">
        <v>71</v>
      </c>
      <c r="M47" s="91">
        <v>63</v>
      </c>
      <c r="N47" s="92">
        <v>52</v>
      </c>
    </row>
    <row r="48" spans="1:14" s="1141" customFormat="1" ht="12" customHeight="1">
      <c r="A48" s="1140" t="s">
        <v>643</v>
      </c>
      <c r="B48" s="1125">
        <v>2</v>
      </c>
      <c r="C48" s="91">
        <v>0</v>
      </c>
      <c r="D48" s="466">
        <v>20</v>
      </c>
      <c r="E48" s="91">
        <f t="shared" si="7"/>
        <v>700</v>
      </c>
      <c r="F48" s="91">
        <f t="shared" si="8"/>
        <v>335</v>
      </c>
      <c r="G48" s="91">
        <f t="shared" si="9"/>
        <v>365</v>
      </c>
      <c r="H48" s="91">
        <v>110</v>
      </c>
      <c r="I48" s="91">
        <v>117</v>
      </c>
      <c r="J48" s="91">
        <v>106</v>
      </c>
      <c r="K48" s="91">
        <v>137</v>
      </c>
      <c r="L48" s="91">
        <v>119</v>
      </c>
      <c r="M48" s="91">
        <v>111</v>
      </c>
      <c r="N48" s="92">
        <v>37</v>
      </c>
    </row>
    <row r="49" spans="1:14" s="1141" customFormat="1" ht="12" customHeight="1">
      <c r="A49" s="1140" t="s">
        <v>645</v>
      </c>
      <c r="B49" s="1125">
        <v>2</v>
      </c>
      <c r="C49" s="91">
        <v>0</v>
      </c>
      <c r="D49" s="466">
        <v>11</v>
      </c>
      <c r="E49" s="91">
        <f t="shared" si="7"/>
        <v>306</v>
      </c>
      <c r="F49" s="91">
        <f t="shared" si="8"/>
        <v>157</v>
      </c>
      <c r="G49" s="91">
        <f t="shared" si="9"/>
        <v>149</v>
      </c>
      <c r="H49" s="91">
        <v>53</v>
      </c>
      <c r="I49" s="91">
        <v>57</v>
      </c>
      <c r="J49" s="91">
        <v>49</v>
      </c>
      <c r="K49" s="91">
        <v>51</v>
      </c>
      <c r="L49" s="91">
        <v>55</v>
      </c>
      <c r="M49" s="91">
        <v>41</v>
      </c>
      <c r="N49" s="92">
        <v>27</v>
      </c>
    </row>
    <row r="50" spans="1:14" s="1141" customFormat="1" ht="12" customHeight="1">
      <c r="A50" s="1140" t="s">
        <v>648</v>
      </c>
      <c r="B50" s="1125">
        <v>1</v>
      </c>
      <c r="C50" s="91">
        <v>0</v>
      </c>
      <c r="D50" s="466">
        <v>10</v>
      </c>
      <c r="E50" s="91">
        <f t="shared" si="7"/>
        <v>324</v>
      </c>
      <c r="F50" s="91">
        <f t="shared" si="8"/>
        <v>174</v>
      </c>
      <c r="G50" s="91">
        <f t="shared" si="9"/>
        <v>150</v>
      </c>
      <c r="H50" s="91">
        <v>56</v>
      </c>
      <c r="I50" s="91">
        <v>56</v>
      </c>
      <c r="J50" s="91">
        <v>57</v>
      </c>
      <c r="K50" s="91">
        <v>47</v>
      </c>
      <c r="L50" s="91">
        <v>61</v>
      </c>
      <c r="M50" s="91">
        <v>47</v>
      </c>
      <c r="N50" s="92">
        <v>18</v>
      </c>
    </row>
    <row r="51" spans="1:14" s="1141" customFormat="1" ht="12" customHeight="1">
      <c r="A51" s="1140" t="s">
        <v>649</v>
      </c>
      <c r="B51" s="1125">
        <v>1</v>
      </c>
      <c r="C51" s="91">
        <v>0</v>
      </c>
      <c r="D51" s="466">
        <v>21</v>
      </c>
      <c r="E51" s="91">
        <f t="shared" si="7"/>
        <v>778</v>
      </c>
      <c r="F51" s="91">
        <f t="shared" si="8"/>
        <v>388</v>
      </c>
      <c r="G51" s="91">
        <f t="shared" si="9"/>
        <v>390</v>
      </c>
      <c r="H51" s="91">
        <v>150</v>
      </c>
      <c r="I51" s="91">
        <v>124</v>
      </c>
      <c r="J51" s="91">
        <v>132</v>
      </c>
      <c r="K51" s="91">
        <v>134</v>
      </c>
      <c r="L51" s="91">
        <v>106</v>
      </c>
      <c r="M51" s="91">
        <v>132</v>
      </c>
      <c r="N51" s="92">
        <v>37</v>
      </c>
    </row>
    <row r="52" spans="1:14" s="1141" customFormat="1" ht="12" customHeight="1">
      <c r="A52" s="1140" t="s">
        <v>651</v>
      </c>
      <c r="B52" s="1125">
        <v>1</v>
      </c>
      <c r="C52" s="91">
        <v>0</v>
      </c>
      <c r="D52" s="466">
        <v>14</v>
      </c>
      <c r="E52" s="91">
        <f t="shared" si="7"/>
        <v>590</v>
      </c>
      <c r="F52" s="91">
        <f t="shared" si="8"/>
        <v>311</v>
      </c>
      <c r="G52" s="91">
        <f t="shared" si="9"/>
        <v>279</v>
      </c>
      <c r="H52" s="91">
        <v>100</v>
      </c>
      <c r="I52" s="91">
        <v>103</v>
      </c>
      <c r="J52" s="91">
        <v>107</v>
      </c>
      <c r="K52" s="91">
        <v>71</v>
      </c>
      <c r="L52" s="91">
        <v>104</v>
      </c>
      <c r="M52" s="91">
        <v>105</v>
      </c>
      <c r="N52" s="92">
        <v>24</v>
      </c>
    </row>
    <row r="53" spans="1:14" s="1141" customFormat="1" ht="12" customHeight="1">
      <c r="A53" s="1140" t="s">
        <v>653</v>
      </c>
      <c r="B53" s="1125">
        <v>1</v>
      </c>
      <c r="C53" s="91">
        <v>0</v>
      </c>
      <c r="D53" s="466">
        <v>12</v>
      </c>
      <c r="E53" s="91">
        <f t="shared" si="7"/>
        <v>416</v>
      </c>
      <c r="F53" s="91">
        <f t="shared" si="8"/>
        <v>219</v>
      </c>
      <c r="G53" s="91">
        <f t="shared" si="9"/>
        <v>197</v>
      </c>
      <c r="H53" s="91">
        <v>75</v>
      </c>
      <c r="I53" s="91">
        <v>73</v>
      </c>
      <c r="J53" s="91">
        <v>76</v>
      </c>
      <c r="K53" s="91">
        <v>54</v>
      </c>
      <c r="L53" s="91">
        <v>68</v>
      </c>
      <c r="M53" s="91">
        <v>70</v>
      </c>
      <c r="N53" s="92">
        <v>21</v>
      </c>
    </row>
    <row r="54" spans="1:14" s="1141" customFormat="1" ht="12" customHeight="1">
      <c r="A54" s="1140" t="s">
        <v>655</v>
      </c>
      <c r="B54" s="1125">
        <v>1</v>
      </c>
      <c r="C54" s="91">
        <v>0</v>
      </c>
      <c r="D54" s="466">
        <v>9</v>
      </c>
      <c r="E54" s="91">
        <f t="shared" si="7"/>
        <v>293</v>
      </c>
      <c r="F54" s="91">
        <f t="shared" si="8"/>
        <v>153</v>
      </c>
      <c r="G54" s="91">
        <f t="shared" si="9"/>
        <v>140</v>
      </c>
      <c r="H54" s="91">
        <v>59</v>
      </c>
      <c r="I54" s="91">
        <v>54</v>
      </c>
      <c r="J54" s="91">
        <v>55</v>
      </c>
      <c r="K54" s="91">
        <v>39</v>
      </c>
      <c r="L54" s="91">
        <v>39</v>
      </c>
      <c r="M54" s="91">
        <v>47</v>
      </c>
      <c r="N54" s="92">
        <v>17</v>
      </c>
    </row>
    <row r="55" spans="1:14" s="1141" customFormat="1" ht="12" customHeight="1">
      <c r="A55" s="1140" t="s">
        <v>657</v>
      </c>
      <c r="B55" s="1125">
        <v>1</v>
      </c>
      <c r="C55" s="91">
        <v>0</v>
      </c>
      <c r="D55" s="466">
        <v>9</v>
      </c>
      <c r="E55" s="91">
        <f t="shared" si="7"/>
        <v>294</v>
      </c>
      <c r="F55" s="91">
        <f t="shared" si="8"/>
        <v>138</v>
      </c>
      <c r="G55" s="91">
        <f t="shared" si="9"/>
        <v>156</v>
      </c>
      <c r="H55" s="91">
        <v>45</v>
      </c>
      <c r="I55" s="91">
        <v>57</v>
      </c>
      <c r="J55" s="91">
        <v>50</v>
      </c>
      <c r="K55" s="91">
        <v>51</v>
      </c>
      <c r="L55" s="91">
        <v>43</v>
      </c>
      <c r="M55" s="91">
        <v>48</v>
      </c>
      <c r="N55" s="92">
        <v>20</v>
      </c>
    </row>
    <row r="56" spans="1:14" s="1141" customFormat="1" ht="12" customHeight="1">
      <c r="A56" s="1140" t="s">
        <v>659</v>
      </c>
      <c r="B56" s="1125">
        <v>1</v>
      </c>
      <c r="C56" s="91">
        <v>0</v>
      </c>
      <c r="D56" s="466">
        <v>7</v>
      </c>
      <c r="E56" s="91">
        <f t="shared" si="7"/>
        <v>234</v>
      </c>
      <c r="F56" s="91">
        <f t="shared" si="8"/>
        <v>117</v>
      </c>
      <c r="G56" s="91">
        <f t="shared" si="9"/>
        <v>117</v>
      </c>
      <c r="H56" s="91">
        <v>44</v>
      </c>
      <c r="I56" s="91">
        <v>32</v>
      </c>
      <c r="J56" s="91">
        <v>33</v>
      </c>
      <c r="K56" s="91">
        <v>42</v>
      </c>
      <c r="L56" s="91">
        <v>40</v>
      </c>
      <c r="M56" s="91">
        <v>43</v>
      </c>
      <c r="N56" s="92">
        <v>15</v>
      </c>
    </row>
    <row r="57" spans="1:14" s="1141" customFormat="1" ht="12" customHeight="1">
      <c r="A57" s="1140" t="s">
        <v>661</v>
      </c>
      <c r="B57" s="1125">
        <v>6</v>
      </c>
      <c r="C57" s="91">
        <v>0</v>
      </c>
      <c r="D57" s="466">
        <v>24</v>
      </c>
      <c r="E57" s="91">
        <f t="shared" si="7"/>
        <v>621</v>
      </c>
      <c r="F57" s="91">
        <f t="shared" si="8"/>
        <v>323</v>
      </c>
      <c r="G57" s="91">
        <f t="shared" si="9"/>
        <v>298</v>
      </c>
      <c r="H57" s="91">
        <v>123</v>
      </c>
      <c r="I57" s="91">
        <v>105</v>
      </c>
      <c r="J57" s="91">
        <v>94</v>
      </c>
      <c r="K57" s="91">
        <v>111</v>
      </c>
      <c r="L57" s="91">
        <v>106</v>
      </c>
      <c r="M57" s="91">
        <v>82</v>
      </c>
      <c r="N57" s="92">
        <v>57</v>
      </c>
    </row>
    <row r="58" spans="1:14" s="1141" customFormat="1" ht="12" customHeight="1">
      <c r="A58" s="1140" t="s">
        <v>663</v>
      </c>
      <c r="B58" s="1125">
        <v>3</v>
      </c>
      <c r="C58" s="91">
        <v>0</v>
      </c>
      <c r="D58" s="466">
        <v>22</v>
      </c>
      <c r="E58" s="91">
        <f t="shared" si="7"/>
        <v>855</v>
      </c>
      <c r="F58" s="91">
        <f t="shared" si="8"/>
        <v>432</v>
      </c>
      <c r="G58" s="91">
        <f t="shared" si="9"/>
        <v>423</v>
      </c>
      <c r="H58" s="91">
        <v>136</v>
      </c>
      <c r="I58" s="91">
        <v>159</v>
      </c>
      <c r="J58" s="91">
        <v>150</v>
      </c>
      <c r="K58" s="91">
        <v>134</v>
      </c>
      <c r="L58" s="91">
        <v>146</v>
      </c>
      <c r="M58" s="91">
        <v>130</v>
      </c>
      <c r="N58" s="92">
        <v>43</v>
      </c>
    </row>
    <row r="59" spans="1:14" s="1141" customFormat="1" ht="12" customHeight="1">
      <c r="A59" s="1140" t="s">
        <v>665</v>
      </c>
      <c r="B59" s="1125">
        <v>1</v>
      </c>
      <c r="C59" s="91">
        <v>0</v>
      </c>
      <c r="D59" s="466">
        <v>10</v>
      </c>
      <c r="E59" s="91">
        <f t="shared" si="7"/>
        <v>306</v>
      </c>
      <c r="F59" s="91">
        <f t="shared" si="8"/>
        <v>158</v>
      </c>
      <c r="G59" s="91">
        <f t="shared" si="9"/>
        <v>148</v>
      </c>
      <c r="H59" s="91">
        <v>63</v>
      </c>
      <c r="I59" s="91">
        <v>56</v>
      </c>
      <c r="J59" s="91">
        <v>55</v>
      </c>
      <c r="K59" s="91">
        <v>40</v>
      </c>
      <c r="L59" s="91">
        <v>40</v>
      </c>
      <c r="M59" s="91">
        <v>52</v>
      </c>
      <c r="N59" s="92">
        <v>19</v>
      </c>
    </row>
    <row r="60" spans="1:14" s="1141" customFormat="1" ht="12" customHeight="1">
      <c r="A60" s="1140" t="s">
        <v>667</v>
      </c>
      <c r="B60" s="1125">
        <v>1</v>
      </c>
      <c r="C60" s="91">
        <v>0</v>
      </c>
      <c r="D60" s="466">
        <v>8</v>
      </c>
      <c r="E60" s="91">
        <f t="shared" si="7"/>
        <v>262</v>
      </c>
      <c r="F60" s="91">
        <f t="shared" si="8"/>
        <v>135</v>
      </c>
      <c r="G60" s="91">
        <f t="shared" si="9"/>
        <v>127</v>
      </c>
      <c r="H60" s="91">
        <v>46</v>
      </c>
      <c r="I60" s="91">
        <v>49</v>
      </c>
      <c r="J60" s="91">
        <v>48</v>
      </c>
      <c r="K60" s="91">
        <v>38</v>
      </c>
      <c r="L60" s="91">
        <v>41</v>
      </c>
      <c r="M60" s="91">
        <v>40</v>
      </c>
      <c r="N60" s="92">
        <v>16</v>
      </c>
    </row>
    <row r="61" spans="1:14" s="1141" customFormat="1" ht="12" customHeight="1">
      <c r="A61" s="1142" t="s">
        <v>669</v>
      </c>
      <c r="B61" s="1126">
        <v>1</v>
      </c>
      <c r="C61" s="97">
        <v>0</v>
      </c>
      <c r="D61" s="476">
        <v>9</v>
      </c>
      <c r="E61" s="97">
        <f t="shared" si="7"/>
        <v>288</v>
      </c>
      <c r="F61" s="97">
        <f t="shared" si="8"/>
        <v>160</v>
      </c>
      <c r="G61" s="97">
        <f t="shared" si="9"/>
        <v>128</v>
      </c>
      <c r="H61" s="97">
        <v>50</v>
      </c>
      <c r="I61" s="97">
        <v>43</v>
      </c>
      <c r="J61" s="97">
        <v>62</v>
      </c>
      <c r="K61" s="97">
        <v>47</v>
      </c>
      <c r="L61" s="97">
        <v>48</v>
      </c>
      <c r="M61" s="97">
        <v>38</v>
      </c>
      <c r="N61" s="521">
        <v>18</v>
      </c>
    </row>
    <row r="62" ht="12" customHeight="1">
      <c r="A62" s="683" t="s">
        <v>492</v>
      </c>
    </row>
    <row r="63" ht="12" customHeight="1">
      <c r="A63" s="17"/>
    </row>
  </sheetData>
  <mergeCells count="10">
    <mergeCell ref="D3:D5"/>
    <mergeCell ref="H4:I4"/>
    <mergeCell ref="A3:A5"/>
    <mergeCell ref="B3:C3"/>
    <mergeCell ref="B4:B5"/>
    <mergeCell ref="C4:C5"/>
    <mergeCell ref="E4:G4"/>
    <mergeCell ref="E3:M3"/>
    <mergeCell ref="J4:K4"/>
    <mergeCell ref="L4:M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8"/>
  <sheetViews>
    <sheetView workbookViewId="0" topLeftCell="A1">
      <selection activeCell="A1" sqref="A1"/>
    </sheetView>
  </sheetViews>
  <sheetFormatPr defaultColWidth="9.00390625" defaultRowHeight="13.5"/>
  <cols>
    <col min="1" max="1" width="2.625" style="17" customWidth="1"/>
    <col min="2" max="3" width="10.625" style="17" customWidth="1"/>
    <col min="4" max="5" width="9.00390625" style="17" customWidth="1"/>
    <col min="6" max="6" width="10.125" style="17" customWidth="1"/>
    <col min="7" max="8" width="9.00390625" style="17" customWidth="1"/>
    <col min="9" max="9" width="10.125" style="17" customWidth="1"/>
    <col min="10" max="16384" width="9.00390625" style="17" customWidth="1"/>
  </cols>
  <sheetData>
    <row r="1" spans="2:8" ht="14.25">
      <c r="B1" s="1143" t="s">
        <v>508</v>
      </c>
      <c r="F1" s="1144"/>
      <c r="G1" s="1144"/>
      <c r="H1" s="1144"/>
    </row>
    <row r="2" spans="2:3" ht="12">
      <c r="B2" s="20" t="s">
        <v>501</v>
      </c>
      <c r="C2" s="20"/>
    </row>
    <row r="3" spans="2:11" ht="12.75" thickBot="1">
      <c r="B3" s="20"/>
      <c r="C3" s="20"/>
      <c r="K3" s="17" t="s">
        <v>502</v>
      </c>
    </row>
    <row r="4" spans="2:11" ht="20.25" customHeight="1" thickTop="1">
      <c r="B4" s="1551" t="s">
        <v>494</v>
      </c>
      <c r="C4" s="1628" t="s">
        <v>495</v>
      </c>
      <c r="D4" s="1628"/>
      <c r="E4" s="1628"/>
      <c r="F4" s="1637" t="s">
        <v>503</v>
      </c>
      <c r="G4" s="1637"/>
      <c r="H4" s="1637"/>
      <c r="I4" s="1637" t="s">
        <v>504</v>
      </c>
      <c r="J4" s="1637"/>
      <c r="K4" s="1637"/>
    </row>
    <row r="5" spans="2:11" ht="22.5" customHeight="1">
      <c r="B5" s="1623"/>
      <c r="C5" s="1145" t="s">
        <v>505</v>
      </c>
      <c r="D5" s="1145">
        <v>60</v>
      </c>
      <c r="E5" s="1145">
        <v>61</v>
      </c>
      <c r="F5" s="1145">
        <v>59</v>
      </c>
      <c r="G5" s="1145">
        <v>60</v>
      </c>
      <c r="H5" s="1145">
        <v>61</v>
      </c>
      <c r="I5" s="1145">
        <v>59</v>
      </c>
      <c r="J5" s="1145">
        <v>60</v>
      </c>
      <c r="K5" s="1145">
        <v>61</v>
      </c>
    </row>
    <row r="6" spans="2:11" ht="9" customHeight="1">
      <c r="B6" s="1017"/>
      <c r="C6" s="1146"/>
      <c r="D6" s="1147"/>
      <c r="E6" s="1147"/>
      <c r="F6" s="1147"/>
      <c r="G6" s="1147"/>
      <c r="H6" s="1147"/>
      <c r="I6" s="1147"/>
      <c r="J6" s="1147"/>
      <c r="K6" s="1148"/>
    </row>
    <row r="7" spans="2:11" s="683" customFormat="1" ht="28.5" customHeight="1">
      <c r="B7" s="151" t="s">
        <v>619</v>
      </c>
      <c r="C7" s="44">
        <f>SUM(C9:C17)</f>
        <v>323166</v>
      </c>
      <c r="D7" s="46">
        <f>SUM(D9:D17)</f>
        <v>333171</v>
      </c>
      <c r="E7" s="46">
        <f>SUM(E9:E17)</f>
        <v>334688</v>
      </c>
      <c r="F7" s="46">
        <f aca="true" t="shared" si="0" ref="F7:K7">SUM(F9:F16)</f>
        <v>169990</v>
      </c>
      <c r="G7" s="46">
        <f t="shared" si="0"/>
        <v>175521</v>
      </c>
      <c r="H7" s="46">
        <f t="shared" si="0"/>
        <v>179396</v>
      </c>
      <c r="I7" s="46">
        <f t="shared" si="0"/>
        <v>153176</v>
      </c>
      <c r="J7" s="46">
        <f t="shared" si="0"/>
        <v>157650</v>
      </c>
      <c r="K7" s="1081">
        <f t="shared" si="0"/>
        <v>155292</v>
      </c>
    </row>
    <row r="8" spans="2:11" ht="9" customHeight="1">
      <c r="B8" s="25"/>
      <c r="C8" s="1149"/>
      <c r="D8" s="1150"/>
      <c r="E8" s="1150"/>
      <c r="F8" s="1150"/>
      <c r="G8" s="1150"/>
      <c r="H8" s="1150"/>
      <c r="I8" s="1150"/>
      <c r="J8" s="1150"/>
      <c r="K8" s="1151"/>
    </row>
    <row r="9" spans="2:11" ht="19.5" customHeight="1">
      <c r="B9" s="35" t="s">
        <v>496</v>
      </c>
      <c r="C9" s="48">
        <v>14731</v>
      </c>
      <c r="D9" s="49">
        <v>13738</v>
      </c>
      <c r="E9" s="49">
        <v>12701</v>
      </c>
      <c r="F9" s="49">
        <v>7902</v>
      </c>
      <c r="G9" s="49">
        <v>7316</v>
      </c>
      <c r="H9" s="49">
        <v>6705</v>
      </c>
      <c r="I9" s="49">
        <v>6829</v>
      </c>
      <c r="J9" s="49">
        <v>6422</v>
      </c>
      <c r="K9" s="1090">
        <v>5996</v>
      </c>
    </row>
    <row r="10" spans="2:11" ht="19.5" customHeight="1">
      <c r="B10" s="35" t="s">
        <v>497</v>
      </c>
      <c r="C10" s="48">
        <v>91624</v>
      </c>
      <c r="D10" s="49">
        <v>93757</v>
      </c>
      <c r="E10" s="49">
        <v>94342</v>
      </c>
      <c r="F10" s="49">
        <v>46306</v>
      </c>
      <c r="G10" s="49">
        <v>47258</v>
      </c>
      <c r="H10" s="49">
        <v>48996</v>
      </c>
      <c r="I10" s="49">
        <v>45318</v>
      </c>
      <c r="J10" s="49">
        <v>46499</v>
      </c>
      <c r="K10" s="1090">
        <v>45346</v>
      </c>
    </row>
    <row r="11" spans="2:11" ht="19.5" customHeight="1">
      <c r="B11" s="35" t="s">
        <v>498</v>
      </c>
      <c r="C11" s="48">
        <v>28643</v>
      </c>
      <c r="D11" s="49">
        <v>30051</v>
      </c>
      <c r="E11" s="49">
        <v>25825</v>
      </c>
      <c r="F11" s="49">
        <v>12218</v>
      </c>
      <c r="G11" s="49">
        <v>12417</v>
      </c>
      <c r="H11" s="49">
        <v>11105</v>
      </c>
      <c r="I11" s="49">
        <v>16425</v>
      </c>
      <c r="J11" s="49">
        <v>17634</v>
      </c>
      <c r="K11" s="1090">
        <v>14720</v>
      </c>
    </row>
    <row r="12" spans="2:11" ht="19.5" customHeight="1">
      <c r="B12" s="35" t="s">
        <v>499</v>
      </c>
      <c r="C12" s="48">
        <v>17654</v>
      </c>
      <c r="D12" s="49">
        <v>17195</v>
      </c>
      <c r="E12" s="49">
        <v>15700</v>
      </c>
      <c r="F12" s="49">
        <v>12055</v>
      </c>
      <c r="G12" s="49">
        <v>12550</v>
      </c>
      <c r="H12" s="49">
        <v>12343</v>
      </c>
      <c r="I12" s="49">
        <v>5599</v>
      </c>
      <c r="J12" s="49">
        <v>4645</v>
      </c>
      <c r="K12" s="1090">
        <v>3357</v>
      </c>
    </row>
    <row r="13" spans="2:11" ht="19.5" customHeight="1">
      <c r="B13" s="35"/>
      <c r="C13" s="40"/>
      <c r="D13" s="20"/>
      <c r="E13" s="20"/>
      <c r="F13" s="141"/>
      <c r="G13" s="141"/>
      <c r="H13" s="141"/>
      <c r="I13" s="49"/>
      <c r="J13" s="49"/>
      <c r="K13" s="1090"/>
    </row>
    <row r="14" spans="2:11" ht="19.5" customHeight="1">
      <c r="B14" s="35" t="s">
        <v>500</v>
      </c>
      <c r="C14" s="40">
        <v>117243</v>
      </c>
      <c r="D14" s="20">
        <v>121721</v>
      </c>
      <c r="E14" s="20">
        <v>120359</v>
      </c>
      <c r="F14" s="49">
        <v>65597</v>
      </c>
      <c r="G14" s="49">
        <v>67540</v>
      </c>
      <c r="H14" s="49">
        <v>67287</v>
      </c>
      <c r="I14" s="49">
        <v>51646</v>
      </c>
      <c r="J14" s="49">
        <v>54181</v>
      </c>
      <c r="K14" s="1090">
        <v>53072</v>
      </c>
    </row>
    <row r="15" spans="2:11" ht="19.5" customHeight="1">
      <c r="B15" s="35" t="s">
        <v>506</v>
      </c>
      <c r="C15" s="48">
        <v>27022</v>
      </c>
      <c r="D15" s="49">
        <v>28976</v>
      </c>
      <c r="E15" s="49">
        <v>33505</v>
      </c>
      <c r="F15" s="49">
        <v>11589</v>
      </c>
      <c r="G15" s="49">
        <v>12579</v>
      </c>
      <c r="H15" s="49">
        <v>15296</v>
      </c>
      <c r="I15" s="49">
        <v>15433</v>
      </c>
      <c r="J15" s="49">
        <v>16397</v>
      </c>
      <c r="K15" s="1090">
        <v>18209</v>
      </c>
    </row>
    <row r="16" spans="2:11" ht="19.5" customHeight="1">
      <c r="B16" s="35" t="s">
        <v>262</v>
      </c>
      <c r="C16" s="48">
        <v>26249</v>
      </c>
      <c r="D16" s="49">
        <v>27733</v>
      </c>
      <c r="E16" s="49">
        <v>32256</v>
      </c>
      <c r="F16" s="49">
        <v>14323</v>
      </c>
      <c r="G16" s="49">
        <v>15861</v>
      </c>
      <c r="H16" s="49">
        <v>17664</v>
      </c>
      <c r="I16" s="49">
        <v>11926</v>
      </c>
      <c r="J16" s="49">
        <v>11872</v>
      </c>
      <c r="K16" s="1090">
        <v>14592</v>
      </c>
    </row>
    <row r="17" spans="2:11" ht="10.5" customHeight="1">
      <c r="B17" s="50"/>
      <c r="C17" s="678"/>
      <c r="D17" s="52"/>
      <c r="E17" s="52"/>
      <c r="F17" s="52"/>
      <c r="G17" s="52"/>
      <c r="H17" s="52"/>
      <c r="I17" s="1152"/>
      <c r="J17" s="1152"/>
      <c r="K17" s="55"/>
    </row>
    <row r="18" spans="2:8" ht="19.5" customHeight="1">
      <c r="B18" s="17" t="s">
        <v>507</v>
      </c>
      <c r="H18" s="1153"/>
    </row>
    <row r="20" ht="12.75"/>
  </sheetData>
  <mergeCells count="4">
    <mergeCell ref="B4:B5"/>
    <mergeCell ref="C4:E4"/>
    <mergeCell ref="F4:H4"/>
    <mergeCell ref="I4:K4"/>
  </mergeCells>
  <printOptions/>
  <pageMargins left="0.75" right="0.75" top="1" bottom="1" header="0.512" footer="0.51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S48"/>
  <sheetViews>
    <sheetView workbookViewId="0" topLeftCell="A1">
      <selection activeCell="A1" sqref="A1"/>
    </sheetView>
  </sheetViews>
  <sheetFormatPr defaultColWidth="9.00390625" defaultRowHeight="13.5"/>
  <cols>
    <col min="1" max="16" width="6.625" style="683" customWidth="1"/>
    <col min="17" max="17" width="7.00390625" style="683" customWidth="1"/>
    <col min="18" max="18" width="6.75390625" style="683" customWidth="1"/>
    <col min="19" max="23" width="6.625" style="683" customWidth="1"/>
    <col min="24" max="25" width="13.25390625" style="683" customWidth="1"/>
    <col min="26" max="26" width="13.375" style="683" customWidth="1"/>
    <col min="27" max="27" width="13.00390625" style="683" customWidth="1"/>
    <col min="28" max="28" width="7.875" style="683" customWidth="1"/>
    <col min="29" max="29" width="6.625" style="683" customWidth="1"/>
    <col min="30" max="31" width="7.50390625" style="683" customWidth="1"/>
    <col min="32" max="32" width="7.625" style="683" customWidth="1"/>
    <col min="33" max="16384" width="6.625" style="683" customWidth="1"/>
  </cols>
  <sheetData>
    <row r="1" spans="1:2" ht="14.25">
      <c r="A1" s="18" t="s">
        <v>561</v>
      </c>
      <c r="B1" s="18"/>
    </row>
    <row r="2" spans="1:17" ht="15.75" customHeight="1">
      <c r="A2" s="17" t="s">
        <v>532</v>
      </c>
      <c r="B2" s="18"/>
      <c r="C2" s="18"/>
      <c r="D2" s="18"/>
      <c r="E2" s="18"/>
      <c r="F2" s="18"/>
      <c r="G2" s="18"/>
      <c r="H2" s="1154"/>
      <c r="I2" s="1154"/>
      <c r="J2" s="1154"/>
      <c r="K2" s="1154"/>
      <c r="L2" s="1154"/>
      <c r="O2" s="1657" t="s">
        <v>533</v>
      </c>
      <c r="Q2" s="1155" t="s">
        <v>534</v>
      </c>
    </row>
    <row r="3" spans="1:18" ht="15.75" customHeight="1" thickBot="1">
      <c r="A3" s="1154"/>
      <c r="O3" s="1658"/>
      <c r="P3" s="1659" t="s">
        <v>535</v>
      </c>
      <c r="Q3" s="1659"/>
      <c r="R3" s="1659"/>
    </row>
    <row r="4" spans="1:18" s="17" customFormat="1" ht="15.75" customHeight="1" thickTop="1">
      <c r="A4" s="1395" t="s">
        <v>536</v>
      </c>
      <c r="B4" s="1662" t="s">
        <v>537</v>
      </c>
      <c r="C4" s="1663"/>
      <c r="D4" s="1663"/>
      <c r="E4" s="1663"/>
      <c r="F4" s="1663"/>
      <c r="G4" s="1663"/>
      <c r="H4" s="1664"/>
      <c r="I4" s="1665" t="s">
        <v>538</v>
      </c>
      <c r="J4" s="1663"/>
      <c r="K4" s="1663"/>
      <c r="L4" s="1664"/>
      <c r="M4" s="1665" t="s">
        <v>539</v>
      </c>
      <c r="N4" s="1664"/>
      <c r="O4" s="1666" t="s">
        <v>540</v>
      </c>
      <c r="P4" s="1666" t="s">
        <v>541</v>
      </c>
      <c r="Q4" s="1669" t="s">
        <v>542</v>
      </c>
      <c r="R4" s="1670"/>
    </row>
    <row r="5" spans="1:18" s="17" customFormat="1" ht="15.75" customHeight="1">
      <c r="A5" s="1660"/>
      <c r="B5" s="1156"/>
      <c r="C5" s="1156"/>
      <c r="D5" s="1156"/>
      <c r="E5" s="1156"/>
      <c r="F5" s="1156"/>
      <c r="G5" s="1156"/>
      <c r="H5" s="1156"/>
      <c r="I5" s="1156"/>
      <c r="J5" s="1156"/>
      <c r="K5" s="1156"/>
      <c r="L5" s="1156"/>
      <c r="M5" s="1157"/>
      <c r="N5" s="1156"/>
      <c r="O5" s="1667"/>
      <c r="P5" s="1667"/>
      <c r="Q5" s="1158"/>
      <c r="R5" s="1159"/>
    </row>
    <row r="6" spans="1:18" s="17" customFormat="1" ht="15.75" customHeight="1">
      <c r="A6" s="1661"/>
      <c r="B6" s="1160" t="s">
        <v>619</v>
      </c>
      <c r="C6" s="1160" t="s">
        <v>509</v>
      </c>
      <c r="D6" s="1160" t="s">
        <v>510</v>
      </c>
      <c r="E6" s="1160" t="s">
        <v>511</v>
      </c>
      <c r="F6" s="1160" t="s">
        <v>512</v>
      </c>
      <c r="G6" s="1160" t="s">
        <v>513</v>
      </c>
      <c r="H6" s="1160" t="s">
        <v>262</v>
      </c>
      <c r="I6" s="1160" t="s">
        <v>619</v>
      </c>
      <c r="J6" s="1160" t="s">
        <v>543</v>
      </c>
      <c r="K6" s="1160" t="s">
        <v>544</v>
      </c>
      <c r="L6" s="1160" t="s">
        <v>545</v>
      </c>
      <c r="M6" s="1161" t="s">
        <v>509</v>
      </c>
      <c r="N6" s="1160" t="s">
        <v>510</v>
      </c>
      <c r="O6" s="1668"/>
      <c r="P6" s="1668"/>
      <c r="Q6" s="1161" t="s">
        <v>546</v>
      </c>
      <c r="R6" s="1162" t="s">
        <v>547</v>
      </c>
    </row>
    <row r="7" spans="1:18" s="17" customFormat="1" ht="15.75" customHeight="1">
      <c r="A7" s="35"/>
      <c r="B7" s="32"/>
      <c r="C7" s="33"/>
      <c r="D7" s="33"/>
      <c r="E7" s="33"/>
      <c r="F7" s="33"/>
      <c r="G7" s="33"/>
      <c r="H7" s="33"/>
      <c r="I7" s="33"/>
      <c r="J7" s="33"/>
      <c r="K7" s="33"/>
      <c r="L7" s="33"/>
      <c r="M7" s="33"/>
      <c r="N7" s="33"/>
      <c r="O7" s="33"/>
      <c r="P7" s="33"/>
      <c r="Q7" s="33"/>
      <c r="R7" s="34"/>
    </row>
    <row r="8" spans="1:18" s="17" customFormat="1" ht="16.5" customHeight="1">
      <c r="A8" s="1017" t="s">
        <v>295</v>
      </c>
      <c r="B8" s="40">
        <f>SUM(C8:H8)</f>
        <v>594</v>
      </c>
      <c r="C8" s="20">
        <v>406</v>
      </c>
      <c r="D8" s="20">
        <v>77</v>
      </c>
      <c r="E8" s="20">
        <v>30</v>
      </c>
      <c r="F8" s="1150" t="s">
        <v>184</v>
      </c>
      <c r="G8" s="1150" t="s">
        <v>184</v>
      </c>
      <c r="H8" s="20">
        <v>81</v>
      </c>
      <c r="I8" s="20">
        <f>SUM(J8:L8)</f>
        <v>535</v>
      </c>
      <c r="J8" s="20">
        <v>186</v>
      </c>
      <c r="K8" s="20">
        <v>42</v>
      </c>
      <c r="L8" s="20">
        <v>307</v>
      </c>
      <c r="M8" s="20">
        <v>29958</v>
      </c>
      <c r="N8" s="20">
        <v>4786</v>
      </c>
      <c r="O8" s="20">
        <v>30</v>
      </c>
      <c r="P8" s="46" t="s">
        <v>184</v>
      </c>
      <c r="Q8" s="20">
        <v>20</v>
      </c>
      <c r="R8" s="41">
        <v>89</v>
      </c>
    </row>
    <row r="9" spans="1:18" s="17" customFormat="1" ht="16.5" customHeight="1">
      <c r="A9" s="35"/>
      <c r="B9" s="40"/>
      <c r="C9" s="20"/>
      <c r="D9" s="20"/>
      <c r="E9" s="20"/>
      <c r="F9" s="20"/>
      <c r="G9" s="49"/>
      <c r="H9" s="20"/>
      <c r="I9" s="20"/>
      <c r="J9" s="20"/>
      <c r="K9" s="20"/>
      <c r="L9" s="20"/>
      <c r="M9" s="20"/>
      <c r="N9" s="20"/>
      <c r="O9" s="20"/>
      <c r="P9" s="20"/>
      <c r="Q9" s="20"/>
      <c r="R9" s="41"/>
    </row>
    <row r="10" spans="1:18" s="144" customFormat="1" ht="16.5" customHeight="1">
      <c r="A10" s="1163">
        <v>61</v>
      </c>
      <c r="B10" s="119">
        <f>SUM(C10:H10)</f>
        <v>613</v>
      </c>
      <c r="C10" s="120">
        <f>SUM(C12:C24)</f>
        <v>481</v>
      </c>
      <c r="D10" s="120">
        <f>SUM(D12:D24)</f>
        <v>32</v>
      </c>
      <c r="E10" s="120">
        <f>SUM(E12:E24)</f>
        <v>29</v>
      </c>
      <c r="F10" s="46" t="s">
        <v>184</v>
      </c>
      <c r="G10" s="46" t="s">
        <v>184</v>
      </c>
      <c r="H10" s="120">
        <f>SUM(H12:H24)</f>
        <v>71</v>
      </c>
      <c r="I10" s="120">
        <f>SUM(J10:L10)</f>
        <v>600</v>
      </c>
      <c r="J10" s="120">
        <v>195</v>
      </c>
      <c r="K10" s="120">
        <v>61</v>
      </c>
      <c r="L10" s="120">
        <v>344</v>
      </c>
      <c r="M10" s="120">
        <v>35094</v>
      </c>
      <c r="N10" s="120">
        <v>981</v>
      </c>
      <c r="O10" s="120">
        <v>31</v>
      </c>
      <c r="P10" s="46" t="s">
        <v>184</v>
      </c>
      <c r="Q10" s="120">
        <v>34</v>
      </c>
      <c r="R10" s="604">
        <v>113</v>
      </c>
    </row>
    <row r="11" spans="1:18" s="17" customFormat="1" ht="16.5" customHeight="1">
      <c r="A11" s="35"/>
      <c r="B11" s="48"/>
      <c r="C11" s="49"/>
      <c r="D11" s="49"/>
      <c r="E11" s="49"/>
      <c r="F11" s="49"/>
      <c r="G11" s="49"/>
      <c r="H11" s="49"/>
      <c r="I11" s="49"/>
      <c r="J11" s="49"/>
      <c r="K11" s="49"/>
      <c r="L11" s="49"/>
      <c r="M11" s="49"/>
      <c r="N11" s="49"/>
      <c r="O11" s="49"/>
      <c r="P11" s="49"/>
      <c r="Q11" s="49"/>
      <c r="R11" s="1090"/>
    </row>
    <row r="12" spans="1:18" s="17" customFormat="1" ht="16.5" customHeight="1">
      <c r="A12" s="862" t="s">
        <v>514</v>
      </c>
      <c r="B12" s="40">
        <f aca="true" t="shared" si="0" ref="B12:B17">SUM(C12:H12)</f>
        <v>38</v>
      </c>
      <c r="C12" s="49">
        <v>37</v>
      </c>
      <c r="D12" s="1150" t="s">
        <v>184</v>
      </c>
      <c r="E12" s="49">
        <v>1</v>
      </c>
      <c r="F12" s="1150" t="s">
        <v>184</v>
      </c>
      <c r="G12" s="1150" t="s">
        <v>184</v>
      </c>
      <c r="H12" s="1150" t="s">
        <v>184</v>
      </c>
      <c r="I12" s="20">
        <f aca="true" t="shared" si="1" ref="I12:I17">SUM(J12:L12)</f>
        <v>57</v>
      </c>
      <c r="J12" s="49">
        <v>25</v>
      </c>
      <c r="K12" s="49">
        <v>7</v>
      </c>
      <c r="L12" s="49">
        <v>25</v>
      </c>
      <c r="M12" s="49">
        <v>3770</v>
      </c>
      <c r="N12" s="1150" t="s">
        <v>184</v>
      </c>
      <c r="O12" s="49">
        <v>1</v>
      </c>
      <c r="P12" s="1150" t="s">
        <v>184</v>
      </c>
      <c r="Q12" s="20">
        <v>1</v>
      </c>
      <c r="R12" s="1090">
        <v>11</v>
      </c>
    </row>
    <row r="13" spans="1:18" s="17" customFormat="1" ht="16.5" customHeight="1">
      <c r="A13" s="1164" t="s">
        <v>515</v>
      </c>
      <c r="B13" s="40">
        <f t="shared" si="0"/>
        <v>39</v>
      </c>
      <c r="C13" s="49">
        <v>36</v>
      </c>
      <c r="D13" s="1150" t="s">
        <v>184</v>
      </c>
      <c r="E13" s="1150" t="s">
        <v>184</v>
      </c>
      <c r="F13" s="1150" t="s">
        <v>184</v>
      </c>
      <c r="G13" s="1150" t="s">
        <v>184</v>
      </c>
      <c r="H13" s="49">
        <v>3</v>
      </c>
      <c r="I13" s="20">
        <f t="shared" si="1"/>
        <v>41</v>
      </c>
      <c r="J13" s="49">
        <v>11</v>
      </c>
      <c r="K13" s="49">
        <v>4</v>
      </c>
      <c r="L13" s="49">
        <v>26</v>
      </c>
      <c r="M13" s="49">
        <v>2614</v>
      </c>
      <c r="N13" s="1150" t="s">
        <v>184</v>
      </c>
      <c r="O13" s="49">
        <v>1</v>
      </c>
      <c r="P13" s="1150" t="s">
        <v>184</v>
      </c>
      <c r="Q13" s="20">
        <v>5</v>
      </c>
      <c r="R13" s="1090">
        <v>13</v>
      </c>
    </row>
    <row r="14" spans="1:18" s="17" customFormat="1" ht="16.5" customHeight="1">
      <c r="A14" s="1164" t="s">
        <v>516</v>
      </c>
      <c r="B14" s="40">
        <f t="shared" si="0"/>
        <v>78</v>
      </c>
      <c r="C14" s="49">
        <v>68</v>
      </c>
      <c r="D14" s="1150" t="s">
        <v>184</v>
      </c>
      <c r="E14" s="49">
        <v>1</v>
      </c>
      <c r="F14" s="1150" t="s">
        <v>184</v>
      </c>
      <c r="G14" s="1150" t="s">
        <v>184</v>
      </c>
      <c r="H14" s="49">
        <v>9</v>
      </c>
      <c r="I14" s="20">
        <f t="shared" si="1"/>
        <v>89</v>
      </c>
      <c r="J14" s="49">
        <v>28</v>
      </c>
      <c r="K14" s="49">
        <v>11</v>
      </c>
      <c r="L14" s="49">
        <v>50</v>
      </c>
      <c r="M14" s="49">
        <v>6283</v>
      </c>
      <c r="N14" s="49">
        <v>10</v>
      </c>
      <c r="O14" s="49">
        <v>1</v>
      </c>
      <c r="P14" s="1150" t="s">
        <v>184</v>
      </c>
      <c r="Q14" s="49">
        <v>8</v>
      </c>
      <c r="R14" s="1090">
        <v>16</v>
      </c>
    </row>
    <row r="15" spans="1:18" s="17" customFormat="1" ht="16.5" customHeight="1">
      <c r="A15" s="1164" t="s">
        <v>517</v>
      </c>
      <c r="B15" s="40">
        <f t="shared" si="0"/>
        <v>76</v>
      </c>
      <c r="C15" s="49">
        <v>52</v>
      </c>
      <c r="D15" s="49">
        <v>5</v>
      </c>
      <c r="E15" s="49">
        <v>4</v>
      </c>
      <c r="F15" s="1150" t="s">
        <v>184</v>
      </c>
      <c r="G15" s="1150" t="s">
        <v>184</v>
      </c>
      <c r="H15" s="49">
        <v>15</v>
      </c>
      <c r="I15" s="20">
        <f t="shared" si="1"/>
        <v>69</v>
      </c>
      <c r="J15" s="49">
        <v>22</v>
      </c>
      <c r="K15" s="49">
        <v>6</v>
      </c>
      <c r="L15" s="49">
        <v>41</v>
      </c>
      <c r="M15" s="49">
        <v>4905</v>
      </c>
      <c r="N15" s="49">
        <v>230</v>
      </c>
      <c r="O15" s="49">
        <v>5</v>
      </c>
      <c r="P15" s="1150" t="s">
        <v>184</v>
      </c>
      <c r="Q15" s="20">
        <v>3</v>
      </c>
      <c r="R15" s="1090">
        <v>12</v>
      </c>
    </row>
    <row r="16" spans="1:18" s="17" customFormat="1" ht="16.5" customHeight="1">
      <c r="A16" s="1164" t="s">
        <v>518</v>
      </c>
      <c r="B16" s="40">
        <f t="shared" si="0"/>
        <v>75</v>
      </c>
      <c r="C16" s="49">
        <v>42</v>
      </c>
      <c r="D16" s="49">
        <v>18</v>
      </c>
      <c r="E16" s="49">
        <v>3</v>
      </c>
      <c r="F16" s="1150" t="s">
        <v>184</v>
      </c>
      <c r="G16" s="1150" t="s">
        <v>184</v>
      </c>
      <c r="H16" s="49">
        <v>12</v>
      </c>
      <c r="I16" s="20">
        <f t="shared" si="1"/>
        <v>52</v>
      </c>
      <c r="J16" s="49">
        <v>17</v>
      </c>
      <c r="K16" s="49">
        <v>7</v>
      </c>
      <c r="L16" s="49">
        <v>28</v>
      </c>
      <c r="M16" s="49">
        <v>2992</v>
      </c>
      <c r="N16" s="49">
        <v>614</v>
      </c>
      <c r="O16" s="49">
        <v>3</v>
      </c>
      <c r="P16" s="1150" t="s">
        <v>184</v>
      </c>
      <c r="Q16" s="20">
        <v>3</v>
      </c>
      <c r="R16" s="1090">
        <v>4</v>
      </c>
    </row>
    <row r="17" spans="1:18" s="17" customFormat="1" ht="15.75" customHeight="1">
      <c r="A17" s="1164" t="s">
        <v>519</v>
      </c>
      <c r="B17" s="40">
        <f t="shared" si="0"/>
        <v>51</v>
      </c>
      <c r="C17" s="49">
        <v>35</v>
      </c>
      <c r="D17" s="49">
        <v>4</v>
      </c>
      <c r="E17" s="49">
        <v>3</v>
      </c>
      <c r="F17" s="1150" t="s">
        <v>184</v>
      </c>
      <c r="G17" s="1150" t="s">
        <v>184</v>
      </c>
      <c r="H17" s="49">
        <v>9</v>
      </c>
      <c r="I17" s="20">
        <f t="shared" si="1"/>
        <v>49</v>
      </c>
      <c r="J17" s="49">
        <v>16</v>
      </c>
      <c r="K17" s="49">
        <v>2</v>
      </c>
      <c r="L17" s="49">
        <v>31</v>
      </c>
      <c r="M17" s="49">
        <v>2024</v>
      </c>
      <c r="N17" s="49">
        <v>60</v>
      </c>
      <c r="O17" s="49">
        <v>2</v>
      </c>
      <c r="P17" s="1150" t="s">
        <v>184</v>
      </c>
      <c r="Q17" s="1150" t="s">
        <v>184</v>
      </c>
      <c r="R17" s="1090">
        <v>13</v>
      </c>
    </row>
    <row r="18" spans="1:18" s="17" customFormat="1" ht="15.75" customHeight="1">
      <c r="A18" s="862"/>
      <c r="B18" s="40"/>
      <c r="C18" s="49"/>
      <c r="D18" s="49"/>
      <c r="E18" s="49"/>
      <c r="F18" s="49"/>
      <c r="G18" s="49"/>
      <c r="H18" s="49"/>
      <c r="I18" s="49"/>
      <c r="J18" s="49"/>
      <c r="K18" s="49"/>
      <c r="L18" s="49"/>
      <c r="M18" s="49"/>
      <c r="N18" s="49"/>
      <c r="O18" s="49"/>
      <c r="P18" s="49"/>
      <c r="Q18" s="20"/>
      <c r="R18" s="1090"/>
    </row>
    <row r="19" spans="1:18" s="17" customFormat="1" ht="15.75" customHeight="1">
      <c r="A19" s="1164" t="s">
        <v>520</v>
      </c>
      <c r="B19" s="40">
        <f>SUM(C19:H19)</f>
        <v>36</v>
      </c>
      <c r="C19" s="49">
        <v>29</v>
      </c>
      <c r="D19" s="1150" t="s">
        <v>184</v>
      </c>
      <c r="E19" s="49">
        <v>4</v>
      </c>
      <c r="F19" s="1150" t="s">
        <v>184</v>
      </c>
      <c r="G19" s="1150" t="s">
        <v>184</v>
      </c>
      <c r="H19" s="49">
        <v>3</v>
      </c>
      <c r="I19" s="20">
        <f aca="true" t="shared" si="2" ref="I19:I24">SUM(J19:L19)</f>
        <v>30</v>
      </c>
      <c r="J19" s="49">
        <v>6</v>
      </c>
      <c r="K19" s="49">
        <v>2</v>
      </c>
      <c r="L19" s="49">
        <v>22</v>
      </c>
      <c r="M19" s="49">
        <v>1305</v>
      </c>
      <c r="N19" s="1150" t="s">
        <v>184</v>
      </c>
      <c r="O19" s="49">
        <v>4</v>
      </c>
      <c r="P19" s="1150" t="s">
        <v>184</v>
      </c>
      <c r="Q19" s="49">
        <v>1</v>
      </c>
      <c r="R19" s="1090">
        <v>6</v>
      </c>
    </row>
    <row r="20" spans="1:18" s="17" customFormat="1" ht="15.75" customHeight="1">
      <c r="A20" s="1164" t="s">
        <v>521</v>
      </c>
      <c r="B20" s="40">
        <f>SUM(C20:H20)</f>
        <v>40</v>
      </c>
      <c r="C20" s="49">
        <v>30</v>
      </c>
      <c r="D20" s="49">
        <v>3</v>
      </c>
      <c r="E20" s="49">
        <v>3</v>
      </c>
      <c r="F20" s="1150" t="s">
        <v>184</v>
      </c>
      <c r="G20" s="1150" t="s">
        <v>184</v>
      </c>
      <c r="H20" s="49">
        <v>4</v>
      </c>
      <c r="I20" s="20">
        <f t="shared" si="2"/>
        <v>35</v>
      </c>
      <c r="J20" s="49">
        <v>10</v>
      </c>
      <c r="K20" s="49">
        <v>1</v>
      </c>
      <c r="L20" s="49">
        <v>24</v>
      </c>
      <c r="M20" s="49">
        <v>1673</v>
      </c>
      <c r="N20" s="49">
        <v>30</v>
      </c>
      <c r="O20" s="49">
        <v>3</v>
      </c>
      <c r="P20" s="1150" t="s">
        <v>184</v>
      </c>
      <c r="Q20" s="49">
        <v>1</v>
      </c>
      <c r="R20" s="1090">
        <v>9</v>
      </c>
    </row>
    <row r="21" spans="1:18" s="17" customFormat="1" ht="15.75" customHeight="1">
      <c r="A21" s="1164" t="s">
        <v>522</v>
      </c>
      <c r="B21" s="40">
        <f>SUM(C21:H21)</f>
        <v>35</v>
      </c>
      <c r="C21" s="49">
        <v>31</v>
      </c>
      <c r="D21" s="49">
        <v>1</v>
      </c>
      <c r="E21" s="49">
        <v>2</v>
      </c>
      <c r="F21" s="1150" t="s">
        <v>184</v>
      </c>
      <c r="G21" s="1150" t="s">
        <v>184</v>
      </c>
      <c r="H21" s="49">
        <v>1</v>
      </c>
      <c r="I21" s="20">
        <f t="shared" si="2"/>
        <v>35</v>
      </c>
      <c r="J21" s="49">
        <v>12</v>
      </c>
      <c r="K21" s="49">
        <v>3</v>
      </c>
      <c r="L21" s="49">
        <v>20</v>
      </c>
      <c r="M21" s="49">
        <v>1535</v>
      </c>
      <c r="N21" s="1150" t="s">
        <v>184</v>
      </c>
      <c r="O21" s="49">
        <v>2</v>
      </c>
      <c r="P21" s="1150" t="s">
        <v>184</v>
      </c>
      <c r="Q21" s="1150" t="s">
        <v>184</v>
      </c>
      <c r="R21" s="1090">
        <v>7</v>
      </c>
    </row>
    <row r="22" spans="1:18" s="17" customFormat="1" ht="15.75" customHeight="1">
      <c r="A22" s="1164" t="s">
        <v>523</v>
      </c>
      <c r="B22" s="40">
        <f>SUM(C22:H22)</f>
        <v>46</v>
      </c>
      <c r="C22" s="49">
        <v>36</v>
      </c>
      <c r="D22" s="1150" t="s">
        <v>184</v>
      </c>
      <c r="E22" s="49">
        <v>2</v>
      </c>
      <c r="F22" s="1150" t="s">
        <v>184</v>
      </c>
      <c r="G22" s="1150" t="s">
        <v>184</v>
      </c>
      <c r="H22" s="49">
        <v>8</v>
      </c>
      <c r="I22" s="20">
        <f t="shared" si="2"/>
        <v>48</v>
      </c>
      <c r="J22" s="49">
        <v>14</v>
      </c>
      <c r="K22" s="49">
        <v>3</v>
      </c>
      <c r="L22" s="49">
        <v>31</v>
      </c>
      <c r="M22" s="49">
        <v>3141</v>
      </c>
      <c r="N22" s="1150" t="s">
        <v>184</v>
      </c>
      <c r="O22" s="49">
        <v>2</v>
      </c>
      <c r="P22" s="1150" t="s">
        <v>184</v>
      </c>
      <c r="Q22" s="49">
        <v>2</v>
      </c>
      <c r="R22" s="1090">
        <v>6</v>
      </c>
    </row>
    <row r="23" spans="1:18" s="17" customFormat="1" ht="15.75" customHeight="1">
      <c r="A23" s="1164" t="s">
        <v>524</v>
      </c>
      <c r="B23" s="40">
        <f>SUM(C23:H23)</f>
        <v>49</v>
      </c>
      <c r="C23" s="49">
        <v>38</v>
      </c>
      <c r="D23" s="49">
        <v>1</v>
      </c>
      <c r="E23" s="49">
        <v>4</v>
      </c>
      <c r="F23" s="1150" t="s">
        <v>184</v>
      </c>
      <c r="G23" s="1150" t="s">
        <v>184</v>
      </c>
      <c r="H23" s="49">
        <v>6</v>
      </c>
      <c r="I23" s="20">
        <f t="shared" si="2"/>
        <v>45</v>
      </c>
      <c r="J23" s="49">
        <v>14</v>
      </c>
      <c r="K23" s="49">
        <v>5</v>
      </c>
      <c r="L23" s="49">
        <v>26</v>
      </c>
      <c r="M23" s="49">
        <v>1810</v>
      </c>
      <c r="N23" s="49">
        <v>37</v>
      </c>
      <c r="O23" s="49">
        <v>5</v>
      </c>
      <c r="P23" s="1150" t="s">
        <v>184</v>
      </c>
      <c r="Q23" s="20">
        <v>7</v>
      </c>
      <c r="R23" s="1090">
        <v>9</v>
      </c>
    </row>
    <row r="24" spans="1:18" s="17" customFormat="1" ht="15.75" customHeight="1">
      <c r="A24" s="1164" t="s">
        <v>525</v>
      </c>
      <c r="B24" s="40">
        <v>50</v>
      </c>
      <c r="C24" s="49">
        <v>47</v>
      </c>
      <c r="D24" s="1150" t="s">
        <v>184</v>
      </c>
      <c r="E24" s="49">
        <v>2</v>
      </c>
      <c r="F24" s="1150" t="s">
        <v>184</v>
      </c>
      <c r="G24" s="1150" t="s">
        <v>184</v>
      </c>
      <c r="H24" s="49">
        <v>1</v>
      </c>
      <c r="I24" s="20">
        <f t="shared" si="2"/>
        <v>50</v>
      </c>
      <c r="J24" s="49">
        <v>20</v>
      </c>
      <c r="K24" s="49">
        <v>10</v>
      </c>
      <c r="L24" s="49">
        <v>20</v>
      </c>
      <c r="M24" s="49">
        <v>3042</v>
      </c>
      <c r="N24" s="49">
        <v>0</v>
      </c>
      <c r="O24" s="49">
        <v>2</v>
      </c>
      <c r="P24" s="1150" t="s">
        <v>184</v>
      </c>
      <c r="Q24" s="49">
        <v>3</v>
      </c>
      <c r="R24" s="1090">
        <v>7</v>
      </c>
    </row>
    <row r="25" spans="1:18" s="17" customFormat="1" ht="15.75" customHeight="1" thickBot="1">
      <c r="A25" s="50"/>
      <c r="B25" s="1165"/>
      <c r="C25" s="1073"/>
      <c r="D25" s="1073"/>
      <c r="E25" s="1073"/>
      <c r="F25" s="1073"/>
      <c r="G25" s="1073"/>
      <c r="H25" s="1073"/>
      <c r="I25" s="1073"/>
      <c r="J25" s="1073"/>
      <c r="K25" s="1073"/>
      <c r="L25" s="1073"/>
      <c r="M25" s="1073"/>
      <c r="N25" s="1073"/>
      <c r="O25" s="1073"/>
      <c r="P25" s="1073"/>
      <c r="Q25" s="1073"/>
      <c r="R25" s="1166"/>
    </row>
    <row r="26" spans="1:19" s="17" customFormat="1" ht="15.75" customHeight="1" thickTop="1">
      <c r="A26" s="1395" t="s">
        <v>536</v>
      </c>
      <c r="B26" s="1628" t="s">
        <v>548</v>
      </c>
      <c r="C26" s="1628"/>
      <c r="D26" s="1628"/>
      <c r="E26" s="1628"/>
      <c r="F26" s="1652" t="s">
        <v>549</v>
      </c>
      <c r="G26" s="1637" t="s">
        <v>550</v>
      </c>
      <c r="H26" s="1637"/>
      <c r="I26" s="1637"/>
      <c r="J26" s="1637"/>
      <c r="K26" s="1637"/>
      <c r="L26" s="1637"/>
      <c r="M26" s="1637"/>
      <c r="N26" s="1637"/>
      <c r="O26" s="1637"/>
      <c r="P26" s="1637"/>
      <c r="Q26" s="1637"/>
      <c r="R26" s="1637"/>
      <c r="S26" s="1653"/>
    </row>
    <row r="27" spans="1:19" s="17" customFormat="1" ht="15.75" customHeight="1">
      <c r="A27" s="1650"/>
      <c r="B27" s="1654" t="s">
        <v>699</v>
      </c>
      <c r="C27" s="1654" t="s">
        <v>526</v>
      </c>
      <c r="D27" s="1654" t="s">
        <v>527</v>
      </c>
      <c r="E27" s="1654" t="s">
        <v>551</v>
      </c>
      <c r="F27" s="1537"/>
      <c r="G27" s="1536" t="s">
        <v>1006</v>
      </c>
      <c r="H27" s="1536"/>
      <c r="I27" s="1656" t="s">
        <v>528</v>
      </c>
      <c r="J27" s="1656"/>
      <c r="K27" s="1656"/>
      <c r="L27" s="1656"/>
      <c r="M27" s="1656"/>
      <c r="N27" s="1656"/>
      <c r="O27" s="1537" t="s">
        <v>552</v>
      </c>
      <c r="P27" s="1537" t="s">
        <v>553</v>
      </c>
      <c r="Q27" s="1537" t="s">
        <v>554</v>
      </c>
      <c r="R27" s="1537" t="s">
        <v>555</v>
      </c>
      <c r="S27" s="1537" t="s">
        <v>556</v>
      </c>
    </row>
    <row r="28" spans="1:19" s="17" customFormat="1" ht="15.75" customHeight="1">
      <c r="A28" s="1651"/>
      <c r="B28" s="1655"/>
      <c r="C28" s="1655"/>
      <c r="D28" s="1655"/>
      <c r="E28" s="1655"/>
      <c r="F28" s="1537"/>
      <c r="G28" s="1536"/>
      <c r="H28" s="1536"/>
      <c r="I28" s="1649" t="s">
        <v>557</v>
      </c>
      <c r="J28" s="1649"/>
      <c r="K28" s="1649" t="s">
        <v>558</v>
      </c>
      <c r="L28" s="1649"/>
      <c r="M28" s="1649" t="s">
        <v>559</v>
      </c>
      <c r="N28" s="1649"/>
      <c r="O28" s="1537"/>
      <c r="P28" s="1537"/>
      <c r="Q28" s="1537"/>
      <c r="R28" s="1537"/>
      <c r="S28" s="1648"/>
    </row>
    <row r="29" spans="1:19" s="17" customFormat="1" ht="15.75" customHeight="1">
      <c r="A29" s="35"/>
      <c r="B29" s="32"/>
      <c r="C29" s="1167"/>
      <c r="D29" s="1167"/>
      <c r="E29" s="33"/>
      <c r="F29" s="33"/>
      <c r="G29" s="1646"/>
      <c r="H29" s="1646"/>
      <c r="I29" s="1647"/>
      <c r="J29" s="1647"/>
      <c r="K29" s="1647"/>
      <c r="L29" s="1647"/>
      <c r="M29" s="1647"/>
      <c r="N29" s="1647"/>
      <c r="O29" s="33"/>
      <c r="P29" s="33"/>
      <c r="Q29" s="1167"/>
      <c r="R29" s="1167"/>
      <c r="S29" s="1168"/>
    </row>
    <row r="30" spans="1:19" s="17" customFormat="1" ht="15.75" customHeight="1">
      <c r="A30" s="1017" t="s">
        <v>296</v>
      </c>
      <c r="B30" s="48">
        <f>SUM(C30:E30)</f>
        <v>318</v>
      </c>
      <c r="C30" s="49">
        <v>106</v>
      </c>
      <c r="D30" s="49">
        <v>24</v>
      </c>
      <c r="E30" s="49">
        <v>188</v>
      </c>
      <c r="F30" s="49">
        <v>1188</v>
      </c>
      <c r="G30" s="1640">
        <f>SUM(I30,O30:S30)</f>
        <v>1663197</v>
      </c>
      <c r="H30" s="1640"/>
      <c r="I30" s="1641">
        <f>SUM(K30:M30)</f>
        <v>1594280</v>
      </c>
      <c r="J30" s="1641"/>
      <c r="K30" s="1641">
        <v>880511</v>
      </c>
      <c r="L30" s="1641"/>
      <c r="M30" s="1645">
        <v>713769</v>
      </c>
      <c r="N30" s="1645"/>
      <c r="O30" s="49">
        <v>30967</v>
      </c>
      <c r="P30" s="49">
        <v>13131</v>
      </c>
      <c r="Q30" s="350">
        <v>0</v>
      </c>
      <c r="R30" s="350">
        <v>0</v>
      </c>
      <c r="S30" s="1090">
        <v>24819</v>
      </c>
    </row>
    <row r="31" spans="1:19" s="144" customFormat="1" ht="15.75" customHeight="1">
      <c r="A31" s="35"/>
      <c r="B31" s="48"/>
      <c r="C31" s="49"/>
      <c r="D31" s="49"/>
      <c r="E31" s="49"/>
      <c r="F31" s="49"/>
      <c r="G31" s="1642"/>
      <c r="H31" s="1642"/>
      <c r="I31" s="1641"/>
      <c r="J31" s="1641"/>
      <c r="K31" s="1641"/>
      <c r="L31" s="1641"/>
      <c r="M31" s="1640"/>
      <c r="N31" s="1640"/>
      <c r="O31" s="49"/>
      <c r="P31" s="49"/>
      <c r="Q31" s="49"/>
      <c r="R31" s="49"/>
      <c r="S31" s="1090"/>
    </row>
    <row r="32" spans="1:19" ht="15.75" customHeight="1">
      <c r="A32" s="1163">
        <v>62</v>
      </c>
      <c r="B32" s="44">
        <f>SUM(C32:E32)</f>
        <v>378</v>
      </c>
      <c r="C32" s="46">
        <v>106</v>
      </c>
      <c r="D32" s="46">
        <v>43</v>
      </c>
      <c r="E32" s="46">
        <v>229</v>
      </c>
      <c r="F32" s="46">
        <v>1467</v>
      </c>
      <c r="G32" s="1643">
        <f>SUM(G34:H46)</f>
        <v>2062384</v>
      </c>
      <c r="H32" s="1643"/>
      <c r="I32" s="1644">
        <f>SUM(K32:M32)</f>
        <v>2035407</v>
      </c>
      <c r="J32" s="1644"/>
      <c r="K32" s="1644">
        <f>SUM(K34:L46)</f>
        <v>1155342</v>
      </c>
      <c r="L32" s="1644"/>
      <c r="M32" s="1644">
        <f>SUM(M34:N46)</f>
        <v>880065</v>
      </c>
      <c r="N32" s="1644"/>
      <c r="O32" s="46">
        <v>5307</v>
      </c>
      <c r="P32" s="46">
        <v>15306</v>
      </c>
      <c r="Q32" s="80">
        <v>0</v>
      </c>
      <c r="R32" s="80">
        <v>0</v>
      </c>
      <c r="S32" s="1081">
        <v>6364</v>
      </c>
    </row>
    <row r="33" spans="1:19" s="17" customFormat="1" ht="15.75" customHeight="1">
      <c r="A33" s="35"/>
      <c r="B33" s="48"/>
      <c r="C33" s="49"/>
      <c r="D33" s="49"/>
      <c r="E33" s="49"/>
      <c r="F33" s="49"/>
      <c r="G33" s="1642"/>
      <c r="H33" s="1642"/>
      <c r="I33" s="1641"/>
      <c r="J33" s="1641"/>
      <c r="K33" s="1641"/>
      <c r="L33" s="1641"/>
      <c r="M33" s="1640"/>
      <c r="N33" s="1640"/>
      <c r="O33" s="49"/>
      <c r="P33" s="49"/>
      <c r="Q33" s="49"/>
      <c r="R33" s="49"/>
      <c r="S33" s="1090"/>
    </row>
    <row r="34" spans="1:19" s="17" customFormat="1" ht="15.75" customHeight="1">
      <c r="A34" s="862" t="s">
        <v>514</v>
      </c>
      <c r="B34" s="48">
        <f aca="true" t="shared" si="3" ref="B34:B39">SUM(C34:E34)</f>
        <v>34</v>
      </c>
      <c r="C34" s="49">
        <v>14</v>
      </c>
      <c r="D34" s="49">
        <v>3</v>
      </c>
      <c r="E34" s="49">
        <v>17</v>
      </c>
      <c r="F34" s="49">
        <v>116</v>
      </c>
      <c r="G34" s="1640">
        <f aca="true" t="shared" si="4" ref="G34:G39">SUM(I34,O34:S34)</f>
        <v>276600</v>
      </c>
      <c r="H34" s="1640"/>
      <c r="I34" s="1641">
        <f>SUM(K34:N34)</f>
        <v>275621</v>
      </c>
      <c r="J34" s="1641"/>
      <c r="K34" s="1641">
        <v>123619</v>
      </c>
      <c r="L34" s="1641"/>
      <c r="M34" s="1640">
        <v>152002</v>
      </c>
      <c r="N34" s="1640"/>
      <c r="O34" s="350">
        <v>0</v>
      </c>
      <c r="P34" s="49">
        <v>979</v>
      </c>
      <c r="Q34" s="350">
        <v>0</v>
      </c>
      <c r="R34" s="350">
        <v>0</v>
      </c>
      <c r="S34" s="93">
        <v>0</v>
      </c>
    </row>
    <row r="35" spans="1:19" s="17" customFormat="1" ht="15.75" customHeight="1">
      <c r="A35" s="1164" t="s">
        <v>515</v>
      </c>
      <c r="B35" s="48">
        <f t="shared" si="3"/>
        <v>31</v>
      </c>
      <c r="C35" s="49">
        <v>9</v>
      </c>
      <c r="D35" s="49">
        <v>2</v>
      </c>
      <c r="E35" s="49">
        <v>20</v>
      </c>
      <c r="F35" s="49">
        <v>115</v>
      </c>
      <c r="G35" s="1640">
        <f t="shared" si="4"/>
        <v>145726</v>
      </c>
      <c r="H35" s="1640"/>
      <c r="I35" s="1641">
        <f>SUM(K35:M35)</f>
        <v>145182</v>
      </c>
      <c r="J35" s="1641"/>
      <c r="K35" s="1641">
        <v>73283</v>
      </c>
      <c r="L35" s="1641"/>
      <c r="M35" s="1640">
        <v>71899</v>
      </c>
      <c r="N35" s="1640"/>
      <c r="O35" s="350">
        <v>0</v>
      </c>
      <c r="P35" s="49">
        <v>4</v>
      </c>
      <c r="Q35" s="350">
        <v>0</v>
      </c>
      <c r="R35" s="350">
        <v>0</v>
      </c>
      <c r="S35" s="1090">
        <v>540</v>
      </c>
    </row>
    <row r="36" spans="1:19" s="17" customFormat="1" ht="15.75" customHeight="1">
      <c r="A36" s="1164" t="s">
        <v>516</v>
      </c>
      <c r="B36" s="48">
        <f t="shared" si="3"/>
        <v>57</v>
      </c>
      <c r="C36" s="49">
        <v>19</v>
      </c>
      <c r="D36" s="49">
        <v>7</v>
      </c>
      <c r="E36" s="49">
        <v>31</v>
      </c>
      <c r="F36" s="49">
        <v>251</v>
      </c>
      <c r="G36" s="1640">
        <f t="shared" si="4"/>
        <v>385173</v>
      </c>
      <c r="H36" s="1640"/>
      <c r="I36" s="1641">
        <f>SUM(K36:M36)</f>
        <v>382298</v>
      </c>
      <c r="J36" s="1641"/>
      <c r="K36" s="1641">
        <v>221109</v>
      </c>
      <c r="L36" s="1641"/>
      <c r="M36" s="1640">
        <v>161189</v>
      </c>
      <c r="N36" s="1640"/>
      <c r="O36" s="350">
        <v>0</v>
      </c>
      <c r="P36" s="49">
        <v>280</v>
      </c>
      <c r="Q36" s="350">
        <v>0</v>
      </c>
      <c r="R36" s="350">
        <v>0</v>
      </c>
      <c r="S36" s="1090">
        <v>2595</v>
      </c>
    </row>
    <row r="37" spans="1:19" s="17" customFormat="1" ht="15.75" customHeight="1">
      <c r="A37" s="1164" t="s">
        <v>517</v>
      </c>
      <c r="B37" s="48">
        <f t="shared" si="3"/>
        <v>47</v>
      </c>
      <c r="C37" s="49">
        <v>13</v>
      </c>
      <c r="D37" s="49">
        <v>4</v>
      </c>
      <c r="E37" s="49">
        <v>30</v>
      </c>
      <c r="F37" s="49">
        <v>177</v>
      </c>
      <c r="G37" s="1640">
        <f t="shared" si="4"/>
        <v>244636</v>
      </c>
      <c r="H37" s="1640"/>
      <c r="I37" s="1641">
        <f>SUM(K37:M37)</f>
        <v>240376</v>
      </c>
      <c r="J37" s="1641"/>
      <c r="K37" s="1641">
        <v>111782</v>
      </c>
      <c r="L37" s="1641"/>
      <c r="M37" s="1640">
        <v>128594</v>
      </c>
      <c r="N37" s="1640"/>
      <c r="O37" s="49">
        <v>592</v>
      </c>
      <c r="P37" s="49">
        <v>2498</v>
      </c>
      <c r="Q37" s="350">
        <v>0</v>
      </c>
      <c r="R37" s="350">
        <v>0</v>
      </c>
      <c r="S37" s="1090">
        <v>1170</v>
      </c>
    </row>
    <row r="38" spans="1:19" s="17" customFormat="1" ht="15.75" customHeight="1">
      <c r="A38" s="1164" t="s">
        <v>518</v>
      </c>
      <c r="B38" s="48">
        <f t="shared" si="3"/>
        <v>29</v>
      </c>
      <c r="C38" s="49">
        <v>7</v>
      </c>
      <c r="D38" s="49">
        <v>5</v>
      </c>
      <c r="E38" s="49">
        <v>17</v>
      </c>
      <c r="F38" s="49">
        <v>110</v>
      </c>
      <c r="G38" s="1640">
        <f t="shared" si="4"/>
        <v>147543</v>
      </c>
      <c r="H38" s="1640"/>
      <c r="I38" s="1641">
        <f>SUM(K38:M38)</f>
        <v>143540</v>
      </c>
      <c r="J38" s="1641"/>
      <c r="K38" s="1641">
        <v>85441</v>
      </c>
      <c r="L38" s="1641"/>
      <c r="M38" s="1640">
        <v>58099</v>
      </c>
      <c r="N38" s="1640"/>
      <c r="O38" s="49">
        <v>3330</v>
      </c>
      <c r="P38" s="49">
        <v>278</v>
      </c>
      <c r="Q38" s="350">
        <v>0</v>
      </c>
      <c r="R38" s="350">
        <v>0</v>
      </c>
      <c r="S38" s="1090">
        <v>395</v>
      </c>
    </row>
    <row r="39" spans="1:19" s="17" customFormat="1" ht="15.75" customHeight="1">
      <c r="A39" s="1164" t="s">
        <v>519</v>
      </c>
      <c r="B39" s="48">
        <f t="shared" si="3"/>
        <v>31</v>
      </c>
      <c r="C39" s="49">
        <v>7</v>
      </c>
      <c r="D39" s="49">
        <v>1</v>
      </c>
      <c r="E39" s="49">
        <v>23</v>
      </c>
      <c r="F39" s="49">
        <v>147</v>
      </c>
      <c r="G39" s="1640">
        <f t="shared" si="4"/>
        <v>104524</v>
      </c>
      <c r="H39" s="1640"/>
      <c r="I39" s="1641">
        <f>SUM(K39:M39)</f>
        <v>103238</v>
      </c>
      <c r="J39" s="1641"/>
      <c r="K39" s="1641">
        <v>64471</v>
      </c>
      <c r="L39" s="1641"/>
      <c r="M39" s="1640">
        <v>38767</v>
      </c>
      <c r="N39" s="1640"/>
      <c r="O39" s="49">
        <v>421</v>
      </c>
      <c r="P39" s="49">
        <v>46</v>
      </c>
      <c r="Q39" s="350">
        <v>0</v>
      </c>
      <c r="R39" s="350">
        <v>0</v>
      </c>
      <c r="S39" s="1090">
        <v>819</v>
      </c>
    </row>
    <row r="40" spans="1:19" s="17" customFormat="1" ht="15.75" customHeight="1">
      <c r="A40" s="862"/>
      <c r="B40" s="48"/>
      <c r="C40" s="49"/>
      <c r="D40" s="49"/>
      <c r="E40" s="49"/>
      <c r="F40" s="49"/>
      <c r="G40" s="1640"/>
      <c r="H40" s="1640"/>
      <c r="I40" s="1641"/>
      <c r="J40" s="1641"/>
      <c r="K40" s="1641"/>
      <c r="L40" s="1641"/>
      <c r="M40" s="1640"/>
      <c r="N40" s="1640"/>
      <c r="O40" s="49"/>
      <c r="P40" s="49"/>
      <c r="Q40" s="49"/>
      <c r="R40" s="49"/>
      <c r="S40" s="1090"/>
    </row>
    <row r="41" spans="1:19" s="17" customFormat="1" ht="15.75" customHeight="1">
      <c r="A41" s="1164" t="s">
        <v>520</v>
      </c>
      <c r="B41" s="48">
        <f aca="true" t="shared" si="5" ref="B41:B46">SUM(C41:E41)</f>
        <v>18</v>
      </c>
      <c r="C41" s="350">
        <v>4</v>
      </c>
      <c r="D41" s="49">
        <v>1</v>
      </c>
      <c r="E41" s="49">
        <v>13</v>
      </c>
      <c r="F41" s="49">
        <v>70</v>
      </c>
      <c r="G41" s="1640">
        <f aca="true" t="shared" si="6" ref="G41:G46">SUM(I41,O41:S41)</f>
        <v>102277</v>
      </c>
      <c r="H41" s="1640"/>
      <c r="I41" s="1641">
        <f aca="true" t="shared" si="7" ref="I41:I46">SUM(K41:M41)</f>
        <v>101437</v>
      </c>
      <c r="J41" s="1641"/>
      <c r="K41" s="1641">
        <v>56894</v>
      </c>
      <c r="L41" s="1641"/>
      <c r="M41" s="1640">
        <v>44543</v>
      </c>
      <c r="N41" s="1640"/>
      <c r="O41" s="350">
        <v>0</v>
      </c>
      <c r="P41" s="49">
        <v>790</v>
      </c>
      <c r="Q41" s="350">
        <v>0</v>
      </c>
      <c r="R41" s="350">
        <v>0</v>
      </c>
      <c r="S41" s="1090">
        <v>50</v>
      </c>
    </row>
    <row r="42" spans="1:19" s="17" customFormat="1" ht="15.75" customHeight="1">
      <c r="A42" s="1164" t="s">
        <v>521</v>
      </c>
      <c r="B42" s="48">
        <f t="shared" si="5"/>
        <v>19</v>
      </c>
      <c r="C42" s="49">
        <v>4</v>
      </c>
      <c r="D42" s="49">
        <v>1</v>
      </c>
      <c r="E42" s="49">
        <v>14</v>
      </c>
      <c r="F42" s="49">
        <v>65</v>
      </c>
      <c r="G42" s="1640">
        <f t="shared" si="6"/>
        <v>94033</v>
      </c>
      <c r="H42" s="1640"/>
      <c r="I42" s="1641">
        <f t="shared" si="7"/>
        <v>84848</v>
      </c>
      <c r="J42" s="1641"/>
      <c r="K42" s="1641">
        <v>48702</v>
      </c>
      <c r="L42" s="1641"/>
      <c r="M42" s="1640">
        <v>36146</v>
      </c>
      <c r="N42" s="1640"/>
      <c r="O42" s="49">
        <v>500</v>
      </c>
      <c r="P42" s="49">
        <v>8569</v>
      </c>
      <c r="Q42" s="350">
        <v>0</v>
      </c>
      <c r="R42" s="350">
        <v>0</v>
      </c>
      <c r="S42" s="1090">
        <v>116</v>
      </c>
    </row>
    <row r="43" spans="1:19" s="17" customFormat="1" ht="15.75" customHeight="1">
      <c r="A43" s="1164" t="s">
        <v>522</v>
      </c>
      <c r="B43" s="48">
        <f t="shared" si="5"/>
        <v>23</v>
      </c>
      <c r="C43" s="49">
        <v>4</v>
      </c>
      <c r="D43" s="350">
        <v>3</v>
      </c>
      <c r="E43" s="49">
        <v>16</v>
      </c>
      <c r="F43" s="49">
        <v>88</v>
      </c>
      <c r="G43" s="1640">
        <f t="shared" si="6"/>
        <v>62589</v>
      </c>
      <c r="H43" s="1640"/>
      <c r="I43" s="1641">
        <f t="shared" si="7"/>
        <v>62532</v>
      </c>
      <c r="J43" s="1641"/>
      <c r="K43" s="1641">
        <v>43889</v>
      </c>
      <c r="L43" s="1641"/>
      <c r="M43" s="1640">
        <v>18643</v>
      </c>
      <c r="N43" s="1640"/>
      <c r="O43" s="350">
        <v>0</v>
      </c>
      <c r="P43" s="49">
        <v>23</v>
      </c>
      <c r="Q43" s="350">
        <v>0</v>
      </c>
      <c r="R43" s="350">
        <v>0</v>
      </c>
      <c r="S43" s="1090">
        <v>34</v>
      </c>
    </row>
    <row r="44" spans="1:19" s="17" customFormat="1" ht="15.75" customHeight="1">
      <c r="A44" s="1164" t="s">
        <v>529</v>
      </c>
      <c r="B44" s="48">
        <f t="shared" si="5"/>
        <v>26</v>
      </c>
      <c r="C44" s="49">
        <v>6</v>
      </c>
      <c r="D44" s="49">
        <v>3</v>
      </c>
      <c r="E44" s="49">
        <v>17</v>
      </c>
      <c r="F44" s="49">
        <v>111</v>
      </c>
      <c r="G44" s="1640">
        <f t="shared" si="6"/>
        <v>148529</v>
      </c>
      <c r="H44" s="1640"/>
      <c r="I44" s="1641">
        <f t="shared" si="7"/>
        <v>147711</v>
      </c>
      <c r="J44" s="1641"/>
      <c r="K44" s="1641">
        <v>99180</v>
      </c>
      <c r="L44" s="1641"/>
      <c r="M44" s="1640">
        <v>48531</v>
      </c>
      <c r="N44" s="1640"/>
      <c r="O44" s="350">
        <v>0</v>
      </c>
      <c r="P44" s="49">
        <v>647</v>
      </c>
      <c r="Q44" s="350">
        <v>0</v>
      </c>
      <c r="R44" s="350">
        <v>0</v>
      </c>
      <c r="S44" s="1090">
        <v>171</v>
      </c>
    </row>
    <row r="45" spans="1:19" s="17" customFormat="1" ht="15.75" customHeight="1">
      <c r="A45" s="1164" t="s">
        <v>530</v>
      </c>
      <c r="B45" s="48">
        <f t="shared" si="5"/>
        <v>30</v>
      </c>
      <c r="C45" s="49">
        <v>6</v>
      </c>
      <c r="D45" s="49">
        <v>4</v>
      </c>
      <c r="E45" s="49">
        <v>20</v>
      </c>
      <c r="F45" s="49">
        <v>100</v>
      </c>
      <c r="G45" s="1640">
        <f t="shared" si="6"/>
        <v>141563</v>
      </c>
      <c r="H45" s="1640"/>
      <c r="I45" s="1641">
        <f t="shared" si="7"/>
        <v>139756</v>
      </c>
      <c r="J45" s="1641"/>
      <c r="K45" s="1641">
        <v>84937</v>
      </c>
      <c r="L45" s="1641"/>
      <c r="M45" s="1640">
        <v>54819</v>
      </c>
      <c r="N45" s="1640"/>
      <c r="O45" s="49">
        <v>464</v>
      </c>
      <c r="P45" s="49">
        <v>927</v>
      </c>
      <c r="Q45" s="350">
        <v>0</v>
      </c>
      <c r="R45" s="350">
        <v>0</v>
      </c>
      <c r="S45" s="1090">
        <v>416</v>
      </c>
    </row>
    <row r="46" spans="1:19" s="17" customFormat="1" ht="15.75" customHeight="1">
      <c r="A46" s="1164" t="s">
        <v>531</v>
      </c>
      <c r="B46" s="48">
        <f t="shared" si="5"/>
        <v>33</v>
      </c>
      <c r="C46" s="49">
        <v>13</v>
      </c>
      <c r="D46" s="49">
        <v>9</v>
      </c>
      <c r="E46" s="49">
        <v>11</v>
      </c>
      <c r="F46" s="49">
        <v>117</v>
      </c>
      <c r="G46" s="1640">
        <f t="shared" si="6"/>
        <v>209191</v>
      </c>
      <c r="H46" s="1640"/>
      <c r="I46" s="1641">
        <f t="shared" si="7"/>
        <v>208868</v>
      </c>
      <c r="J46" s="1641"/>
      <c r="K46" s="1641">
        <v>142035</v>
      </c>
      <c r="L46" s="1641"/>
      <c r="M46" s="1640">
        <v>66833</v>
      </c>
      <c r="N46" s="1640"/>
      <c r="O46" s="350">
        <v>0</v>
      </c>
      <c r="P46" s="49">
        <v>265</v>
      </c>
      <c r="Q46" s="350">
        <v>0</v>
      </c>
      <c r="R46" s="350">
        <v>0</v>
      </c>
      <c r="S46" s="1090">
        <v>58</v>
      </c>
    </row>
    <row r="47" spans="1:19" ht="15.75" customHeight="1">
      <c r="A47" s="50"/>
      <c r="B47" s="51"/>
      <c r="C47" s="137"/>
      <c r="D47" s="137"/>
      <c r="E47" s="52"/>
      <c r="F47" s="52"/>
      <c r="G47" s="1638"/>
      <c r="H47" s="1638"/>
      <c r="I47" s="1639"/>
      <c r="J47" s="1639"/>
      <c r="K47" s="1639"/>
      <c r="L47" s="1639"/>
      <c r="M47" s="1638"/>
      <c r="N47" s="1638"/>
      <c r="O47" s="52"/>
      <c r="P47" s="52"/>
      <c r="Q47" s="137"/>
      <c r="R47" s="137"/>
      <c r="S47" s="1169"/>
    </row>
    <row r="48" ht="12">
      <c r="A48" s="17" t="s">
        <v>560</v>
      </c>
    </row>
  </sheetData>
  <mergeCells count="103">
    <mergeCell ref="O2:O3"/>
    <mergeCell ref="P3:R3"/>
    <mergeCell ref="A4:A6"/>
    <mergeCell ref="B4:H4"/>
    <mergeCell ref="I4:L4"/>
    <mergeCell ref="M4:N4"/>
    <mergeCell ref="O4:O6"/>
    <mergeCell ref="P4:P6"/>
    <mergeCell ref="Q4:R4"/>
    <mergeCell ref="A26:A28"/>
    <mergeCell ref="B26:E26"/>
    <mergeCell ref="F26:F28"/>
    <mergeCell ref="G26:S26"/>
    <mergeCell ref="B27:B28"/>
    <mergeCell ref="C27:C28"/>
    <mergeCell ref="D27:D28"/>
    <mergeCell ref="E27:E28"/>
    <mergeCell ref="G27:H28"/>
    <mergeCell ref="I27:N27"/>
    <mergeCell ref="O27:O28"/>
    <mergeCell ref="I28:J28"/>
    <mergeCell ref="K28:L28"/>
    <mergeCell ref="M28:N28"/>
    <mergeCell ref="P27:P28"/>
    <mergeCell ref="Q27:Q28"/>
    <mergeCell ref="R27:R28"/>
    <mergeCell ref="S27:S28"/>
    <mergeCell ref="G29:H29"/>
    <mergeCell ref="I29:J29"/>
    <mergeCell ref="K29:L29"/>
    <mergeCell ref="M29:N29"/>
    <mergeCell ref="G30:H30"/>
    <mergeCell ref="I30:J30"/>
    <mergeCell ref="K30:L30"/>
    <mergeCell ref="M30:N30"/>
    <mergeCell ref="G31:H31"/>
    <mergeCell ref="I31:J31"/>
    <mergeCell ref="K31:L31"/>
    <mergeCell ref="M31:N31"/>
    <mergeCell ref="G32:H32"/>
    <mergeCell ref="I32:J32"/>
    <mergeCell ref="K32:L32"/>
    <mergeCell ref="M32:N32"/>
    <mergeCell ref="G33:H33"/>
    <mergeCell ref="I33:J33"/>
    <mergeCell ref="K33:L33"/>
    <mergeCell ref="M33:N33"/>
    <mergeCell ref="G34:H34"/>
    <mergeCell ref="I34:J34"/>
    <mergeCell ref="K34:L34"/>
    <mergeCell ref="M34:N34"/>
    <mergeCell ref="G35:H35"/>
    <mergeCell ref="I35:J35"/>
    <mergeCell ref="K35:L35"/>
    <mergeCell ref="M35:N35"/>
    <mergeCell ref="G36:H36"/>
    <mergeCell ref="I36:J36"/>
    <mergeCell ref="K36:L36"/>
    <mergeCell ref="M36:N36"/>
    <mergeCell ref="G37:H37"/>
    <mergeCell ref="I37:J37"/>
    <mergeCell ref="K37:L37"/>
    <mergeCell ref="M37:N37"/>
    <mergeCell ref="G38:H38"/>
    <mergeCell ref="I38:J38"/>
    <mergeCell ref="K38:L38"/>
    <mergeCell ref="M38:N38"/>
    <mergeCell ref="G39:H39"/>
    <mergeCell ref="I39:J39"/>
    <mergeCell ref="K39:L39"/>
    <mergeCell ref="M39:N39"/>
    <mergeCell ref="G40:H40"/>
    <mergeCell ref="I40:J40"/>
    <mergeCell ref="K40:L40"/>
    <mergeCell ref="M40:N40"/>
    <mergeCell ref="G41:H41"/>
    <mergeCell ref="I41:J41"/>
    <mergeCell ref="K41:L41"/>
    <mergeCell ref="M41:N41"/>
    <mergeCell ref="G42:H42"/>
    <mergeCell ref="I42:J42"/>
    <mergeCell ref="K42:L42"/>
    <mergeCell ref="M42:N42"/>
    <mergeCell ref="G43:H43"/>
    <mergeCell ref="I43:J43"/>
    <mergeCell ref="K43:L43"/>
    <mergeCell ref="M43:N43"/>
    <mergeCell ref="G44:H44"/>
    <mergeCell ref="I44:J44"/>
    <mergeCell ref="K44:L44"/>
    <mergeCell ref="M44:N44"/>
    <mergeCell ref="G45:H45"/>
    <mergeCell ref="I45:J45"/>
    <mergeCell ref="K45:L45"/>
    <mergeCell ref="M45:N45"/>
    <mergeCell ref="G46:H46"/>
    <mergeCell ref="I46:J46"/>
    <mergeCell ref="K46:L46"/>
    <mergeCell ref="M46:N46"/>
    <mergeCell ref="G47:H47"/>
    <mergeCell ref="I47:J47"/>
    <mergeCell ref="K47:L47"/>
    <mergeCell ref="M47:N47"/>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1" spans="2:9" ht="14.25">
      <c r="B1" s="1170" t="s">
        <v>584</v>
      </c>
      <c r="C1" s="1171"/>
      <c r="D1" s="1170"/>
      <c r="E1" s="1170"/>
      <c r="F1" s="1170"/>
      <c r="G1" s="1170"/>
      <c r="H1" s="1170"/>
      <c r="I1" s="1172"/>
    </row>
    <row r="2" spans="2:11" ht="12.75" thickBot="1">
      <c r="B2" s="20" t="s">
        <v>579</v>
      </c>
      <c r="C2" s="20"/>
      <c r="D2" s="20"/>
      <c r="E2" s="20"/>
      <c r="F2" s="20"/>
      <c r="G2" s="20"/>
      <c r="H2" s="20"/>
      <c r="I2" s="20"/>
      <c r="J2" s="49"/>
      <c r="K2" s="141"/>
    </row>
    <row r="3" spans="1:11" ht="12" customHeight="1" thickTop="1">
      <c r="A3" s="41"/>
      <c r="B3" s="1249" t="s">
        <v>580</v>
      </c>
      <c r="C3" s="1173" t="s">
        <v>562</v>
      </c>
      <c r="D3" s="1174"/>
      <c r="E3" s="1174"/>
      <c r="F3" s="1173" t="s">
        <v>563</v>
      </c>
      <c r="G3" s="1174"/>
      <c r="H3" s="1174"/>
      <c r="I3" s="1173" t="s">
        <v>581</v>
      </c>
      <c r="J3" s="1174"/>
      <c r="K3" s="1175"/>
    </row>
    <row r="4" spans="1:11" ht="24" customHeight="1">
      <c r="A4" s="41"/>
      <c r="B4" s="1671"/>
      <c r="C4" s="1176" t="s">
        <v>295</v>
      </c>
      <c r="D4" s="1176">
        <v>61</v>
      </c>
      <c r="E4" s="1160" t="s">
        <v>582</v>
      </c>
      <c r="F4" s="1176">
        <v>60</v>
      </c>
      <c r="G4" s="1176">
        <v>61</v>
      </c>
      <c r="H4" s="1160" t="s">
        <v>582</v>
      </c>
      <c r="I4" s="1176">
        <v>60</v>
      </c>
      <c r="J4" s="1176">
        <v>61</v>
      </c>
      <c r="K4" s="1177" t="s">
        <v>582</v>
      </c>
    </row>
    <row r="5" spans="1:11" ht="7.5" customHeight="1">
      <c r="A5" s="41"/>
      <c r="B5" s="41"/>
      <c r="C5" s="32"/>
      <c r="D5" s="33"/>
      <c r="E5" s="33"/>
      <c r="F5" s="33"/>
      <c r="G5" s="33"/>
      <c r="H5" s="33"/>
      <c r="I5" s="33"/>
      <c r="J5" s="33"/>
      <c r="K5" s="34"/>
    </row>
    <row r="6" spans="1:11" s="144" customFormat="1" ht="12" customHeight="1">
      <c r="A6" s="604"/>
      <c r="B6" s="855" t="s">
        <v>619</v>
      </c>
      <c r="C6" s="124">
        <f aca="true" t="shared" si="0" ref="C6:K6">SUM(C8:C11)</f>
        <v>4888</v>
      </c>
      <c r="D6" s="125">
        <f t="shared" si="0"/>
        <v>4820</v>
      </c>
      <c r="E6" s="125">
        <f t="shared" si="0"/>
        <v>-68</v>
      </c>
      <c r="F6" s="125">
        <f t="shared" si="0"/>
        <v>88</v>
      </c>
      <c r="G6" s="125">
        <f t="shared" si="0"/>
        <v>95</v>
      </c>
      <c r="H6" s="125">
        <f t="shared" si="0"/>
        <v>7</v>
      </c>
      <c r="I6" s="125">
        <f t="shared" si="0"/>
        <v>5779</v>
      </c>
      <c r="J6" s="125">
        <f t="shared" si="0"/>
        <v>5670</v>
      </c>
      <c r="K6" s="1178">
        <f t="shared" si="0"/>
        <v>-109</v>
      </c>
    </row>
    <row r="7" spans="1:11" s="683" customFormat="1" ht="7.5" customHeight="1">
      <c r="A7" s="1034"/>
      <c r="B7" s="606"/>
      <c r="C7" s="1179"/>
      <c r="D7" s="1180"/>
      <c r="E7" s="1180"/>
      <c r="F7" s="1180"/>
      <c r="G7" s="1180"/>
      <c r="H7" s="1180"/>
      <c r="I7" s="1180"/>
      <c r="J7" s="1180"/>
      <c r="K7" s="1181"/>
    </row>
    <row r="8" spans="1:11" s="144" customFormat="1" ht="12" customHeight="1">
      <c r="A8" s="604"/>
      <c r="B8" s="855" t="s">
        <v>626</v>
      </c>
      <c r="C8" s="124">
        <f>SUM(C13+C18+C19+C22)</f>
        <v>2055</v>
      </c>
      <c r="D8" s="125">
        <f>SUM(D13+D18+D19+D22)</f>
        <v>1981</v>
      </c>
      <c r="E8" s="125">
        <f>D8-C8</f>
        <v>-74</v>
      </c>
      <c r="F8" s="125">
        <f>SUM(F13+F18+F19+F22)</f>
        <v>27</v>
      </c>
      <c r="G8" s="125">
        <f>SUM(G13+G18+G19+G22)</f>
        <v>25</v>
      </c>
      <c r="H8" s="125">
        <f>G8-F8</f>
        <v>-2</v>
      </c>
      <c r="I8" s="125">
        <f>SUM(I13+I18+I19+I22)</f>
        <v>2386</v>
      </c>
      <c r="J8" s="125">
        <f>SUM(J13+J18+J19+J22)</f>
        <v>2302</v>
      </c>
      <c r="K8" s="1178">
        <f>J8-I8</f>
        <v>-84</v>
      </c>
    </row>
    <row r="9" spans="1:11" s="144" customFormat="1" ht="12" customHeight="1">
      <c r="A9" s="604"/>
      <c r="B9" s="855" t="s">
        <v>564</v>
      </c>
      <c r="C9" s="124">
        <f>SUM(C17+C20+C23)</f>
        <v>662</v>
      </c>
      <c r="D9" s="125">
        <f>SUM(D17+D20+D23)</f>
        <v>701</v>
      </c>
      <c r="E9" s="125">
        <f>D9-C9</f>
        <v>39</v>
      </c>
      <c r="F9" s="125">
        <f>SUM(F17+F20+F23)</f>
        <v>12</v>
      </c>
      <c r="G9" s="125">
        <f>SUM(G17+G20+G23)</f>
        <v>18</v>
      </c>
      <c r="H9" s="125">
        <f>G9-F9</f>
        <v>6</v>
      </c>
      <c r="I9" s="125">
        <f>SUM(I17+I20+I23)</f>
        <v>842</v>
      </c>
      <c r="J9" s="125">
        <f>SUM(J17+J20+J23)</f>
        <v>888</v>
      </c>
      <c r="K9" s="1178">
        <f>J9-I9</f>
        <v>46</v>
      </c>
    </row>
    <row r="10" spans="1:11" s="144" customFormat="1" ht="12" customHeight="1">
      <c r="A10" s="604"/>
      <c r="B10" s="855" t="s">
        <v>630</v>
      </c>
      <c r="C10" s="124">
        <f>SUM(C14+C21+C24+C25)</f>
        <v>904</v>
      </c>
      <c r="D10" s="125">
        <f>SUM(D14+D21+D24+D25)</f>
        <v>880</v>
      </c>
      <c r="E10" s="125">
        <f>D10-C10</f>
        <v>-24</v>
      </c>
      <c r="F10" s="125">
        <f>SUM(F14+F21+F24+F25)</f>
        <v>22</v>
      </c>
      <c r="G10" s="125">
        <f>SUM(G14+G21+G24+G25)</f>
        <v>23</v>
      </c>
      <c r="H10" s="125">
        <f>G10-F10</f>
        <v>1</v>
      </c>
      <c r="I10" s="125">
        <f>SUM(I14+I21+I24+I25)</f>
        <v>1073</v>
      </c>
      <c r="J10" s="125">
        <f>SUM(J14+J21+J24+J25)</f>
        <v>1010</v>
      </c>
      <c r="K10" s="1178">
        <f>J10-I10</f>
        <v>-63</v>
      </c>
    </row>
    <row r="11" spans="1:11" s="144" customFormat="1" ht="12" customHeight="1">
      <c r="A11" s="604"/>
      <c r="B11" s="855" t="s">
        <v>632</v>
      </c>
      <c r="C11" s="124">
        <f>SUM(C15+C16+C26+C27)</f>
        <v>1267</v>
      </c>
      <c r="D11" s="125">
        <f>SUM(D15+D16+D26+D27)</f>
        <v>1258</v>
      </c>
      <c r="E11" s="125">
        <f>D11-C11</f>
        <v>-9</v>
      </c>
      <c r="F11" s="125">
        <f>SUM(F15+F16+F26+F27)</f>
        <v>27</v>
      </c>
      <c r="G11" s="125">
        <f>SUM(G15+G16+G26+G27)</f>
        <v>29</v>
      </c>
      <c r="H11" s="125">
        <f>G11-F11</f>
        <v>2</v>
      </c>
      <c r="I11" s="125">
        <f>SUM(I15+I16+I26+I27)</f>
        <v>1478</v>
      </c>
      <c r="J11" s="125">
        <f>SUM(J15+J16+J26+J27)</f>
        <v>1470</v>
      </c>
      <c r="K11" s="1178">
        <f>J11-I11</f>
        <v>-8</v>
      </c>
    </row>
    <row r="12" spans="1:11" ht="7.5" customHeight="1">
      <c r="A12" s="41"/>
      <c r="B12" s="78"/>
      <c r="C12" s="1182"/>
      <c r="D12" s="1183"/>
      <c r="E12" s="1183"/>
      <c r="F12" s="1183"/>
      <c r="G12" s="1183"/>
      <c r="H12" s="1183"/>
      <c r="I12" s="1183"/>
      <c r="J12" s="1183"/>
      <c r="K12" s="1184"/>
    </row>
    <row r="13" spans="1:11" ht="12" customHeight="1">
      <c r="A13" s="41"/>
      <c r="B13" s="89" t="s">
        <v>565</v>
      </c>
      <c r="C13" s="1185">
        <v>1385</v>
      </c>
      <c r="D13" s="806">
        <v>1363</v>
      </c>
      <c r="E13" s="806">
        <f aca="true" t="shared" si="1" ref="E13:E27">D13-C13</f>
        <v>-22</v>
      </c>
      <c r="F13" s="806">
        <v>12</v>
      </c>
      <c r="G13" s="806">
        <v>15</v>
      </c>
      <c r="H13" s="806">
        <f aca="true" t="shared" si="2" ref="H13:H27">G13-F13</f>
        <v>3</v>
      </c>
      <c r="I13" s="806">
        <v>1573</v>
      </c>
      <c r="J13" s="806">
        <v>1538</v>
      </c>
      <c r="K13" s="1186">
        <f aca="true" t="shared" si="3" ref="K13:K27">J13-I13</f>
        <v>-35</v>
      </c>
    </row>
    <row r="14" spans="1:11" ht="12" customHeight="1">
      <c r="A14" s="41"/>
      <c r="B14" s="89" t="s">
        <v>566</v>
      </c>
      <c r="C14" s="1185">
        <v>503</v>
      </c>
      <c r="D14" s="806">
        <v>462</v>
      </c>
      <c r="E14" s="806">
        <f t="shared" si="1"/>
        <v>-41</v>
      </c>
      <c r="F14" s="806">
        <v>5</v>
      </c>
      <c r="G14" s="806">
        <v>5</v>
      </c>
      <c r="H14" s="806">
        <f t="shared" si="2"/>
        <v>0</v>
      </c>
      <c r="I14" s="806">
        <v>570</v>
      </c>
      <c r="J14" s="806">
        <v>525</v>
      </c>
      <c r="K14" s="1186">
        <f t="shared" si="3"/>
        <v>-45</v>
      </c>
    </row>
    <row r="15" spans="1:11" ht="12" customHeight="1">
      <c r="A15" s="41"/>
      <c r="B15" s="89" t="s">
        <v>567</v>
      </c>
      <c r="C15" s="1185">
        <v>567</v>
      </c>
      <c r="D15" s="806">
        <v>581</v>
      </c>
      <c r="E15" s="806">
        <f t="shared" si="1"/>
        <v>14</v>
      </c>
      <c r="F15" s="806">
        <v>9</v>
      </c>
      <c r="G15" s="806">
        <v>9</v>
      </c>
      <c r="H15" s="806">
        <f t="shared" si="2"/>
        <v>0</v>
      </c>
      <c r="I15" s="806">
        <v>693</v>
      </c>
      <c r="J15" s="806">
        <v>701</v>
      </c>
      <c r="K15" s="1186">
        <f t="shared" si="3"/>
        <v>8</v>
      </c>
    </row>
    <row r="16" spans="1:11" ht="12" customHeight="1">
      <c r="A16" s="41"/>
      <c r="B16" s="89" t="s">
        <v>568</v>
      </c>
      <c r="C16" s="1185">
        <v>577</v>
      </c>
      <c r="D16" s="806">
        <v>595</v>
      </c>
      <c r="E16" s="806">
        <f t="shared" si="1"/>
        <v>18</v>
      </c>
      <c r="F16" s="806">
        <v>14</v>
      </c>
      <c r="G16" s="806">
        <v>17</v>
      </c>
      <c r="H16" s="806">
        <f t="shared" si="2"/>
        <v>3</v>
      </c>
      <c r="I16" s="806">
        <v>646</v>
      </c>
      <c r="J16" s="806">
        <v>668</v>
      </c>
      <c r="K16" s="1186">
        <f t="shared" si="3"/>
        <v>22</v>
      </c>
    </row>
    <row r="17" spans="1:11" ht="12" customHeight="1">
      <c r="A17" s="41"/>
      <c r="B17" s="89" t="s">
        <v>569</v>
      </c>
      <c r="C17" s="1185">
        <v>343</v>
      </c>
      <c r="D17" s="806">
        <v>358</v>
      </c>
      <c r="E17" s="806">
        <f t="shared" si="1"/>
        <v>15</v>
      </c>
      <c r="F17" s="806">
        <v>8</v>
      </c>
      <c r="G17" s="806">
        <v>12</v>
      </c>
      <c r="H17" s="806">
        <f t="shared" si="2"/>
        <v>4</v>
      </c>
      <c r="I17" s="806">
        <v>449</v>
      </c>
      <c r="J17" s="806">
        <v>457</v>
      </c>
      <c r="K17" s="1186">
        <f t="shared" si="3"/>
        <v>8</v>
      </c>
    </row>
    <row r="18" spans="1:11" ht="12" customHeight="1">
      <c r="A18" s="41"/>
      <c r="B18" s="89" t="s">
        <v>570</v>
      </c>
      <c r="C18" s="1185">
        <v>254</v>
      </c>
      <c r="D18" s="806">
        <v>231</v>
      </c>
      <c r="E18" s="806">
        <f t="shared" si="1"/>
        <v>-23</v>
      </c>
      <c r="F18" s="806">
        <v>8</v>
      </c>
      <c r="G18" s="806">
        <v>6</v>
      </c>
      <c r="H18" s="806">
        <f t="shared" si="2"/>
        <v>-2</v>
      </c>
      <c r="I18" s="806">
        <v>305</v>
      </c>
      <c r="J18" s="806">
        <v>278</v>
      </c>
      <c r="K18" s="1186">
        <f t="shared" si="3"/>
        <v>-27</v>
      </c>
    </row>
    <row r="19" spans="1:11" ht="12" customHeight="1">
      <c r="A19" s="41"/>
      <c r="B19" s="89" t="s">
        <v>571</v>
      </c>
      <c r="C19" s="1185">
        <v>214</v>
      </c>
      <c r="D19" s="806">
        <v>212</v>
      </c>
      <c r="E19" s="806">
        <f t="shared" si="1"/>
        <v>-2</v>
      </c>
      <c r="F19" s="806">
        <v>2</v>
      </c>
      <c r="G19" s="806">
        <v>1</v>
      </c>
      <c r="H19" s="806">
        <f t="shared" si="2"/>
        <v>-1</v>
      </c>
      <c r="I19" s="806">
        <v>260</v>
      </c>
      <c r="J19" s="806">
        <v>280</v>
      </c>
      <c r="K19" s="1186">
        <f t="shared" si="3"/>
        <v>20</v>
      </c>
    </row>
    <row r="20" spans="1:11" ht="12" customHeight="1">
      <c r="A20" s="41"/>
      <c r="B20" s="89" t="s">
        <v>395</v>
      </c>
      <c r="C20" s="1185">
        <v>239</v>
      </c>
      <c r="D20" s="806">
        <v>255</v>
      </c>
      <c r="E20" s="806">
        <f t="shared" si="1"/>
        <v>16</v>
      </c>
      <c r="F20" s="806">
        <v>3</v>
      </c>
      <c r="G20" s="806">
        <v>3</v>
      </c>
      <c r="H20" s="806">
        <f t="shared" si="2"/>
        <v>0</v>
      </c>
      <c r="I20" s="806">
        <v>299</v>
      </c>
      <c r="J20" s="806">
        <v>325</v>
      </c>
      <c r="K20" s="1186">
        <f t="shared" si="3"/>
        <v>26</v>
      </c>
    </row>
    <row r="21" spans="1:11" ht="12" customHeight="1">
      <c r="A21" s="41"/>
      <c r="B21" s="89" t="s">
        <v>572</v>
      </c>
      <c r="C21" s="1185">
        <v>171</v>
      </c>
      <c r="D21" s="806">
        <v>190</v>
      </c>
      <c r="E21" s="806">
        <f t="shared" si="1"/>
        <v>19</v>
      </c>
      <c r="F21" s="806">
        <v>5</v>
      </c>
      <c r="G21" s="806">
        <v>8</v>
      </c>
      <c r="H21" s="806">
        <f t="shared" si="2"/>
        <v>3</v>
      </c>
      <c r="I21" s="806">
        <v>203</v>
      </c>
      <c r="J21" s="806">
        <v>214</v>
      </c>
      <c r="K21" s="1186">
        <f t="shared" si="3"/>
        <v>11</v>
      </c>
    </row>
    <row r="22" spans="1:11" ht="12" customHeight="1">
      <c r="A22" s="41"/>
      <c r="B22" s="89" t="s">
        <v>573</v>
      </c>
      <c r="C22" s="1185">
        <v>202</v>
      </c>
      <c r="D22" s="806">
        <v>175</v>
      </c>
      <c r="E22" s="806">
        <f t="shared" si="1"/>
        <v>-27</v>
      </c>
      <c r="F22" s="806">
        <v>5</v>
      </c>
      <c r="G22" s="806">
        <v>3</v>
      </c>
      <c r="H22" s="806">
        <f t="shared" si="2"/>
        <v>-2</v>
      </c>
      <c r="I22" s="806">
        <v>248</v>
      </c>
      <c r="J22" s="806">
        <v>206</v>
      </c>
      <c r="K22" s="1186">
        <f t="shared" si="3"/>
        <v>-42</v>
      </c>
    </row>
    <row r="23" spans="1:11" ht="12" customHeight="1">
      <c r="A23" s="41"/>
      <c r="B23" s="89" t="s">
        <v>574</v>
      </c>
      <c r="C23" s="1185">
        <v>80</v>
      </c>
      <c r="D23" s="806">
        <v>88</v>
      </c>
      <c r="E23" s="806">
        <f t="shared" si="1"/>
        <v>8</v>
      </c>
      <c r="F23" s="806">
        <v>1</v>
      </c>
      <c r="G23" s="806">
        <v>3</v>
      </c>
      <c r="H23" s="806">
        <f t="shared" si="2"/>
        <v>2</v>
      </c>
      <c r="I23" s="806">
        <v>94</v>
      </c>
      <c r="J23" s="806">
        <v>106</v>
      </c>
      <c r="K23" s="1186">
        <f t="shared" si="3"/>
        <v>12</v>
      </c>
    </row>
    <row r="24" spans="1:11" ht="12" customHeight="1">
      <c r="A24" s="41"/>
      <c r="B24" s="89" t="s">
        <v>575</v>
      </c>
      <c r="C24" s="1185">
        <v>193</v>
      </c>
      <c r="D24" s="806">
        <v>192</v>
      </c>
      <c r="E24" s="806">
        <f t="shared" si="1"/>
        <v>-1</v>
      </c>
      <c r="F24" s="806">
        <v>9</v>
      </c>
      <c r="G24" s="806">
        <v>7</v>
      </c>
      <c r="H24" s="806">
        <f t="shared" si="2"/>
        <v>-2</v>
      </c>
      <c r="I24" s="806">
        <v>247</v>
      </c>
      <c r="J24" s="806">
        <v>229</v>
      </c>
      <c r="K24" s="1186">
        <f t="shared" si="3"/>
        <v>-18</v>
      </c>
    </row>
    <row r="25" spans="1:11" ht="12" customHeight="1">
      <c r="A25" s="41"/>
      <c r="B25" s="89" t="s">
        <v>576</v>
      </c>
      <c r="C25" s="1185">
        <v>37</v>
      </c>
      <c r="D25" s="806">
        <v>36</v>
      </c>
      <c r="E25" s="806">
        <f t="shared" si="1"/>
        <v>-1</v>
      </c>
      <c r="F25" s="806">
        <v>3</v>
      </c>
      <c r="G25" s="806">
        <v>3</v>
      </c>
      <c r="H25" s="806">
        <f t="shared" si="2"/>
        <v>0</v>
      </c>
      <c r="I25" s="806">
        <v>53</v>
      </c>
      <c r="J25" s="806">
        <v>42</v>
      </c>
      <c r="K25" s="1186">
        <f t="shared" si="3"/>
        <v>-11</v>
      </c>
    </row>
    <row r="26" spans="1:11" ht="11.25" customHeight="1">
      <c r="A26" s="41"/>
      <c r="B26" s="89" t="s">
        <v>577</v>
      </c>
      <c r="C26" s="1185">
        <v>93</v>
      </c>
      <c r="D26" s="806">
        <v>59</v>
      </c>
      <c r="E26" s="806">
        <f t="shared" si="1"/>
        <v>-34</v>
      </c>
      <c r="F26" s="805">
        <v>2</v>
      </c>
      <c r="G26" s="805">
        <v>0</v>
      </c>
      <c r="H26" s="806">
        <f t="shared" si="2"/>
        <v>-2</v>
      </c>
      <c r="I26" s="806">
        <v>108</v>
      </c>
      <c r="J26" s="806">
        <v>72</v>
      </c>
      <c r="K26" s="1186">
        <f t="shared" si="3"/>
        <v>-36</v>
      </c>
    </row>
    <row r="27" spans="1:11" ht="11.25" customHeight="1">
      <c r="A27" s="41"/>
      <c r="B27" s="50" t="s">
        <v>578</v>
      </c>
      <c r="C27" s="1187">
        <v>30</v>
      </c>
      <c r="D27" s="813">
        <v>23</v>
      </c>
      <c r="E27" s="813">
        <f t="shared" si="1"/>
        <v>-7</v>
      </c>
      <c r="F27" s="813">
        <v>2</v>
      </c>
      <c r="G27" s="813">
        <v>3</v>
      </c>
      <c r="H27" s="813">
        <f t="shared" si="2"/>
        <v>1</v>
      </c>
      <c r="I27" s="813">
        <v>31</v>
      </c>
      <c r="J27" s="813">
        <v>29</v>
      </c>
      <c r="K27" s="1188">
        <f t="shared" si="3"/>
        <v>-2</v>
      </c>
    </row>
    <row r="28" ht="12">
      <c r="B28" s="17" t="s">
        <v>583</v>
      </c>
    </row>
  </sheetData>
  <mergeCells count="1">
    <mergeCell ref="B3:B4"/>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1:F470"/>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4.25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596</v>
      </c>
      <c r="B1" s="1"/>
      <c r="C1" s="1"/>
      <c r="D1" s="1"/>
      <c r="E1" s="1"/>
      <c r="F1" s="1"/>
    </row>
    <row r="2" spans="1:6" ht="12" customHeight="1">
      <c r="A2" s="1"/>
      <c r="B2" s="1"/>
      <c r="C2" s="1"/>
      <c r="D2" s="1"/>
      <c r="E2" s="1"/>
      <c r="F2" s="1"/>
    </row>
    <row r="3" spans="2:6" ht="12" customHeight="1">
      <c r="B3" s="1" t="s">
        <v>1316</v>
      </c>
      <c r="C3" s="1"/>
      <c r="E3" s="1"/>
      <c r="F3" s="1"/>
    </row>
    <row r="4" spans="2:6" ht="12" customHeight="1">
      <c r="B4" s="3" t="s">
        <v>1319</v>
      </c>
      <c r="C4" s="1" t="s">
        <v>1323</v>
      </c>
      <c r="E4" s="1"/>
      <c r="F4" s="1"/>
    </row>
    <row r="5" spans="2:3" ht="26.25" customHeight="1">
      <c r="B5" s="3" t="s">
        <v>1320</v>
      </c>
      <c r="C5" s="5" t="s">
        <v>1266</v>
      </c>
    </row>
    <row r="6" spans="2:6" ht="12" customHeight="1">
      <c r="B6" s="3" t="s">
        <v>1324</v>
      </c>
      <c r="C6" s="5" t="s">
        <v>595</v>
      </c>
      <c r="E6" s="1"/>
      <c r="F6" s="1"/>
    </row>
    <row r="7" spans="2:6" ht="12" customHeight="1">
      <c r="B7" s="3"/>
      <c r="C7" s="5" t="s">
        <v>1337</v>
      </c>
      <c r="E7" s="1"/>
      <c r="F7" s="1"/>
    </row>
    <row r="8" spans="2:6" ht="12" customHeight="1">
      <c r="B8" s="3"/>
      <c r="C8" s="5" t="s">
        <v>1338</v>
      </c>
      <c r="E8" s="1"/>
      <c r="F8" s="1"/>
    </row>
    <row r="9" spans="2:6" ht="12" customHeight="1">
      <c r="B9" s="3"/>
      <c r="C9" s="5" t="s">
        <v>1339</v>
      </c>
      <c r="E9" s="1"/>
      <c r="F9" s="1"/>
    </row>
    <row r="10" spans="2:6" ht="12" customHeight="1">
      <c r="B10" s="3"/>
      <c r="C10" s="5" t="s">
        <v>1340</v>
      </c>
      <c r="E10" s="1"/>
      <c r="F10" s="1"/>
    </row>
    <row r="11" spans="2:6" ht="12" customHeight="1">
      <c r="B11" s="3"/>
      <c r="C11" s="5" t="s">
        <v>1341</v>
      </c>
      <c r="E11" s="1"/>
      <c r="F11" s="1"/>
    </row>
    <row r="12" spans="2:6" ht="12" customHeight="1">
      <c r="B12" s="3" t="s">
        <v>1325</v>
      </c>
      <c r="C12" s="4" t="s">
        <v>597</v>
      </c>
      <c r="E12" s="1"/>
      <c r="F12" s="1"/>
    </row>
    <row r="13" spans="2:3" ht="12" customHeight="1">
      <c r="B13" s="3" t="s">
        <v>1326</v>
      </c>
      <c r="C13" s="5" t="s">
        <v>1267</v>
      </c>
    </row>
    <row r="14" spans="2:3" ht="12" customHeight="1">
      <c r="B14" s="3"/>
      <c r="C14" s="5" t="s">
        <v>1544</v>
      </c>
    </row>
    <row r="15" spans="2:3" ht="12" customHeight="1">
      <c r="B15" s="3"/>
      <c r="C15" s="5" t="s">
        <v>1543</v>
      </c>
    </row>
    <row r="16" spans="2:3" ht="24.75" customHeight="1">
      <c r="B16" s="3" t="s">
        <v>1546</v>
      </c>
      <c r="C16" s="5" t="s">
        <v>1545</v>
      </c>
    </row>
    <row r="17" spans="2:3" ht="24" customHeight="1">
      <c r="B17" s="3" t="s">
        <v>1327</v>
      </c>
      <c r="C17" s="5" t="s">
        <v>1547</v>
      </c>
    </row>
    <row r="18" spans="2:3" ht="12" customHeight="1">
      <c r="B18" s="1"/>
      <c r="C18" s="5"/>
    </row>
    <row r="19" spans="2:6" ht="12" customHeight="1">
      <c r="B19" s="1"/>
      <c r="C19" s="1" t="s">
        <v>598</v>
      </c>
      <c r="F19" s="1"/>
    </row>
    <row r="20" spans="2:6" ht="12">
      <c r="B20" s="1"/>
      <c r="C20" s="1" t="s">
        <v>599</v>
      </c>
      <c r="E20" s="1"/>
      <c r="F20" s="1"/>
    </row>
    <row r="21" spans="1:6" ht="12">
      <c r="A21" s="1"/>
      <c r="B21" s="1"/>
      <c r="C21" s="1"/>
      <c r="D21" s="1"/>
      <c r="E21" s="1"/>
      <c r="F21" s="1"/>
    </row>
    <row r="22" spans="1:4" ht="12">
      <c r="A22" s="1"/>
      <c r="B22" s="1"/>
      <c r="C22" s="1"/>
      <c r="D22" s="1"/>
    </row>
    <row r="23" spans="2:4" ht="12">
      <c r="B23" s="1" t="s">
        <v>1317</v>
      </c>
      <c r="C23" s="1"/>
      <c r="D23" s="1"/>
    </row>
    <row r="24" ht="12">
      <c r="B24" s="2" t="s">
        <v>1549</v>
      </c>
    </row>
    <row r="25" spans="2:3" ht="12">
      <c r="B25" s="2">
        <v>1</v>
      </c>
      <c r="C25" s="6" t="s">
        <v>1318</v>
      </c>
    </row>
    <row r="26" spans="2:3" ht="12">
      <c r="B26" s="2">
        <v>2</v>
      </c>
      <c r="C26" s="6" t="s">
        <v>600</v>
      </c>
    </row>
    <row r="27" spans="2:3" ht="12">
      <c r="B27" s="2">
        <v>3</v>
      </c>
      <c r="C27" s="6" t="s">
        <v>601</v>
      </c>
    </row>
    <row r="28" spans="2:3" ht="12">
      <c r="B28" s="2">
        <v>4</v>
      </c>
      <c r="C28" s="6" t="s">
        <v>602</v>
      </c>
    </row>
    <row r="29" spans="2:3" ht="12">
      <c r="B29" s="2">
        <v>5</v>
      </c>
      <c r="C29" s="6" t="s">
        <v>1550</v>
      </c>
    </row>
    <row r="30" spans="2:3" ht="12">
      <c r="B30" s="2">
        <v>6</v>
      </c>
      <c r="C30" s="6" t="s">
        <v>603</v>
      </c>
    </row>
    <row r="31" spans="2:3" ht="12">
      <c r="B31" s="2">
        <v>7</v>
      </c>
      <c r="C31" s="6" t="s">
        <v>604</v>
      </c>
    </row>
    <row r="32" spans="2:3" ht="12">
      <c r="B32" s="2">
        <v>8</v>
      </c>
      <c r="C32" s="6" t="s">
        <v>613</v>
      </c>
    </row>
    <row r="33" spans="2:3" ht="12">
      <c r="B33" s="2">
        <v>9</v>
      </c>
      <c r="C33" s="6" t="s">
        <v>605</v>
      </c>
    </row>
    <row r="34" spans="2:3" ht="12">
      <c r="B34" s="2">
        <v>10</v>
      </c>
      <c r="C34" s="2" t="s">
        <v>606</v>
      </c>
    </row>
    <row r="35" spans="2:3" ht="12">
      <c r="B35" s="2">
        <v>11</v>
      </c>
      <c r="C35" s="2" t="s">
        <v>607</v>
      </c>
    </row>
    <row r="36" spans="2:3" ht="12">
      <c r="B36" s="2">
        <v>12</v>
      </c>
      <c r="C36" s="2" t="s">
        <v>608</v>
      </c>
    </row>
    <row r="37" ht="12">
      <c r="C37" s="2" t="s">
        <v>609</v>
      </c>
    </row>
    <row r="38" ht="12">
      <c r="C38" s="6" t="s">
        <v>610</v>
      </c>
    </row>
    <row r="39" ht="12">
      <c r="C39" s="6" t="s">
        <v>611</v>
      </c>
    </row>
    <row r="40" spans="2:3" ht="12">
      <c r="B40" s="2">
        <v>13</v>
      </c>
      <c r="C40" s="6" t="s">
        <v>612</v>
      </c>
    </row>
    <row r="41" ht="12">
      <c r="C41" s="6"/>
    </row>
    <row r="42" ht="12">
      <c r="B42" s="2" t="s">
        <v>1328</v>
      </c>
    </row>
    <row r="43" spans="2:3" ht="12">
      <c r="B43" s="2">
        <v>1</v>
      </c>
      <c r="C43" s="6" t="s">
        <v>614</v>
      </c>
    </row>
    <row r="44" spans="2:3" ht="12">
      <c r="B44" s="11">
        <v>2</v>
      </c>
      <c r="C44" s="12" t="s">
        <v>1513</v>
      </c>
    </row>
    <row r="45" spans="2:3" ht="12">
      <c r="B45" s="2">
        <v>3</v>
      </c>
      <c r="C45" s="6" t="s">
        <v>1514</v>
      </c>
    </row>
    <row r="46" spans="2:3" ht="12">
      <c r="B46" s="2">
        <v>4</v>
      </c>
      <c r="C46" s="2" t="s">
        <v>615</v>
      </c>
    </row>
    <row r="47" spans="2:3" ht="12">
      <c r="B47" s="11">
        <v>5</v>
      </c>
      <c r="C47" s="11" t="s">
        <v>1515</v>
      </c>
    </row>
    <row r="48" spans="2:3" ht="12">
      <c r="B48" s="2">
        <v>6</v>
      </c>
      <c r="C48" s="2" t="s">
        <v>1516</v>
      </c>
    </row>
    <row r="49" ht="12">
      <c r="C49" s="2" t="s">
        <v>593</v>
      </c>
    </row>
    <row r="50" ht="12">
      <c r="C50" s="2" t="s">
        <v>594</v>
      </c>
    </row>
    <row r="51" spans="2:3" ht="12">
      <c r="B51" s="2">
        <v>7</v>
      </c>
      <c r="C51" s="2" t="s">
        <v>1517</v>
      </c>
    </row>
    <row r="52" spans="2:3" ht="12">
      <c r="B52" s="2">
        <v>8</v>
      </c>
      <c r="C52" s="2" t="s">
        <v>1518</v>
      </c>
    </row>
    <row r="53" spans="2:3" ht="12">
      <c r="B53" s="2">
        <v>9</v>
      </c>
      <c r="C53" s="2" t="s">
        <v>1519</v>
      </c>
    </row>
    <row r="54" spans="2:3" ht="12">
      <c r="B54" s="2">
        <v>10</v>
      </c>
      <c r="C54" s="2" t="s">
        <v>1520</v>
      </c>
    </row>
    <row r="55" spans="2:3" ht="12">
      <c r="B55" s="2">
        <v>11</v>
      </c>
      <c r="C55" s="2" t="s">
        <v>1521</v>
      </c>
    </row>
    <row r="56" spans="2:3" ht="12">
      <c r="B56" s="2">
        <v>12</v>
      </c>
      <c r="C56" s="2" t="s">
        <v>1268</v>
      </c>
    </row>
    <row r="57" spans="2:3" ht="12">
      <c r="B57" s="2">
        <v>13</v>
      </c>
      <c r="C57" s="2" t="s">
        <v>1269</v>
      </c>
    </row>
    <row r="58" spans="2:3" ht="12">
      <c r="B58" s="2">
        <v>14</v>
      </c>
      <c r="C58" s="2" t="s">
        <v>1274</v>
      </c>
    </row>
    <row r="59" spans="2:3" ht="12">
      <c r="B59" s="2">
        <v>15</v>
      </c>
      <c r="C59" s="2" t="s">
        <v>1273</v>
      </c>
    </row>
    <row r="60" spans="2:3" ht="12">
      <c r="B60" s="2">
        <v>16</v>
      </c>
      <c r="C60" s="2" t="s">
        <v>1272</v>
      </c>
    </row>
    <row r="61" spans="2:3" ht="12">
      <c r="B61" s="2">
        <v>17</v>
      </c>
      <c r="C61" s="2" t="s">
        <v>1271</v>
      </c>
    </row>
    <row r="62" spans="2:3" ht="12">
      <c r="B62" s="2">
        <v>18</v>
      </c>
      <c r="C62" s="7" t="s">
        <v>1270</v>
      </c>
    </row>
    <row r="63" spans="2:3" ht="12">
      <c r="B63" s="2">
        <v>19</v>
      </c>
      <c r="C63" s="2" t="s">
        <v>1522</v>
      </c>
    </row>
    <row r="64" spans="2:3" ht="12">
      <c r="B64" s="11">
        <v>20</v>
      </c>
      <c r="C64" s="11" t="s">
        <v>1523</v>
      </c>
    </row>
    <row r="66" ht="12">
      <c r="B66" s="2" t="s">
        <v>1329</v>
      </c>
    </row>
    <row r="67" spans="2:3" ht="12">
      <c r="B67" s="11">
        <v>1</v>
      </c>
      <c r="C67" s="11" t="s">
        <v>1524</v>
      </c>
    </row>
    <row r="68" spans="2:3" ht="12">
      <c r="B68" s="2">
        <v>2</v>
      </c>
      <c r="C68" s="2" t="s">
        <v>1525</v>
      </c>
    </row>
    <row r="69" spans="2:3" ht="12">
      <c r="B69" s="2">
        <v>3</v>
      </c>
      <c r="C69" s="2" t="s">
        <v>1526</v>
      </c>
    </row>
    <row r="70" spans="2:3" ht="12">
      <c r="B70" s="2">
        <v>4</v>
      </c>
      <c r="C70" s="2" t="s">
        <v>1527</v>
      </c>
    </row>
    <row r="71" spans="2:3" ht="12">
      <c r="B71" s="2">
        <v>5</v>
      </c>
      <c r="C71" s="2" t="s">
        <v>1528</v>
      </c>
    </row>
    <row r="73" ht="12">
      <c r="B73" s="2" t="s">
        <v>1330</v>
      </c>
    </row>
    <row r="74" spans="2:3" ht="12">
      <c r="B74" s="11">
        <v>1</v>
      </c>
      <c r="C74" s="11" t="s">
        <v>1529</v>
      </c>
    </row>
    <row r="75" spans="2:3" ht="12">
      <c r="B75" s="11">
        <v>2</v>
      </c>
      <c r="C75" s="13" t="s">
        <v>1530</v>
      </c>
    </row>
    <row r="76" spans="2:3" ht="12">
      <c r="B76" s="2">
        <v>3</v>
      </c>
      <c r="C76" s="8" t="s">
        <v>1531</v>
      </c>
    </row>
    <row r="77" spans="2:3" ht="12">
      <c r="B77" s="2">
        <v>4</v>
      </c>
      <c r="C77" s="8" t="s">
        <v>1532</v>
      </c>
    </row>
    <row r="78" spans="2:3" ht="12">
      <c r="B78" s="2">
        <v>5</v>
      </c>
      <c r="C78" s="8" t="s">
        <v>1533</v>
      </c>
    </row>
    <row r="79" spans="2:3" ht="12">
      <c r="B79" s="2">
        <v>6</v>
      </c>
      <c r="C79" s="8" t="s">
        <v>1534</v>
      </c>
    </row>
    <row r="80" spans="2:3" ht="12">
      <c r="B80" s="2">
        <v>7</v>
      </c>
      <c r="C80" s="2" t="s">
        <v>1535</v>
      </c>
    </row>
    <row r="81" ht="12">
      <c r="C81" s="2" t="s">
        <v>1209</v>
      </c>
    </row>
    <row r="82" ht="12">
      <c r="C82" s="2" t="s">
        <v>1210</v>
      </c>
    </row>
    <row r="83" spans="2:3" ht="12">
      <c r="B83" s="2">
        <v>8</v>
      </c>
      <c r="C83" s="2" t="s">
        <v>1536</v>
      </c>
    </row>
    <row r="84" spans="2:3" ht="12">
      <c r="B84" s="11">
        <v>9</v>
      </c>
      <c r="C84" s="11" t="s">
        <v>1537</v>
      </c>
    </row>
    <row r="85" spans="2:3" ht="12">
      <c r="B85" s="2">
        <v>10</v>
      </c>
      <c r="C85" s="2" t="s">
        <v>1538</v>
      </c>
    </row>
    <row r="86" ht="12">
      <c r="C86" s="2" t="s">
        <v>1211</v>
      </c>
    </row>
    <row r="87" ht="12">
      <c r="C87" s="2" t="s">
        <v>1212</v>
      </c>
    </row>
    <row r="88" ht="12">
      <c r="C88" s="2" t="s">
        <v>1213</v>
      </c>
    </row>
    <row r="89" spans="2:3" ht="12">
      <c r="B89" s="2">
        <v>11</v>
      </c>
      <c r="C89" s="2" t="s">
        <v>1539</v>
      </c>
    </row>
    <row r="90" spans="2:3" ht="12">
      <c r="B90" s="2">
        <v>12</v>
      </c>
      <c r="C90" s="2" t="s">
        <v>1540</v>
      </c>
    </row>
    <row r="91" spans="2:3" ht="12">
      <c r="B91" s="2">
        <v>13</v>
      </c>
      <c r="C91" s="8" t="s">
        <v>1541</v>
      </c>
    </row>
    <row r="92" spans="2:3" ht="12">
      <c r="B92" s="2">
        <v>14</v>
      </c>
      <c r="C92" s="2" t="s">
        <v>1542</v>
      </c>
    </row>
    <row r="93" spans="2:3" ht="12">
      <c r="B93" s="2">
        <v>15</v>
      </c>
      <c r="C93" s="8" t="s">
        <v>1342</v>
      </c>
    </row>
    <row r="94" spans="2:3" ht="12">
      <c r="B94" s="2">
        <v>16</v>
      </c>
      <c r="C94" s="2" t="s">
        <v>1343</v>
      </c>
    </row>
    <row r="95" spans="2:3" ht="12">
      <c r="B95" s="2">
        <v>17</v>
      </c>
      <c r="C95" s="2" t="s">
        <v>1275</v>
      </c>
    </row>
    <row r="96" spans="2:3" ht="12">
      <c r="B96" s="2">
        <v>18</v>
      </c>
      <c r="C96" s="2" t="s">
        <v>1207</v>
      </c>
    </row>
    <row r="97" spans="2:3" ht="12">
      <c r="B97" s="11">
        <v>19</v>
      </c>
      <c r="C97" s="11" t="s">
        <v>1203</v>
      </c>
    </row>
    <row r="98" spans="2:3" ht="12">
      <c r="B98" s="2">
        <v>20</v>
      </c>
      <c r="C98" s="2" t="s">
        <v>1204</v>
      </c>
    </row>
    <row r="99" spans="2:3" ht="12">
      <c r="B99" s="2">
        <v>21</v>
      </c>
      <c r="C99" s="2" t="s">
        <v>1208</v>
      </c>
    </row>
    <row r="100" spans="2:3" ht="12">
      <c r="B100" s="2">
        <v>22</v>
      </c>
      <c r="C100" s="2" t="s">
        <v>1206</v>
      </c>
    </row>
    <row r="101" spans="2:3" ht="12">
      <c r="B101" s="2">
        <v>23</v>
      </c>
      <c r="C101" s="2" t="s">
        <v>1344</v>
      </c>
    </row>
    <row r="102" spans="2:3" ht="12">
      <c r="B102" s="2">
        <v>24</v>
      </c>
      <c r="C102" s="2" t="s">
        <v>1345</v>
      </c>
    </row>
    <row r="103" ht="12">
      <c r="C103" s="8"/>
    </row>
    <row r="104" ht="12">
      <c r="B104" s="2" t="s">
        <v>1331</v>
      </c>
    </row>
    <row r="105" spans="2:3" ht="12">
      <c r="B105" s="11">
        <v>1</v>
      </c>
      <c r="C105" s="12" t="s">
        <v>1346</v>
      </c>
    </row>
    <row r="106" spans="2:3" ht="12">
      <c r="B106" s="2">
        <v>2</v>
      </c>
      <c r="C106" s="6" t="s">
        <v>1347</v>
      </c>
    </row>
    <row r="107" spans="2:3" ht="11.25" customHeight="1">
      <c r="B107" s="2">
        <v>3</v>
      </c>
      <c r="C107" s="6" t="s">
        <v>1348</v>
      </c>
    </row>
    <row r="108" spans="2:3" ht="12">
      <c r="B108" s="2">
        <v>4</v>
      </c>
      <c r="C108" s="6" t="s">
        <v>1349</v>
      </c>
    </row>
    <row r="109" ht="12">
      <c r="C109" s="6" t="s">
        <v>1214</v>
      </c>
    </row>
    <row r="110" ht="12">
      <c r="C110" s="6" t="s">
        <v>1215</v>
      </c>
    </row>
    <row r="111" ht="12">
      <c r="C111" s="6" t="s">
        <v>1216</v>
      </c>
    </row>
    <row r="112" spans="2:3" ht="12">
      <c r="B112" s="2">
        <v>5</v>
      </c>
      <c r="C112" s="6" t="s">
        <v>1350</v>
      </c>
    </row>
    <row r="113" ht="12">
      <c r="C113" s="6" t="s">
        <v>1217</v>
      </c>
    </row>
    <row r="114" ht="12">
      <c r="C114" s="6" t="s">
        <v>1201</v>
      </c>
    </row>
    <row r="115" ht="12">
      <c r="C115" s="6" t="s">
        <v>1218</v>
      </c>
    </row>
    <row r="116" ht="12">
      <c r="C116" s="6" t="s">
        <v>1219</v>
      </c>
    </row>
    <row r="117" spans="2:3" ht="12">
      <c r="B117" s="2">
        <v>6</v>
      </c>
      <c r="C117" s="6" t="s">
        <v>1351</v>
      </c>
    </row>
    <row r="118" spans="2:3" ht="12">
      <c r="B118" s="2">
        <v>7</v>
      </c>
      <c r="C118" s="6" t="s">
        <v>1352</v>
      </c>
    </row>
    <row r="119" spans="2:3" ht="12">
      <c r="B119" s="2">
        <v>8</v>
      </c>
      <c r="C119" s="6" t="s">
        <v>1353</v>
      </c>
    </row>
    <row r="120" spans="2:3" ht="12">
      <c r="B120" s="2">
        <v>9</v>
      </c>
      <c r="C120" s="6" t="s">
        <v>616</v>
      </c>
    </row>
    <row r="121" ht="12">
      <c r="C121" s="6"/>
    </row>
    <row r="122" ht="12">
      <c r="B122" s="2" t="s">
        <v>1332</v>
      </c>
    </row>
    <row r="123" spans="2:3" ht="12">
      <c r="B123" s="11">
        <v>1</v>
      </c>
      <c r="C123" s="14" t="s">
        <v>1354</v>
      </c>
    </row>
    <row r="124" spans="2:3" ht="12" customHeight="1">
      <c r="B124" s="2">
        <v>2</v>
      </c>
      <c r="C124" s="7" t="s">
        <v>1357</v>
      </c>
    </row>
    <row r="125" spans="2:3" ht="12">
      <c r="B125" s="2">
        <v>3</v>
      </c>
      <c r="C125" s="2" t="s">
        <v>1358</v>
      </c>
    </row>
    <row r="126" spans="2:3" ht="12">
      <c r="B126" s="2">
        <v>4</v>
      </c>
      <c r="C126" s="2" t="s">
        <v>1355</v>
      </c>
    </row>
    <row r="127" spans="2:3" ht="12">
      <c r="B127" s="11">
        <v>5</v>
      </c>
      <c r="C127" s="11" t="s">
        <v>1356</v>
      </c>
    </row>
    <row r="128" spans="2:3" ht="12">
      <c r="B128" s="2">
        <v>6</v>
      </c>
      <c r="C128" s="2" t="s">
        <v>1359</v>
      </c>
    </row>
    <row r="129" spans="2:3" ht="12">
      <c r="B129" s="2">
        <v>7</v>
      </c>
      <c r="C129" s="2" t="s">
        <v>1360</v>
      </c>
    </row>
    <row r="130" spans="2:3" ht="12">
      <c r="B130" s="2">
        <v>8</v>
      </c>
      <c r="C130" s="6" t="s">
        <v>1361</v>
      </c>
    </row>
    <row r="131" spans="2:3" ht="12">
      <c r="B131" s="2">
        <v>9</v>
      </c>
      <c r="C131" s="6" t="s">
        <v>1362</v>
      </c>
    </row>
    <row r="132" ht="12">
      <c r="C132" s="6"/>
    </row>
    <row r="133" ht="12">
      <c r="B133" s="2" t="s">
        <v>1315</v>
      </c>
    </row>
    <row r="134" spans="2:3" ht="12">
      <c r="B134" s="2">
        <v>1</v>
      </c>
      <c r="C134" s="2" t="s">
        <v>1363</v>
      </c>
    </row>
    <row r="135" spans="2:3" ht="12">
      <c r="B135" s="2">
        <v>2</v>
      </c>
      <c r="C135" s="2" t="s">
        <v>1364</v>
      </c>
    </row>
    <row r="136" spans="2:3" ht="12">
      <c r="B136" s="2">
        <v>3</v>
      </c>
      <c r="C136" s="2" t="s">
        <v>1365</v>
      </c>
    </row>
    <row r="137" spans="2:3" ht="12">
      <c r="B137" s="2">
        <v>4</v>
      </c>
      <c r="C137" s="2" t="s">
        <v>1366</v>
      </c>
    </row>
    <row r="138" spans="2:3" ht="24" customHeight="1">
      <c r="B138" s="11">
        <v>5</v>
      </c>
      <c r="C138" s="14" t="s">
        <v>1367</v>
      </c>
    </row>
    <row r="139" spans="2:3" ht="24" customHeight="1">
      <c r="B139" s="2">
        <v>6</v>
      </c>
      <c r="C139" s="7" t="s">
        <v>1368</v>
      </c>
    </row>
    <row r="140" spans="2:3" ht="24">
      <c r="B140" s="11">
        <v>7</v>
      </c>
      <c r="C140" s="15" t="s">
        <v>1565</v>
      </c>
    </row>
    <row r="141" spans="2:3" ht="39" customHeight="1">
      <c r="B141" s="2">
        <v>8</v>
      </c>
      <c r="C141" s="9" t="s">
        <v>1369</v>
      </c>
    </row>
    <row r="142" spans="2:3" ht="38.25" customHeight="1">
      <c r="B142" s="2">
        <v>9</v>
      </c>
      <c r="C142" s="9" t="s">
        <v>1370</v>
      </c>
    </row>
    <row r="143" spans="2:3" ht="12">
      <c r="B143" s="2">
        <v>10</v>
      </c>
      <c r="C143" s="2" t="s">
        <v>1371</v>
      </c>
    </row>
    <row r="144" ht="12">
      <c r="C144" s="2" t="s">
        <v>1311</v>
      </c>
    </row>
    <row r="145" ht="12">
      <c r="C145" s="2" t="s">
        <v>1312</v>
      </c>
    </row>
    <row r="146" spans="2:3" ht="12">
      <c r="B146" s="2">
        <v>11</v>
      </c>
      <c r="C146" s="2" t="s">
        <v>1372</v>
      </c>
    </row>
    <row r="148" ht="12">
      <c r="B148" s="2" t="s">
        <v>1333</v>
      </c>
    </row>
    <row r="149" spans="2:3" ht="12">
      <c r="B149" s="2">
        <v>1</v>
      </c>
      <c r="C149" s="2" t="s">
        <v>1373</v>
      </c>
    </row>
    <row r="150" ht="12">
      <c r="C150" s="2" t="s">
        <v>1229</v>
      </c>
    </row>
    <row r="151" ht="12">
      <c r="C151" s="2" t="s">
        <v>1230</v>
      </c>
    </row>
    <row r="152" ht="12">
      <c r="C152" s="2" t="s">
        <v>1231</v>
      </c>
    </row>
    <row r="153" spans="2:3" ht="12">
      <c r="B153" s="2">
        <v>2</v>
      </c>
      <c r="C153" s="2" t="s">
        <v>617</v>
      </c>
    </row>
    <row r="154" spans="2:3" ht="24" customHeight="1">
      <c r="B154" s="2">
        <v>3</v>
      </c>
      <c r="C154" s="7" t="s">
        <v>1374</v>
      </c>
    </row>
    <row r="155" spans="2:3" ht="12">
      <c r="B155" s="2">
        <v>4</v>
      </c>
      <c r="C155" s="2" t="s">
        <v>1375</v>
      </c>
    </row>
    <row r="156" spans="2:3" ht="12">
      <c r="B156" s="2">
        <v>5</v>
      </c>
      <c r="C156" s="2" t="s">
        <v>1376</v>
      </c>
    </row>
    <row r="157" spans="2:3" ht="12">
      <c r="B157" s="2">
        <v>6</v>
      </c>
      <c r="C157" s="2" t="s">
        <v>1377</v>
      </c>
    </row>
    <row r="158" spans="2:3" ht="12">
      <c r="B158" s="2">
        <v>7</v>
      </c>
      <c r="C158" s="2" t="s">
        <v>1378</v>
      </c>
    </row>
    <row r="159" spans="2:3" ht="12">
      <c r="B159" s="2">
        <v>8</v>
      </c>
      <c r="C159" s="2" t="s">
        <v>1379</v>
      </c>
    </row>
    <row r="160" spans="2:3" ht="24" customHeight="1">
      <c r="B160" s="2">
        <v>9</v>
      </c>
      <c r="C160" s="7" t="s">
        <v>1380</v>
      </c>
    </row>
    <row r="161" spans="2:3" ht="12">
      <c r="B161" s="2">
        <v>10</v>
      </c>
      <c r="C161" s="2" t="s">
        <v>1155</v>
      </c>
    </row>
    <row r="162" spans="2:3" ht="12" customHeight="1">
      <c r="B162" s="2">
        <v>11</v>
      </c>
      <c r="C162" s="7" t="s">
        <v>1381</v>
      </c>
    </row>
    <row r="163" spans="2:3" ht="12">
      <c r="B163" s="2">
        <v>12</v>
      </c>
      <c r="C163" s="2" t="s">
        <v>1382</v>
      </c>
    </row>
    <row r="164" spans="2:3" ht="12" customHeight="1">
      <c r="B164" s="2">
        <v>13</v>
      </c>
      <c r="C164" s="7" t="s">
        <v>1383</v>
      </c>
    </row>
    <row r="165" ht="12" customHeight="1">
      <c r="C165" s="7" t="s">
        <v>1232</v>
      </c>
    </row>
    <row r="166" ht="12" customHeight="1">
      <c r="C166" s="7" t="s">
        <v>1233</v>
      </c>
    </row>
    <row r="167" spans="2:3" ht="12">
      <c r="B167" s="2">
        <v>14</v>
      </c>
      <c r="C167" s="2" t="s">
        <v>1322</v>
      </c>
    </row>
    <row r="168" spans="2:3" ht="12">
      <c r="B168" s="2">
        <v>15</v>
      </c>
      <c r="C168" s="2" t="s">
        <v>1334</v>
      </c>
    </row>
    <row r="169" ht="12">
      <c r="C169" s="2" t="s">
        <v>1234</v>
      </c>
    </row>
    <row r="170" ht="12">
      <c r="C170" s="2" t="s">
        <v>1384</v>
      </c>
    </row>
    <row r="171" ht="12">
      <c r="C171" s="2" t="s">
        <v>1235</v>
      </c>
    </row>
    <row r="172" spans="2:3" ht="12">
      <c r="B172" s="11">
        <v>16</v>
      </c>
      <c r="C172" s="11" t="s">
        <v>1221</v>
      </c>
    </row>
    <row r="173" spans="2:3" ht="12">
      <c r="B173" s="2">
        <v>17</v>
      </c>
      <c r="C173" s="2" t="s">
        <v>1385</v>
      </c>
    </row>
    <row r="175" ht="12">
      <c r="B175" s="2" t="s">
        <v>1239</v>
      </c>
    </row>
    <row r="176" spans="2:3" ht="12">
      <c r="B176" s="2">
        <v>1</v>
      </c>
      <c r="C176" s="2" t="s">
        <v>1156</v>
      </c>
    </row>
    <row r="177" spans="2:3" ht="12">
      <c r="B177" s="2">
        <v>2</v>
      </c>
      <c r="C177" s="2" t="s">
        <v>1387</v>
      </c>
    </row>
    <row r="178" spans="2:3" ht="12">
      <c r="B178" s="11">
        <v>3</v>
      </c>
      <c r="C178" s="11" t="s">
        <v>1386</v>
      </c>
    </row>
    <row r="179" spans="2:3" ht="12">
      <c r="B179" s="2">
        <v>4</v>
      </c>
      <c r="C179" s="2" t="s">
        <v>1157</v>
      </c>
    </row>
    <row r="180" spans="2:3" ht="12">
      <c r="B180" s="2">
        <v>5</v>
      </c>
      <c r="C180" s="2" t="s">
        <v>1388</v>
      </c>
    </row>
    <row r="181" spans="2:3" ht="12">
      <c r="B181" s="2">
        <v>6</v>
      </c>
      <c r="C181" s="2" t="s">
        <v>1158</v>
      </c>
    </row>
    <row r="182" spans="2:3" ht="12">
      <c r="B182" s="2">
        <v>7</v>
      </c>
      <c r="C182" s="2" t="s">
        <v>1159</v>
      </c>
    </row>
    <row r="183" spans="2:3" ht="12">
      <c r="B183" s="2">
        <v>8</v>
      </c>
      <c r="C183" s="2" t="s">
        <v>1389</v>
      </c>
    </row>
    <row r="184" spans="2:3" ht="12">
      <c r="B184" s="11">
        <v>9</v>
      </c>
      <c r="C184" s="11" t="s">
        <v>1390</v>
      </c>
    </row>
    <row r="185" spans="2:3" ht="12">
      <c r="B185" s="11"/>
      <c r="C185" s="11" t="s">
        <v>1236</v>
      </c>
    </row>
    <row r="186" ht="12">
      <c r="C186" s="2" t="s">
        <v>1237</v>
      </c>
    </row>
    <row r="187" spans="2:3" ht="12">
      <c r="B187" s="2">
        <v>10</v>
      </c>
      <c r="C187" s="2" t="s">
        <v>1391</v>
      </c>
    </row>
    <row r="189" ht="12">
      <c r="B189" s="2" t="s">
        <v>1238</v>
      </c>
    </row>
    <row r="190" spans="2:3" ht="12">
      <c r="B190" s="2">
        <v>1</v>
      </c>
      <c r="C190" s="2" t="s">
        <v>1392</v>
      </c>
    </row>
    <row r="191" ht="12">
      <c r="C191" s="2" t="s">
        <v>1240</v>
      </c>
    </row>
    <row r="192" ht="12">
      <c r="C192" s="2" t="s">
        <v>1241</v>
      </c>
    </row>
    <row r="193" spans="2:3" ht="12">
      <c r="B193" s="2">
        <v>2</v>
      </c>
      <c r="C193" s="2" t="s">
        <v>1393</v>
      </c>
    </row>
    <row r="194" ht="12">
      <c r="C194" s="2" t="s">
        <v>1240</v>
      </c>
    </row>
    <row r="195" ht="12">
      <c r="C195" s="2" t="s">
        <v>1241</v>
      </c>
    </row>
    <row r="196" spans="2:3" ht="12">
      <c r="B196" s="2">
        <v>3</v>
      </c>
      <c r="C196" s="2" t="s">
        <v>1394</v>
      </c>
    </row>
    <row r="197" ht="12">
      <c r="C197" s="2" t="s">
        <v>1242</v>
      </c>
    </row>
    <row r="198" ht="12">
      <c r="C198" s="2" t="s">
        <v>1243</v>
      </c>
    </row>
    <row r="199" spans="2:3" ht="12">
      <c r="B199" s="2">
        <v>4</v>
      </c>
      <c r="C199" s="2" t="s">
        <v>1160</v>
      </c>
    </row>
    <row r="200" spans="2:3" ht="12">
      <c r="B200" s="2">
        <v>5</v>
      </c>
      <c r="C200" s="2" t="s">
        <v>1395</v>
      </c>
    </row>
    <row r="201" ht="12">
      <c r="C201" s="2" t="s">
        <v>1244</v>
      </c>
    </row>
    <row r="202" ht="12">
      <c r="C202" s="2" t="s">
        <v>1245</v>
      </c>
    </row>
    <row r="203" ht="12">
      <c r="C203" s="2" t="s">
        <v>1246</v>
      </c>
    </row>
    <row r="204" ht="12">
      <c r="C204" s="2" t="s">
        <v>1247</v>
      </c>
    </row>
    <row r="205" spans="2:3" ht="12">
      <c r="B205" s="11">
        <v>6</v>
      </c>
      <c r="C205" s="11" t="s">
        <v>1202</v>
      </c>
    </row>
    <row r="206" spans="2:3" ht="12">
      <c r="B206" s="11"/>
      <c r="C206" s="11" t="s">
        <v>1396</v>
      </c>
    </row>
    <row r="207" ht="12">
      <c r="C207" s="2" t="s">
        <v>1397</v>
      </c>
    </row>
    <row r="208" spans="2:3" ht="12">
      <c r="B208" s="2">
        <v>7</v>
      </c>
      <c r="C208" s="2" t="s">
        <v>1398</v>
      </c>
    </row>
    <row r="209" spans="2:3" ht="12">
      <c r="B209" s="2">
        <v>8</v>
      </c>
      <c r="C209" s="2" t="s">
        <v>1161</v>
      </c>
    </row>
    <row r="210" spans="2:3" ht="12">
      <c r="B210" s="2">
        <v>9</v>
      </c>
      <c r="C210" s="2" t="s">
        <v>1162</v>
      </c>
    </row>
    <row r="211" spans="2:3" ht="12">
      <c r="B211" s="2">
        <v>10</v>
      </c>
      <c r="C211" s="2" t="s">
        <v>1163</v>
      </c>
    </row>
    <row r="212" spans="2:3" ht="12">
      <c r="B212" s="2">
        <v>11</v>
      </c>
      <c r="C212" s="2" t="s">
        <v>1164</v>
      </c>
    </row>
    <row r="213" spans="2:3" ht="12">
      <c r="B213" s="2">
        <v>12</v>
      </c>
      <c r="C213" s="2" t="s">
        <v>1165</v>
      </c>
    </row>
    <row r="215" ht="12">
      <c r="B215" s="2" t="s">
        <v>1248</v>
      </c>
    </row>
    <row r="216" spans="2:3" ht="12">
      <c r="B216" s="11">
        <v>1</v>
      </c>
      <c r="C216" s="11" t="s">
        <v>1400</v>
      </c>
    </row>
    <row r="217" spans="2:3" ht="12">
      <c r="B217" s="2">
        <v>2</v>
      </c>
      <c r="C217" s="2" t="s">
        <v>1401</v>
      </c>
    </row>
    <row r="218" spans="2:3" ht="24" customHeight="1">
      <c r="B218" s="2">
        <v>3</v>
      </c>
      <c r="C218" s="7" t="s">
        <v>1402</v>
      </c>
    </row>
    <row r="219" spans="2:3" ht="12">
      <c r="B219" s="2">
        <v>4</v>
      </c>
      <c r="C219" s="2" t="s">
        <v>1399</v>
      </c>
    </row>
    <row r="220" spans="2:3" ht="12">
      <c r="B220" s="11">
        <v>5</v>
      </c>
      <c r="C220" s="11" t="s">
        <v>1403</v>
      </c>
    </row>
    <row r="221" spans="2:3" ht="12">
      <c r="B221" s="2">
        <v>6</v>
      </c>
      <c r="C221" s="2" t="s">
        <v>1404</v>
      </c>
    </row>
    <row r="223" ht="12">
      <c r="B223" s="2" t="s">
        <v>1335</v>
      </c>
    </row>
    <row r="224" spans="2:3" ht="12">
      <c r="B224" s="11">
        <v>1</v>
      </c>
      <c r="C224" s="11" t="s">
        <v>1305</v>
      </c>
    </row>
    <row r="225" spans="2:3" ht="12">
      <c r="B225" s="2">
        <v>2</v>
      </c>
      <c r="C225" s="2" t="s">
        <v>1166</v>
      </c>
    </row>
    <row r="226" spans="2:3" ht="12">
      <c r="B226" s="2">
        <v>3</v>
      </c>
      <c r="C226" s="2" t="s">
        <v>1167</v>
      </c>
    </row>
    <row r="227" spans="2:3" ht="12">
      <c r="B227" s="2">
        <v>4</v>
      </c>
      <c r="C227" s="2" t="s">
        <v>1168</v>
      </c>
    </row>
    <row r="228" spans="2:3" ht="12">
      <c r="B228" s="2">
        <v>5</v>
      </c>
      <c r="C228" s="2" t="s">
        <v>1169</v>
      </c>
    </row>
    <row r="229" spans="2:3" ht="12">
      <c r="B229" s="2">
        <v>6</v>
      </c>
      <c r="C229" s="2" t="s">
        <v>1170</v>
      </c>
    </row>
    <row r="230" spans="2:3" ht="12">
      <c r="B230" s="2">
        <v>7</v>
      </c>
      <c r="C230" s="2" t="s">
        <v>1171</v>
      </c>
    </row>
    <row r="231" spans="2:3" ht="12">
      <c r="B231" s="2">
        <v>8</v>
      </c>
      <c r="C231" s="2" t="s">
        <v>1172</v>
      </c>
    </row>
    <row r="232" spans="2:3" ht="12">
      <c r="B232" s="2">
        <v>9</v>
      </c>
      <c r="C232" s="2" t="s">
        <v>1173</v>
      </c>
    </row>
    <row r="233" spans="2:3" ht="12">
      <c r="B233" s="2">
        <v>10</v>
      </c>
      <c r="C233" s="2" t="s">
        <v>1174</v>
      </c>
    </row>
    <row r="234" spans="2:3" ht="12">
      <c r="B234" s="2">
        <v>11</v>
      </c>
      <c r="C234" s="2" t="s">
        <v>1405</v>
      </c>
    </row>
    <row r="235" spans="2:3" ht="12">
      <c r="B235" s="2">
        <v>12</v>
      </c>
      <c r="C235" s="2" t="s">
        <v>1175</v>
      </c>
    </row>
    <row r="236" spans="2:3" ht="12">
      <c r="B236" s="2">
        <v>13</v>
      </c>
      <c r="C236" s="2" t="s">
        <v>1176</v>
      </c>
    </row>
    <row r="237" spans="2:3" ht="12">
      <c r="B237" s="11">
        <v>14</v>
      </c>
      <c r="C237" s="11" t="s">
        <v>1406</v>
      </c>
    </row>
    <row r="238" spans="2:3" ht="12">
      <c r="B238" s="11">
        <v>15</v>
      </c>
      <c r="C238" s="11" t="s">
        <v>1407</v>
      </c>
    </row>
    <row r="239" spans="2:3" ht="12">
      <c r="B239" s="2">
        <v>16</v>
      </c>
      <c r="C239" s="2" t="s">
        <v>1177</v>
      </c>
    </row>
    <row r="240" spans="2:3" ht="12">
      <c r="B240" s="2">
        <v>17</v>
      </c>
      <c r="C240" s="2" t="s">
        <v>1178</v>
      </c>
    </row>
    <row r="241" spans="2:3" ht="12">
      <c r="B241" s="2">
        <v>18</v>
      </c>
      <c r="C241" s="2" t="s">
        <v>1179</v>
      </c>
    </row>
    <row r="242" spans="2:3" ht="12">
      <c r="B242" s="2">
        <v>19</v>
      </c>
      <c r="C242" s="2" t="s">
        <v>1306</v>
      </c>
    </row>
    <row r="243" ht="12">
      <c r="C243" s="2" t="s">
        <v>1408</v>
      </c>
    </row>
    <row r="244" ht="12">
      <c r="C244" s="2" t="s">
        <v>1180</v>
      </c>
    </row>
    <row r="245" ht="12">
      <c r="C245" s="2" t="s">
        <v>1181</v>
      </c>
    </row>
    <row r="246" ht="12">
      <c r="C246" s="2" t="s">
        <v>1182</v>
      </c>
    </row>
    <row r="247" ht="12">
      <c r="C247" s="2" t="s">
        <v>1183</v>
      </c>
    </row>
    <row r="248" ht="12">
      <c r="C248" s="2" t="s">
        <v>1184</v>
      </c>
    </row>
    <row r="249" ht="12">
      <c r="C249" s="2" t="s">
        <v>1185</v>
      </c>
    </row>
    <row r="250" spans="2:3" ht="12">
      <c r="B250" s="2">
        <v>20</v>
      </c>
      <c r="C250" s="2" t="s">
        <v>1409</v>
      </c>
    </row>
    <row r="252" ht="12">
      <c r="B252" s="2" t="s">
        <v>1313</v>
      </c>
    </row>
    <row r="253" spans="2:3" ht="12">
      <c r="B253" s="11">
        <v>1</v>
      </c>
      <c r="C253" s="11" t="s">
        <v>1410</v>
      </c>
    </row>
    <row r="254" spans="2:3" ht="12">
      <c r="B254" s="11"/>
      <c r="C254" s="11" t="s">
        <v>1307</v>
      </c>
    </row>
    <row r="255" ht="12">
      <c r="C255" s="2" t="s">
        <v>1308</v>
      </c>
    </row>
    <row r="256" spans="2:3" ht="12">
      <c r="B256" s="11">
        <v>2</v>
      </c>
      <c r="C256" s="11" t="s">
        <v>1411</v>
      </c>
    </row>
    <row r="257" spans="2:3" ht="12">
      <c r="B257" s="2">
        <v>3</v>
      </c>
      <c r="C257" s="2" t="s">
        <v>1412</v>
      </c>
    </row>
    <row r="258" spans="2:3" ht="12">
      <c r="B258" s="2">
        <v>4</v>
      </c>
      <c r="C258" s="2" t="s">
        <v>1413</v>
      </c>
    </row>
    <row r="259" spans="2:3" ht="12">
      <c r="B259" s="2">
        <v>5</v>
      </c>
      <c r="C259" s="2" t="s">
        <v>1414</v>
      </c>
    </row>
    <row r="260" spans="2:3" ht="12">
      <c r="B260" s="2">
        <v>6</v>
      </c>
      <c r="C260" s="2" t="s">
        <v>1415</v>
      </c>
    </row>
    <row r="261" spans="2:3" ht="12">
      <c r="B261" s="2">
        <v>7</v>
      </c>
      <c r="C261" s="2" t="s">
        <v>1416</v>
      </c>
    </row>
    <row r="262" spans="2:3" ht="12">
      <c r="B262" s="2">
        <v>8</v>
      </c>
      <c r="C262" s="2" t="s">
        <v>1417</v>
      </c>
    </row>
    <row r="264" ht="12">
      <c r="B264" s="2" t="s">
        <v>1254</v>
      </c>
    </row>
    <row r="265" spans="2:3" ht="12">
      <c r="B265" s="2">
        <v>1</v>
      </c>
      <c r="C265" s="2" t="s">
        <v>1418</v>
      </c>
    </row>
    <row r="266" ht="12">
      <c r="C266" s="2" t="s">
        <v>1286</v>
      </c>
    </row>
    <row r="267" ht="12">
      <c r="C267" s="2" t="s">
        <v>1287</v>
      </c>
    </row>
    <row r="268" ht="12">
      <c r="C268" s="2" t="s">
        <v>1276</v>
      </c>
    </row>
    <row r="269" ht="12">
      <c r="C269" s="2" t="s">
        <v>1278</v>
      </c>
    </row>
    <row r="270" ht="12">
      <c r="C270" s="2" t="s">
        <v>1277</v>
      </c>
    </row>
    <row r="271" ht="12">
      <c r="C271" s="2" t="s">
        <v>1280</v>
      </c>
    </row>
    <row r="272" ht="12">
      <c r="C272" s="2" t="s">
        <v>1281</v>
      </c>
    </row>
    <row r="273" ht="12">
      <c r="C273" s="2" t="s">
        <v>1279</v>
      </c>
    </row>
    <row r="274" spans="2:3" ht="12">
      <c r="B274" s="2">
        <v>2</v>
      </c>
      <c r="C274" s="2" t="s">
        <v>1419</v>
      </c>
    </row>
    <row r="275" ht="12">
      <c r="C275" s="2" t="s">
        <v>1548</v>
      </c>
    </row>
    <row r="276" ht="12">
      <c r="C276" s="2" t="s">
        <v>1288</v>
      </c>
    </row>
    <row r="277" spans="2:3" ht="12">
      <c r="B277" s="2">
        <v>3</v>
      </c>
      <c r="C277" s="2" t="s">
        <v>1420</v>
      </c>
    </row>
    <row r="278" ht="12">
      <c r="C278" s="2" t="s">
        <v>1421</v>
      </c>
    </row>
    <row r="279" spans="2:3" ht="12">
      <c r="B279" s="2">
        <v>4</v>
      </c>
      <c r="C279" s="2" t="s">
        <v>1422</v>
      </c>
    </row>
    <row r="280" ht="12">
      <c r="C280" s="2" t="s">
        <v>1211</v>
      </c>
    </row>
    <row r="281" ht="12">
      <c r="C281" s="2" t="s">
        <v>1289</v>
      </c>
    </row>
    <row r="282" spans="2:3" ht="12">
      <c r="B282" s="2">
        <v>5</v>
      </c>
      <c r="C282" s="2" t="s">
        <v>1423</v>
      </c>
    </row>
    <row r="283" ht="12">
      <c r="C283" s="2" t="s">
        <v>1211</v>
      </c>
    </row>
    <row r="284" ht="12">
      <c r="C284" s="2" t="s">
        <v>1289</v>
      </c>
    </row>
    <row r="285" spans="2:3" ht="12">
      <c r="B285" s="2">
        <v>6</v>
      </c>
      <c r="C285" s="2" t="s">
        <v>1424</v>
      </c>
    </row>
    <row r="286" spans="2:3" ht="12">
      <c r="B286" s="2">
        <v>7</v>
      </c>
      <c r="C286" s="2" t="s">
        <v>1425</v>
      </c>
    </row>
    <row r="287" spans="2:3" ht="12">
      <c r="B287" s="2">
        <v>8</v>
      </c>
      <c r="C287" s="2" t="s">
        <v>1186</v>
      </c>
    </row>
    <row r="288" spans="2:3" ht="12">
      <c r="B288" s="2">
        <v>9</v>
      </c>
      <c r="C288" s="2" t="s">
        <v>1187</v>
      </c>
    </row>
    <row r="289" spans="2:3" ht="12">
      <c r="B289" s="2">
        <v>10</v>
      </c>
      <c r="C289" s="2" t="s">
        <v>1188</v>
      </c>
    </row>
    <row r="290" spans="2:3" ht="11.25" customHeight="1">
      <c r="B290" s="11">
        <v>11</v>
      </c>
      <c r="C290" s="11" t="s">
        <v>1189</v>
      </c>
    </row>
    <row r="292" ht="12">
      <c r="B292" s="2" t="s">
        <v>1290</v>
      </c>
    </row>
    <row r="293" spans="2:3" ht="12">
      <c r="B293" s="2">
        <v>1</v>
      </c>
      <c r="C293" s="2" t="s">
        <v>1426</v>
      </c>
    </row>
    <row r="294" spans="2:3" ht="12">
      <c r="B294" s="2">
        <v>2</v>
      </c>
      <c r="C294" s="2" t="s">
        <v>1427</v>
      </c>
    </row>
    <row r="295" spans="2:3" ht="12">
      <c r="B295" s="2">
        <v>3</v>
      </c>
      <c r="C295" s="2" t="s">
        <v>1190</v>
      </c>
    </row>
    <row r="296" spans="2:3" ht="12">
      <c r="B296" s="2">
        <v>4</v>
      </c>
      <c r="C296" s="2" t="s">
        <v>1437</v>
      </c>
    </row>
    <row r="297" spans="2:3" ht="12">
      <c r="B297" s="2">
        <v>5</v>
      </c>
      <c r="C297" s="2" t="s">
        <v>1438</v>
      </c>
    </row>
    <row r="298" ht="12">
      <c r="C298" s="2" t="s">
        <v>1291</v>
      </c>
    </row>
    <row r="299" ht="12">
      <c r="C299" s="2" t="s">
        <v>1292</v>
      </c>
    </row>
    <row r="300" spans="2:3" ht="12">
      <c r="B300" s="2">
        <v>6</v>
      </c>
      <c r="C300" s="2" t="s">
        <v>1428</v>
      </c>
    </row>
    <row r="301" ht="12">
      <c r="C301" s="2" t="s">
        <v>1293</v>
      </c>
    </row>
    <row r="302" ht="12">
      <c r="C302" s="2" t="s">
        <v>1294</v>
      </c>
    </row>
    <row r="303" spans="2:3" ht="12">
      <c r="B303" s="2">
        <v>7</v>
      </c>
      <c r="C303" s="2" t="s">
        <v>1429</v>
      </c>
    </row>
    <row r="304" spans="2:3" ht="12">
      <c r="B304" s="2">
        <v>8</v>
      </c>
      <c r="C304" s="2" t="s">
        <v>1430</v>
      </c>
    </row>
    <row r="305" spans="2:3" ht="12">
      <c r="B305" s="2">
        <v>9</v>
      </c>
      <c r="C305" s="2" t="s">
        <v>1431</v>
      </c>
    </row>
    <row r="306" ht="12">
      <c r="C306" s="2" t="s">
        <v>1293</v>
      </c>
    </row>
    <row r="307" ht="12">
      <c r="C307" s="2" t="s">
        <v>1294</v>
      </c>
    </row>
    <row r="308" spans="2:3" ht="12">
      <c r="B308" s="2">
        <v>10</v>
      </c>
      <c r="C308" s="2" t="s">
        <v>1432</v>
      </c>
    </row>
    <row r="309" ht="12">
      <c r="C309" s="2" t="s">
        <v>1295</v>
      </c>
    </row>
    <row r="310" ht="12">
      <c r="C310" s="2" t="s">
        <v>1296</v>
      </c>
    </row>
    <row r="311" ht="12">
      <c r="C311" s="2" t="s">
        <v>1282</v>
      </c>
    </row>
    <row r="312" spans="2:3" ht="12">
      <c r="B312" s="2">
        <v>11</v>
      </c>
      <c r="C312" s="2" t="s">
        <v>1433</v>
      </c>
    </row>
    <row r="313" ht="12">
      <c r="C313" s="2" t="s">
        <v>1295</v>
      </c>
    </row>
    <row r="314" ht="12">
      <c r="C314" s="2" t="s">
        <v>1297</v>
      </c>
    </row>
    <row r="315" ht="12">
      <c r="C315" s="2" t="s">
        <v>1298</v>
      </c>
    </row>
    <row r="316" spans="2:3" ht="12">
      <c r="B316" s="2">
        <v>12</v>
      </c>
      <c r="C316" s="2" t="s">
        <v>1434</v>
      </c>
    </row>
    <row r="317" spans="2:3" ht="12">
      <c r="B317" s="11">
        <v>13</v>
      </c>
      <c r="C317" s="11" t="s">
        <v>1439</v>
      </c>
    </row>
    <row r="318" spans="2:3" ht="12">
      <c r="B318" s="11">
        <v>14</v>
      </c>
      <c r="C318" s="11" t="s">
        <v>1435</v>
      </c>
    </row>
    <row r="319" spans="2:3" ht="12">
      <c r="B319" s="2">
        <v>15</v>
      </c>
      <c r="C319" s="2" t="s">
        <v>1436</v>
      </c>
    </row>
    <row r="320" spans="2:3" ht="12">
      <c r="B320" s="2">
        <v>16</v>
      </c>
      <c r="C320" s="2" t="s">
        <v>1440</v>
      </c>
    </row>
    <row r="322" ht="12">
      <c r="B322" s="2" t="s">
        <v>1314</v>
      </c>
    </row>
    <row r="323" spans="2:3" ht="12">
      <c r="B323" s="11">
        <v>1</v>
      </c>
      <c r="C323" s="11" t="s">
        <v>1441</v>
      </c>
    </row>
    <row r="324" spans="2:3" ht="12">
      <c r="B324" s="11"/>
      <c r="C324" s="11" t="s">
        <v>1299</v>
      </c>
    </row>
    <row r="325" ht="12">
      <c r="C325" s="2" t="s">
        <v>1300</v>
      </c>
    </row>
    <row r="326" ht="12">
      <c r="C326" s="2" t="s">
        <v>1301</v>
      </c>
    </row>
    <row r="327" ht="12">
      <c r="C327" s="2" t="s">
        <v>1302</v>
      </c>
    </row>
    <row r="328" spans="2:3" ht="12">
      <c r="B328" s="2">
        <v>2</v>
      </c>
      <c r="C328" s="2" t="s">
        <v>1442</v>
      </c>
    </row>
    <row r="329" spans="2:3" ht="12">
      <c r="B329" s="2">
        <v>3</v>
      </c>
      <c r="C329" s="10" t="s">
        <v>1443</v>
      </c>
    </row>
    <row r="330" spans="2:3" ht="12">
      <c r="B330" s="2">
        <v>4</v>
      </c>
      <c r="C330" s="2" t="s">
        <v>1444</v>
      </c>
    </row>
    <row r="331" spans="2:3" ht="12">
      <c r="B331" s="2">
        <v>5</v>
      </c>
      <c r="C331" s="10" t="s">
        <v>1445</v>
      </c>
    </row>
    <row r="332" spans="2:3" ht="12">
      <c r="B332" s="11">
        <v>6</v>
      </c>
      <c r="C332" s="16" t="s">
        <v>1446</v>
      </c>
    </row>
    <row r="333" spans="2:3" ht="12">
      <c r="B333" s="2">
        <v>7</v>
      </c>
      <c r="C333" s="10" t="s">
        <v>1447</v>
      </c>
    </row>
    <row r="334" spans="2:3" ht="12">
      <c r="B334" s="2">
        <v>8</v>
      </c>
      <c r="C334" s="6" t="s">
        <v>1448</v>
      </c>
    </row>
    <row r="335" spans="2:3" ht="12">
      <c r="B335" s="2">
        <v>9</v>
      </c>
      <c r="C335" s="6" t="s">
        <v>1449</v>
      </c>
    </row>
    <row r="336" spans="2:3" ht="12">
      <c r="B336" s="2">
        <v>10</v>
      </c>
      <c r="C336" s="6" t="s">
        <v>1450</v>
      </c>
    </row>
    <row r="337" spans="2:3" ht="12">
      <c r="B337" s="2">
        <v>11</v>
      </c>
      <c r="C337" s="6" t="s">
        <v>1451</v>
      </c>
    </row>
    <row r="339" ht="12">
      <c r="B339" s="2" t="s">
        <v>1303</v>
      </c>
    </row>
    <row r="340" spans="2:3" ht="12">
      <c r="B340" s="2">
        <v>1</v>
      </c>
      <c r="C340" s="2" t="s">
        <v>1452</v>
      </c>
    </row>
    <row r="341" ht="12">
      <c r="C341" s="2" t="s">
        <v>1249</v>
      </c>
    </row>
    <row r="342" ht="12">
      <c r="C342" s="2" t="s">
        <v>1250</v>
      </c>
    </row>
    <row r="343" spans="2:3" ht="12">
      <c r="B343" s="2">
        <v>2</v>
      </c>
      <c r="C343" s="2" t="s">
        <v>1304</v>
      </c>
    </row>
    <row r="344" spans="2:3" ht="12">
      <c r="B344" s="2">
        <v>3</v>
      </c>
      <c r="C344" s="2" t="s">
        <v>1453</v>
      </c>
    </row>
    <row r="345" spans="2:3" ht="12">
      <c r="B345" s="11">
        <v>4</v>
      </c>
      <c r="C345" s="11" t="s">
        <v>1454</v>
      </c>
    </row>
    <row r="346" spans="2:3" ht="24" customHeight="1">
      <c r="B346" s="2">
        <v>5</v>
      </c>
      <c r="C346" s="7" t="s">
        <v>1455</v>
      </c>
    </row>
    <row r="347" spans="2:3" ht="12">
      <c r="B347" s="2">
        <v>6</v>
      </c>
      <c r="C347" s="2" t="s">
        <v>1191</v>
      </c>
    </row>
    <row r="348" spans="2:3" ht="12">
      <c r="B348" s="2">
        <v>7</v>
      </c>
      <c r="C348" s="2" t="s">
        <v>1192</v>
      </c>
    </row>
    <row r="349" spans="2:3" ht="12">
      <c r="B349" s="2">
        <v>8</v>
      </c>
      <c r="C349" s="2" t="s">
        <v>1193</v>
      </c>
    </row>
    <row r="350" spans="2:3" ht="12">
      <c r="B350" s="2">
        <v>9</v>
      </c>
      <c r="C350" s="2" t="s">
        <v>1321</v>
      </c>
    </row>
    <row r="351" ht="12">
      <c r="C351" s="2" t="s">
        <v>1472</v>
      </c>
    </row>
    <row r="352" ht="12">
      <c r="C352" s="2" t="s">
        <v>1473</v>
      </c>
    </row>
    <row r="353" ht="12">
      <c r="C353" s="2" t="s">
        <v>1474</v>
      </c>
    </row>
    <row r="354" ht="12">
      <c r="C354" s="2" t="s">
        <v>1475</v>
      </c>
    </row>
    <row r="355" ht="12">
      <c r="C355" s="2" t="s">
        <v>1476</v>
      </c>
    </row>
    <row r="356" spans="2:3" ht="12">
      <c r="B356" s="2">
        <v>10</v>
      </c>
      <c r="C356" s="2" t="s">
        <v>1456</v>
      </c>
    </row>
    <row r="357" ht="12">
      <c r="C357" s="2" t="s">
        <v>1251</v>
      </c>
    </row>
    <row r="358" ht="12">
      <c r="C358" s="2" t="s">
        <v>1228</v>
      </c>
    </row>
    <row r="359" spans="2:3" ht="12">
      <c r="B359" s="2">
        <v>11</v>
      </c>
      <c r="C359" s="2" t="s">
        <v>1457</v>
      </c>
    </row>
    <row r="360" spans="2:3" ht="12">
      <c r="B360" s="2">
        <v>12</v>
      </c>
      <c r="C360" s="2" t="s">
        <v>1458</v>
      </c>
    </row>
    <row r="361" spans="2:3" ht="12">
      <c r="B361" s="2">
        <v>13</v>
      </c>
      <c r="C361" s="2" t="s">
        <v>1459</v>
      </c>
    </row>
    <row r="362" spans="2:3" ht="12">
      <c r="B362" s="2">
        <v>14</v>
      </c>
      <c r="C362" s="2" t="s">
        <v>1469</v>
      </c>
    </row>
    <row r="363" ht="12">
      <c r="C363" s="2" t="s">
        <v>1252</v>
      </c>
    </row>
    <row r="364" ht="12">
      <c r="C364" s="2" t="s">
        <v>1253</v>
      </c>
    </row>
    <row r="365" spans="2:3" ht="12">
      <c r="B365" s="2">
        <v>15</v>
      </c>
      <c r="C365" s="2" t="s">
        <v>1460</v>
      </c>
    </row>
    <row r="366" spans="2:3" ht="12">
      <c r="B366" s="2">
        <v>16</v>
      </c>
      <c r="C366" s="2" t="s">
        <v>1194</v>
      </c>
    </row>
    <row r="367" ht="12">
      <c r="C367" s="2" t="s">
        <v>1477</v>
      </c>
    </row>
    <row r="368" ht="12">
      <c r="C368" s="2" t="s">
        <v>1478</v>
      </c>
    </row>
    <row r="369" spans="2:3" ht="12">
      <c r="B369" s="2">
        <v>17</v>
      </c>
      <c r="C369" s="2" t="s">
        <v>1461</v>
      </c>
    </row>
    <row r="370" spans="2:3" ht="12">
      <c r="B370" s="2">
        <v>18</v>
      </c>
      <c r="C370" s="2" t="s">
        <v>1462</v>
      </c>
    </row>
    <row r="371" spans="2:3" ht="12">
      <c r="B371" s="2">
        <v>19</v>
      </c>
      <c r="C371" s="2" t="s">
        <v>1470</v>
      </c>
    </row>
    <row r="372" ht="12">
      <c r="C372" s="2" t="s">
        <v>1255</v>
      </c>
    </row>
    <row r="373" ht="12">
      <c r="C373" s="2" t="s">
        <v>1256</v>
      </c>
    </row>
    <row r="374" ht="12">
      <c r="C374" s="2" t="s">
        <v>588</v>
      </c>
    </row>
    <row r="375" ht="12">
      <c r="C375" s="2" t="s">
        <v>1257</v>
      </c>
    </row>
    <row r="376" spans="2:3" ht="12">
      <c r="B376" s="2">
        <v>20</v>
      </c>
      <c r="C376" s="2" t="s">
        <v>1463</v>
      </c>
    </row>
    <row r="377" ht="12">
      <c r="C377" s="2" t="s">
        <v>1258</v>
      </c>
    </row>
    <row r="378" ht="12">
      <c r="C378" s="2" t="s">
        <v>1259</v>
      </c>
    </row>
    <row r="379" ht="12">
      <c r="C379" s="2" t="s">
        <v>1260</v>
      </c>
    </row>
    <row r="380" spans="2:3" ht="12">
      <c r="B380" s="2">
        <v>21</v>
      </c>
      <c r="C380" s="2" t="s">
        <v>1205</v>
      </c>
    </row>
    <row r="381" spans="2:3" ht="12">
      <c r="B381" s="2">
        <v>22</v>
      </c>
      <c r="C381" s="2" t="s">
        <v>1464</v>
      </c>
    </row>
    <row r="382" ht="12">
      <c r="C382" s="2" t="s">
        <v>1261</v>
      </c>
    </row>
    <row r="383" ht="12">
      <c r="C383" s="2" t="s">
        <v>1285</v>
      </c>
    </row>
    <row r="384" spans="2:3" ht="12">
      <c r="B384" s="2">
        <v>23</v>
      </c>
      <c r="C384" s="2" t="s">
        <v>1465</v>
      </c>
    </row>
    <row r="385" spans="2:3" ht="12">
      <c r="B385" s="2">
        <v>24</v>
      </c>
      <c r="C385" s="2" t="s">
        <v>1466</v>
      </c>
    </row>
    <row r="386" spans="2:3" ht="12">
      <c r="B386" s="2">
        <v>25</v>
      </c>
      <c r="C386" s="2" t="s">
        <v>1467</v>
      </c>
    </row>
    <row r="387" spans="2:3" ht="12">
      <c r="B387" s="2">
        <v>26</v>
      </c>
      <c r="C387" s="2" t="s">
        <v>1195</v>
      </c>
    </row>
    <row r="388" spans="2:3" ht="12">
      <c r="B388" s="2">
        <v>27</v>
      </c>
      <c r="C388" s="2" t="s">
        <v>1468</v>
      </c>
    </row>
    <row r="389" spans="2:3" ht="12">
      <c r="B389" s="2">
        <v>28</v>
      </c>
      <c r="C389" s="2" t="s">
        <v>1471</v>
      </c>
    </row>
    <row r="390" spans="2:3" ht="12">
      <c r="B390" s="11">
        <v>29</v>
      </c>
      <c r="C390" s="11" t="s">
        <v>1196</v>
      </c>
    </row>
    <row r="392" ht="12">
      <c r="B392" s="2" t="s">
        <v>1220</v>
      </c>
    </row>
    <row r="393" spans="2:3" ht="12">
      <c r="B393" s="2">
        <v>1</v>
      </c>
      <c r="C393" s="2" t="s">
        <v>1479</v>
      </c>
    </row>
    <row r="394" spans="2:3" ht="12">
      <c r="B394" s="11">
        <v>2</v>
      </c>
      <c r="C394" s="11" t="s">
        <v>1480</v>
      </c>
    </row>
    <row r="395" spans="2:3" ht="12">
      <c r="B395" s="11">
        <v>3</v>
      </c>
      <c r="C395" s="11" t="s">
        <v>1481</v>
      </c>
    </row>
    <row r="396" spans="2:3" ht="12">
      <c r="B396" s="2">
        <v>4</v>
      </c>
      <c r="C396" s="2" t="s">
        <v>1482</v>
      </c>
    </row>
    <row r="397" ht="12">
      <c r="C397" s="2" t="s">
        <v>1551</v>
      </c>
    </row>
    <row r="398" ht="12">
      <c r="C398" s="2" t="s">
        <v>1552</v>
      </c>
    </row>
    <row r="399" spans="2:3" ht="12">
      <c r="B399" s="2">
        <v>5</v>
      </c>
      <c r="C399" s="2" t="s">
        <v>1483</v>
      </c>
    </row>
    <row r="400" spans="2:3" ht="12">
      <c r="B400" s="2">
        <v>6</v>
      </c>
      <c r="C400" s="2" t="s">
        <v>1262</v>
      </c>
    </row>
    <row r="401" ht="12">
      <c r="C401" s="2" t="s">
        <v>1263</v>
      </c>
    </row>
    <row r="402" ht="12">
      <c r="C402" s="2" t="s">
        <v>1264</v>
      </c>
    </row>
    <row r="403" spans="2:3" ht="12">
      <c r="B403" s="2">
        <v>7</v>
      </c>
      <c r="C403" s="2" t="s">
        <v>1265</v>
      </c>
    </row>
    <row r="404" ht="12">
      <c r="C404" s="2" t="s">
        <v>1263</v>
      </c>
    </row>
    <row r="405" ht="12">
      <c r="C405" s="2" t="s">
        <v>1222</v>
      </c>
    </row>
    <row r="406" spans="2:3" ht="12">
      <c r="B406" s="2">
        <v>8</v>
      </c>
      <c r="C406" s="2" t="s">
        <v>1484</v>
      </c>
    </row>
    <row r="407" spans="2:3" ht="12">
      <c r="B407" s="2">
        <v>9</v>
      </c>
      <c r="C407" s="2" t="s">
        <v>1223</v>
      </c>
    </row>
    <row r="408" spans="2:3" ht="12">
      <c r="B408" s="2">
        <v>10</v>
      </c>
      <c r="C408" s="2" t="s">
        <v>1224</v>
      </c>
    </row>
    <row r="409" spans="2:3" ht="12">
      <c r="B409" s="2">
        <v>11</v>
      </c>
      <c r="C409" s="6" t="s">
        <v>1284</v>
      </c>
    </row>
    <row r="410" spans="2:3" ht="12">
      <c r="B410" s="2">
        <v>12</v>
      </c>
      <c r="C410" s="6" t="s">
        <v>1283</v>
      </c>
    </row>
    <row r="411" spans="2:3" ht="12">
      <c r="B411" s="2">
        <v>13</v>
      </c>
      <c r="C411" s="2" t="s">
        <v>1485</v>
      </c>
    </row>
    <row r="412" spans="2:3" ht="12">
      <c r="B412" s="2">
        <v>14</v>
      </c>
      <c r="C412" s="2" t="s">
        <v>1486</v>
      </c>
    </row>
    <row r="413" spans="2:3" ht="12">
      <c r="B413" s="2">
        <v>15</v>
      </c>
      <c r="C413" s="2" t="s">
        <v>1225</v>
      </c>
    </row>
    <row r="414" spans="2:3" ht="12">
      <c r="B414" s="2">
        <v>16</v>
      </c>
      <c r="C414" s="2" t="s">
        <v>1487</v>
      </c>
    </row>
    <row r="415" spans="2:3" ht="12">
      <c r="B415" s="2">
        <v>17</v>
      </c>
      <c r="C415" s="2" t="s">
        <v>1488</v>
      </c>
    </row>
    <row r="416" ht="12">
      <c r="C416" s="2" t="s">
        <v>1553</v>
      </c>
    </row>
    <row r="417" ht="12">
      <c r="C417" s="2" t="s">
        <v>1554</v>
      </c>
    </row>
    <row r="418" spans="2:3" ht="12">
      <c r="B418" s="2">
        <v>18</v>
      </c>
      <c r="C418" s="2" t="s">
        <v>1489</v>
      </c>
    </row>
    <row r="419" spans="2:3" ht="12">
      <c r="B419" s="2">
        <v>19</v>
      </c>
      <c r="C419" s="2" t="s">
        <v>1490</v>
      </c>
    </row>
    <row r="420" ht="12">
      <c r="C420" s="2" t="s">
        <v>1555</v>
      </c>
    </row>
    <row r="421" ht="12">
      <c r="C421" s="2" t="s">
        <v>1556</v>
      </c>
    </row>
    <row r="422" spans="2:3" ht="12">
      <c r="B422" s="2">
        <v>20</v>
      </c>
      <c r="C422" s="2" t="s">
        <v>1491</v>
      </c>
    </row>
    <row r="423" spans="2:3" ht="12">
      <c r="B423" s="2">
        <v>21</v>
      </c>
      <c r="C423" s="2" t="s">
        <v>1492</v>
      </c>
    </row>
    <row r="424" spans="2:3" ht="12">
      <c r="B424" s="2">
        <v>22</v>
      </c>
      <c r="C424" s="2" t="s">
        <v>1197</v>
      </c>
    </row>
    <row r="425" spans="2:3" ht="12">
      <c r="B425" s="2">
        <v>23</v>
      </c>
      <c r="C425" s="2" t="s">
        <v>1493</v>
      </c>
    </row>
    <row r="426" spans="2:3" ht="12">
      <c r="B426" s="2">
        <v>24</v>
      </c>
      <c r="C426" s="2" t="s">
        <v>1494</v>
      </c>
    </row>
    <row r="427" spans="2:3" ht="12">
      <c r="B427" s="2">
        <v>25</v>
      </c>
      <c r="C427" s="2" t="s">
        <v>1495</v>
      </c>
    </row>
    <row r="428" ht="12">
      <c r="C428" s="2" t="s">
        <v>1557</v>
      </c>
    </row>
    <row r="429" ht="12">
      <c r="C429" s="2" t="s">
        <v>1558</v>
      </c>
    </row>
    <row r="431" ht="12">
      <c r="B431" s="2" t="s">
        <v>1336</v>
      </c>
    </row>
    <row r="432" spans="2:3" ht="12">
      <c r="B432" s="2">
        <v>1</v>
      </c>
      <c r="C432" s="2" t="s">
        <v>1559</v>
      </c>
    </row>
    <row r="433" spans="2:3" ht="12">
      <c r="B433" s="11">
        <v>2</v>
      </c>
      <c r="C433" s="11" t="s">
        <v>1496</v>
      </c>
    </row>
    <row r="434" spans="2:3" ht="12">
      <c r="B434" s="11"/>
      <c r="C434" s="11" t="s">
        <v>1497</v>
      </c>
    </row>
    <row r="435" ht="12">
      <c r="C435" s="2" t="s">
        <v>1501</v>
      </c>
    </row>
    <row r="436" ht="12">
      <c r="C436" s="2" t="s">
        <v>1502</v>
      </c>
    </row>
    <row r="437" ht="12">
      <c r="C437" s="2" t="s">
        <v>1498</v>
      </c>
    </row>
    <row r="438" ht="12">
      <c r="C438" s="2" t="s">
        <v>1499</v>
      </c>
    </row>
    <row r="439" ht="12">
      <c r="C439" s="2" t="s">
        <v>1503</v>
      </c>
    </row>
    <row r="440" spans="2:3" ht="12">
      <c r="B440" s="2">
        <v>3</v>
      </c>
      <c r="C440" s="2" t="s">
        <v>1500</v>
      </c>
    </row>
    <row r="442" ht="12">
      <c r="B442" s="2" t="s">
        <v>1560</v>
      </c>
    </row>
    <row r="443" spans="2:3" ht="12">
      <c r="B443" s="11">
        <v>1</v>
      </c>
      <c r="C443" s="11" t="s">
        <v>1561</v>
      </c>
    </row>
    <row r="444" ht="12">
      <c r="C444" s="2" t="s">
        <v>1564</v>
      </c>
    </row>
    <row r="445" spans="2:3" ht="12">
      <c r="B445" s="11"/>
      <c r="C445" s="11" t="s">
        <v>1504</v>
      </c>
    </row>
    <row r="446" ht="12">
      <c r="C446" s="2" t="s">
        <v>1198</v>
      </c>
    </row>
    <row r="447" ht="12">
      <c r="C447" s="2" t="s">
        <v>1199</v>
      </c>
    </row>
    <row r="448" spans="2:3" ht="12">
      <c r="B448" s="2">
        <v>2</v>
      </c>
      <c r="C448" s="2" t="s">
        <v>1200</v>
      </c>
    </row>
    <row r="449" spans="2:3" ht="12">
      <c r="B449" s="2">
        <v>3</v>
      </c>
      <c r="C449" s="2" t="s">
        <v>1505</v>
      </c>
    </row>
    <row r="450" spans="2:3" ht="12">
      <c r="B450" s="2">
        <v>4</v>
      </c>
      <c r="C450" s="2" t="s">
        <v>1506</v>
      </c>
    </row>
    <row r="451" spans="2:3" ht="12">
      <c r="B451" s="2">
        <v>5</v>
      </c>
      <c r="C451" s="2" t="s">
        <v>1507</v>
      </c>
    </row>
    <row r="452" spans="2:3" ht="12">
      <c r="B452" s="11">
        <v>6</v>
      </c>
      <c r="C452" s="11" t="s">
        <v>1508</v>
      </c>
    </row>
    <row r="453" ht="12">
      <c r="C453" s="2" t="s">
        <v>585</v>
      </c>
    </row>
    <row r="454" spans="2:3" ht="12">
      <c r="B454" s="11"/>
      <c r="C454" s="11" t="s">
        <v>586</v>
      </c>
    </row>
    <row r="455" ht="12">
      <c r="C455" s="2" t="s">
        <v>587</v>
      </c>
    </row>
    <row r="456" ht="12">
      <c r="C456" s="2" t="s">
        <v>1226</v>
      </c>
    </row>
    <row r="457" ht="12">
      <c r="C457" s="2" t="s">
        <v>1227</v>
      </c>
    </row>
    <row r="458" ht="12">
      <c r="C458" s="2" t="s">
        <v>1509</v>
      </c>
    </row>
    <row r="459" ht="12">
      <c r="C459" s="2" t="s">
        <v>1510</v>
      </c>
    </row>
    <row r="460" ht="12">
      <c r="C460" s="2" t="s">
        <v>589</v>
      </c>
    </row>
    <row r="461" spans="2:3" ht="12">
      <c r="B461" s="2">
        <v>7</v>
      </c>
      <c r="C461" s="2" t="s">
        <v>1511</v>
      </c>
    </row>
    <row r="462" spans="2:3" ht="12">
      <c r="B462" s="2">
        <v>8</v>
      </c>
      <c r="C462" s="2" t="s">
        <v>1512</v>
      </c>
    </row>
    <row r="463" ht="12">
      <c r="C463" s="2" t="s">
        <v>590</v>
      </c>
    </row>
    <row r="464" ht="12">
      <c r="C464" s="2" t="s">
        <v>591</v>
      </c>
    </row>
    <row r="465" ht="12">
      <c r="C465" s="2" t="s">
        <v>592</v>
      </c>
    </row>
    <row r="466" ht="12">
      <c r="C466" s="2" t="s">
        <v>1309</v>
      </c>
    </row>
    <row r="467" ht="12">
      <c r="C467" s="2" t="s">
        <v>1310</v>
      </c>
    </row>
    <row r="469" ht="12">
      <c r="B469" s="2" t="s">
        <v>1562</v>
      </c>
    </row>
    <row r="470" ht="12">
      <c r="C470" s="2" t="s">
        <v>1563</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70"/>
  <sheetViews>
    <sheetView workbookViewId="0" topLeftCell="A1">
      <selection activeCell="A1" sqref="A1"/>
    </sheetView>
  </sheetViews>
  <sheetFormatPr defaultColWidth="9.00390625" defaultRowHeight="13.5"/>
  <cols>
    <col min="1" max="1" width="2.625" style="99" customWidth="1"/>
    <col min="2" max="2" width="3.125" style="99" customWidth="1"/>
    <col min="3" max="3" width="10.25390625" style="99" customWidth="1"/>
    <col min="4" max="5" width="9.875" style="99" customWidth="1"/>
    <col min="6" max="6" width="9.625" style="101" customWidth="1"/>
    <col min="7" max="7" width="9.875" style="99" customWidth="1"/>
    <col min="8" max="9" width="9.125" style="102" customWidth="1"/>
    <col min="10" max="12" width="9.00390625" style="99" customWidth="1"/>
    <col min="13" max="18" width="9.00390625" style="103" customWidth="1"/>
    <col min="19" max="16384" width="9.00390625" style="99" customWidth="1"/>
  </cols>
  <sheetData>
    <row r="1" ht="14.25">
      <c r="B1" s="100" t="s">
        <v>719</v>
      </c>
    </row>
    <row r="2" ht="12" customHeight="1">
      <c r="B2" s="100"/>
    </row>
    <row r="3" spans="3:18" ht="15" customHeight="1" thickBot="1">
      <c r="C3" s="103"/>
      <c r="D3" s="103"/>
      <c r="E3" s="103"/>
      <c r="G3" s="103"/>
      <c r="H3" s="104"/>
      <c r="K3" s="105"/>
      <c r="L3" s="106" t="s">
        <v>713</v>
      </c>
      <c r="R3" s="107"/>
    </row>
    <row r="4" spans="2:18" ht="10.5" customHeight="1" thickTop="1">
      <c r="B4" s="1277" t="s">
        <v>671</v>
      </c>
      <c r="C4" s="1278"/>
      <c r="D4" s="1267">
        <v>57</v>
      </c>
      <c r="E4" s="1269">
        <v>58</v>
      </c>
      <c r="F4" s="1270"/>
      <c r="G4" s="1260">
        <v>59</v>
      </c>
      <c r="H4" s="1261"/>
      <c r="I4" s="1251">
        <v>60</v>
      </c>
      <c r="J4" s="1252"/>
      <c r="K4" s="1255">
        <v>61</v>
      </c>
      <c r="L4" s="1252"/>
      <c r="M4" s="1256"/>
      <c r="N4" s="1257"/>
      <c r="O4" s="1257"/>
      <c r="P4" s="1257"/>
      <c r="Q4" s="1257"/>
      <c r="R4" s="1257"/>
    </row>
    <row r="5" spans="2:18" ht="11.25" customHeight="1">
      <c r="B5" s="1279"/>
      <c r="C5" s="1264"/>
      <c r="D5" s="1268"/>
      <c r="E5" s="1258"/>
      <c r="F5" s="1259"/>
      <c r="G5" s="1262"/>
      <c r="H5" s="1263"/>
      <c r="I5" s="1253"/>
      <c r="J5" s="1254"/>
      <c r="K5" s="1253"/>
      <c r="L5" s="1254"/>
      <c r="M5" s="1241"/>
      <c r="N5" s="1242"/>
      <c r="O5" s="1242"/>
      <c r="P5" s="1242"/>
      <c r="Q5" s="1242"/>
      <c r="R5" s="1242"/>
    </row>
    <row r="6" spans="2:18" ht="15" customHeight="1">
      <c r="B6" s="1265"/>
      <c r="C6" s="1266"/>
      <c r="D6" s="111" t="s">
        <v>714</v>
      </c>
      <c r="E6" s="111" t="s">
        <v>714</v>
      </c>
      <c r="F6" s="112" t="s">
        <v>715</v>
      </c>
      <c r="G6" s="111" t="s">
        <v>714</v>
      </c>
      <c r="H6" s="111" t="s">
        <v>715</v>
      </c>
      <c r="I6" s="113" t="s">
        <v>714</v>
      </c>
      <c r="J6" s="111" t="s">
        <v>715</v>
      </c>
      <c r="K6" s="113" t="s">
        <v>714</v>
      </c>
      <c r="L6" s="111" t="s">
        <v>715</v>
      </c>
      <c r="M6" s="109"/>
      <c r="N6" s="110"/>
      <c r="O6" s="110"/>
      <c r="P6" s="110"/>
      <c r="Q6" s="110"/>
      <c r="R6" s="110"/>
    </row>
    <row r="7" spans="2:18" s="114" customFormat="1" ht="15" customHeight="1">
      <c r="B7" s="1246" t="s">
        <v>708</v>
      </c>
      <c r="C7" s="1247"/>
      <c r="D7" s="115">
        <f>SUM(D9:D10)</f>
        <v>326717</v>
      </c>
      <c r="E7" s="116">
        <f aca="true" t="shared" si="0" ref="E7:L7">E9+E10</f>
        <v>328245</v>
      </c>
      <c r="F7" s="116">
        <f t="shared" si="0"/>
        <v>1528</v>
      </c>
      <c r="G7" s="116">
        <f t="shared" si="0"/>
        <v>329792</v>
      </c>
      <c r="H7" s="116">
        <f t="shared" si="0"/>
        <v>1547</v>
      </c>
      <c r="I7" s="116">
        <f t="shared" si="0"/>
        <v>331303</v>
      </c>
      <c r="J7" s="116">
        <f t="shared" si="0"/>
        <v>1511</v>
      </c>
      <c r="K7" s="116">
        <f t="shared" si="0"/>
        <v>332748</v>
      </c>
      <c r="L7" s="116">
        <f t="shared" si="0"/>
        <v>1445</v>
      </c>
      <c r="M7" s="44"/>
      <c r="N7" s="46"/>
      <c r="O7" s="46"/>
      <c r="P7" s="46"/>
      <c r="Q7" s="46"/>
      <c r="R7" s="46"/>
    </row>
    <row r="8" spans="2:18" s="114" customFormat="1" ht="6" customHeight="1">
      <c r="B8" s="117"/>
      <c r="C8" s="118"/>
      <c r="D8" s="119"/>
      <c r="E8" s="120"/>
      <c r="F8" s="121"/>
      <c r="G8" s="120"/>
      <c r="H8" s="121"/>
      <c r="I8" s="120"/>
      <c r="J8" s="120"/>
      <c r="K8" s="120"/>
      <c r="L8" s="120"/>
      <c r="M8" s="119"/>
      <c r="N8" s="120"/>
      <c r="O8" s="120"/>
      <c r="P8" s="120"/>
      <c r="Q8" s="120"/>
      <c r="R8" s="120"/>
    </row>
    <row r="9" spans="2:18" s="114" customFormat="1" ht="15" customHeight="1">
      <c r="B9" s="1243" t="s">
        <v>716</v>
      </c>
      <c r="C9" s="1248"/>
      <c r="D9" s="119">
        <f aca="true" t="shared" si="1" ref="D9:L9">SUM(D17:D31)</f>
        <v>239712</v>
      </c>
      <c r="E9" s="120">
        <f t="shared" si="1"/>
        <v>241382</v>
      </c>
      <c r="F9" s="120">
        <f t="shared" si="1"/>
        <v>1670</v>
      </c>
      <c r="G9" s="120">
        <f t="shared" si="1"/>
        <v>243185</v>
      </c>
      <c r="H9" s="120">
        <f t="shared" si="1"/>
        <v>1803</v>
      </c>
      <c r="I9" s="120">
        <f t="shared" si="1"/>
        <v>244651</v>
      </c>
      <c r="J9" s="120">
        <f t="shared" si="1"/>
        <v>1466</v>
      </c>
      <c r="K9" s="120">
        <f t="shared" si="1"/>
        <v>246192</v>
      </c>
      <c r="L9" s="120">
        <f t="shared" si="1"/>
        <v>1541</v>
      </c>
      <c r="M9" s="119"/>
      <c r="N9" s="120"/>
      <c r="O9" s="120"/>
      <c r="P9" s="120"/>
      <c r="Q9" s="120"/>
      <c r="R9" s="120"/>
    </row>
    <row r="10" spans="2:18" s="114" customFormat="1" ht="15" customHeight="1">
      <c r="B10" s="1243" t="s">
        <v>717</v>
      </c>
      <c r="C10" s="1244"/>
      <c r="D10" s="124">
        <f aca="true" t="shared" si="2" ref="D10:L10">SUM(D33:D66)</f>
        <v>87005</v>
      </c>
      <c r="E10" s="125">
        <f t="shared" si="2"/>
        <v>86863</v>
      </c>
      <c r="F10" s="121">
        <f t="shared" si="2"/>
        <v>-142</v>
      </c>
      <c r="G10" s="125">
        <f t="shared" si="2"/>
        <v>86607</v>
      </c>
      <c r="H10" s="121">
        <f t="shared" si="2"/>
        <v>-256</v>
      </c>
      <c r="I10" s="125">
        <f t="shared" si="2"/>
        <v>86652</v>
      </c>
      <c r="J10" s="125">
        <f t="shared" si="2"/>
        <v>45</v>
      </c>
      <c r="K10" s="125">
        <f t="shared" si="2"/>
        <v>86556</v>
      </c>
      <c r="L10" s="125">
        <f t="shared" si="2"/>
        <v>-96</v>
      </c>
      <c r="M10" s="119"/>
      <c r="N10" s="120"/>
      <c r="O10" s="120"/>
      <c r="P10" s="120"/>
      <c r="Q10" s="120"/>
      <c r="R10" s="120"/>
    </row>
    <row r="11" spans="2:18" s="114" customFormat="1" ht="7.5" customHeight="1">
      <c r="B11" s="122"/>
      <c r="C11" s="123"/>
      <c r="D11" s="119"/>
      <c r="E11" s="120"/>
      <c r="F11" s="121"/>
      <c r="G11" s="120"/>
      <c r="H11" s="121"/>
      <c r="I11" s="120"/>
      <c r="J11" s="120"/>
      <c r="K11" s="120"/>
      <c r="L11" s="120"/>
      <c r="M11" s="119"/>
      <c r="N11" s="120"/>
      <c r="O11" s="120"/>
      <c r="P11" s="120"/>
      <c r="Q11" s="120"/>
      <c r="R11" s="120"/>
    </row>
    <row r="12" spans="2:18" s="114" customFormat="1" ht="13.5" customHeight="1">
      <c r="B12" s="1243" t="s">
        <v>709</v>
      </c>
      <c r="C12" s="1244"/>
      <c r="D12" s="119">
        <f aca="true" t="shared" si="3" ref="D12:L12">+D17+D23+D24+D25+D28+D29+D30+D33+D34+D35+D36+D37+D38+D39</f>
        <v>148798</v>
      </c>
      <c r="E12" s="120">
        <f t="shared" si="3"/>
        <v>149857</v>
      </c>
      <c r="F12" s="120">
        <f t="shared" si="3"/>
        <v>1059</v>
      </c>
      <c r="G12" s="120">
        <f t="shared" si="3"/>
        <v>151122</v>
      </c>
      <c r="H12" s="120">
        <f t="shared" si="3"/>
        <v>1265</v>
      </c>
      <c r="I12" s="120">
        <f t="shared" si="3"/>
        <v>152136</v>
      </c>
      <c r="J12" s="120">
        <f t="shared" si="3"/>
        <v>1014</v>
      </c>
      <c r="K12" s="120">
        <f t="shared" si="3"/>
        <v>153094</v>
      </c>
      <c r="L12" s="120">
        <f t="shared" si="3"/>
        <v>958</v>
      </c>
      <c r="M12" s="119"/>
      <c r="N12" s="120"/>
      <c r="O12" s="120"/>
      <c r="P12" s="120"/>
      <c r="Q12" s="120"/>
      <c r="R12" s="120"/>
    </row>
    <row r="13" spans="2:18" s="114" customFormat="1" ht="13.5" customHeight="1">
      <c r="B13" s="1243" t="s">
        <v>710</v>
      </c>
      <c r="C13" s="1244"/>
      <c r="D13" s="119">
        <f aca="true" t="shared" si="4" ref="D13:L13">+D22+D41+D42+D43+D44+D45+D46+D47</f>
        <v>25396</v>
      </c>
      <c r="E13" s="120">
        <f t="shared" si="4"/>
        <v>25394</v>
      </c>
      <c r="F13" s="121">
        <f t="shared" si="4"/>
        <v>-2</v>
      </c>
      <c r="G13" s="120">
        <f t="shared" si="4"/>
        <v>25338</v>
      </c>
      <c r="H13" s="121">
        <f t="shared" si="4"/>
        <v>-56</v>
      </c>
      <c r="I13" s="120">
        <f t="shared" si="4"/>
        <v>25348</v>
      </c>
      <c r="J13" s="120">
        <f t="shared" si="4"/>
        <v>10</v>
      </c>
      <c r="K13" s="120">
        <f t="shared" si="4"/>
        <v>25412</v>
      </c>
      <c r="L13" s="120">
        <f t="shared" si="4"/>
        <v>64</v>
      </c>
      <c r="M13" s="119"/>
      <c r="N13" s="120"/>
      <c r="O13" s="120"/>
      <c r="P13" s="120"/>
      <c r="Q13" s="120"/>
      <c r="R13" s="120"/>
    </row>
    <row r="14" spans="2:18" s="114" customFormat="1" ht="13.5" customHeight="1">
      <c r="B14" s="1243" t="s">
        <v>711</v>
      </c>
      <c r="C14" s="1244"/>
      <c r="D14" s="119">
        <f aca="true" t="shared" si="5" ref="D14:L14">+D18+D27+D31+D49+D50+D51+D52+D53</f>
        <v>65844</v>
      </c>
      <c r="E14" s="120">
        <f t="shared" si="5"/>
        <v>66124</v>
      </c>
      <c r="F14" s="121">
        <f t="shared" si="5"/>
        <v>280</v>
      </c>
      <c r="G14" s="120">
        <f t="shared" si="5"/>
        <v>66473</v>
      </c>
      <c r="H14" s="121">
        <f t="shared" si="5"/>
        <v>349</v>
      </c>
      <c r="I14" s="120">
        <f t="shared" si="5"/>
        <v>66744</v>
      </c>
      <c r="J14" s="120">
        <f t="shared" si="5"/>
        <v>271</v>
      </c>
      <c r="K14" s="120">
        <f t="shared" si="5"/>
        <v>67061</v>
      </c>
      <c r="L14" s="120">
        <f t="shared" si="5"/>
        <v>317</v>
      </c>
      <c r="M14" s="119"/>
      <c r="N14" s="120"/>
      <c r="O14" s="120"/>
      <c r="P14" s="120"/>
      <c r="Q14" s="120"/>
      <c r="R14" s="120"/>
    </row>
    <row r="15" spans="2:18" s="114" customFormat="1" ht="13.5" customHeight="1">
      <c r="B15" s="1243" t="s">
        <v>712</v>
      </c>
      <c r="C15" s="1245"/>
      <c r="D15" s="120">
        <f aca="true" t="shared" si="6" ref="D15:L15">+D19+D20+D55+D56+D57+D58+D59+D60+D61+D62+D63+D64+D65+D66</f>
        <v>86679</v>
      </c>
      <c r="E15" s="120">
        <f t="shared" si="6"/>
        <v>86870</v>
      </c>
      <c r="F15" s="121">
        <f t="shared" si="6"/>
        <v>191</v>
      </c>
      <c r="G15" s="120">
        <f t="shared" si="6"/>
        <v>86859</v>
      </c>
      <c r="H15" s="121">
        <f t="shared" si="6"/>
        <v>-11</v>
      </c>
      <c r="I15" s="120">
        <f t="shared" si="6"/>
        <v>87075</v>
      </c>
      <c r="J15" s="120">
        <f t="shared" si="6"/>
        <v>216</v>
      </c>
      <c r="K15" s="120">
        <f t="shared" si="6"/>
        <v>87181</v>
      </c>
      <c r="L15" s="120">
        <f t="shared" si="6"/>
        <v>106</v>
      </c>
      <c r="M15" s="119"/>
      <c r="N15" s="120"/>
      <c r="O15" s="120"/>
      <c r="P15" s="120"/>
      <c r="Q15" s="120"/>
      <c r="R15" s="120"/>
    </row>
    <row r="16" spans="2:13" ht="6" customHeight="1">
      <c r="B16" s="126"/>
      <c r="C16" s="127"/>
      <c r="D16" s="49"/>
      <c r="E16" s="49"/>
      <c r="F16" s="128"/>
      <c r="G16" s="49"/>
      <c r="H16" s="128"/>
      <c r="I16" s="49"/>
      <c r="J16" s="129"/>
      <c r="K16" s="49"/>
      <c r="L16" s="129"/>
      <c r="M16" s="126"/>
    </row>
    <row r="17" spans="2:18" ht="13.5" customHeight="1">
      <c r="B17" s="126"/>
      <c r="C17" s="130" t="s">
        <v>635</v>
      </c>
      <c r="D17" s="49">
        <v>71327</v>
      </c>
      <c r="E17" s="49">
        <v>72105</v>
      </c>
      <c r="F17" s="128">
        <f>+E17-D17</f>
        <v>778</v>
      </c>
      <c r="G17" s="49">
        <v>72922</v>
      </c>
      <c r="H17" s="128">
        <f>+G17-E17</f>
        <v>817</v>
      </c>
      <c r="I17" s="49">
        <v>73333</v>
      </c>
      <c r="J17" s="131">
        <v>411</v>
      </c>
      <c r="K17" s="49">
        <v>73897</v>
      </c>
      <c r="L17" s="131">
        <f>K17-I17</f>
        <v>564</v>
      </c>
      <c r="M17" s="132"/>
      <c r="N17" s="131"/>
      <c r="O17" s="131"/>
      <c r="P17" s="131"/>
      <c r="Q17" s="131"/>
      <c r="R17" s="131"/>
    </row>
    <row r="18" spans="2:18" ht="13.5" customHeight="1">
      <c r="B18" s="126"/>
      <c r="C18" s="130" t="s">
        <v>636</v>
      </c>
      <c r="D18" s="49">
        <v>26268</v>
      </c>
      <c r="E18" s="49">
        <v>26538</v>
      </c>
      <c r="F18" s="128">
        <f>+E18-D18</f>
        <v>270</v>
      </c>
      <c r="G18" s="49">
        <v>26872</v>
      </c>
      <c r="H18" s="128">
        <f>+G18-E18</f>
        <v>334</v>
      </c>
      <c r="I18" s="49">
        <v>27143</v>
      </c>
      <c r="J18" s="131">
        <v>271</v>
      </c>
      <c r="K18" s="49">
        <v>27446</v>
      </c>
      <c r="L18" s="131">
        <f>K18-I18</f>
        <v>303</v>
      </c>
      <c r="M18" s="132"/>
      <c r="N18" s="131"/>
      <c r="O18" s="131"/>
      <c r="P18" s="131"/>
      <c r="Q18" s="131"/>
      <c r="R18" s="131"/>
    </row>
    <row r="19" spans="2:18" ht="13.5" customHeight="1">
      <c r="B19" s="126"/>
      <c r="C19" s="130" t="s">
        <v>638</v>
      </c>
      <c r="D19" s="49">
        <v>27649</v>
      </c>
      <c r="E19" s="49">
        <v>27849</v>
      </c>
      <c r="F19" s="128">
        <f>+E19-D19</f>
        <v>200</v>
      </c>
      <c r="G19" s="49">
        <v>27979</v>
      </c>
      <c r="H19" s="128">
        <f>+G19-E19</f>
        <v>130</v>
      </c>
      <c r="I19" s="49">
        <v>28125</v>
      </c>
      <c r="J19" s="131">
        <v>146</v>
      </c>
      <c r="K19" s="49">
        <v>28128</v>
      </c>
      <c r="L19" s="131">
        <f>K19-I19</f>
        <v>3</v>
      </c>
      <c r="M19" s="132"/>
      <c r="N19" s="131"/>
      <c r="O19" s="131"/>
      <c r="P19" s="131"/>
      <c r="Q19" s="131"/>
      <c r="R19" s="131"/>
    </row>
    <row r="20" spans="2:18" ht="13.5" customHeight="1">
      <c r="B20" s="126"/>
      <c r="C20" s="130" t="s">
        <v>640</v>
      </c>
      <c r="D20" s="49">
        <v>28844</v>
      </c>
      <c r="E20" s="49">
        <v>28882</v>
      </c>
      <c r="F20" s="128">
        <f>+E20-D20</f>
        <v>38</v>
      </c>
      <c r="G20" s="49">
        <v>28893</v>
      </c>
      <c r="H20" s="128">
        <f>+G20-E20</f>
        <v>11</v>
      </c>
      <c r="I20" s="49">
        <v>28938</v>
      </c>
      <c r="J20" s="131">
        <v>45</v>
      </c>
      <c r="K20" s="49">
        <v>29104</v>
      </c>
      <c r="L20" s="131">
        <f>K20-I20</f>
        <v>166</v>
      </c>
      <c r="M20" s="132"/>
      <c r="N20" s="131"/>
      <c r="O20" s="131"/>
      <c r="P20" s="131"/>
      <c r="Q20" s="131"/>
      <c r="R20" s="131"/>
    </row>
    <row r="21" spans="2:18" ht="6" customHeight="1">
      <c r="B21" s="126"/>
      <c r="C21" s="130"/>
      <c r="D21" s="49"/>
      <c r="E21" s="49"/>
      <c r="F21" s="128"/>
      <c r="G21" s="49"/>
      <c r="H21" s="128"/>
      <c r="I21" s="49"/>
      <c r="J21" s="131"/>
      <c r="K21" s="49"/>
      <c r="L21" s="131"/>
      <c r="M21" s="132"/>
      <c r="N21" s="131"/>
      <c r="O21" s="131"/>
      <c r="P21" s="131"/>
      <c r="Q21" s="131"/>
      <c r="R21" s="131"/>
    </row>
    <row r="22" spans="2:18" ht="13.5" customHeight="1">
      <c r="B22" s="126"/>
      <c r="C22" s="130" t="s">
        <v>642</v>
      </c>
      <c r="D22" s="49">
        <v>11583</v>
      </c>
      <c r="E22" s="49">
        <v>11627</v>
      </c>
      <c r="F22" s="128">
        <f>+E22-D22</f>
        <v>44</v>
      </c>
      <c r="G22" s="49">
        <v>11635</v>
      </c>
      <c r="H22" s="128">
        <f>+G22-E22</f>
        <v>8</v>
      </c>
      <c r="I22" s="49">
        <v>11668</v>
      </c>
      <c r="J22" s="131">
        <v>33</v>
      </c>
      <c r="K22" s="49">
        <v>11767</v>
      </c>
      <c r="L22" s="131">
        <f>K22-I22</f>
        <v>99</v>
      </c>
      <c r="M22" s="132"/>
      <c r="N22" s="131"/>
      <c r="O22" s="131"/>
      <c r="P22" s="131"/>
      <c r="Q22" s="131"/>
      <c r="R22" s="131"/>
    </row>
    <row r="23" spans="2:18" ht="13.5" customHeight="1">
      <c r="B23" s="126"/>
      <c r="C23" s="130" t="s">
        <v>644</v>
      </c>
      <c r="D23" s="49">
        <v>9894</v>
      </c>
      <c r="E23" s="49">
        <v>9910</v>
      </c>
      <c r="F23" s="128">
        <f>+E23-D23</f>
        <v>16</v>
      </c>
      <c r="G23" s="49">
        <v>9997</v>
      </c>
      <c r="H23" s="128">
        <f>+G23-E23</f>
        <v>87</v>
      </c>
      <c r="I23" s="49">
        <v>10042</v>
      </c>
      <c r="J23" s="131">
        <v>45</v>
      </c>
      <c r="K23" s="49">
        <v>10114</v>
      </c>
      <c r="L23" s="131">
        <f>K23-I23</f>
        <v>72</v>
      </c>
      <c r="M23" s="132"/>
      <c r="N23" s="131"/>
      <c r="O23" s="131"/>
      <c r="P23" s="131"/>
      <c r="Q23" s="131"/>
      <c r="R23" s="131"/>
    </row>
    <row r="24" spans="2:18" ht="13.5" customHeight="1">
      <c r="B24" s="126"/>
      <c r="C24" s="130" t="s">
        <v>646</v>
      </c>
      <c r="D24" s="49">
        <v>9569</v>
      </c>
      <c r="E24" s="49">
        <v>9631</v>
      </c>
      <c r="F24" s="128">
        <f>+E24-D24</f>
        <v>62</v>
      </c>
      <c r="G24" s="49">
        <v>9700</v>
      </c>
      <c r="H24" s="128">
        <f>+G24-E24</f>
        <v>69</v>
      </c>
      <c r="I24" s="49">
        <v>9770</v>
      </c>
      <c r="J24" s="131">
        <v>70</v>
      </c>
      <c r="K24" s="49">
        <v>9837</v>
      </c>
      <c r="L24" s="131">
        <f>K24-I24</f>
        <v>67</v>
      </c>
      <c r="M24" s="132"/>
      <c r="N24" s="131"/>
      <c r="O24" s="131"/>
      <c r="P24" s="131"/>
      <c r="Q24" s="131"/>
      <c r="R24" s="131"/>
    </row>
    <row r="25" spans="2:18" ht="13.5" customHeight="1">
      <c r="B25" s="126"/>
      <c r="C25" s="130" t="s">
        <v>647</v>
      </c>
      <c r="D25" s="49">
        <v>7531</v>
      </c>
      <c r="E25" s="49">
        <v>7540</v>
      </c>
      <c r="F25" s="128">
        <f>+E25-D25</f>
        <v>9</v>
      </c>
      <c r="G25" s="49">
        <v>7538</v>
      </c>
      <c r="H25" s="128">
        <f>+G25-E25</f>
        <v>-2</v>
      </c>
      <c r="I25" s="49">
        <v>7533</v>
      </c>
      <c r="J25" s="131">
        <v>-5</v>
      </c>
      <c r="K25" s="49">
        <v>7514</v>
      </c>
      <c r="L25" s="131">
        <f>K25-I25</f>
        <v>-19</v>
      </c>
      <c r="M25" s="132"/>
      <c r="N25" s="131"/>
      <c r="O25" s="131"/>
      <c r="P25" s="131"/>
      <c r="Q25" s="131"/>
      <c r="R25" s="131"/>
    </row>
    <row r="26" spans="2:18" ht="6" customHeight="1">
      <c r="B26" s="126"/>
      <c r="C26" s="130"/>
      <c r="D26" s="49"/>
      <c r="E26" s="49"/>
      <c r="F26" s="128"/>
      <c r="G26" s="49"/>
      <c r="H26" s="128"/>
      <c r="I26" s="49"/>
      <c r="J26" s="131"/>
      <c r="K26" s="49"/>
      <c r="L26" s="131"/>
      <c r="M26" s="132"/>
      <c r="N26" s="131"/>
      <c r="O26" s="131"/>
      <c r="P26" s="131"/>
      <c r="Q26" s="131"/>
      <c r="R26" s="131"/>
    </row>
    <row r="27" spans="2:18" ht="13.5" customHeight="1">
      <c r="B27" s="126"/>
      <c r="C27" s="130" t="s">
        <v>650</v>
      </c>
      <c r="D27" s="49">
        <v>8512</v>
      </c>
      <c r="E27" s="49">
        <v>8539</v>
      </c>
      <c r="F27" s="128">
        <f>+E27-D27</f>
        <v>27</v>
      </c>
      <c r="G27" s="49">
        <v>8614</v>
      </c>
      <c r="H27" s="128">
        <f>+G27-E27</f>
        <v>75</v>
      </c>
      <c r="I27" s="49">
        <v>8645</v>
      </c>
      <c r="J27" s="131">
        <v>31</v>
      </c>
      <c r="K27" s="49">
        <v>8640</v>
      </c>
      <c r="L27" s="131">
        <f>K27-I27</f>
        <v>-5</v>
      </c>
      <c r="M27" s="132"/>
      <c r="N27" s="131"/>
      <c r="O27" s="131"/>
      <c r="P27" s="131"/>
      <c r="Q27" s="131"/>
      <c r="R27" s="131"/>
    </row>
    <row r="28" spans="2:18" ht="13.5" customHeight="1">
      <c r="B28" s="126"/>
      <c r="C28" s="130" t="s">
        <v>652</v>
      </c>
      <c r="D28" s="49">
        <v>13712</v>
      </c>
      <c r="E28" s="49">
        <v>13843</v>
      </c>
      <c r="F28" s="128">
        <f>+E28-D28</f>
        <v>131</v>
      </c>
      <c r="G28" s="49">
        <v>13955</v>
      </c>
      <c r="H28" s="128">
        <f>+G28-E28</f>
        <v>112</v>
      </c>
      <c r="I28" s="49">
        <v>14172</v>
      </c>
      <c r="J28" s="131">
        <v>217</v>
      </c>
      <c r="K28" s="49">
        <v>14377</v>
      </c>
      <c r="L28" s="131">
        <f>K28-I28</f>
        <v>205</v>
      </c>
      <c r="M28" s="132"/>
      <c r="N28" s="131"/>
      <c r="O28" s="131"/>
      <c r="P28" s="131"/>
      <c r="Q28" s="131"/>
      <c r="R28" s="131"/>
    </row>
    <row r="29" spans="2:18" ht="13.5" customHeight="1">
      <c r="B29" s="126"/>
      <c r="C29" s="130" t="s">
        <v>654</v>
      </c>
      <c r="D29" s="49">
        <v>9762</v>
      </c>
      <c r="E29" s="49">
        <v>9797</v>
      </c>
      <c r="F29" s="128">
        <f>+E29-D29</f>
        <v>35</v>
      </c>
      <c r="G29" s="49">
        <v>9952</v>
      </c>
      <c r="H29" s="128">
        <f>+G29-E29</f>
        <v>155</v>
      </c>
      <c r="I29" s="49">
        <v>10127</v>
      </c>
      <c r="J29" s="131">
        <v>175</v>
      </c>
      <c r="K29" s="49">
        <v>10207</v>
      </c>
      <c r="L29" s="131">
        <f>K29-I29</f>
        <v>80</v>
      </c>
      <c r="M29" s="132"/>
      <c r="N29" s="131"/>
      <c r="O29" s="131"/>
      <c r="P29" s="131"/>
      <c r="Q29" s="131"/>
      <c r="R29" s="131"/>
    </row>
    <row r="30" spans="2:18" ht="13.5" customHeight="1">
      <c r="B30" s="126"/>
      <c r="C30" s="130" t="s">
        <v>656</v>
      </c>
      <c r="D30" s="49">
        <v>5753</v>
      </c>
      <c r="E30" s="49">
        <v>5774</v>
      </c>
      <c r="F30" s="128">
        <f>+E30-D30</f>
        <v>21</v>
      </c>
      <c r="G30" s="49">
        <v>5758</v>
      </c>
      <c r="H30" s="128">
        <f>+G30-E30</f>
        <v>-16</v>
      </c>
      <c r="I30" s="49">
        <v>5746</v>
      </c>
      <c r="J30" s="131">
        <v>-12</v>
      </c>
      <c r="K30" s="49">
        <v>5737</v>
      </c>
      <c r="L30" s="131">
        <f>K30-I30</f>
        <v>-9</v>
      </c>
      <c r="M30" s="132"/>
      <c r="N30" s="131"/>
      <c r="O30" s="131"/>
      <c r="P30" s="131"/>
      <c r="Q30" s="131"/>
      <c r="R30" s="131"/>
    </row>
    <row r="31" spans="2:18" ht="13.5" customHeight="1">
      <c r="B31" s="126"/>
      <c r="C31" s="130" t="s">
        <v>658</v>
      </c>
      <c r="D31" s="49">
        <v>9308</v>
      </c>
      <c r="E31" s="49">
        <v>9347</v>
      </c>
      <c r="F31" s="128">
        <f>+E31-D31</f>
        <v>39</v>
      </c>
      <c r="G31" s="49">
        <v>9370</v>
      </c>
      <c r="H31" s="128">
        <f>+G31-E31</f>
        <v>23</v>
      </c>
      <c r="I31" s="49">
        <v>9409</v>
      </c>
      <c r="J31" s="131">
        <v>39</v>
      </c>
      <c r="K31" s="49">
        <v>9424</v>
      </c>
      <c r="L31" s="131">
        <f>K31-I31</f>
        <v>15</v>
      </c>
      <c r="M31" s="132"/>
      <c r="N31" s="131"/>
      <c r="O31" s="131"/>
      <c r="P31" s="131"/>
      <c r="Q31" s="131"/>
      <c r="R31" s="131"/>
    </row>
    <row r="32" spans="2:18" ht="6" customHeight="1">
      <c r="B32" s="126"/>
      <c r="C32" s="130"/>
      <c r="D32" s="49"/>
      <c r="E32" s="49"/>
      <c r="F32" s="128"/>
      <c r="G32" s="49"/>
      <c r="H32" s="128"/>
      <c r="I32" s="49"/>
      <c r="J32" s="131"/>
      <c r="K32" s="49"/>
      <c r="L32" s="131"/>
      <c r="M32" s="132"/>
      <c r="N32" s="131"/>
      <c r="O32" s="131"/>
      <c r="P32" s="131"/>
      <c r="Q32" s="131"/>
      <c r="R32" s="131"/>
    </row>
    <row r="33" spans="2:18" ht="13.5" customHeight="1">
      <c r="B33" s="126"/>
      <c r="C33" s="130" t="s">
        <v>660</v>
      </c>
      <c r="D33" s="49">
        <v>3391</v>
      </c>
      <c r="E33" s="49">
        <v>3359</v>
      </c>
      <c r="F33" s="128">
        <f aca="true" t="shared" si="7" ref="F33:F39">+E33-D33</f>
        <v>-32</v>
      </c>
      <c r="G33" s="49">
        <v>3366</v>
      </c>
      <c r="H33" s="128">
        <f aca="true" t="shared" si="8" ref="H33:H39">+G33-E33</f>
        <v>7</v>
      </c>
      <c r="I33" s="49">
        <v>3418</v>
      </c>
      <c r="J33" s="131">
        <v>52</v>
      </c>
      <c r="K33" s="49">
        <v>3460</v>
      </c>
      <c r="L33" s="131">
        <f aca="true" t="shared" si="9" ref="L33:L39">K33-I33</f>
        <v>42</v>
      </c>
      <c r="M33" s="132"/>
      <c r="N33" s="131"/>
      <c r="O33" s="131"/>
      <c r="P33" s="131"/>
      <c r="Q33" s="131"/>
      <c r="R33" s="131"/>
    </row>
    <row r="34" spans="2:18" ht="13.5" customHeight="1">
      <c r="B34" s="126"/>
      <c r="C34" s="130" t="s">
        <v>662</v>
      </c>
      <c r="D34" s="49">
        <v>2679</v>
      </c>
      <c r="E34" s="49">
        <v>2704</v>
      </c>
      <c r="F34" s="128">
        <f t="shared" si="7"/>
        <v>25</v>
      </c>
      <c r="G34" s="49">
        <v>2701</v>
      </c>
      <c r="H34" s="128">
        <f t="shared" si="8"/>
        <v>-3</v>
      </c>
      <c r="I34" s="49">
        <v>2722</v>
      </c>
      <c r="J34" s="131">
        <v>21</v>
      </c>
      <c r="K34" s="49">
        <v>2724</v>
      </c>
      <c r="L34" s="131">
        <f t="shared" si="9"/>
        <v>2</v>
      </c>
      <c r="M34" s="132"/>
      <c r="N34" s="131"/>
      <c r="O34" s="131"/>
      <c r="P34" s="131"/>
      <c r="Q34" s="131"/>
      <c r="R34" s="131"/>
    </row>
    <row r="35" spans="2:18" ht="13.5" customHeight="1">
      <c r="B35" s="126"/>
      <c r="C35" s="130" t="s">
        <v>664</v>
      </c>
      <c r="D35" s="49">
        <v>4981</v>
      </c>
      <c r="E35" s="49">
        <v>4997</v>
      </c>
      <c r="F35" s="128">
        <f t="shared" si="7"/>
        <v>16</v>
      </c>
      <c r="G35" s="49">
        <v>5032</v>
      </c>
      <c r="H35" s="128">
        <f t="shared" si="8"/>
        <v>35</v>
      </c>
      <c r="I35" s="49">
        <v>5041</v>
      </c>
      <c r="J35" s="131">
        <v>9</v>
      </c>
      <c r="K35" s="49">
        <v>5050</v>
      </c>
      <c r="L35" s="131">
        <f t="shared" si="9"/>
        <v>9</v>
      </c>
      <c r="M35" s="132"/>
      <c r="N35" s="131"/>
      <c r="O35" s="131"/>
      <c r="P35" s="131"/>
      <c r="Q35" s="131"/>
      <c r="R35" s="131"/>
    </row>
    <row r="36" spans="2:18" ht="13.5" customHeight="1">
      <c r="B36" s="126"/>
      <c r="C36" s="130" t="s">
        <v>666</v>
      </c>
      <c r="D36" s="49">
        <v>2591</v>
      </c>
      <c r="E36" s="49">
        <v>2599</v>
      </c>
      <c r="F36" s="128">
        <f t="shared" si="7"/>
        <v>8</v>
      </c>
      <c r="G36" s="49">
        <v>2634</v>
      </c>
      <c r="H36" s="128">
        <f t="shared" si="8"/>
        <v>35</v>
      </c>
      <c r="I36" s="49">
        <v>2642</v>
      </c>
      <c r="J36" s="131">
        <v>8</v>
      </c>
      <c r="K36" s="49">
        <v>2622</v>
      </c>
      <c r="L36" s="131">
        <f t="shared" si="9"/>
        <v>-20</v>
      </c>
      <c r="M36" s="132"/>
      <c r="N36" s="131"/>
      <c r="O36" s="131"/>
      <c r="P36" s="131"/>
      <c r="Q36" s="131"/>
      <c r="R36" s="131"/>
    </row>
    <row r="37" spans="2:18" ht="13.5" customHeight="1">
      <c r="B37" s="126"/>
      <c r="C37" s="130" t="s">
        <v>668</v>
      </c>
      <c r="D37" s="49">
        <v>2573</v>
      </c>
      <c r="E37" s="49">
        <v>2566</v>
      </c>
      <c r="F37" s="128">
        <f t="shared" si="7"/>
        <v>-7</v>
      </c>
      <c r="G37" s="49">
        <v>2560</v>
      </c>
      <c r="H37" s="128">
        <f t="shared" si="8"/>
        <v>-6</v>
      </c>
      <c r="I37" s="49">
        <v>2553</v>
      </c>
      <c r="J37" s="131">
        <v>-7</v>
      </c>
      <c r="K37" s="49">
        <v>2539</v>
      </c>
      <c r="L37" s="131">
        <f t="shared" si="9"/>
        <v>-14</v>
      </c>
      <c r="M37" s="132"/>
      <c r="N37" s="131"/>
      <c r="O37" s="131"/>
      <c r="P37" s="131"/>
      <c r="Q37" s="131"/>
      <c r="R37" s="131"/>
    </row>
    <row r="38" spans="2:18" ht="13.5" customHeight="1">
      <c r="B38" s="126"/>
      <c r="C38" s="130" t="s">
        <v>620</v>
      </c>
      <c r="D38" s="49">
        <v>2646</v>
      </c>
      <c r="E38" s="49">
        <v>2659</v>
      </c>
      <c r="F38" s="128">
        <f t="shared" si="7"/>
        <v>13</v>
      </c>
      <c r="G38" s="49">
        <v>2660</v>
      </c>
      <c r="H38" s="128">
        <f t="shared" si="8"/>
        <v>1</v>
      </c>
      <c r="I38" s="49">
        <v>2657</v>
      </c>
      <c r="J38" s="131">
        <v>-3</v>
      </c>
      <c r="K38" s="49">
        <v>2640</v>
      </c>
      <c r="L38" s="131">
        <f t="shared" si="9"/>
        <v>-17</v>
      </c>
      <c r="M38" s="132"/>
      <c r="N38" s="131"/>
      <c r="O38" s="131"/>
      <c r="P38" s="131"/>
      <c r="Q38" s="131"/>
      <c r="R38" s="131"/>
    </row>
    <row r="39" spans="2:18" ht="13.5" customHeight="1">
      <c r="B39" s="126"/>
      <c r="C39" s="130" t="s">
        <v>621</v>
      </c>
      <c r="D39" s="49">
        <v>2389</v>
      </c>
      <c r="E39" s="49">
        <v>2373</v>
      </c>
      <c r="F39" s="128">
        <f t="shared" si="7"/>
        <v>-16</v>
      </c>
      <c r="G39" s="49">
        <v>2347</v>
      </c>
      <c r="H39" s="128">
        <f t="shared" si="8"/>
        <v>-26</v>
      </c>
      <c r="I39" s="49">
        <v>2380</v>
      </c>
      <c r="J39" s="131">
        <v>33</v>
      </c>
      <c r="K39" s="49">
        <v>2376</v>
      </c>
      <c r="L39" s="131">
        <f t="shared" si="9"/>
        <v>-4</v>
      </c>
      <c r="M39" s="132"/>
      <c r="N39" s="131"/>
      <c r="O39" s="131"/>
      <c r="P39" s="131"/>
      <c r="Q39" s="131"/>
      <c r="R39" s="131"/>
    </row>
    <row r="40" spans="2:18" ht="6" customHeight="1">
      <c r="B40" s="126"/>
      <c r="C40" s="130"/>
      <c r="D40" s="49"/>
      <c r="E40" s="49"/>
      <c r="F40" s="128"/>
      <c r="G40" s="49"/>
      <c r="H40" s="128"/>
      <c r="I40" s="49"/>
      <c r="J40" s="131"/>
      <c r="K40" s="49"/>
      <c r="L40" s="131"/>
      <c r="M40" s="132"/>
      <c r="N40" s="131"/>
      <c r="O40" s="131"/>
      <c r="P40" s="131"/>
      <c r="Q40" s="131"/>
      <c r="R40" s="131"/>
    </row>
    <row r="41" spans="2:18" ht="13.5" customHeight="1">
      <c r="B41" s="126"/>
      <c r="C41" s="130" t="s">
        <v>624</v>
      </c>
      <c r="D41" s="49">
        <v>1768</v>
      </c>
      <c r="E41" s="49">
        <v>1779</v>
      </c>
      <c r="F41" s="128">
        <f aca="true" t="shared" si="10" ref="F41:F47">+E41-D41</f>
        <v>11</v>
      </c>
      <c r="G41" s="49">
        <v>1767</v>
      </c>
      <c r="H41" s="128">
        <f aca="true" t="shared" si="11" ref="H41:H47">+G41-E41</f>
        <v>-12</v>
      </c>
      <c r="I41" s="49">
        <v>1770</v>
      </c>
      <c r="J41" s="131">
        <v>3</v>
      </c>
      <c r="K41" s="49">
        <v>1767</v>
      </c>
      <c r="L41" s="131">
        <f aca="true" t="shared" si="12" ref="L41:L47">K41-I41</f>
        <v>-3</v>
      </c>
      <c r="M41" s="132"/>
      <c r="N41" s="131"/>
      <c r="O41" s="131"/>
      <c r="P41" s="131"/>
      <c r="Q41" s="131"/>
      <c r="R41" s="131"/>
    </row>
    <row r="42" spans="2:18" ht="13.5" customHeight="1">
      <c r="B42" s="126"/>
      <c r="C42" s="130" t="s">
        <v>625</v>
      </c>
      <c r="D42" s="49">
        <v>3004</v>
      </c>
      <c r="E42" s="49">
        <v>2999</v>
      </c>
      <c r="F42" s="128">
        <f t="shared" si="10"/>
        <v>-5</v>
      </c>
      <c r="G42" s="49">
        <v>3019</v>
      </c>
      <c r="H42" s="128">
        <f t="shared" si="11"/>
        <v>20</v>
      </c>
      <c r="I42" s="49">
        <v>2999</v>
      </c>
      <c r="J42" s="131">
        <v>-20</v>
      </c>
      <c r="K42" s="49">
        <v>2996</v>
      </c>
      <c r="L42" s="131">
        <f t="shared" si="12"/>
        <v>-3</v>
      </c>
      <c r="M42" s="132"/>
      <c r="N42" s="131"/>
      <c r="O42" s="131"/>
      <c r="P42" s="131"/>
      <c r="Q42" s="131"/>
      <c r="R42" s="131"/>
    </row>
    <row r="43" spans="2:18" ht="13.5" customHeight="1">
      <c r="B43" s="126"/>
      <c r="C43" s="130" t="s">
        <v>627</v>
      </c>
      <c r="D43" s="49">
        <v>1764</v>
      </c>
      <c r="E43" s="49">
        <v>1766</v>
      </c>
      <c r="F43" s="128">
        <f t="shared" si="10"/>
        <v>2</v>
      </c>
      <c r="G43" s="49">
        <v>1762</v>
      </c>
      <c r="H43" s="128">
        <f t="shared" si="11"/>
        <v>-4</v>
      </c>
      <c r="I43" s="49">
        <v>1745</v>
      </c>
      <c r="J43" s="131">
        <v>-17</v>
      </c>
      <c r="K43" s="49">
        <v>1754</v>
      </c>
      <c r="L43" s="131">
        <f t="shared" si="12"/>
        <v>9</v>
      </c>
      <c r="M43" s="132"/>
      <c r="N43" s="131"/>
      <c r="O43" s="131"/>
      <c r="P43" s="131"/>
      <c r="Q43" s="131"/>
      <c r="R43" s="131"/>
    </row>
    <row r="44" spans="2:18" ht="13.5" customHeight="1">
      <c r="B44" s="126"/>
      <c r="C44" s="130" t="s">
        <v>629</v>
      </c>
      <c r="D44" s="49">
        <v>3060</v>
      </c>
      <c r="E44" s="49">
        <v>3045</v>
      </c>
      <c r="F44" s="128">
        <f t="shared" si="10"/>
        <v>-15</v>
      </c>
      <c r="G44" s="49">
        <v>3022</v>
      </c>
      <c r="H44" s="128">
        <f t="shared" si="11"/>
        <v>-23</v>
      </c>
      <c r="I44" s="49">
        <v>3008</v>
      </c>
      <c r="J44" s="131">
        <v>-14</v>
      </c>
      <c r="K44" s="49">
        <v>2991</v>
      </c>
      <c r="L44" s="131">
        <f t="shared" si="12"/>
        <v>-17</v>
      </c>
      <c r="M44" s="132"/>
      <c r="N44" s="131"/>
      <c r="O44" s="131"/>
      <c r="P44" s="131"/>
      <c r="Q44" s="131"/>
      <c r="R44" s="131"/>
    </row>
    <row r="45" spans="2:18" ht="13.5" customHeight="1">
      <c r="B45" s="126"/>
      <c r="C45" s="130" t="s">
        <v>631</v>
      </c>
      <c r="D45" s="49">
        <v>1156</v>
      </c>
      <c r="E45" s="49">
        <v>1145</v>
      </c>
      <c r="F45" s="128">
        <f t="shared" si="10"/>
        <v>-11</v>
      </c>
      <c r="G45" s="49">
        <v>1135</v>
      </c>
      <c r="H45" s="128">
        <f t="shared" si="11"/>
        <v>-10</v>
      </c>
      <c r="I45" s="49">
        <v>1135</v>
      </c>
      <c r="J45" s="131">
        <v>0</v>
      </c>
      <c r="K45" s="49">
        <v>1131</v>
      </c>
      <c r="L45" s="131">
        <f t="shared" si="12"/>
        <v>-4</v>
      </c>
      <c r="M45" s="132"/>
      <c r="N45" s="131"/>
      <c r="O45" s="131"/>
      <c r="P45" s="131"/>
      <c r="Q45" s="131"/>
      <c r="R45" s="131"/>
    </row>
    <row r="46" spans="2:18" ht="13.5" customHeight="1">
      <c r="B46" s="126"/>
      <c r="C46" s="130" t="s">
        <v>633</v>
      </c>
      <c r="D46" s="49">
        <v>1421</v>
      </c>
      <c r="E46" s="49">
        <v>1408</v>
      </c>
      <c r="F46" s="128">
        <f t="shared" si="10"/>
        <v>-13</v>
      </c>
      <c r="G46" s="49">
        <v>1394</v>
      </c>
      <c r="H46" s="128">
        <f t="shared" si="11"/>
        <v>-14</v>
      </c>
      <c r="I46" s="49">
        <v>1397</v>
      </c>
      <c r="J46" s="131">
        <v>3</v>
      </c>
      <c r="K46" s="49">
        <v>1392</v>
      </c>
      <c r="L46" s="131">
        <f t="shared" si="12"/>
        <v>-5</v>
      </c>
      <c r="M46" s="132"/>
      <c r="N46" s="131"/>
      <c r="O46" s="131"/>
      <c r="P46" s="131"/>
      <c r="Q46" s="131"/>
      <c r="R46" s="131"/>
    </row>
    <row r="47" spans="2:18" ht="13.5" customHeight="1">
      <c r="B47" s="126"/>
      <c r="C47" s="130" t="s">
        <v>634</v>
      </c>
      <c r="D47" s="49">
        <v>1640</v>
      </c>
      <c r="E47" s="49">
        <v>1625</v>
      </c>
      <c r="F47" s="128">
        <f t="shared" si="10"/>
        <v>-15</v>
      </c>
      <c r="G47" s="49">
        <v>1604</v>
      </c>
      <c r="H47" s="128">
        <f t="shared" si="11"/>
        <v>-21</v>
      </c>
      <c r="I47" s="49">
        <v>1626</v>
      </c>
      <c r="J47" s="131">
        <v>22</v>
      </c>
      <c r="K47" s="49">
        <v>1614</v>
      </c>
      <c r="L47" s="131">
        <f t="shared" si="12"/>
        <v>-12</v>
      </c>
      <c r="M47" s="132"/>
      <c r="N47" s="131"/>
      <c r="O47" s="131"/>
      <c r="P47" s="131"/>
      <c r="Q47" s="131"/>
      <c r="R47" s="131"/>
    </row>
    <row r="48" spans="2:18" ht="6" customHeight="1">
      <c r="B48" s="126"/>
      <c r="C48" s="130"/>
      <c r="D48" s="49"/>
      <c r="E48" s="49"/>
      <c r="F48" s="128"/>
      <c r="G48" s="49"/>
      <c r="H48" s="128"/>
      <c r="I48" s="49"/>
      <c r="J48" s="131"/>
      <c r="K48" s="49"/>
      <c r="L48" s="131"/>
      <c r="M48" s="132"/>
      <c r="N48" s="131"/>
      <c r="O48" s="131"/>
      <c r="P48" s="131"/>
      <c r="Q48" s="131"/>
      <c r="R48" s="131"/>
    </row>
    <row r="49" spans="2:18" ht="13.5" customHeight="1">
      <c r="B49" s="126"/>
      <c r="C49" s="130" t="s">
        <v>637</v>
      </c>
      <c r="D49" s="49">
        <v>6565</v>
      </c>
      <c r="E49" s="49">
        <v>6523</v>
      </c>
      <c r="F49" s="128">
        <f>+E49-D49</f>
        <v>-42</v>
      </c>
      <c r="G49" s="49">
        <v>6487</v>
      </c>
      <c r="H49" s="128">
        <f>+G49-E49</f>
        <v>-36</v>
      </c>
      <c r="I49" s="49">
        <v>6459</v>
      </c>
      <c r="J49" s="131">
        <v>-28</v>
      </c>
      <c r="K49" s="49">
        <v>6542</v>
      </c>
      <c r="L49" s="131">
        <f>K49-I49</f>
        <v>83</v>
      </c>
      <c r="M49" s="132"/>
      <c r="N49" s="131"/>
      <c r="O49" s="131"/>
      <c r="P49" s="131"/>
      <c r="Q49" s="131"/>
      <c r="R49" s="131"/>
    </row>
    <row r="50" spans="2:18" ht="13.5" customHeight="1">
      <c r="B50" s="126"/>
      <c r="C50" s="130" t="s">
        <v>639</v>
      </c>
      <c r="D50" s="49">
        <v>4954</v>
      </c>
      <c r="E50" s="49">
        <v>4947</v>
      </c>
      <c r="F50" s="128">
        <f>+E50-D50</f>
        <v>-7</v>
      </c>
      <c r="G50" s="49">
        <v>4904</v>
      </c>
      <c r="H50" s="128">
        <f>+G50-E50</f>
        <v>-43</v>
      </c>
      <c r="I50" s="49">
        <v>4890</v>
      </c>
      <c r="J50" s="131">
        <v>-14</v>
      </c>
      <c r="K50" s="49">
        <v>4872</v>
      </c>
      <c r="L50" s="131">
        <f>K50-I50</f>
        <v>-18</v>
      </c>
      <c r="M50" s="132"/>
      <c r="N50" s="131"/>
      <c r="O50" s="131"/>
      <c r="P50" s="131"/>
      <c r="Q50" s="131"/>
      <c r="R50" s="131"/>
    </row>
    <row r="51" spans="2:18" ht="13.5" customHeight="1">
      <c r="B51" s="126"/>
      <c r="C51" s="130" t="s">
        <v>641</v>
      </c>
      <c r="D51" s="49">
        <v>3310</v>
      </c>
      <c r="E51" s="49">
        <v>3301</v>
      </c>
      <c r="F51" s="128">
        <f>+E51-D51</f>
        <v>-9</v>
      </c>
      <c r="G51" s="49">
        <v>3315</v>
      </c>
      <c r="H51" s="128">
        <f>+G51-E51</f>
        <v>14</v>
      </c>
      <c r="I51" s="49">
        <v>3337</v>
      </c>
      <c r="J51" s="131">
        <v>22</v>
      </c>
      <c r="K51" s="49">
        <v>3315</v>
      </c>
      <c r="L51" s="131">
        <f>K51-I51</f>
        <v>-22</v>
      </c>
      <c r="M51" s="132"/>
      <c r="N51" s="131"/>
      <c r="O51" s="131"/>
      <c r="P51" s="131"/>
      <c r="Q51" s="131"/>
      <c r="R51" s="131"/>
    </row>
    <row r="52" spans="2:18" ht="13.5" customHeight="1">
      <c r="B52" s="126"/>
      <c r="C52" s="130" t="s">
        <v>643</v>
      </c>
      <c r="D52" s="49">
        <v>4507</v>
      </c>
      <c r="E52" s="49">
        <v>4519</v>
      </c>
      <c r="F52" s="128">
        <f>+E52-D52</f>
        <v>12</v>
      </c>
      <c r="G52" s="49">
        <v>4507</v>
      </c>
      <c r="H52" s="128">
        <f>+G52-E52</f>
        <v>-12</v>
      </c>
      <c r="I52" s="49">
        <v>4488</v>
      </c>
      <c r="J52" s="131">
        <v>-19</v>
      </c>
      <c r="K52" s="49">
        <v>4468</v>
      </c>
      <c r="L52" s="131">
        <f>K52-I52</f>
        <v>-20</v>
      </c>
      <c r="M52" s="132"/>
      <c r="N52" s="131"/>
      <c r="O52" s="131"/>
      <c r="P52" s="131"/>
      <c r="Q52" s="131"/>
      <c r="R52" s="131"/>
    </row>
    <row r="53" spans="2:18" ht="13.5" customHeight="1">
      <c r="B53" s="126"/>
      <c r="C53" s="130" t="s">
        <v>645</v>
      </c>
      <c r="D53" s="49">
        <v>2420</v>
      </c>
      <c r="E53" s="49">
        <v>2410</v>
      </c>
      <c r="F53" s="128">
        <f>+E53-D53</f>
        <v>-10</v>
      </c>
      <c r="G53" s="49">
        <v>2404</v>
      </c>
      <c r="H53" s="128">
        <f>+G53-E53</f>
        <v>-6</v>
      </c>
      <c r="I53" s="49">
        <v>2373</v>
      </c>
      <c r="J53" s="131">
        <v>-31</v>
      </c>
      <c r="K53" s="49">
        <v>2354</v>
      </c>
      <c r="L53" s="131">
        <f>K53-I53</f>
        <v>-19</v>
      </c>
      <c r="M53" s="132"/>
      <c r="N53" s="131"/>
      <c r="O53" s="131"/>
      <c r="P53" s="131"/>
      <c r="Q53" s="131"/>
      <c r="R53" s="131"/>
    </row>
    <row r="54" spans="2:18" ht="6" customHeight="1">
      <c r="B54" s="126"/>
      <c r="C54" s="130"/>
      <c r="D54" s="49"/>
      <c r="E54" s="49"/>
      <c r="F54" s="128"/>
      <c r="G54" s="49"/>
      <c r="H54" s="128"/>
      <c r="I54" s="49"/>
      <c r="J54" s="131"/>
      <c r="K54" s="49"/>
      <c r="L54" s="131"/>
      <c r="M54" s="132"/>
      <c r="N54" s="131"/>
      <c r="O54" s="131"/>
      <c r="P54" s="131"/>
      <c r="Q54" s="131"/>
      <c r="R54" s="131"/>
    </row>
    <row r="55" spans="2:18" ht="13.5" customHeight="1">
      <c r="B55" s="126"/>
      <c r="C55" s="130" t="s">
        <v>648</v>
      </c>
      <c r="D55" s="49">
        <v>1885</v>
      </c>
      <c r="E55" s="49">
        <v>1887</v>
      </c>
      <c r="F55" s="128">
        <f aca="true" t="shared" si="13" ref="F55:F66">+E55-D55</f>
        <v>2</v>
      </c>
      <c r="G55" s="49">
        <v>1885</v>
      </c>
      <c r="H55" s="128">
        <f aca="true" t="shared" si="14" ref="H55:H66">+G55-E55</f>
        <v>-2</v>
      </c>
      <c r="I55" s="49">
        <v>1878</v>
      </c>
      <c r="J55" s="131">
        <v>-7</v>
      </c>
      <c r="K55" s="49">
        <v>1910</v>
      </c>
      <c r="L55" s="131">
        <f aca="true" t="shared" si="15" ref="L55:L66">K55-I55</f>
        <v>32</v>
      </c>
      <c r="M55" s="132"/>
      <c r="N55" s="131"/>
      <c r="O55" s="131"/>
      <c r="P55" s="131"/>
      <c r="Q55" s="131"/>
      <c r="R55" s="131"/>
    </row>
    <row r="56" spans="2:18" ht="13.5" customHeight="1">
      <c r="B56" s="126"/>
      <c r="C56" s="130" t="s">
        <v>649</v>
      </c>
      <c r="D56" s="49">
        <v>4464</v>
      </c>
      <c r="E56" s="49">
        <v>4487</v>
      </c>
      <c r="F56" s="128">
        <f t="shared" si="13"/>
        <v>23</v>
      </c>
      <c r="G56" s="49">
        <v>4470</v>
      </c>
      <c r="H56" s="128">
        <f t="shared" si="14"/>
        <v>-17</v>
      </c>
      <c r="I56" s="49">
        <v>4480</v>
      </c>
      <c r="J56" s="131">
        <v>10</v>
      </c>
      <c r="K56" s="49">
        <v>4473</v>
      </c>
      <c r="L56" s="131">
        <f t="shared" si="15"/>
        <v>-7</v>
      </c>
      <c r="M56" s="132"/>
      <c r="N56" s="131"/>
      <c r="O56" s="131"/>
      <c r="P56" s="131"/>
      <c r="Q56" s="131"/>
      <c r="R56" s="131"/>
    </row>
    <row r="57" spans="2:18" ht="13.5" customHeight="1">
      <c r="B57" s="126"/>
      <c r="C57" s="130" t="s">
        <v>651</v>
      </c>
      <c r="D57" s="49">
        <v>2809</v>
      </c>
      <c r="E57" s="49">
        <v>2810</v>
      </c>
      <c r="F57" s="128">
        <f t="shared" si="13"/>
        <v>1</v>
      </c>
      <c r="G57" s="49">
        <v>2812</v>
      </c>
      <c r="H57" s="128">
        <f t="shared" si="14"/>
        <v>2</v>
      </c>
      <c r="I57" s="49">
        <v>2811</v>
      </c>
      <c r="J57" s="131">
        <v>-1</v>
      </c>
      <c r="K57" s="49">
        <v>2814</v>
      </c>
      <c r="L57" s="131">
        <f t="shared" si="15"/>
        <v>3</v>
      </c>
      <c r="M57" s="132"/>
      <c r="N57" s="131"/>
      <c r="O57" s="131"/>
      <c r="P57" s="131"/>
      <c r="Q57" s="131"/>
      <c r="R57" s="131"/>
    </row>
    <row r="58" spans="2:18" ht="13.5" customHeight="1">
      <c r="B58" s="126"/>
      <c r="C58" s="130" t="s">
        <v>653</v>
      </c>
      <c r="D58" s="49">
        <v>2301</v>
      </c>
      <c r="E58" s="49">
        <v>2278</v>
      </c>
      <c r="F58" s="128">
        <f t="shared" si="13"/>
        <v>-23</v>
      </c>
      <c r="G58" s="49">
        <v>2224</v>
      </c>
      <c r="H58" s="128">
        <f t="shared" si="14"/>
        <v>-54</v>
      </c>
      <c r="I58" s="49">
        <v>2172</v>
      </c>
      <c r="J58" s="131">
        <v>-52</v>
      </c>
      <c r="K58" s="49">
        <v>2139</v>
      </c>
      <c r="L58" s="131">
        <f t="shared" si="15"/>
        <v>-33</v>
      </c>
      <c r="M58" s="132"/>
      <c r="N58" s="131"/>
      <c r="O58" s="131"/>
      <c r="P58" s="131"/>
      <c r="Q58" s="131"/>
      <c r="R58" s="131"/>
    </row>
    <row r="59" spans="2:18" ht="13.5" customHeight="1">
      <c r="B59" s="126"/>
      <c r="C59" s="130" t="s">
        <v>655</v>
      </c>
      <c r="D59" s="49">
        <v>1761</v>
      </c>
      <c r="E59" s="49">
        <v>1761</v>
      </c>
      <c r="F59" s="128">
        <f t="shared" si="13"/>
        <v>0</v>
      </c>
      <c r="G59" s="49">
        <v>1745</v>
      </c>
      <c r="H59" s="128">
        <f t="shared" si="14"/>
        <v>-16</v>
      </c>
      <c r="I59" s="49">
        <v>1741</v>
      </c>
      <c r="J59" s="131">
        <v>-4</v>
      </c>
      <c r="K59" s="49">
        <v>1758</v>
      </c>
      <c r="L59" s="131">
        <f t="shared" si="15"/>
        <v>17</v>
      </c>
      <c r="M59" s="132"/>
      <c r="N59" s="131"/>
      <c r="O59" s="131"/>
      <c r="P59" s="131"/>
      <c r="Q59" s="131"/>
      <c r="R59" s="131"/>
    </row>
    <row r="60" spans="2:18" ht="13.5" customHeight="1">
      <c r="B60" s="126"/>
      <c r="C60" s="130" t="s">
        <v>657</v>
      </c>
      <c r="D60" s="49">
        <v>1834</v>
      </c>
      <c r="E60" s="49">
        <v>1854</v>
      </c>
      <c r="F60" s="128">
        <f t="shared" si="13"/>
        <v>20</v>
      </c>
      <c r="G60" s="49">
        <v>1854</v>
      </c>
      <c r="H60" s="128">
        <f t="shared" si="14"/>
        <v>0</v>
      </c>
      <c r="I60" s="49">
        <v>1868</v>
      </c>
      <c r="J60" s="131">
        <v>14</v>
      </c>
      <c r="K60" s="49">
        <v>1864</v>
      </c>
      <c r="L60" s="131">
        <f t="shared" si="15"/>
        <v>-4</v>
      </c>
      <c r="M60" s="132"/>
      <c r="N60" s="131"/>
      <c r="O60" s="131"/>
      <c r="P60" s="131"/>
      <c r="Q60" s="131"/>
      <c r="R60" s="131"/>
    </row>
    <row r="61" spans="2:18" ht="13.5" customHeight="1">
      <c r="B61" s="126"/>
      <c r="C61" s="130" t="s">
        <v>659</v>
      </c>
      <c r="D61" s="49">
        <v>1500</v>
      </c>
      <c r="E61" s="49">
        <v>1500</v>
      </c>
      <c r="F61" s="128">
        <f t="shared" si="13"/>
        <v>0</v>
      </c>
      <c r="G61" s="49">
        <v>1490</v>
      </c>
      <c r="H61" s="128">
        <f t="shared" si="14"/>
        <v>-10</v>
      </c>
      <c r="I61" s="49">
        <v>1499</v>
      </c>
      <c r="J61" s="131">
        <v>9</v>
      </c>
      <c r="K61" s="49">
        <v>1484</v>
      </c>
      <c r="L61" s="131">
        <f t="shared" si="15"/>
        <v>-15</v>
      </c>
      <c r="M61" s="132"/>
      <c r="N61" s="131"/>
      <c r="O61" s="131"/>
      <c r="P61" s="131"/>
      <c r="Q61" s="131"/>
      <c r="R61" s="131"/>
    </row>
    <row r="62" spans="2:18" ht="13.5" customHeight="1">
      <c r="B62" s="126"/>
      <c r="C62" s="130" t="s">
        <v>661</v>
      </c>
      <c r="D62" s="49">
        <v>3582</v>
      </c>
      <c r="E62" s="49">
        <v>3558</v>
      </c>
      <c r="F62" s="128">
        <f t="shared" si="13"/>
        <v>-24</v>
      </c>
      <c r="G62" s="49">
        <v>3529</v>
      </c>
      <c r="H62" s="128">
        <f t="shared" si="14"/>
        <v>-29</v>
      </c>
      <c r="I62" s="49">
        <v>3517</v>
      </c>
      <c r="J62" s="131">
        <v>-12</v>
      </c>
      <c r="K62" s="49">
        <v>3482</v>
      </c>
      <c r="L62" s="131">
        <f t="shared" si="15"/>
        <v>-35</v>
      </c>
      <c r="M62" s="132"/>
      <c r="N62" s="131"/>
      <c r="O62" s="131"/>
      <c r="P62" s="131"/>
      <c r="Q62" s="131"/>
      <c r="R62" s="131"/>
    </row>
    <row r="63" spans="2:18" ht="13.5" customHeight="1">
      <c r="B63" s="126"/>
      <c r="C63" s="130" t="s">
        <v>663</v>
      </c>
      <c r="D63" s="49">
        <v>4747</v>
      </c>
      <c r="E63" s="49">
        <v>4718</v>
      </c>
      <c r="F63" s="128">
        <f t="shared" si="13"/>
        <v>-29</v>
      </c>
      <c r="G63" s="49">
        <v>4711</v>
      </c>
      <c r="H63" s="128">
        <f t="shared" si="14"/>
        <v>-7</v>
      </c>
      <c r="I63" s="49">
        <v>4781</v>
      </c>
      <c r="J63" s="131">
        <v>70</v>
      </c>
      <c r="K63" s="49">
        <v>4782</v>
      </c>
      <c r="L63" s="131">
        <f t="shared" si="15"/>
        <v>1</v>
      </c>
      <c r="M63" s="132"/>
      <c r="N63" s="131"/>
      <c r="O63" s="131"/>
      <c r="P63" s="131"/>
      <c r="Q63" s="131"/>
      <c r="R63" s="131"/>
    </row>
    <row r="64" spans="2:18" ht="13.5" customHeight="1">
      <c r="B64" s="126"/>
      <c r="C64" s="130" t="s">
        <v>665</v>
      </c>
      <c r="D64" s="49">
        <v>1908</v>
      </c>
      <c r="E64" s="49">
        <v>1901</v>
      </c>
      <c r="F64" s="128">
        <f t="shared" si="13"/>
        <v>-7</v>
      </c>
      <c r="G64" s="49">
        <v>1883</v>
      </c>
      <c r="H64" s="128">
        <f t="shared" si="14"/>
        <v>-18</v>
      </c>
      <c r="I64" s="49">
        <v>1887</v>
      </c>
      <c r="J64" s="131">
        <v>4</v>
      </c>
      <c r="K64" s="49">
        <v>1885</v>
      </c>
      <c r="L64" s="131">
        <f t="shared" si="15"/>
        <v>-2</v>
      </c>
      <c r="M64" s="132"/>
      <c r="N64" s="131"/>
      <c r="O64" s="131"/>
      <c r="P64" s="131"/>
      <c r="Q64" s="131"/>
      <c r="R64" s="131"/>
    </row>
    <row r="65" spans="2:18" ht="13.5" customHeight="1">
      <c r="B65" s="126"/>
      <c r="C65" s="130" t="s">
        <v>667</v>
      </c>
      <c r="D65" s="49">
        <v>1489</v>
      </c>
      <c r="E65" s="49">
        <v>1486</v>
      </c>
      <c r="F65" s="128">
        <f t="shared" si="13"/>
        <v>-3</v>
      </c>
      <c r="G65" s="49">
        <v>1482</v>
      </c>
      <c r="H65" s="128">
        <f t="shared" si="14"/>
        <v>-4</v>
      </c>
      <c r="I65" s="49">
        <v>1487</v>
      </c>
      <c r="J65" s="131">
        <v>5</v>
      </c>
      <c r="K65" s="49">
        <v>1483</v>
      </c>
      <c r="L65" s="131">
        <f t="shared" si="15"/>
        <v>-4</v>
      </c>
      <c r="M65" s="132"/>
      <c r="N65" s="131"/>
      <c r="O65" s="131"/>
      <c r="P65" s="131"/>
      <c r="Q65" s="131"/>
      <c r="R65" s="131"/>
    </row>
    <row r="66" spans="2:18" ht="13.5" customHeight="1">
      <c r="B66" s="133"/>
      <c r="C66" s="136" t="s">
        <v>669</v>
      </c>
      <c r="D66" s="137">
        <v>1906</v>
      </c>
      <c r="E66" s="137">
        <v>1899</v>
      </c>
      <c r="F66" s="138">
        <f t="shared" si="13"/>
        <v>-7</v>
      </c>
      <c r="G66" s="137">
        <v>1902</v>
      </c>
      <c r="H66" s="138">
        <f t="shared" si="14"/>
        <v>3</v>
      </c>
      <c r="I66" s="137">
        <v>1891</v>
      </c>
      <c r="J66" s="139">
        <v>-11</v>
      </c>
      <c r="K66" s="137">
        <v>1875</v>
      </c>
      <c r="L66" s="139">
        <f t="shared" si="15"/>
        <v>-16</v>
      </c>
      <c r="M66" s="132"/>
      <c r="N66" s="131"/>
      <c r="O66" s="131"/>
      <c r="P66" s="131"/>
      <c r="Q66" s="131"/>
      <c r="R66" s="131"/>
    </row>
    <row r="67" spans="2:12" ht="13.5">
      <c r="B67" s="99" t="s">
        <v>718</v>
      </c>
      <c r="J67" s="103"/>
      <c r="K67" s="103"/>
      <c r="L67" s="103"/>
    </row>
    <row r="68" spans="10:12" ht="13.5">
      <c r="J68" s="103"/>
      <c r="K68" s="103"/>
      <c r="L68" s="103"/>
    </row>
    <row r="69" spans="10:12" ht="13.5">
      <c r="J69" s="103"/>
      <c r="K69" s="103"/>
      <c r="L69" s="103"/>
    </row>
    <row r="70" spans="10:12" ht="13.5">
      <c r="J70" s="103"/>
      <c r="K70" s="103"/>
      <c r="L70" s="103"/>
    </row>
  </sheetData>
  <mergeCells count="17">
    <mergeCell ref="B13:C13"/>
    <mergeCell ref="B14:C14"/>
    <mergeCell ref="B15:C15"/>
    <mergeCell ref="B7:C7"/>
    <mergeCell ref="B9:C9"/>
    <mergeCell ref="B10:C10"/>
    <mergeCell ref="B12:C12"/>
    <mergeCell ref="I4:J5"/>
    <mergeCell ref="K4:L5"/>
    <mergeCell ref="M4:R4"/>
    <mergeCell ref="M5:N5"/>
    <mergeCell ref="O5:P5"/>
    <mergeCell ref="Q5:R5"/>
    <mergeCell ref="B4:C6"/>
    <mergeCell ref="D4:D5"/>
    <mergeCell ref="E4:F5"/>
    <mergeCell ref="G4:H5"/>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68"/>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2" width="8.125" style="17" customWidth="1"/>
    <col min="13" max="16384" width="9.00390625" style="17" customWidth="1"/>
  </cols>
  <sheetData>
    <row r="1" ht="14.25" customHeight="1">
      <c r="B1" s="18" t="s">
        <v>731</v>
      </c>
    </row>
    <row r="2" ht="9.75" customHeight="1">
      <c r="E2" s="140"/>
    </row>
    <row r="3" ht="14.25" customHeight="1" thickBot="1">
      <c r="L3" s="141" t="s">
        <v>726</v>
      </c>
    </row>
    <row r="4" spans="2:12" ht="14.25" thickTop="1">
      <c r="B4" s="1249" t="s">
        <v>671</v>
      </c>
      <c r="C4" s="1255" t="s">
        <v>720</v>
      </c>
      <c r="D4" s="1233"/>
      <c r="E4" s="1233"/>
      <c r="F4" s="1233"/>
      <c r="G4" s="1234"/>
      <c r="H4" s="1255" t="s">
        <v>721</v>
      </c>
      <c r="I4" s="1233"/>
      <c r="J4" s="1233"/>
      <c r="K4" s="1233"/>
      <c r="L4" s="1234"/>
    </row>
    <row r="5" spans="2:12" ht="12" customHeight="1">
      <c r="B5" s="1250"/>
      <c r="C5" s="1235" t="s">
        <v>727</v>
      </c>
      <c r="D5" s="1236"/>
      <c r="E5" s="1235">
        <v>61</v>
      </c>
      <c r="F5" s="1236"/>
      <c r="G5" s="1237" t="s">
        <v>728</v>
      </c>
      <c r="H5" s="1235">
        <v>56</v>
      </c>
      <c r="I5" s="1236"/>
      <c r="J5" s="1235">
        <v>61</v>
      </c>
      <c r="K5" s="1236"/>
      <c r="L5" s="1237" t="s">
        <v>728</v>
      </c>
    </row>
    <row r="6" spans="2:12" ht="12" customHeight="1">
      <c r="B6" s="1250"/>
      <c r="C6" s="1236"/>
      <c r="D6" s="1236"/>
      <c r="E6" s="1236"/>
      <c r="F6" s="1236"/>
      <c r="G6" s="1238"/>
      <c r="H6" s="1236"/>
      <c r="I6" s="1236"/>
      <c r="J6" s="1236"/>
      <c r="K6" s="1236"/>
      <c r="L6" s="1238"/>
    </row>
    <row r="7" spans="2:12" ht="12">
      <c r="B7" s="1232"/>
      <c r="C7" s="143" t="s">
        <v>722</v>
      </c>
      <c r="D7" s="143" t="s">
        <v>723</v>
      </c>
      <c r="E7" s="143" t="s">
        <v>722</v>
      </c>
      <c r="F7" s="143" t="s">
        <v>723</v>
      </c>
      <c r="G7" s="50" t="s">
        <v>729</v>
      </c>
      <c r="H7" s="143" t="s">
        <v>722</v>
      </c>
      <c r="I7" s="143" t="s">
        <v>723</v>
      </c>
      <c r="J7" s="143" t="s">
        <v>722</v>
      </c>
      <c r="K7" s="143" t="s">
        <v>723</v>
      </c>
      <c r="L7" s="50" t="s">
        <v>729</v>
      </c>
    </row>
    <row r="8" spans="2:12" s="144" customFormat="1" ht="16.5" customHeight="1">
      <c r="B8" s="145" t="s">
        <v>619</v>
      </c>
      <c r="C8" s="146">
        <f>SUM(C18:C67)</f>
        <v>72746</v>
      </c>
      <c r="D8" s="147">
        <f>SUM(D18:D67)</f>
        <v>99.99999999999999</v>
      </c>
      <c r="E8" s="148">
        <f>SUM(E18:E67)</f>
        <v>73713</v>
      </c>
      <c r="F8" s="147">
        <f>SUM(F18:F67)</f>
        <v>100.00000000000003</v>
      </c>
      <c r="G8" s="149">
        <v>1.3</v>
      </c>
      <c r="H8" s="148">
        <f>SUM(H18:H67)</f>
        <v>523014</v>
      </c>
      <c r="I8" s="147">
        <f>SUM(I18:I67)</f>
        <v>99.99999999999999</v>
      </c>
      <c r="J8" s="148">
        <f>SUM(J18:J67)</f>
        <v>537981</v>
      </c>
      <c r="K8" s="147">
        <f>SUM(K18:K67)</f>
        <v>100.00000000000001</v>
      </c>
      <c r="L8" s="150">
        <v>2.9</v>
      </c>
    </row>
    <row r="9" spans="2:12" s="144" customFormat="1" ht="16.5" customHeight="1">
      <c r="B9" s="151"/>
      <c r="C9" s="119"/>
      <c r="D9" s="152"/>
      <c r="E9" s="120"/>
      <c r="F9" s="152"/>
      <c r="G9" s="153"/>
      <c r="H9" s="120"/>
      <c r="I9" s="152"/>
      <c r="J9" s="120"/>
      <c r="K9" s="152"/>
      <c r="L9" s="154"/>
    </row>
    <row r="10" spans="2:12" s="144" customFormat="1" ht="16.5" customHeight="1">
      <c r="B10" s="151" t="s">
        <v>622</v>
      </c>
      <c r="C10" s="119">
        <v>53551</v>
      </c>
      <c r="D10" s="152">
        <f>C10/$C$8*100</f>
        <v>73.61366948010887</v>
      </c>
      <c r="E10" s="120">
        <v>54857</v>
      </c>
      <c r="F10" s="152">
        <f>E10/$E$8*100</f>
        <v>74.41970887089116</v>
      </c>
      <c r="G10" s="153">
        <v>2.4</v>
      </c>
      <c r="H10" s="120">
        <v>404643</v>
      </c>
      <c r="I10" s="152">
        <f>H10/$H$8*100</f>
        <v>77.36752744668402</v>
      </c>
      <c r="J10" s="120">
        <v>415970</v>
      </c>
      <c r="K10" s="152">
        <f>J10/$J$8*100</f>
        <v>77.32057451843094</v>
      </c>
      <c r="L10" s="154">
        <v>2.8</v>
      </c>
    </row>
    <row r="11" spans="2:12" s="144" customFormat="1" ht="16.5" customHeight="1">
      <c r="B11" s="151" t="s">
        <v>623</v>
      </c>
      <c r="C11" s="119">
        <v>19195</v>
      </c>
      <c r="D11" s="152">
        <f>C11/$C$8*100</f>
        <v>26.38633051989113</v>
      </c>
      <c r="E11" s="120">
        <v>18856</v>
      </c>
      <c r="F11" s="152">
        <f>E11/$E$8*100</f>
        <v>25.58029112910884</v>
      </c>
      <c r="G11" s="153">
        <v>-1.8</v>
      </c>
      <c r="H11" s="120">
        <v>118371</v>
      </c>
      <c r="I11" s="152">
        <f>H11/$H$8*100</f>
        <v>22.63247255331597</v>
      </c>
      <c r="J11" s="120">
        <v>122011</v>
      </c>
      <c r="K11" s="152">
        <f>J11/$J$8*100</f>
        <v>22.67942548156905</v>
      </c>
      <c r="L11" s="154">
        <v>3.1</v>
      </c>
    </row>
    <row r="12" spans="2:12" s="144" customFormat="1" ht="16.5" customHeight="1">
      <c r="B12" s="151"/>
      <c r="C12" s="119"/>
      <c r="D12" s="152"/>
      <c r="E12" s="120"/>
      <c r="F12" s="152"/>
      <c r="G12" s="153"/>
      <c r="H12" s="120"/>
      <c r="I12" s="152"/>
      <c r="J12" s="120"/>
      <c r="K12" s="152"/>
      <c r="L12" s="154"/>
    </row>
    <row r="13" spans="2:12" s="144" customFormat="1" ht="16.5" customHeight="1">
      <c r="B13" s="151" t="s">
        <v>626</v>
      </c>
      <c r="C13" s="119">
        <v>31885</v>
      </c>
      <c r="D13" s="152">
        <f>C13/$C$8*100</f>
        <v>43.83058862342947</v>
      </c>
      <c r="E13" s="120">
        <v>32742</v>
      </c>
      <c r="F13" s="152">
        <f>E13/$E$8*100</f>
        <v>44.41821659680111</v>
      </c>
      <c r="G13" s="153">
        <v>2.7</v>
      </c>
      <c r="H13" s="120">
        <v>239580</v>
      </c>
      <c r="I13" s="152">
        <f>H13/$H$8*100</f>
        <v>45.80756920464844</v>
      </c>
      <c r="J13" s="120">
        <v>246684</v>
      </c>
      <c r="K13" s="152">
        <f>J13/$J$8*100</f>
        <v>45.8536639769806</v>
      </c>
      <c r="L13" s="154">
        <v>3</v>
      </c>
    </row>
    <row r="14" spans="2:12" s="144" customFormat="1" ht="16.5" customHeight="1">
      <c r="B14" s="151" t="s">
        <v>628</v>
      </c>
      <c r="C14" s="119">
        <v>5890</v>
      </c>
      <c r="D14" s="152">
        <f>C14/$C$8*100</f>
        <v>8.0966651087345</v>
      </c>
      <c r="E14" s="120">
        <v>5908</v>
      </c>
      <c r="F14" s="152">
        <f>E14/$E$8*100</f>
        <v>8.014868476388154</v>
      </c>
      <c r="G14" s="153">
        <v>0.3</v>
      </c>
      <c r="H14" s="120">
        <v>39776</v>
      </c>
      <c r="I14" s="152">
        <f>H14/$H$8*100</f>
        <v>7.6051501489443885</v>
      </c>
      <c r="J14" s="120">
        <v>40917</v>
      </c>
      <c r="K14" s="152">
        <f>J14/$J$8*100</f>
        <v>7.605658935910375</v>
      </c>
      <c r="L14" s="154">
        <v>2.9</v>
      </c>
    </row>
    <row r="15" spans="2:12" s="144" customFormat="1" ht="16.5" customHeight="1">
      <c r="B15" s="151" t="s">
        <v>630</v>
      </c>
      <c r="C15" s="119">
        <v>14747</v>
      </c>
      <c r="D15" s="152">
        <f>C15/$C$8*100</f>
        <v>20.2719049844665</v>
      </c>
      <c r="E15" s="120">
        <v>14899</v>
      </c>
      <c r="F15" s="152">
        <f>E15/$E$8*100</f>
        <v>20.212174243349207</v>
      </c>
      <c r="G15" s="153">
        <v>1</v>
      </c>
      <c r="H15" s="120">
        <v>105376</v>
      </c>
      <c r="I15" s="152">
        <f>H15/$H$8*100</f>
        <v>20.147835430791528</v>
      </c>
      <c r="J15" s="120">
        <v>111379</v>
      </c>
      <c r="K15" s="152">
        <f>J15/$J$8*100</f>
        <v>20.703147508926893</v>
      </c>
      <c r="L15" s="154">
        <v>5.7</v>
      </c>
    </row>
    <row r="16" spans="2:12" s="144" customFormat="1" ht="16.5" customHeight="1">
      <c r="B16" s="151" t="s">
        <v>632</v>
      </c>
      <c r="C16" s="119">
        <v>20224</v>
      </c>
      <c r="D16" s="152">
        <f>C16/$C$8*100</f>
        <v>27.800841283369532</v>
      </c>
      <c r="E16" s="120">
        <v>20164</v>
      </c>
      <c r="F16" s="152">
        <f>E16/$E$8*100</f>
        <v>27.354740683461532</v>
      </c>
      <c r="G16" s="153">
        <v>-0.3</v>
      </c>
      <c r="H16" s="120">
        <v>138282</v>
      </c>
      <c r="I16" s="152">
        <f>H16/$H$8*100</f>
        <v>26.439445215615642</v>
      </c>
      <c r="J16" s="120">
        <v>139001</v>
      </c>
      <c r="K16" s="152">
        <f>J16/$J$8*100</f>
        <v>25.837529578182128</v>
      </c>
      <c r="L16" s="154">
        <v>0.5</v>
      </c>
    </row>
    <row r="17" spans="2:12" s="155" customFormat="1" ht="16.5" customHeight="1">
      <c r="B17" s="25"/>
      <c r="C17" s="119"/>
      <c r="D17" s="152"/>
      <c r="E17" s="120"/>
      <c r="F17" s="152"/>
      <c r="G17" s="153"/>
      <c r="H17" s="120"/>
      <c r="I17" s="152"/>
      <c r="J17" s="120"/>
      <c r="K17" s="152"/>
      <c r="L17" s="154"/>
    </row>
    <row r="18" spans="2:12" ht="15" customHeight="1">
      <c r="B18" s="35" t="s">
        <v>635</v>
      </c>
      <c r="C18" s="40">
        <v>14240</v>
      </c>
      <c r="D18" s="156">
        <f>C18/$C$8*100</f>
        <v>19.574959447942156</v>
      </c>
      <c r="E18" s="20">
        <v>14968</v>
      </c>
      <c r="F18" s="156">
        <f>E18/$E$8*100</f>
        <v>20.30578052717974</v>
      </c>
      <c r="G18" s="157">
        <v>5.1</v>
      </c>
      <c r="H18" s="20">
        <v>121829</v>
      </c>
      <c r="I18" s="156">
        <f>H18/$H$8*100</f>
        <v>23.293640323203586</v>
      </c>
      <c r="J18" s="20">
        <v>120294</v>
      </c>
      <c r="K18" s="156">
        <f>J18/$J$8*100</f>
        <v>22.360269228838938</v>
      </c>
      <c r="L18" s="158">
        <v>-1.3</v>
      </c>
    </row>
    <row r="19" spans="2:12" ht="15" customHeight="1">
      <c r="B19" s="35" t="s">
        <v>636</v>
      </c>
      <c r="C19" s="40">
        <v>5747</v>
      </c>
      <c r="D19" s="156">
        <f>C19/$C$8*100</f>
        <v>7.900090726637892</v>
      </c>
      <c r="E19" s="20">
        <v>5823</v>
      </c>
      <c r="F19" s="156">
        <f>E19/$E$8*100</f>
        <v>7.899556387611412</v>
      </c>
      <c r="G19" s="157">
        <v>1.3</v>
      </c>
      <c r="H19" s="20">
        <v>45228</v>
      </c>
      <c r="I19" s="156">
        <f>H19/$H$8*100</f>
        <v>8.647569663527172</v>
      </c>
      <c r="J19" s="20">
        <v>48230</v>
      </c>
      <c r="K19" s="156">
        <f>J19/$J$8*100</f>
        <v>8.965000622698572</v>
      </c>
      <c r="L19" s="158">
        <v>6.6</v>
      </c>
    </row>
    <row r="20" spans="2:12" ht="15" customHeight="1">
      <c r="B20" s="35" t="s">
        <v>638</v>
      </c>
      <c r="C20" s="40">
        <v>6616</v>
      </c>
      <c r="D20" s="156">
        <f>C20/$C$8*100</f>
        <v>9.094658125532677</v>
      </c>
      <c r="E20" s="20">
        <v>6599</v>
      </c>
      <c r="F20" s="156">
        <f>E20/$E$8*100</f>
        <v>8.952287927502612</v>
      </c>
      <c r="G20" s="157">
        <v>-0.3</v>
      </c>
      <c r="H20" s="20">
        <v>46473</v>
      </c>
      <c r="I20" s="156">
        <f>H20/$H$8*100</f>
        <v>8.885613004623204</v>
      </c>
      <c r="J20" s="20">
        <v>46926</v>
      </c>
      <c r="K20" s="156">
        <f>J20/$J$8*100</f>
        <v>8.722612880380535</v>
      </c>
      <c r="L20" s="158">
        <v>1</v>
      </c>
    </row>
    <row r="21" spans="2:12" ht="15" customHeight="1">
      <c r="B21" s="35" t="s">
        <v>640</v>
      </c>
      <c r="C21" s="40">
        <v>7038</v>
      </c>
      <c r="D21" s="156">
        <f>C21/$C$8*100</f>
        <v>9.674758749621972</v>
      </c>
      <c r="E21" s="20">
        <v>7016</v>
      </c>
      <c r="F21" s="156">
        <f>E21/$E$8*100</f>
        <v>9.517995468913218</v>
      </c>
      <c r="G21" s="157">
        <v>-0.3</v>
      </c>
      <c r="H21" s="20">
        <v>51540</v>
      </c>
      <c r="I21" s="156">
        <f>H21/$H$8*100</f>
        <v>9.85442072296344</v>
      </c>
      <c r="J21" s="20">
        <v>51299</v>
      </c>
      <c r="K21" s="156">
        <f>J21/$J$8*100</f>
        <v>9.535466865930209</v>
      </c>
      <c r="L21" s="158">
        <v>-0.5</v>
      </c>
    </row>
    <row r="22" spans="2:12" ht="15" customHeight="1">
      <c r="B22" s="35"/>
      <c r="C22" s="40"/>
      <c r="D22" s="156"/>
      <c r="E22" s="20"/>
      <c r="F22" s="156"/>
      <c r="G22" s="157"/>
      <c r="H22" s="20"/>
      <c r="I22" s="156"/>
      <c r="J22" s="20"/>
      <c r="K22" s="156"/>
      <c r="L22" s="158"/>
    </row>
    <row r="23" spans="2:12" ht="15" customHeight="1">
      <c r="B23" s="35" t="s">
        <v>642</v>
      </c>
      <c r="C23" s="40">
        <v>2852</v>
      </c>
      <c r="D23" s="156">
        <f>C23/$C$8*100</f>
        <v>3.9204904737030213</v>
      </c>
      <c r="E23" s="20">
        <v>2953</v>
      </c>
      <c r="F23" s="156">
        <f>E23/$E$8*100</f>
        <v>4.006077625384939</v>
      </c>
      <c r="G23" s="157">
        <v>3.5</v>
      </c>
      <c r="H23" s="20">
        <v>21472</v>
      </c>
      <c r="I23" s="156">
        <f>H23/$H$8*100</f>
        <v>4.10543503615582</v>
      </c>
      <c r="J23" s="20">
        <v>21922</v>
      </c>
      <c r="K23" s="156">
        <f>J23/$J$8*100</f>
        <v>4.074865097466267</v>
      </c>
      <c r="L23" s="158">
        <v>2.1</v>
      </c>
    </row>
    <row r="24" spans="2:12" ht="15" customHeight="1">
      <c r="B24" s="35" t="s">
        <v>644</v>
      </c>
      <c r="C24" s="40">
        <v>2335</v>
      </c>
      <c r="D24" s="156">
        <f>C24/$C$8*100</f>
        <v>3.2097984768922005</v>
      </c>
      <c r="E24" s="20">
        <v>2374</v>
      </c>
      <c r="F24" s="156">
        <f>E24/$E$8*100</f>
        <v>3.2205988088939534</v>
      </c>
      <c r="G24" s="157">
        <v>1.7</v>
      </c>
      <c r="H24" s="20">
        <v>17893</v>
      </c>
      <c r="I24" s="156">
        <f>H24/$H$8*100</f>
        <v>3.421132130306263</v>
      </c>
      <c r="J24" s="20">
        <v>18971</v>
      </c>
      <c r="K24" s="156">
        <f>J24/$J$8*100</f>
        <v>3.5263327143523657</v>
      </c>
      <c r="L24" s="158">
        <v>6</v>
      </c>
    </row>
    <row r="25" spans="2:12" ht="15" customHeight="1">
      <c r="B25" s="35" t="s">
        <v>724</v>
      </c>
      <c r="C25" s="40">
        <v>1974</v>
      </c>
      <c r="D25" s="156">
        <f>C25/$C$8*100</f>
        <v>2.713551260550408</v>
      </c>
      <c r="E25" s="20">
        <v>2000</v>
      </c>
      <c r="F25" s="156">
        <f>E25/$E$8*100</f>
        <v>2.713225618276288</v>
      </c>
      <c r="G25" s="157">
        <v>1.3</v>
      </c>
      <c r="H25" s="20">
        <v>13892</v>
      </c>
      <c r="I25" s="156">
        <f>H25/$H$8*100</f>
        <v>2.6561430477960437</v>
      </c>
      <c r="J25" s="20">
        <v>13852</v>
      </c>
      <c r="K25" s="156">
        <f>J25/$J$8*100</f>
        <v>2.574812121617678</v>
      </c>
      <c r="L25" s="158">
        <v>-0.3</v>
      </c>
    </row>
    <row r="26" spans="2:12" ht="15" customHeight="1">
      <c r="B26" s="35" t="s">
        <v>647</v>
      </c>
      <c r="C26" s="40">
        <v>1867</v>
      </c>
      <c r="D26" s="156">
        <f>C26/$C$8*100</f>
        <v>2.5664641354851128</v>
      </c>
      <c r="E26" s="20">
        <v>1819</v>
      </c>
      <c r="F26" s="156">
        <f>E26/$E$8*100</f>
        <v>2.4676786998222835</v>
      </c>
      <c r="G26" s="157">
        <v>-2.6</v>
      </c>
      <c r="H26" s="20">
        <v>11733</v>
      </c>
      <c r="I26" s="156">
        <f>H26/$H$8*100</f>
        <v>2.243343390425495</v>
      </c>
      <c r="J26" s="20">
        <v>12270</v>
      </c>
      <c r="K26" s="156">
        <f>J26/$J$8*100</f>
        <v>2.280749691903617</v>
      </c>
      <c r="L26" s="158">
        <v>4.6</v>
      </c>
    </row>
    <row r="27" spans="2:12" ht="15" customHeight="1">
      <c r="B27" s="35"/>
      <c r="C27" s="40"/>
      <c r="D27" s="156"/>
      <c r="E27" s="20"/>
      <c r="F27" s="156"/>
      <c r="G27" s="157"/>
      <c r="H27" s="20"/>
      <c r="I27" s="156"/>
      <c r="J27" s="20"/>
      <c r="K27" s="156"/>
      <c r="L27" s="158"/>
    </row>
    <row r="28" spans="2:12" ht="15" customHeight="1">
      <c r="B28" s="35" t="s">
        <v>650</v>
      </c>
      <c r="C28" s="40">
        <v>2171</v>
      </c>
      <c r="D28" s="156">
        <f>C28/$C$8*100</f>
        <v>2.98435652819399</v>
      </c>
      <c r="E28" s="20">
        <v>2237</v>
      </c>
      <c r="F28" s="156">
        <f>E28/$E$8*100</f>
        <v>3.034742854042028</v>
      </c>
      <c r="G28" s="157">
        <v>3</v>
      </c>
      <c r="H28" s="20">
        <v>16575</v>
      </c>
      <c r="I28" s="156">
        <f>H28/$H$8*100</f>
        <v>3.169131227844761</v>
      </c>
      <c r="J28" s="20">
        <v>17348</v>
      </c>
      <c r="K28" s="156">
        <f>J28/$J$8*100</f>
        <v>3.224649197648244</v>
      </c>
      <c r="L28" s="158">
        <v>4.7</v>
      </c>
    </row>
    <row r="29" spans="2:12" ht="15" customHeight="1">
      <c r="B29" s="35" t="s">
        <v>652</v>
      </c>
      <c r="C29" s="40">
        <v>3135</v>
      </c>
      <c r="D29" s="156">
        <f>C29/$C$8*100</f>
        <v>4.309515299810299</v>
      </c>
      <c r="E29" s="20">
        <v>3421</v>
      </c>
      <c r="F29" s="156">
        <f>E29/$E$8*100</f>
        <v>4.6409724200615905</v>
      </c>
      <c r="G29" s="157">
        <v>9.1</v>
      </c>
      <c r="H29" s="20">
        <v>21550</v>
      </c>
      <c r="I29" s="156">
        <f>H29/$H$8*100</f>
        <v>4.1203485948750895</v>
      </c>
      <c r="J29" s="20">
        <v>24204</v>
      </c>
      <c r="K29" s="156">
        <f>J29/$J$8*100</f>
        <v>4.499043646522832</v>
      </c>
      <c r="L29" s="158">
        <v>12.3</v>
      </c>
    </row>
    <row r="30" spans="2:12" ht="15" customHeight="1">
      <c r="B30" s="35" t="s">
        <v>654</v>
      </c>
      <c r="C30" s="40">
        <v>2013</v>
      </c>
      <c r="D30" s="156">
        <f>C30/$C$8*100</f>
        <v>2.7671624556676653</v>
      </c>
      <c r="E30" s="20">
        <v>2073</v>
      </c>
      <c r="F30" s="156">
        <f>E30/$E$8*100</f>
        <v>2.8122583533433723</v>
      </c>
      <c r="G30" s="157">
        <v>3</v>
      </c>
      <c r="H30" s="20">
        <v>15699</v>
      </c>
      <c r="I30" s="156">
        <f>H30/$H$8*100</f>
        <v>3.0016404914591197</v>
      </c>
      <c r="J30" s="20">
        <v>18567</v>
      </c>
      <c r="K30" s="156">
        <f>J30/$J$8*100</f>
        <v>3.451237125474692</v>
      </c>
      <c r="L30" s="158">
        <v>18.3</v>
      </c>
    </row>
    <row r="31" spans="2:12" ht="15" customHeight="1">
      <c r="B31" s="35" t="s">
        <v>656</v>
      </c>
      <c r="C31" s="40">
        <v>1220</v>
      </c>
      <c r="D31" s="156">
        <f>C31/$C$8*100</f>
        <v>1.6770681549501003</v>
      </c>
      <c r="E31" s="20">
        <v>1226</v>
      </c>
      <c r="F31" s="156">
        <f>E31/$E$8*100</f>
        <v>1.6632073040033644</v>
      </c>
      <c r="G31" s="157">
        <v>0.5</v>
      </c>
      <c r="H31" s="20">
        <v>7106</v>
      </c>
      <c r="I31" s="156">
        <f>H31/$H$8*100</f>
        <v>1.3586634392196002</v>
      </c>
      <c r="J31" s="20">
        <v>8004</v>
      </c>
      <c r="K31" s="156">
        <f>J31/$J$8*100</f>
        <v>1.4877848845962962</v>
      </c>
      <c r="L31" s="158">
        <v>12.6</v>
      </c>
    </row>
    <row r="32" spans="2:12" ht="15" customHeight="1">
      <c r="B32" s="35" t="s">
        <v>658</v>
      </c>
      <c r="C32" s="40">
        <v>2343</v>
      </c>
      <c r="D32" s="156">
        <f>C32/$C$8*100</f>
        <v>3.220795645121381</v>
      </c>
      <c r="E32" s="20">
        <v>2348</v>
      </c>
      <c r="F32" s="156">
        <f>E32/$E$8*100</f>
        <v>3.185326875856362</v>
      </c>
      <c r="G32" s="157">
        <v>0.2</v>
      </c>
      <c r="H32" s="20">
        <v>13653</v>
      </c>
      <c r="I32" s="156">
        <f>H32/$H$8*100</f>
        <v>2.610446374284436</v>
      </c>
      <c r="J32" s="20">
        <v>14083</v>
      </c>
      <c r="K32" s="156">
        <f>J32/$J$8*100</f>
        <v>2.6177504410007044</v>
      </c>
      <c r="L32" s="158">
        <v>3.1</v>
      </c>
    </row>
    <row r="33" spans="2:12" ht="15" customHeight="1">
      <c r="B33" s="35"/>
      <c r="C33" s="40"/>
      <c r="D33" s="156"/>
      <c r="E33" s="20"/>
      <c r="F33" s="156"/>
      <c r="G33" s="157"/>
      <c r="H33" s="20"/>
      <c r="I33" s="156"/>
      <c r="J33" s="20"/>
      <c r="K33" s="156"/>
      <c r="L33" s="158"/>
    </row>
    <row r="34" spans="2:12" ht="15" customHeight="1">
      <c r="B34" s="35" t="s">
        <v>660</v>
      </c>
      <c r="C34" s="40">
        <v>753</v>
      </c>
      <c r="D34" s="156">
        <f aca="true" t="shared" si="0" ref="D34:D40">C34/$C$8*100</f>
        <v>1.0351084595716602</v>
      </c>
      <c r="E34" s="20">
        <v>729</v>
      </c>
      <c r="F34" s="156">
        <f aca="true" t="shared" si="1" ref="F34:F40">E34/$E$8*100</f>
        <v>0.988970737861707</v>
      </c>
      <c r="G34" s="157">
        <v>-3.2</v>
      </c>
      <c r="H34" s="20">
        <v>4494</v>
      </c>
      <c r="I34" s="156">
        <f aca="true" t="shared" si="2" ref="I34:I40">H34/$H$8*100</f>
        <v>0.8592504215948329</v>
      </c>
      <c r="J34" s="20">
        <v>4703</v>
      </c>
      <c r="K34" s="156">
        <f aca="true" t="shared" si="3" ref="K34:K40">J34/$J$8*100</f>
        <v>0.874194441811142</v>
      </c>
      <c r="L34" s="158">
        <v>4.7</v>
      </c>
    </row>
    <row r="35" spans="2:12" ht="15" customHeight="1">
      <c r="B35" s="35" t="s">
        <v>662</v>
      </c>
      <c r="C35" s="40">
        <v>582</v>
      </c>
      <c r="D35" s="156">
        <f t="shared" si="0"/>
        <v>0.8000439886729167</v>
      </c>
      <c r="E35" s="20">
        <v>561</v>
      </c>
      <c r="F35" s="156">
        <f t="shared" si="1"/>
        <v>0.7610597859264987</v>
      </c>
      <c r="G35" s="157">
        <v>-3.6</v>
      </c>
      <c r="H35" s="20">
        <v>2816</v>
      </c>
      <c r="I35" s="156">
        <f t="shared" si="2"/>
        <v>0.5384177096597798</v>
      </c>
      <c r="J35" s="20">
        <v>2653</v>
      </c>
      <c r="K35" s="156">
        <f t="shared" si="3"/>
        <v>0.49314009230809264</v>
      </c>
      <c r="L35" s="158">
        <v>-5.8</v>
      </c>
    </row>
    <row r="36" spans="2:12" ht="15" customHeight="1">
      <c r="B36" s="35" t="s">
        <v>664</v>
      </c>
      <c r="C36" s="40">
        <v>1355</v>
      </c>
      <c r="D36" s="156">
        <f t="shared" si="0"/>
        <v>1.8626453688175295</v>
      </c>
      <c r="E36" s="20">
        <v>1291</v>
      </c>
      <c r="F36" s="156">
        <f t="shared" si="1"/>
        <v>1.7513871365973437</v>
      </c>
      <c r="G36" s="157">
        <v>-4.7</v>
      </c>
      <c r="H36" s="20">
        <v>8670</v>
      </c>
      <c r="I36" s="156">
        <f t="shared" si="2"/>
        <v>1.657699411488029</v>
      </c>
      <c r="J36" s="20">
        <v>8854</v>
      </c>
      <c r="K36" s="156">
        <f t="shared" si="3"/>
        <v>1.6457830295121947</v>
      </c>
      <c r="L36" s="158">
        <v>2.1</v>
      </c>
    </row>
    <row r="37" spans="2:12" ht="15" customHeight="1">
      <c r="B37" s="35" t="s">
        <v>666</v>
      </c>
      <c r="C37" s="40">
        <v>543</v>
      </c>
      <c r="D37" s="156">
        <f t="shared" si="0"/>
        <v>0.7464327935556594</v>
      </c>
      <c r="E37" s="20">
        <v>528</v>
      </c>
      <c r="F37" s="156">
        <f t="shared" si="1"/>
        <v>0.7162915632249399</v>
      </c>
      <c r="G37" s="157">
        <v>-2.8</v>
      </c>
      <c r="H37" s="20">
        <v>3483</v>
      </c>
      <c r="I37" s="156">
        <f t="shared" si="2"/>
        <v>0.6659477566566095</v>
      </c>
      <c r="J37" s="20">
        <v>3875</v>
      </c>
      <c r="K37" s="156">
        <f t="shared" si="3"/>
        <v>0.720285660646008</v>
      </c>
      <c r="L37" s="158">
        <v>11.3</v>
      </c>
    </row>
    <row r="38" spans="2:12" ht="15" customHeight="1">
      <c r="B38" s="35" t="s">
        <v>725</v>
      </c>
      <c r="C38" s="40">
        <v>611</v>
      </c>
      <c r="D38" s="156">
        <f t="shared" si="0"/>
        <v>0.8399087235036977</v>
      </c>
      <c r="E38" s="20">
        <v>584</v>
      </c>
      <c r="F38" s="156">
        <f t="shared" si="1"/>
        <v>0.792261880536676</v>
      </c>
      <c r="G38" s="157">
        <v>-4.4</v>
      </c>
      <c r="H38" s="20">
        <v>3159</v>
      </c>
      <c r="I38" s="156">
        <f t="shared" si="2"/>
        <v>0.6039991281304133</v>
      </c>
      <c r="J38" s="20">
        <v>3305</v>
      </c>
      <c r="K38" s="156">
        <f t="shared" si="3"/>
        <v>0.6143339634671113</v>
      </c>
      <c r="L38" s="158">
        <v>4.6</v>
      </c>
    </row>
    <row r="39" spans="2:12" ht="15" customHeight="1">
      <c r="B39" s="35" t="s">
        <v>620</v>
      </c>
      <c r="C39" s="40">
        <v>685</v>
      </c>
      <c r="D39" s="156">
        <f t="shared" si="0"/>
        <v>0.9416325296236219</v>
      </c>
      <c r="E39" s="20">
        <v>645</v>
      </c>
      <c r="F39" s="156">
        <f t="shared" si="1"/>
        <v>0.8750152618941027</v>
      </c>
      <c r="G39" s="157">
        <v>-5.8</v>
      </c>
      <c r="H39" s="20">
        <v>3865</v>
      </c>
      <c r="I39" s="156">
        <f t="shared" si="2"/>
        <v>0.738985954486878</v>
      </c>
      <c r="J39" s="20">
        <v>3882</v>
      </c>
      <c r="K39" s="156">
        <f t="shared" si="3"/>
        <v>0.721586821839433</v>
      </c>
      <c r="L39" s="158">
        <v>0.4</v>
      </c>
    </row>
    <row r="40" spans="2:12" ht="15" customHeight="1">
      <c r="B40" s="35" t="s">
        <v>621</v>
      </c>
      <c r="C40" s="40">
        <v>572</v>
      </c>
      <c r="D40" s="156">
        <f t="shared" si="0"/>
        <v>0.7862975283864405</v>
      </c>
      <c r="E40" s="20">
        <v>523</v>
      </c>
      <c r="F40" s="156">
        <f t="shared" si="1"/>
        <v>0.7095084991792493</v>
      </c>
      <c r="G40" s="157">
        <v>-8.6</v>
      </c>
      <c r="H40" s="20">
        <v>3391</v>
      </c>
      <c r="I40" s="156">
        <f t="shared" si="2"/>
        <v>0.6483574053467019</v>
      </c>
      <c r="J40" s="20">
        <v>3250</v>
      </c>
      <c r="K40" s="156">
        <f t="shared" si="3"/>
        <v>0.6041105540902002</v>
      </c>
      <c r="L40" s="158">
        <v>-4.2</v>
      </c>
    </row>
    <row r="41" spans="2:12" ht="15" customHeight="1">
      <c r="B41" s="35"/>
      <c r="C41" s="40"/>
      <c r="D41" s="156"/>
      <c r="E41" s="20"/>
      <c r="F41" s="156"/>
      <c r="G41" s="157"/>
      <c r="H41" s="20"/>
      <c r="I41" s="156"/>
      <c r="J41" s="20"/>
      <c r="K41" s="156"/>
      <c r="L41" s="158"/>
    </row>
    <row r="42" spans="2:12" ht="15" customHeight="1">
      <c r="B42" s="35" t="s">
        <v>624</v>
      </c>
      <c r="C42" s="40">
        <v>366</v>
      </c>
      <c r="D42" s="156">
        <f aca="true" t="shared" si="4" ref="D42:D48">C42/$C$8*100</f>
        <v>0.5031204464850301</v>
      </c>
      <c r="E42" s="20">
        <v>396</v>
      </c>
      <c r="F42" s="156">
        <f aca="true" t="shared" si="5" ref="F42:F48">E42/$E$8*100</f>
        <v>0.537218672418705</v>
      </c>
      <c r="G42" s="157">
        <v>8.2</v>
      </c>
      <c r="H42" s="20">
        <v>2133</v>
      </c>
      <c r="I42" s="156">
        <f aca="true" t="shared" si="6" ref="I42:I48">H42/$H$8*100</f>
        <v>0.40782847113079196</v>
      </c>
      <c r="J42" s="20">
        <v>2519</v>
      </c>
      <c r="K42" s="156">
        <f aca="true" t="shared" si="7" ref="K42:K48">J42/$J$8*100</f>
        <v>0.46823214946252745</v>
      </c>
      <c r="L42" s="158">
        <v>18.1</v>
      </c>
    </row>
    <row r="43" spans="2:12" ht="15" customHeight="1">
      <c r="B43" s="35" t="s">
        <v>625</v>
      </c>
      <c r="C43" s="40">
        <v>736</v>
      </c>
      <c r="D43" s="156">
        <f t="shared" si="4"/>
        <v>1.0117394770846506</v>
      </c>
      <c r="E43" s="20">
        <v>649</v>
      </c>
      <c r="F43" s="156">
        <f t="shared" si="5"/>
        <v>0.8804417131306554</v>
      </c>
      <c r="G43" s="157">
        <v>-11.8</v>
      </c>
      <c r="H43" s="20">
        <v>4353</v>
      </c>
      <c r="I43" s="156">
        <f t="shared" si="6"/>
        <v>0.8322912962176922</v>
      </c>
      <c r="J43" s="20">
        <v>4283</v>
      </c>
      <c r="K43" s="156">
        <f t="shared" si="7"/>
        <v>0.7961247702056392</v>
      </c>
      <c r="L43" s="158">
        <v>-1.6</v>
      </c>
    </row>
    <row r="44" spans="2:12" ht="15" customHeight="1">
      <c r="B44" s="35" t="s">
        <v>627</v>
      </c>
      <c r="C44" s="40">
        <v>404</v>
      </c>
      <c r="D44" s="156">
        <f t="shared" si="4"/>
        <v>0.5553569955736397</v>
      </c>
      <c r="E44" s="20">
        <v>406</v>
      </c>
      <c r="F44" s="156">
        <f t="shared" si="5"/>
        <v>0.5507848005100864</v>
      </c>
      <c r="G44" s="157">
        <v>0.5</v>
      </c>
      <c r="H44" s="20">
        <v>2040</v>
      </c>
      <c r="I44" s="156">
        <f t="shared" si="6"/>
        <v>0.39004692035012445</v>
      </c>
      <c r="J44" s="20">
        <v>2124</v>
      </c>
      <c r="K44" s="156">
        <f t="shared" si="7"/>
        <v>0.394809482119257</v>
      </c>
      <c r="L44" s="158">
        <v>4.1</v>
      </c>
    </row>
    <row r="45" spans="2:12" ht="15" customHeight="1">
      <c r="B45" s="35" t="s">
        <v>629</v>
      </c>
      <c r="C45" s="40">
        <v>650</v>
      </c>
      <c r="D45" s="156">
        <f t="shared" si="4"/>
        <v>0.893519918620955</v>
      </c>
      <c r="E45" s="20">
        <v>634</v>
      </c>
      <c r="F45" s="156">
        <f t="shared" si="5"/>
        <v>0.8600925209935831</v>
      </c>
      <c r="G45" s="157">
        <v>-2.5</v>
      </c>
      <c r="H45" s="20">
        <v>4187</v>
      </c>
      <c r="I45" s="156">
        <f t="shared" si="6"/>
        <v>0.8005521840715546</v>
      </c>
      <c r="J45" s="20">
        <v>4165</v>
      </c>
      <c r="K45" s="156">
        <f t="shared" si="7"/>
        <v>0.7741909100879028</v>
      </c>
      <c r="L45" s="158">
        <v>-0.5</v>
      </c>
    </row>
    <row r="46" spans="2:12" ht="15" customHeight="1">
      <c r="B46" s="35" t="s">
        <v>631</v>
      </c>
      <c r="C46" s="40">
        <v>278</v>
      </c>
      <c r="D46" s="156">
        <f t="shared" si="4"/>
        <v>0.38215159596403925</v>
      </c>
      <c r="E46" s="20">
        <v>276</v>
      </c>
      <c r="F46" s="156">
        <f t="shared" si="5"/>
        <v>0.3744251353221277</v>
      </c>
      <c r="G46" s="157">
        <v>-0.7</v>
      </c>
      <c r="H46" s="20">
        <v>1326</v>
      </c>
      <c r="I46" s="156">
        <f t="shared" si="6"/>
        <v>0.25353049822758095</v>
      </c>
      <c r="J46" s="20">
        <v>1339</v>
      </c>
      <c r="K46" s="156">
        <f t="shared" si="7"/>
        <v>0.2488935482851625</v>
      </c>
      <c r="L46" s="158">
        <v>1</v>
      </c>
    </row>
    <row r="47" spans="2:12" ht="15" customHeight="1">
      <c r="B47" s="35" t="s">
        <v>633</v>
      </c>
      <c r="C47" s="40">
        <v>250</v>
      </c>
      <c r="D47" s="156">
        <f t="shared" si="4"/>
        <v>0.3436615071619058</v>
      </c>
      <c r="E47" s="20">
        <v>246</v>
      </c>
      <c r="F47" s="156">
        <f t="shared" si="5"/>
        <v>0.3337267510479834</v>
      </c>
      <c r="G47" s="157">
        <v>-1.6</v>
      </c>
      <c r="H47" s="20">
        <v>1873</v>
      </c>
      <c r="I47" s="156">
        <f t="shared" si="6"/>
        <v>0.35811660873322704</v>
      </c>
      <c r="J47" s="20">
        <v>1825</v>
      </c>
      <c r="K47" s="156">
        <f t="shared" si="7"/>
        <v>0.33923131114295857</v>
      </c>
      <c r="L47" s="158">
        <v>-2.6</v>
      </c>
    </row>
    <row r="48" spans="2:12" ht="15" customHeight="1">
      <c r="B48" s="35" t="s">
        <v>634</v>
      </c>
      <c r="C48" s="40">
        <v>354</v>
      </c>
      <c r="D48" s="156">
        <f t="shared" si="4"/>
        <v>0.48662469414125864</v>
      </c>
      <c r="E48" s="20">
        <v>348</v>
      </c>
      <c r="F48" s="156">
        <f t="shared" si="5"/>
        <v>0.47210125758007404</v>
      </c>
      <c r="G48" s="157">
        <v>-1.7</v>
      </c>
      <c r="H48" s="20">
        <v>2392</v>
      </c>
      <c r="I48" s="156">
        <f t="shared" si="6"/>
        <v>0.4573491340575969</v>
      </c>
      <c r="J48" s="20">
        <v>2740</v>
      </c>
      <c r="K48" s="156">
        <f t="shared" si="7"/>
        <v>0.5093116671406611</v>
      </c>
      <c r="L48" s="158">
        <v>14.5</v>
      </c>
    </row>
    <row r="49" spans="2:12" ht="15" customHeight="1">
      <c r="B49" s="35"/>
      <c r="C49" s="40"/>
      <c r="D49" s="156"/>
      <c r="E49" s="20"/>
      <c r="F49" s="156"/>
      <c r="G49" s="157"/>
      <c r="H49" s="20"/>
      <c r="I49" s="156"/>
      <c r="J49" s="20"/>
      <c r="K49" s="156"/>
      <c r="L49" s="158"/>
    </row>
    <row r="50" spans="2:12" ht="15" customHeight="1">
      <c r="B50" s="35" t="s">
        <v>637</v>
      </c>
      <c r="C50" s="40">
        <v>1391</v>
      </c>
      <c r="D50" s="156">
        <f>C50/$C$8*100</f>
        <v>1.912132625848844</v>
      </c>
      <c r="E50" s="20">
        <v>1407</v>
      </c>
      <c r="F50" s="156">
        <f>E50/$E$8*100</f>
        <v>1.9087542224573686</v>
      </c>
      <c r="G50" s="157">
        <v>1.2</v>
      </c>
      <c r="H50" s="20">
        <v>9654</v>
      </c>
      <c r="I50" s="156">
        <f>H50/$H$8*100</f>
        <v>1.8458396907157362</v>
      </c>
      <c r="J50" s="20">
        <v>10666</v>
      </c>
      <c r="K50" s="156">
        <f>J50/$J$8*100</f>
        <v>1.9825978984387922</v>
      </c>
      <c r="L50" s="158">
        <v>10.5</v>
      </c>
    </row>
    <row r="51" spans="2:12" ht="15" customHeight="1">
      <c r="B51" s="35" t="s">
        <v>639</v>
      </c>
      <c r="C51" s="40">
        <v>1020</v>
      </c>
      <c r="D51" s="156">
        <f>C51/$C$8*100</f>
        <v>1.4021389492205758</v>
      </c>
      <c r="E51" s="20">
        <v>1008</v>
      </c>
      <c r="F51" s="156">
        <f>E51/$E$8*100</f>
        <v>1.3674657116112492</v>
      </c>
      <c r="G51" s="157">
        <v>-1.2</v>
      </c>
      <c r="H51" s="20">
        <v>6060</v>
      </c>
      <c r="I51" s="156">
        <f>H51/$H$8*100</f>
        <v>1.1586687928047816</v>
      </c>
      <c r="J51" s="20">
        <v>6051</v>
      </c>
      <c r="K51" s="156">
        <f>J51/$J$8*100</f>
        <v>1.124760911630708</v>
      </c>
      <c r="L51" s="158">
        <v>-0.1</v>
      </c>
    </row>
    <row r="52" spans="2:12" ht="15" customHeight="1">
      <c r="B52" s="35" t="s">
        <v>641</v>
      </c>
      <c r="C52" s="40">
        <v>636</v>
      </c>
      <c r="D52" s="156">
        <f>C52/$C$8*100</f>
        <v>0.8742748742198884</v>
      </c>
      <c r="E52" s="20">
        <v>639</v>
      </c>
      <c r="F52" s="156">
        <f>E52/$E$8*100</f>
        <v>0.8668755850392739</v>
      </c>
      <c r="G52" s="157">
        <v>0.5</v>
      </c>
      <c r="H52" s="20">
        <v>5524</v>
      </c>
      <c r="I52" s="156">
        <f>H52/$H$8*100</f>
        <v>1.056185876477494</v>
      </c>
      <c r="J52" s="20">
        <v>6118</v>
      </c>
      <c r="K52" s="156">
        <f>J52/$J$8*100</f>
        <v>1.1372148830534907</v>
      </c>
      <c r="L52" s="158">
        <v>10.8</v>
      </c>
    </row>
    <row r="53" spans="2:12" ht="15" customHeight="1">
      <c r="B53" s="35" t="s">
        <v>643</v>
      </c>
      <c r="C53" s="40">
        <v>968</v>
      </c>
      <c r="D53" s="156">
        <f>C53/$C$8*100</f>
        <v>1.3306573557308994</v>
      </c>
      <c r="E53" s="20">
        <v>972</v>
      </c>
      <c r="F53" s="156">
        <f>E53/$E$8*100</f>
        <v>1.3186276504822758</v>
      </c>
      <c r="G53" s="157">
        <v>0.4</v>
      </c>
      <c r="H53" s="20">
        <v>5892</v>
      </c>
      <c r="I53" s="156">
        <f>H53/$H$8*100</f>
        <v>1.1265472817171243</v>
      </c>
      <c r="J53" s="20">
        <v>5977</v>
      </c>
      <c r="K53" s="156">
        <f>J53/$J$8*100</f>
        <v>1.1110057790145005</v>
      </c>
      <c r="L53" s="158">
        <v>1.4</v>
      </c>
    </row>
    <row r="54" spans="2:12" ht="15" customHeight="1">
      <c r="B54" s="35" t="s">
        <v>645</v>
      </c>
      <c r="C54" s="40">
        <v>471</v>
      </c>
      <c r="D54" s="156">
        <f>C54/$C$8*100</f>
        <v>0.6474582794930305</v>
      </c>
      <c r="E54" s="20">
        <v>465</v>
      </c>
      <c r="F54" s="156">
        <f>E54/$E$8*100</f>
        <v>0.6308249562492368</v>
      </c>
      <c r="G54" s="157">
        <v>-1.3</v>
      </c>
      <c r="H54" s="20">
        <v>2790</v>
      </c>
      <c r="I54" s="156">
        <f>H54/$H$8*100</f>
        <v>0.5334465234200232</v>
      </c>
      <c r="J54" s="20">
        <v>2906</v>
      </c>
      <c r="K54" s="156">
        <f>J54/$J$8*100</f>
        <v>0.5401677754418837</v>
      </c>
      <c r="L54" s="158">
        <v>4.2</v>
      </c>
    </row>
    <row r="55" spans="2:12" ht="15" customHeight="1">
      <c r="B55" s="35"/>
      <c r="C55" s="40"/>
      <c r="D55" s="156"/>
      <c r="E55" s="20"/>
      <c r="F55" s="156"/>
      <c r="G55" s="157"/>
      <c r="H55" s="20"/>
      <c r="I55" s="156"/>
      <c r="J55" s="20"/>
      <c r="K55" s="156"/>
      <c r="L55" s="158"/>
    </row>
    <row r="56" spans="2:12" ht="15" customHeight="1">
      <c r="B56" s="35" t="s">
        <v>648</v>
      </c>
      <c r="C56" s="40">
        <v>450</v>
      </c>
      <c r="D56" s="156">
        <f aca="true" t="shared" si="8" ref="D56:D67">C56/$C$8*100</f>
        <v>0.6185907128914304</v>
      </c>
      <c r="E56" s="20">
        <v>410</v>
      </c>
      <c r="F56" s="156">
        <f aca="true" t="shared" si="9" ref="F56:F67">E56/$E$8*100</f>
        <v>0.556211251746639</v>
      </c>
      <c r="G56" s="157">
        <v>-8.9</v>
      </c>
      <c r="H56" s="20">
        <v>2603</v>
      </c>
      <c r="I56" s="156">
        <f aca="true" t="shared" si="10" ref="I56:I67">H56/$H$8*100</f>
        <v>0.4976922223879284</v>
      </c>
      <c r="J56" s="20">
        <v>2414</v>
      </c>
      <c r="K56" s="156">
        <f aca="true" t="shared" si="11" ref="K56:K67">J56/$J$8*100</f>
        <v>0.4487147315611518</v>
      </c>
      <c r="L56" s="158">
        <v>-7.3</v>
      </c>
    </row>
    <row r="57" spans="2:12" ht="15" customHeight="1">
      <c r="B57" s="35" t="s">
        <v>649</v>
      </c>
      <c r="C57" s="40">
        <v>1039</v>
      </c>
      <c r="D57" s="156">
        <f t="shared" si="8"/>
        <v>1.4282572237648805</v>
      </c>
      <c r="E57" s="20">
        <v>1048</v>
      </c>
      <c r="F57" s="156">
        <f t="shared" si="9"/>
        <v>1.4217302239767748</v>
      </c>
      <c r="G57" s="157">
        <v>0.9</v>
      </c>
      <c r="H57" s="20">
        <v>6454</v>
      </c>
      <c r="I57" s="156">
        <f t="shared" si="10"/>
        <v>1.2340013842841682</v>
      </c>
      <c r="J57" s="20">
        <v>6631</v>
      </c>
      <c r="K57" s="156">
        <f t="shared" si="11"/>
        <v>1.2325714105144978</v>
      </c>
      <c r="L57" s="158">
        <v>2.7</v>
      </c>
    </row>
    <row r="58" spans="2:12" ht="15" customHeight="1">
      <c r="B58" s="35" t="s">
        <v>651</v>
      </c>
      <c r="C58" s="40">
        <v>524</v>
      </c>
      <c r="D58" s="156">
        <f t="shared" si="8"/>
        <v>0.7203145190113546</v>
      </c>
      <c r="E58" s="20">
        <v>515</v>
      </c>
      <c r="F58" s="156">
        <f t="shared" si="9"/>
        <v>0.6986555967061441</v>
      </c>
      <c r="G58" s="157">
        <v>-1.7</v>
      </c>
      <c r="H58" s="20">
        <v>3347</v>
      </c>
      <c r="I58" s="156">
        <f t="shared" si="10"/>
        <v>0.639944628633268</v>
      </c>
      <c r="J58" s="20">
        <v>3364</v>
      </c>
      <c r="K58" s="156">
        <f t="shared" si="11"/>
        <v>0.6253008935259796</v>
      </c>
      <c r="L58" s="158">
        <v>0.5</v>
      </c>
    </row>
    <row r="59" spans="2:12" ht="15" customHeight="1">
      <c r="B59" s="35" t="s">
        <v>653</v>
      </c>
      <c r="C59" s="40">
        <v>403</v>
      </c>
      <c r="D59" s="156">
        <f t="shared" si="8"/>
        <v>0.5539823495449921</v>
      </c>
      <c r="E59" s="20">
        <v>384</v>
      </c>
      <c r="F59" s="156">
        <f t="shared" si="9"/>
        <v>0.5209393187090472</v>
      </c>
      <c r="G59" s="157">
        <v>-4.7</v>
      </c>
      <c r="H59" s="20">
        <v>2344</v>
      </c>
      <c r="I59" s="156">
        <f t="shared" si="10"/>
        <v>0.4481715594611234</v>
      </c>
      <c r="J59" s="20">
        <v>2466</v>
      </c>
      <c r="K59" s="156">
        <f t="shared" si="11"/>
        <v>0.458380500426595</v>
      </c>
      <c r="L59" s="158">
        <v>5.2</v>
      </c>
    </row>
    <row r="60" spans="2:12" ht="15" customHeight="1">
      <c r="B60" s="35" t="s">
        <v>655</v>
      </c>
      <c r="C60" s="40">
        <v>434</v>
      </c>
      <c r="D60" s="156">
        <f t="shared" si="8"/>
        <v>0.5965963764330685</v>
      </c>
      <c r="E60" s="20">
        <v>394</v>
      </c>
      <c r="F60" s="156">
        <f t="shared" si="9"/>
        <v>0.5345054468004287</v>
      </c>
      <c r="G60" s="157">
        <v>-9.2</v>
      </c>
      <c r="H60" s="20">
        <v>2617</v>
      </c>
      <c r="I60" s="156">
        <f t="shared" si="10"/>
        <v>0.5003690149785666</v>
      </c>
      <c r="J60" s="20">
        <v>2703</v>
      </c>
      <c r="K60" s="156">
        <f t="shared" si="11"/>
        <v>0.5024341008325572</v>
      </c>
      <c r="L60" s="158">
        <v>3.3</v>
      </c>
    </row>
    <row r="61" spans="2:12" ht="15" customHeight="1">
      <c r="B61" s="35" t="s">
        <v>657</v>
      </c>
      <c r="C61" s="40">
        <v>447</v>
      </c>
      <c r="D61" s="156">
        <f t="shared" si="8"/>
        <v>0.6144667748054876</v>
      </c>
      <c r="E61" s="20">
        <v>456</v>
      </c>
      <c r="F61" s="156">
        <f t="shared" si="9"/>
        <v>0.6186154409669936</v>
      </c>
      <c r="G61" s="157">
        <v>2</v>
      </c>
      <c r="H61" s="20">
        <v>3031</v>
      </c>
      <c r="I61" s="156">
        <f t="shared" si="10"/>
        <v>0.5795255958731507</v>
      </c>
      <c r="J61" s="20">
        <v>3155</v>
      </c>
      <c r="K61" s="156">
        <f t="shared" si="11"/>
        <v>0.5864519378937174</v>
      </c>
      <c r="L61" s="158">
        <v>4.1</v>
      </c>
    </row>
    <row r="62" spans="2:12" ht="15" customHeight="1">
      <c r="B62" s="35" t="s">
        <v>659</v>
      </c>
      <c r="C62" s="40">
        <v>319</v>
      </c>
      <c r="D62" s="156">
        <f t="shared" si="8"/>
        <v>0.4385120831385918</v>
      </c>
      <c r="E62" s="20">
        <v>352</v>
      </c>
      <c r="F62" s="156">
        <f t="shared" si="9"/>
        <v>0.47752770881662665</v>
      </c>
      <c r="G62" s="157">
        <v>10.3</v>
      </c>
      <c r="H62" s="20">
        <v>2022</v>
      </c>
      <c r="I62" s="156">
        <f t="shared" si="10"/>
        <v>0.38660532987644686</v>
      </c>
      <c r="J62" s="20">
        <v>2364</v>
      </c>
      <c r="K62" s="156">
        <f t="shared" si="11"/>
        <v>0.4394207230366872</v>
      </c>
      <c r="L62" s="158">
        <v>16.9</v>
      </c>
    </row>
    <row r="63" spans="2:12" ht="15" customHeight="1">
      <c r="B63" s="35" t="s">
        <v>661</v>
      </c>
      <c r="C63" s="40">
        <v>884</v>
      </c>
      <c r="D63" s="156">
        <f t="shared" si="8"/>
        <v>1.215187089324499</v>
      </c>
      <c r="E63" s="20">
        <v>942</v>
      </c>
      <c r="F63" s="156">
        <f t="shared" si="9"/>
        <v>1.2779292662081314</v>
      </c>
      <c r="G63" s="157">
        <v>6.6</v>
      </c>
      <c r="H63" s="20">
        <v>5359</v>
      </c>
      <c r="I63" s="156">
        <f t="shared" si="10"/>
        <v>1.0246379638021161</v>
      </c>
      <c r="J63" s="20">
        <v>5278</v>
      </c>
      <c r="K63" s="156">
        <f t="shared" si="11"/>
        <v>0.9810755398424851</v>
      </c>
      <c r="L63" s="158">
        <v>-1.5</v>
      </c>
    </row>
    <row r="64" spans="2:12" ht="15" customHeight="1">
      <c r="B64" s="35" t="s">
        <v>663</v>
      </c>
      <c r="C64" s="40">
        <v>973</v>
      </c>
      <c r="D64" s="156">
        <f t="shared" si="8"/>
        <v>1.3375305858741373</v>
      </c>
      <c r="E64" s="20">
        <v>950</v>
      </c>
      <c r="F64" s="156">
        <f t="shared" si="9"/>
        <v>1.2887821686812366</v>
      </c>
      <c r="G64" s="157">
        <v>-2.4</v>
      </c>
      <c r="H64" s="20">
        <v>5559</v>
      </c>
      <c r="I64" s="156">
        <f t="shared" si="10"/>
        <v>1.0628778579540892</v>
      </c>
      <c r="J64" s="20">
        <v>5371</v>
      </c>
      <c r="K64" s="156">
        <f t="shared" si="11"/>
        <v>0.9983623956979893</v>
      </c>
      <c r="L64" s="158">
        <v>-3.4</v>
      </c>
    </row>
    <row r="65" spans="2:12" ht="15" customHeight="1">
      <c r="B65" s="35" t="s">
        <v>665</v>
      </c>
      <c r="C65" s="40">
        <v>438</v>
      </c>
      <c r="D65" s="156">
        <f t="shared" si="8"/>
        <v>0.602094960547659</v>
      </c>
      <c r="E65" s="20">
        <v>440</v>
      </c>
      <c r="F65" s="156">
        <f t="shared" si="9"/>
        <v>0.5969096360207833</v>
      </c>
      <c r="G65" s="157">
        <v>0.5</v>
      </c>
      <c r="H65" s="20">
        <v>2959</v>
      </c>
      <c r="I65" s="156">
        <f t="shared" si="10"/>
        <v>0.5657592339784403</v>
      </c>
      <c r="J65" s="20">
        <v>2811</v>
      </c>
      <c r="K65" s="156">
        <f t="shared" si="11"/>
        <v>0.5225091592454009</v>
      </c>
      <c r="L65" s="158">
        <v>-5</v>
      </c>
    </row>
    <row r="66" spans="2:12" ht="15" customHeight="1">
      <c r="B66" s="35" t="s">
        <v>667</v>
      </c>
      <c r="C66" s="40">
        <v>369</v>
      </c>
      <c r="D66" s="156">
        <f t="shared" si="8"/>
        <v>0.507244384570973</v>
      </c>
      <c r="E66" s="20">
        <v>355</v>
      </c>
      <c r="F66" s="156">
        <f t="shared" si="9"/>
        <v>0.4815975472440411</v>
      </c>
      <c r="G66" s="157">
        <v>-3.8</v>
      </c>
      <c r="H66" s="20">
        <v>2080</v>
      </c>
      <c r="I66" s="156">
        <f t="shared" si="10"/>
        <v>0.3976948991805191</v>
      </c>
      <c r="J66" s="20">
        <v>2037</v>
      </c>
      <c r="K66" s="156">
        <f t="shared" si="11"/>
        <v>0.37863790728668856</v>
      </c>
      <c r="L66" s="158">
        <v>-2.1</v>
      </c>
    </row>
    <row r="67" spans="2:12" ht="15" customHeight="1">
      <c r="B67" s="50" t="s">
        <v>669</v>
      </c>
      <c r="C67" s="51">
        <v>290</v>
      </c>
      <c r="D67" s="159">
        <f t="shared" si="8"/>
        <v>0.3986473483078107</v>
      </c>
      <c r="E67" s="52">
        <v>303</v>
      </c>
      <c r="F67" s="159">
        <f t="shared" si="9"/>
        <v>0.41105368116885765</v>
      </c>
      <c r="G67" s="160">
        <v>4.5</v>
      </c>
      <c r="H67" s="52">
        <v>1894</v>
      </c>
      <c r="I67" s="159">
        <f t="shared" si="10"/>
        <v>0.3621317976191842</v>
      </c>
      <c r="J67" s="52">
        <v>2182</v>
      </c>
      <c r="K67" s="159">
        <f t="shared" si="11"/>
        <v>0.40559053200763595</v>
      </c>
      <c r="L67" s="161">
        <v>15.2</v>
      </c>
    </row>
    <row r="68" ht="12">
      <c r="B68" s="17" t="s">
        <v>730</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21"/>
  <sheetViews>
    <sheetView workbookViewId="0" topLeftCell="A1">
      <selection activeCell="A1" sqref="A1"/>
    </sheetView>
  </sheetViews>
  <sheetFormatPr defaultColWidth="9.00390625" defaultRowHeight="13.5"/>
  <cols>
    <col min="1" max="1" width="8.625" style="163" customWidth="1"/>
    <col min="2" max="2" width="8.75390625" style="163" customWidth="1"/>
    <col min="3" max="3" width="7.50390625" style="163" customWidth="1"/>
    <col min="4" max="14" width="8.375" style="163" customWidth="1"/>
    <col min="15" max="16384" width="9.00390625" style="163" customWidth="1"/>
  </cols>
  <sheetData>
    <row r="1" ht="14.25">
      <c r="A1" s="162" t="s">
        <v>759</v>
      </c>
    </row>
    <row r="2" ht="12.75" thickBot="1">
      <c r="N2" s="164" t="s">
        <v>735</v>
      </c>
    </row>
    <row r="3" spans="1:14" ht="14.25" customHeight="1" thickTop="1">
      <c r="A3" s="165" t="s">
        <v>732</v>
      </c>
      <c r="B3" s="1239" t="s">
        <v>736</v>
      </c>
      <c r="C3" s="166" t="s">
        <v>737</v>
      </c>
      <c r="D3" s="1229" t="s">
        <v>738</v>
      </c>
      <c r="E3" s="1230"/>
      <c r="F3" s="1231" t="s">
        <v>739</v>
      </c>
      <c r="G3" s="1224"/>
      <c r="H3" s="1224"/>
      <c r="I3" s="1224"/>
      <c r="J3" s="1224"/>
      <c r="K3" s="1224"/>
      <c r="L3" s="1224"/>
      <c r="M3" s="1224"/>
      <c r="N3" s="167"/>
    </row>
    <row r="4" spans="1:14" ht="24">
      <c r="A4" s="168" t="s">
        <v>733</v>
      </c>
      <c r="B4" s="1240"/>
      <c r="C4" s="169" t="s">
        <v>734</v>
      </c>
      <c r="D4" s="170" t="s">
        <v>740</v>
      </c>
      <c r="E4" s="170" t="s">
        <v>741</v>
      </c>
      <c r="F4" s="171" t="s">
        <v>742</v>
      </c>
      <c r="G4" s="172" t="s">
        <v>743</v>
      </c>
      <c r="H4" s="171" t="s">
        <v>744</v>
      </c>
      <c r="I4" s="171" t="s">
        <v>745</v>
      </c>
      <c r="J4" s="171" t="s">
        <v>746</v>
      </c>
      <c r="K4" s="171" t="s">
        <v>747</v>
      </c>
      <c r="L4" s="171" t="s">
        <v>748</v>
      </c>
      <c r="M4" s="171" t="s">
        <v>749</v>
      </c>
      <c r="N4" s="173" t="s">
        <v>750</v>
      </c>
    </row>
    <row r="5" spans="1:14" ht="6.75" customHeight="1">
      <c r="A5" s="174"/>
      <c r="B5" s="175"/>
      <c r="C5" s="176"/>
      <c r="D5" s="177"/>
      <c r="E5" s="177"/>
      <c r="F5" s="177"/>
      <c r="G5" s="178"/>
      <c r="H5" s="177"/>
      <c r="I5" s="177"/>
      <c r="J5" s="177"/>
      <c r="K5" s="177"/>
      <c r="L5" s="177"/>
      <c r="M5" s="177"/>
      <c r="N5" s="179"/>
    </row>
    <row r="6" spans="1:14" ht="12">
      <c r="A6" s="174" t="s">
        <v>751</v>
      </c>
      <c r="B6" s="180">
        <v>103376</v>
      </c>
      <c r="C6" s="181">
        <v>8000</v>
      </c>
      <c r="D6" s="181">
        <v>41354</v>
      </c>
      <c r="E6" s="181">
        <v>54022</v>
      </c>
      <c r="F6" s="181">
        <v>183</v>
      </c>
      <c r="G6" s="182">
        <v>13546</v>
      </c>
      <c r="H6" s="181">
        <v>12802</v>
      </c>
      <c r="I6" s="181">
        <v>24968</v>
      </c>
      <c r="J6" s="181">
        <v>18756</v>
      </c>
      <c r="K6" s="181">
        <v>12725</v>
      </c>
      <c r="L6" s="181">
        <v>7882</v>
      </c>
      <c r="M6" s="181">
        <v>4973</v>
      </c>
      <c r="N6" s="183">
        <v>7541</v>
      </c>
    </row>
    <row r="7" spans="1:14" ht="12">
      <c r="A7" s="184" t="s">
        <v>752</v>
      </c>
      <c r="B7" s="180">
        <v>102355</v>
      </c>
      <c r="C7" s="181">
        <v>7566</v>
      </c>
      <c r="D7" s="181">
        <v>39331</v>
      </c>
      <c r="E7" s="181">
        <v>55458</v>
      </c>
      <c r="F7" s="181">
        <v>180</v>
      </c>
      <c r="G7" s="182">
        <v>13530</v>
      </c>
      <c r="H7" s="181">
        <v>12647</v>
      </c>
      <c r="I7" s="181">
        <v>24575</v>
      </c>
      <c r="J7" s="181">
        <v>18229</v>
      </c>
      <c r="K7" s="181">
        <v>12454</v>
      </c>
      <c r="L7" s="181">
        <v>7934</v>
      </c>
      <c r="M7" s="181">
        <v>4974</v>
      </c>
      <c r="N7" s="183">
        <v>7832</v>
      </c>
    </row>
    <row r="8" spans="1:14" ht="12">
      <c r="A8" s="184" t="s">
        <v>753</v>
      </c>
      <c r="B8" s="180">
        <v>100597</v>
      </c>
      <c r="C8" s="181">
        <v>6784</v>
      </c>
      <c r="D8" s="181">
        <v>37647</v>
      </c>
      <c r="E8" s="181">
        <v>56166</v>
      </c>
      <c r="F8" s="181">
        <v>171</v>
      </c>
      <c r="G8" s="182">
        <v>13597</v>
      </c>
      <c r="H8" s="181">
        <v>12253</v>
      </c>
      <c r="I8" s="181">
        <v>23669</v>
      </c>
      <c r="J8" s="181">
        <v>17569</v>
      </c>
      <c r="K8" s="181">
        <v>12154</v>
      </c>
      <c r="L8" s="181">
        <v>7888</v>
      </c>
      <c r="M8" s="181">
        <v>5021</v>
      </c>
      <c r="N8" s="183">
        <v>8275</v>
      </c>
    </row>
    <row r="9" spans="1:14" ht="12">
      <c r="A9" s="184" t="s">
        <v>754</v>
      </c>
      <c r="B9" s="180">
        <v>96641</v>
      </c>
      <c r="C9" s="181">
        <v>6567</v>
      </c>
      <c r="D9" s="181">
        <v>33451</v>
      </c>
      <c r="E9" s="181">
        <v>56623</v>
      </c>
      <c r="F9" s="181">
        <v>87</v>
      </c>
      <c r="G9" s="182">
        <v>13060</v>
      </c>
      <c r="H9" s="181">
        <v>11427</v>
      </c>
      <c r="I9" s="181">
        <v>22452</v>
      </c>
      <c r="J9" s="181">
        <v>16451</v>
      </c>
      <c r="K9" s="181">
        <v>11409</v>
      </c>
      <c r="L9" s="181">
        <v>7779</v>
      </c>
      <c r="M9" s="181">
        <v>5051</v>
      </c>
      <c r="N9" s="183">
        <v>8925</v>
      </c>
    </row>
    <row r="10" spans="1:14" ht="6.75" customHeight="1">
      <c r="A10" s="185"/>
      <c r="B10" s="180"/>
      <c r="C10" s="181"/>
      <c r="D10" s="186"/>
      <c r="E10" s="187"/>
      <c r="F10" s="186"/>
      <c r="G10" s="188"/>
      <c r="H10" s="186"/>
      <c r="I10" s="186"/>
      <c r="J10" s="187"/>
      <c r="K10" s="186"/>
      <c r="L10" s="186"/>
      <c r="M10" s="186"/>
      <c r="N10" s="189"/>
    </row>
    <row r="11" spans="1:14" s="194" customFormat="1" ht="15" customHeight="1">
      <c r="A11" s="190">
        <v>60</v>
      </c>
      <c r="B11" s="191">
        <f aca="true" t="shared" si="0" ref="B11:N11">SUM(B17:B20)</f>
        <v>92776</v>
      </c>
      <c r="C11" s="192">
        <f t="shared" si="0"/>
        <v>6804</v>
      </c>
      <c r="D11" s="192">
        <f t="shared" si="0"/>
        <v>30344</v>
      </c>
      <c r="E11" s="192">
        <f t="shared" si="0"/>
        <v>55628</v>
      </c>
      <c r="F11" s="192">
        <f t="shared" si="0"/>
        <v>174</v>
      </c>
      <c r="G11" s="192">
        <f t="shared" si="0"/>
        <v>13417</v>
      </c>
      <c r="H11" s="192">
        <f t="shared" si="0"/>
        <v>10910</v>
      </c>
      <c r="I11" s="192">
        <f t="shared" si="0"/>
        <v>20797</v>
      </c>
      <c r="J11" s="192">
        <f t="shared" si="0"/>
        <v>15091</v>
      </c>
      <c r="K11" s="192">
        <f t="shared" si="0"/>
        <v>10471</v>
      </c>
      <c r="L11" s="192">
        <f t="shared" si="0"/>
        <v>7198</v>
      </c>
      <c r="M11" s="192">
        <f t="shared" si="0"/>
        <v>4935</v>
      </c>
      <c r="N11" s="193">
        <f t="shared" si="0"/>
        <v>9783</v>
      </c>
    </row>
    <row r="12" spans="1:14" s="194" customFormat="1" ht="6.75" customHeight="1">
      <c r="A12" s="195"/>
      <c r="B12" s="191"/>
      <c r="C12" s="192"/>
      <c r="D12" s="192"/>
      <c r="E12" s="192"/>
      <c r="F12" s="192"/>
      <c r="G12" s="192"/>
      <c r="H12" s="192"/>
      <c r="I12" s="192"/>
      <c r="J12" s="192"/>
      <c r="K12" s="192"/>
      <c r="L12" s="192"/>
      <c r="M12" s="192"/>
      <c r="N12" s="193"/>
    </row>
    <row r="13" spans="1:14" s="194" customFormat="1" ht="15" customHeight="1">
      <c r="A13" s="196" t="s">
        <v>755</v>
      </c>
      <c r="B13" s="191">
        <f aca="true" t="shared" si="1" ref="B13:N13">SUM(B22:B36)</f>
        <v>48936</v>
      </c>
      <c r="C13" s="192">
        <f t="shared" si="1"/>
        <v>4283</v>
      </c>
      <c r="D13" s="192">
        <f t="shared" si="1"/>
        <v>16013</v>
      </c>
      <c r="E13" s="192">
        <f t="shared" si="1"/>
        <v>28640</v>
      </c>
      <c r="F13" s="192">
        <f t="shared" si="1"/>
        <v>92</v>
      </c>
      <c r="G13" s="192">
        <f t="shared" si="1"/>
        <v>7324</v>
      </c>
      <c r="H13" s="192">
        <f t="shared" si="1"/>
        <v>5912</v>
      </c>
      <c r="I13" s="192">
        <f t="shared" si="1"/>
        <v>11450</v>
      </c>
      <c r="J13" s="192">
        <f t="shared" si="1"/>
        <v>8571</v>
      </c>
      <c r="K13" s="192">
        <f t="shared" si="1"/>
        <v>5632</v>
      </c>
      <c r="L13" s="192">
        <f t="shared" si="1"/>
        <v>3557</v>
      </c>
      <c r="M13" s="192">
        <f t="shared" si="1"/>
        <v>2173</v>
      </c>
      <c r="N13" s="193">
        <f t="shared" si="1"/>
        <v>4225</v>
      </c>
    </row>
    <row r="14" spans="1:14" s="194" customFormat="1" ht="6.75" customHeight="1">
      <c r="A14" s="196"/>
      <c r="B14" s="191"/>
      <c r="C14" s="192"/>
      <c r="D14" s="192"/>
      <c r="E14" s="192"/>
      <c r="F14" s="192"/>
      <c r="G14" s="192"/>
      <c r="H14" s="192"/>
      <c r="I14" s="192"/>
      <c r="J14" s="192"/>
      <c r="K14" s="192"/>
      <c r="L14" s="192"/>
      <c r="M14" s="192"/>
      <c r="N14" s="193"/>
    </row>
    <row r="15" spans="1:14" s="194" customFormat="1" ht="15" customHeight="1">
      <c r="A15" s="196" t="s">
        <v>756</v>
      </c>
      <c r="B15" s="191">
        <v>43840</v>
      </c>
      <c r="C15" s="192">
        <f aca="true" t="shared" si="2" ref="C15:N15">SUM(C38:C71)</f>
        <v>2521</v>
      </c>
      <c r="D15" s="192">
        <f t="shared" si="2"/>
        <v>14331</v>
      </c>
      <c r="E15" s="192">
        <f t="shared" si="2"/>
        <v>26988</v>
      </c>
      <c r="F15" s="192">
        <f t="shared" si="2"/>
        <v>82</v>
      </c>
      <c r="G15" s="192">
        <f t="shared" si="2"/>
        <v>6093</v>
      </c>
      <c r="H15" s="192">
        <f t="shared" si="2"/>
        <v>4998</v>
      </c>
      <c r="I15" s="192">
        <f t="shared" si="2"/>
        <v>9347</v>
      </c>
      <c r="J15" s="192">
        <f t="shared" si="2"/>
        <v>6520</v>
      </c>
      <c r="K15" s="192">
        <f t="shared" si="2"/>
        <v>4839</v>
      </c>
      <c r="L15" s="192">
        <f t="shared" si="2"/>
        <v>3641</v>
      </c>
      <c r="M15" s="192">
        <f t="shared" si="2"/>
        <v>2762</v>
      </c>
      <c r="N15" s="193">
        <f t="shared" si="2"/>
        <v>5558</v>
      </c>
    </row>
    <row r="16" spans="1:14" s="194" customFormat="1" ht="6.75" customHeight="1">
      <c r="A16" s="196"/>
      <c r="B16" s="191"/>
      <c r="C16" s="192"/>
      <c r="D16" s="192"/>
      <c r="E16" s="192"/>
      <c r="F16" s="192"/>
      <c r="G16" s="192"/>
      <c r="H16" s="192"/>
      <c r="I16" s="192"/>
      <c r="J16" s="192"/>
      <c r="K16" s="192"/>
      <c r="L16" s="192"/>
      <c r="M16" s="192"/>
      <c r="N16" s="193"/>
    </row>
    <row r="17" spans="1:14" s="201" customFormat="1" ht="15" customHeight="1">
      <c r="A17" s="196" t="s">
        <v>626</v>
      </c>
      <c r="B17" s="197">
        <f>+B22+B28+B29+B30+B33+B34+B35+B38+B39+B40+B41+B42+B43+B44</f>
        <v>39404</v>
      </c>
      <c r="C17" s="198">
        <f aca="true" t="shared" si="3" ref="C17:N17">C22+C28+C29+C30+C33+C34+C35+C38+C39+C40+C41+C42+C43+C44</f>
        <v>3346</v>
      </c>
      <c r="D17" s="198">
        <f t="shared" si="3"/>
        <v>11189</v>
      </c>
      <c r="E17" s="198">
        <f t="shared" si="3"/>
        <v>24869</v>
      </c>
      <c r="F17" s="198">
        <f t="shared" si="3"/>
        <v>79</v>
      </c>
      <c r="G17" s="199">
        <f t="shared" si="3"/>
        <v>6192</v>
      </c>
      <c r="H17" s="198">
        <f t="shared" si="3"/>
        <v>5550</v>
      </c>
      <c r="I17" s="198">
        <f t="shared" si="3"/>
        <v>11070</v>
      </c>
      <c r="J17" s="198">
        <f t="shared" si="3"/>
        <v>7731</v>
      </c>
      <c r="K17" s="198">
        <f t="shared" si="3"/>
        <v>4579</v>
      </c>
      <c r="L17" s="198">
        <f t="shared" si="3"/>
        <v>2283</v>
      </c>
      <c r="M17" s="198">
        <f t="shared" si="3"/>
        <v>1002</v>
      </c>
      <c r="N17" s="200">
        <f t="shared" si="3"/>
        <v>918</v>
      </c>
    </row>
    <row r="18" spans="1:14" s="201" customFormat="1" ht="15" customHeight="1">
      <c r="A18" s="196" t="s">
        <v>628</v>
      </c>
      <c r="B18" s="197">
        <f>+B27+B46+B47+B48+B49+B50+B51+B52</f>
        <v>10309</v>
      </c>
      <c r="C18" s="198">
        <f aca="true" t="shared" si="4" ref="C18:N18">C27+C46+C47+C48+C49+C50+C51+C52</f>
        <v>438</v>
      </c>
      <c r="D18" s="198">
        <f t="shared" si="4"/>
        <v>3580</v>
      </c>
      <c r="E18" s="198">
        <f t="shared" si="4"/>
        <v>6291</v>
      </c>
      <c r="F18" s="198">
        <f t="shared" si="4"/>
        <v>16</v>
      </c>
      <c r="G18" s="199">
        <f t="shared" si="4"/>
        <v>1052</v>
      </c>
      <c r="H18" s="198">
        <f t="shared" si="4"/>
        <v>942</v>
      </c>
      <c r="I18" s="198">
        <f t="shared" si="4"/>
        <v>1888</v>
      </c>
      <c r="J18" s="198">
        <f t="shared" si="4"/>
        <v>1630</v>
      </c>
      <c r="K18" s="198">
        <f t="shared" si="4"/>
        <v>1368</v>
      </c>
      <c r="L18" s="198">
        <f t="shared" si="4"/>
        <v>1133</v>
      </c>
      <c r="M18" s="198">
        <f t="shared" si="4"/>
        <v>780</v>
      </c>
      <c r="N18" s="200">
        <f t="shared" si="4"/>
        <v>1500</v>
      </c>
    </row>
    <row r="19" spans="1:14" s="201" customFormat="1" ht="15" customHeight="1">
      <c r="A19" s="196" t="s">
        <v>630</v>
      </c>
      <c r="B19" s="197">
        <f>+B23+B32+B36+B54+B55+B56+B57+B58</f>
        <v>19813</v>
      </c>
      <c r="C19" s="198">
        <f aca="true" t="shared" si="5" ref="C19:N19">C23+C32+C36+C54+C55+C56+C57+C58</f>
        <v>1420</v>
      </c>
      <c r="D19" s="198">
        <f t="shared" si="5"/>
        <v>6737</v>
      </c>
      <c r="E19" s="198">
        <f t="shared" si="5"/>
        <v>11656</v>
      </c>
      <c r="F19" s="198">
        <f t="shared" si="5"/>
        <v>25</v>
      </c>
      <c r="G19" s="199">
        <f t="shared" si="5"/>
        <v>3220</v>
      </c>
      <c r="H19" s="198">
        <f t="shared" si="5"/>
        <v>2245</v>
      </c>
      <c r="I19" s="198">
        <f t="shared" si="5"/>
        <v>4187</v>
      </c>
      <c r="J19" s="198">
        <f t="shared" si="5"/>
        <v>3087</v>
      </c>
      <c r="K19" s="198">
        <f t="shared" si="5"/>
        <v>2294</v>
      </c>
      <c r="L19" s="198">
        <f t="shared" si="5"/>
        <v>1677</v>
      </c>
      <c r="M19" s="198">
        <f t="shared" si="5"/>
        <v>1141</v>
      </c>
      <c r="N19" s="200">
        <f t="shared" si="5"/>
        <v>1937</v>
      </c>
    </row>
    <row r="20" spans="1:14" s="201" customFormat="1" ht="15" customHeight="1">
      <c r="A20" s="196" t="s">
        <v>632</v>
      </c>
      <c r="B20" s="197">
        <v>23250</v>
      </c>
      <c r="C20" s="198">
        <f aca="true" t="shared" si="6" ref="C20:N20">+C24+C25+C60+C61+C62+C63+C64+C65+C66+C67+C68+C69+C70+C71</f>
        <v>1600</v>
      </c>
      <c r="D20" s="198">
        <f t="shared" si="6"/>
        <v>8838</v>
      </c>
      <c r="E20" s="198">
        <f t="shared" si="6"/>
        <v>12812</v>
      </c>
      <c r="F20" s="198">
        <f t="shared" si="6"/>
        <v>54</v>
      </c>
      <c r="G20" s="198">
        <f t="shared" si="6"/>
        <v>2953</v>
      </c>
      <c r="H20" s="198">
        <f t="shared" si="6"/>
        <v>2173</v>
      </c>
      <c r="I20" s="198">
        <f t="shared" si="6"/>
        <v>3652</v>
      </c>
      <c r="J20" s="198">
        <f t="shared" si="6"/>
        <v>2643</v>
      </c>
      <c r="K20" s="198">
        <f t="shared" si="6"/>
        <v>2230</v>
      </c>
      <c r="L20" s="198">
        <f t="shared" si="6"/>
        <v>2105</v>
      </c>
      <c r="M20" s="198">
        <f t="shared" si="6"/>
        <v>2012</v>
      </c>
      <c r="N20" s="200">
        <f t="shared" si="6"/>
        <v>5428</v>
      </c>
    </row>
    <row r="21" spans="1:14" ht="8.25" customHeight="1">
      <c r="A21" s="174"/>
      <c r="B21" s="202"/>
      <c r="C21" s="203"/>
      <c r="D21" s="203"/>
      <c r="E21" s="203"/>
      <c r="F21" s="203"/>
      <c r="G21" s="204"/>
      <c r="H21" s="203"/>
      <c r="I21" s="203"/>
      <c r="J21" s="203"/>
      <c r="K21" s="203"/>
      <c r="L21" s="203"/>
      <c r="M21" s="203"/>
      <c r="N21" s="205"/>
    </row>
    <row r="22" spans="1:14" ht="12">
      <c r="A22" s="174" t="s">
        <v>635</v>
      </c>
      <c r="B22" s="202">
        <v>7963</v>
      </c>
      <c r="C22" s="206">
        <v>834</v>
      </c>
      <c r="D22" s="203">
        <v>2006</v>
      </c>
      <c r="E22" s="203">
        <v>5123</v>
      </c>
      <c r="F22" s="203">
        <v>11</v>
      </c>
      <c r="G22" s="204">
        <v>1499</v>
      </c>
      <c r="H22" s="203">
        <v>1342</v>
      </c>
      <c r="I22" s="203">
        <v>2392</v>
      </c>
      <c r="J22" s="203">
        <v>1546</v>
      </c>
      <c r="K22" s="203">
        <v>684</v>
      </c>
      <c r="L22" s="203">
        <v>281</v>
      </c>
      <c r="M22" s="203">
        <v>106</v>
      </c>
      <c r="N22" s="205">
        <v>102</v>
      </c>
    </row>
    <row r="23" spans="1:14" ht="12">
      <c r="A23" s="174" t="s">
        <v>636</v>
      </c>
      <c r="B23" s="202">
        <v>3640</v>
      </c>
      <c r="C23" s="206">
        <v>245</v>
      </c>
      <c r="D23" s="203">
        <v>1013</v>
      </c>
      <c r="E23" s="203">
        <v>2382</v>
      </c>
      <c r="F23" s="203">
        <v>4</v>
      </c>
      <c r="G23" s="204">
        <v>753</v>
      </c>
      <c r="H23" s="203">
        <v>425</v>
      </c>
      <c r="I23" s="203">
        <v>708</v>
      </c>
      <c r="J23" s="203">
        <v>507</v>
      </c>
      <c r="K23" s="203">
        <v>349</v>
      </c>
      <c r="L23" s="203">
        <v>247</v>
      </c>
      <c r="M23" s="203">
        <v>194</v>
      </c>
      <c r="N23" s="205">
        <v>453</v>
      </c>
    </row>
    <row r="24" spans="1:14" ht="12">
      <c r="A24" s="174" t="s">
        <v>638</v>
      </c>
      <c r="B24" s="202">
        <v>3321</v>
      </c>
      <c r="C24" s="206">
        <v>255</v>
      </c>
      <c r="D24" s="203">
        <v>1390</v>
      </c>
      <c r="E24" s="203">
        <v>1676</v>
      </c>
      <c r="F24" s="203">
        <v>13</v>
      </c>
      <c r="G24" s="204">
        <v>392</v>
      </c>
      <c r="H24" s="203">
        <v>269</v>
      </c>
      <c r="I24" s="203">
        <v>438</v>
      </c>
      <c r="J24" s="203">
        <v>339</v>
      </c>
      <c r="K24" s="203">
        <v>277</v>
      </c>
      <c r="L24" s="203">
        <v>322</v>
      </c>
      <c r="M24" s="203">
        <v>278</v>
      </c>
      <c r="N24" s="205">
        <v>993</v>
      </c>
    </row>
    <row r="25" spans="1:14" ht="12">
      <c r="A25" s="174" t="s">
        <v>640</v>
      </c>
      <c r="B25" s="202">
        <v>4613</v>
      </c>
      <c r="C25" s="206">
        <v>525</v>
      </c>
      <c r="D25" s="203">
        <v>1859</v>
      </c>
      <c r="E25" s="203">
        <v>2229</v>
      </c>
      <c r="F25" s="203">
        <v>5</v>
      </c>
      <c r="G25" s="204">
        <v>641</v>
      </c>
      <c r="H25" s="203">
        <v>399</v>
      </c>
      <c r="I25" s="203">
        <v>673</v>
      </c>
      <c r="J25" s="203">
        <v>468</v>
      </c>
      <c r="K25" s="203">
        <v>422</v>
      </c>
      <c r="L25" s="203">
        <v>402</v>
      </c>
      <c r="M25" s="203">
        <v>445</v>
      </c>
      <c r="N25" s="205">
        <v>1158</v>
      </c>
    </row>
    <row r="26" spans="1:14" ht="8.25" customHeight="1">
      <c r="A26" s="174"/>
      <c r="B26" s="202"/>
      <c r="C26" s="203"/>
      <c r="D26" s="203"/>
      <c r="E26" s="203"/>
      <c r="F26" s="203"/>
      <c r="G26" s="204"/>
      <c r="H26" s="203"/>
      <c r="I26" s="203"/>
      <c r="J26" s="203"/>
      <c r="K26" s="203"/>
      <c r="L26" s="203"/>
      <c r="M26" s="203"/>
      <c r="N26" s="205"/>
    </row>
    <row r="27" spans="1:14" ht="12">
      <c r="A27" s="174" t="s">
        <v>642</v>
      </c>
      <c r="B27" s="202">
        <v>2545</v>
      </c>
      <c r="C27" s="206">
        <v>183</v>
      </c>
      <c r="D27" s="203">
        <v>1131</v>
      </c>
      <c r="E27" s="203">
        <v>1231</v>
      </c>
      <c r="F27" s="203">
        <v>1</v>
      </c>
      <c r="G27" s="204">
        <v>214</v>
      </c>
      <c r="H27" s="203">
        <v>204</v>
      </c>
      <c r="I27" s="203">
        <v>363</v>
      </c>
      <c r="J27" s="203">
        <v>335</v>
      </c>
      <c r="K27" s="203">
        <v>339</v>
      </c>
      <c r="L27" s="203">
        <v>327</v>
      </c>
      <c r="M27" s="203">
        <v>222</v>
      </c>
      <c r="N27" s="205">
        <v>540</v>
      </c>
    </row>
    <row r="28" spans="1:14" ht="12">
      <c r="A28" s="174" t="s">
        <v>644</v>
      </c>
      <c r="B28" s="202">
        <v>3450</v>
      </c>
      <c r="C28" s="206">
        <v>243</v>
      </c>
      <c r="D28" s="203">
        <v>1086</v>
      </c>
      <c r="E28" s="203">
        <v>2121</v>
      </c>
      <c r="F28" s="203">
        <v>23</v>
      </c>
      <c r="G28" s="204">
        <v>546</v>
      </c>
      <c r="H28" s="203">
        <v>468</v>
      </c>
      <c r="I28" s="203">
        <v>1028</v>
      </c>
      <c r="J28" s="203">
        <v>738</v>
      </c>
      <c r="K28" s="203">
        <v>365</v>
      </c>
      <c r="L28" s="203">
        <v>159</v>
      </c>
      <c r="M28" s="203">
        <v>60</v>
      </c>
      <c r="N28" s="205">
        <v>63</v>
      </c>
    </row>
    <row r="29" spans="1:14" ht="12">
      <c r="A29" s="174" t="s">
        <v>646</v>
      </c>
      <c r="B29" s="202">
        <v>2798</v>
      </c>
      <c r="C29" s="206">
        <v>291</v>
      </c>
      <c r="D29" s="203">
        <v>814</v>
      </c>
      <c r="E29" s="203">
        <v>1693</v>
      </c>
      <c r="F29" s="203">
        <v>4</v>
      </c>
      <c r="G29" s="204">
        <v>358</v>
      </c>
      <c r="H29" s="203">
        <v>411</v>
      </c>
      <c r="I29" s="203">
        <v>902</v>
      </c>
      <c r="J29" s="203">
        <v>565</v>
      </c>
      <c r="K29" s="203">
        <v>313</v>
      </c>
      <c r="L29" s="203">
        <v>147</v>
      </c>
      <c r="M29" s="203">
        <v>44</v>
      </c>
      <c r="N29" s="205">
        <v>54</v>
      </c>
    </row>
    <row r="30" spans="1:14" ht="12">
      <c r="A30" s="174" t="s">
        <v>647</v>
      </c>
      <c r="B30" s="202">
        <v>4299</v>
      </c>
      <c r="C30" s="206">
        <v>230</v>
      </c>
      <c r="D30" s="203">
        <v>1091</v>
      </c>
      <c r="E30" s="203">
        <v>2978</v>
      </c>
      <c r="F30" s="203">
        <v>1</v>
      </c>
      <c r="G30" s="204">
        <v>587</v>
      </c>
      <c r="H30" s="203">
        <v>563</v>
      </c>
      <c r="I30" s="203">
        <v>1196</v>
      </c>
      <c r="J30" s="203">
        <v>889</v>
      </c>
      <c r="K30" s="203">
        <v>570</v>
      </c>
      <c r="L30" s="203">
        <v>263</v>
      </c>
      <c r="M30" s="203">
        <v>120</v>
      </c>
      <c r="N30" s="205">
        <v>110</v>
      </c>
    </row>
    <row r="31" spans="1:14" ht="8.25" customHeight="1">
      <c r="A31" s="174"/>
      <c r="B31" s="202"/>
      <c r="C31" s="203"/>
      <c r="D31" s="203"/>
      <c r="E31" s="203"/>
      <c r="F31" s="203"/>
      <c r="G31" s="204"/>
      <c r="H31" s="203"/>
      <c r="I31" s="203"/>
      <c r="J31" s="203"/>
      <c r="K31" s="203"/>
      <c r="L31" s="203"/>
      <c r="M31" s="203"/>
      <c r="N31" s="205"/>
    </row>
    <row r="32" spans="1:14" ht="12">
      <c r="A32" s="174" t="s">
        <v>650</v>
      </c>
      <c r="B32" s="202">
        <v>2653</v>
      </c>
      <c r="C32" s="206">
        <v>115</v>
      </c>
      <c r="D32" s="203">
        <v>903</v>
      </c>
      <c r="E32" s="203">
        <v>1635</v>
      </c>
      <c r="F32" s="203">
        <v>2</v>
      </c>
      <c r="G32" s="204">
        <v>428</v>
      </c>
      <c r="H32" s="203">
        <v>313</v>
      </c>
      <c r="I32" s="203">
        <v>575</v>
      </c>
      <c r="J32" s="203">
        <v>451</v>
      </c>
      <c r="K32" s="203">
        <v>296</v>
      </c>
      <c r="L32" s="203">
        <v>232</v>
      </c>
      <c r="M32" s="203">
        <v>130</v>
      </c>
      <c r="N32" s="205">
        <v>226</v>
      </c>
    </row>
    <row r="33" spans="1:14" ht="12">
      <c r="A33" s="174" t="s">
        <v>652</v>
      </c>
      <c r="B33" s="202">
        <v>3781</v>
      </c>
      <c r="C33" s="206">
        <v>394</v>
      </c>
      <c r="D33" s="203">
        <v>1092</v>
      </c>
      <c r="E33" s="203">
        <v>2295</v>
      </c>
      <c r="F33" s="203">
        <v>8</v>
      </c>
      <c r="G33" s="204">
        <v>606</v>
      </c>
      <c r="H33" s="203">
        <v>442</v>
      </c>
      <c r="I33" s="203">
        <v>1016</v>
      </c>
      <c r="J33" s="203">
        <v>775</v>
      </c>
      <c r="K33" s="203">
        <v>517</v>
      </c>
      <c r="L33" s="203">
        <v>241</v>
      </c>
      <c r="M33" s="203">
        <v>109</v>
      </c>
      <c r="N33" s="205">
        <v>67</v>
      </c>
    </row>
    <row r="34" spans="1:14" ht="12">
      <c r="A34" s="174" t="s">
        <v>654</v>
      </c>
      <c r="B34" s="202">
        <v>3632</v>
      </c>
      <c r="C34" s="206">
        <v>464</v>
      </c>
      <c r="D34" s="203">
        <v>1117</v>
      </c>
      <c r="E34" s="203">
        <v>2051</v>
      </c>
      <c r="F34" s="203">
        <v>8</v>
      </c>
      <c r="G34" s="204">
        <v>576</v>
      </c>
      <c r="H34" s="203">
        <v>486</v>
      </c>
      <c r="I34" s="203">
        <v>943</v>
      </c>
      <c r="J34" s="203">
        <v>817</v>
      </c>
      <c r="K34" s="203">
        <v>482</v>
      </c>
      <c r="L34" s="203">
        <v>202</v>
      </c>
      <c r="M34" s="203">
        <v>84</v>
      </c>
      <c r="N34" s="205">
        <v>34</v>
      </c>
    </row>
    <row r="35" spans="1:14" ht="12">
      <c r="A35" s="174" t="s">
        <v>656</v>
      </c>
      <c r="B35" s="202">
        <v>3448</v>
      </c>
      <c r="C35" s="206">
        <v>171</v>
      </c>
      <c r="D35" s="203">
        <v>1474</v>
      </c>
      <c r="E35" s="203">
        <v>1803</v>
      </c>
      <c r="F35" s="203">
        <v>3</v>
      </c>
      <c r="G35" s="204">
        <v>255</v>
      </c>
      <c r="H35" s="203">
        <v>258</v>
      </c>
      <c r="I35" s="203">
        <v>620</v>
      </c>
      <c r="J35" s="203">
        <v>663</v>
      </c>
      <c r="K35" s="203">
        <v>639</v>
      </c>
      <c r="L35" s="203">
        <v>486</v>
      </c>
      <c r="M35" s="203">
        <v>253</v>
      </c>
      <c r="N35" s="205">
        <v>271</v>
      </c>
    </row>
    <row r="36" spans="1:14" ht="12">
      <c r="A36" s="174" t="s">
        <v>658</v>
      </c>
      <c r="B36" s="202">
        <v>2793</v>
      </c>
      <c r="C36" s="206">
        <v>333</v>
      </c>
      <c r="D36" s="203">
        <v>1037</v>
      </c>
      <c r="E36" s="203">
        <v>1423</v>
      </c>
      <c r="F36" s="203">
        <v>9</v>
      </c>
      <c r="G36" s="204">
        <v>469</v>
      </c>
      <c r="H36" s="203">
        <v>332</v>
      </c>
      <c r="I36" s="203">
        <v>596</v>
      </c>
      <c r="J36" s="203">
        <v>478</v>
      </c>
      <c r="K36" s="203">
        <v>379</v>
      </c>
      <c r="L36" s="203">
        <v>248</v>
      </c>
      <c r="M36" s="203">
        <v>128</v>
      </c>
      <c r="N36" s="205">
        <v>154</v>
      </c>
    </row>
    <row r="37" spans="1:14" ht="7.5" customHeight="1">
      <c r="A37" s="174"/>
      <c r="B37" s="202"/>
      <c r="C37" s="203"/>
      <c r="D37" s="203"/>
      <c r="E37" s="203"/>
      <c r="F37" s="203"/>
      <c r="G37" s="204"/>
      <c r="H37" s="203"/>
      <c r="I37" s="203"/>
      <c r="J37" s="203"/>
      <c r="K37" s="203"/>
      <c r="L37" s="203"/>
      <c r="M37" s="203"/>
      <c r="N37" s="205"/>
    </row>
    <row r="38" spans="1:14" ht="12">
      <c r="A38" s="174" t="s">
        <v>660</v>
      </c>
      <c r="B38" s="202">
        <v>1236</v>
      </c>
      <c r="C38" s="206">
        <v>117</v>
      </c>
      <c r="D38" s="203">
        <v>266</v>
      </c>
      <c r="E38" s="203">
        <v>853</v>
      </c>
      <c r="F38" s="203">
        <v>5</v>
      </c>
      <c r="G38" s="204">
        <v>230</v>
      </c>
      <c r="H38" s="203">
        <v>218</v>
      </c>
      <c r="I38" s="203">
        <v>427</v>
      </c>
      <c r="J38" s="203">
        <v>211</v>
      </c>
      <c r="K38" s="203">
        <v>78</v>
      </c>
      <c r="L38" s="203">
        <v>39</v>
      </c>
      <c r="M38" s="203">
        <v>14</v>
      </c>
      <c r="N38" s="205">
        <v>14</v>
      </c>
    </row>
    <row r="39" spans="1:14" ht="12">
      <c r="A39" s="174" t="s">
        <v>662</v>
      </c>
      <c r="B39" s="202">
        <v>1203</v>
      </c>
      <c r="C39" s="206">
        <v>93</v>
      </c>
      <c r="D39" s="203">
        <v>218</v>
      </c>
      <c r="E39" s="203">
        <v>892</v>
      </c>
      <c r="F39" s="203">
        <v>3</v>
      </c>
      <c r="G39" s="204">
        <v>212</v>
      </c>
      <c r="H39" s="203">
        <v>192</v>
      </c>
      <c r="I39" s="203">
        <v>403</v>
      </c>
      <c r="J39" s="203">
        <v>217</v>
      </c>
      <c r="K39" s="203">
        <v>103</v>
      </c>
      <c r="L39" s="203">
        <v>44</v>
      </c>
      <c r="M39" s="203">
        <v>15</v>
      </c>
      <c r="N39" s="205">
        <v>14</v>
      </c>
    </row>
    <row r="40" spans="1:14" ht="12">
      <c r="A40" s="174" t="s">
        <v>664</v>
      </c>
      <c r="B40" s="202">
        <v>2269</v>
      </c>
      <c r="C40" s="206">
        <v>128</v>
      </c>
      <c r="D40" s="203">
        <v>522</v>
      </c>
      <c r="E40" s="203">
        <v>1619</v>
      </c>
      <c r="F40" s="203">
        <v>10</v>
      </c>
      <c r="G40" s="204">
        <v>415</v>
      </c>
      <c r="H40" s="203">
        <v>332</v>
      </c>
      <c r="I40" s="203">
        <v>648</v>
      </c>
      <c r="J40" s="203">
        <v>452</v>
      </c>
      <c r="K40" s="203">
        <v>244</v>
      </c>
      <c r="L40" s="203">
        <v>91</v>
      </c>
      <c r="M40" s="203">
        <v>40</v>
      </c>
      <c r="N40" s="205">
        <v>37</v>
      </c>
    </row>
    <row r="41" spans="1:14" ht="12">
      <c r="A41" s="174" t="s">
        <v>666</v>
      </c>
      <c r="B41" s="202">
        <v>1141</v>
      </c>
      <c r="C41" s="206">
        <v>53</v>
      </c>
      <c r="D41" s="203">
        <v>92</v>
      </c>
      <c r="E41" s="203">
        <v>996</v>
      </c>
      <c r="F41" s="203">
        <v>1</v>
      </c>
      <c r="G41" s="204">
        <v>284</v>
      </c>
      <c r="H41" s="203">
        <v>276</v>
      </c>
      <c r="I41" s="203">
        <v>396</v>
      </c>
      <c r="J41" s="203">
        <v>121</v>
      </c>
      <c r="K41" s="203">
        <v>44</v>
      </c>
      <c r="L41" s="203">
        <v>13</v>
      </c>
      <c r="M41" s="203">
        <v>3</v>
      </c>
      <c r="N41" s="205">
        <v>3</v>
      </c>
    </row>
    <row r="42" spans="1:14" ht="12">
      <c r="A42" s="174" t="s">
        <v>668</v>
      </c>
      <c r="B42" s="202">
        <v>1619</v>
      </c>
      <c r="C42" s="206">
        <v>201</v>
      </c>
      <c r="D42" s="203">
        <v>533</v>
      </c>
      <c r="E42" s="203">
        <v>885</v>
      </c>
      <c r="F42" s="203">
        <v>0</v>
      </c>
      <c r="G42" s="204">
        <v>248</v>
      </c>
      <c r="H42" s="203">
        <v>225</v>
      </c>
      <c r="I42" s="203">
        <v>491</v>
      </c>
      <c r="J42" s="203">
        <v>301</v>
      </c>
      <c r="K42" s="203">
        <v>168</v>
      </c>
      <c r="L42" s="203">
        <v>105</v>
      </c>
      <c r="M42" s="203">
        <v>43</v>
      </c>
      <c r="N42" s="205">
        <v>38</v>
      </c>
    </row>
    <row r="43" spans="1:14" ht="12">
      <c r="A43" s="174" t="s">
        <v>620</v>
      </c>
      <c r="B43" s="202">
        <v>1160</v>
      </c>
      <c r="C43" s="206">
        <v>78</v>
      </c>
      <c r="D43" s="203">
        <v>361</v>
      </c>
      <c r="E43" s="203">
        <v>721</v>
      </c>
      <c r="F43" s="203">
        <v>2</v>
      </c>
      <c r="G43" s="204">
        <v>203</v>
      </c>
      <c r="H43" s="203">
        <v>199</v>
      </c>
      <c r="I43" s="203">
        <v>322</v>
      </c>
      <c r="J43" s="203">
        <v>201</v>
      </c>
      <c r="K43" s="203">
        <v>115</v>
      </c>
      <c r="L43" s="203">
        <v>64</v>
      </c>
      <c r="M43" s="203">
        <v>32</v>
      </c>
      <c r="N43" s="205">
        <v>22</v>
      </c>
    </row>
    <row r="44" spans="1:14" ht="12">
      <c r="A44" s="174" t="s">
        <v>621</v>
      </c>
      <c r="B44" s="202">
        <v>1405</v>
      </c>
      <c r="C44" s="206">
        <v>49</v>
      </c>
      <c r="D44" s="203">
        <v>517</v>
      </c>
      <c r="E44" s="203">
        <v>839</v>
      </c>
      <c r="F44" s="203">
        <v>0</v>
      </c>
      <c r="G44" s="204">
        <v>173</v>
      </c>
      <c r="H44" s="203">
        <v>138</v>
      </c>
      <c r="I44" s="203">
        <v>286</v>
      </c>
      <c r="J44" s="203">
        <v>235</v>
      </c>
      <c r="K44" s="203">
        <v>257</v>
      </c>
      <c r="L44" s="203">
        <v>148</v>
      </c>
      <c r="M44" s="203">
        <v>79</v>
      </c>
      <c r="N44" s="205">
        <v>89</v>
      </c>
    </row>
    <row r="45" spans="1:14" ht="8.25" customHeight="1">
      <c r="A45" s="174"/>
      <c r="B45" s="202"/>
      <c r="C45" s="203"/>
      <c r="D45" s="203"/>
      <c r="E45" s="203"/>
      <c r="F45" s="203"/>
      <c r="G45" s="204"/>
      <c r="H45" s="203"/>
      <c r="I45" s="203"/>
      <c r="J45" s="203"/>
      <c r="K45" s="203"/>
      <c r="L45" s="203"/>
      <c r="M45" s="203"/>
      <c r="N45" s="205"/>
    </row>
    <row r="46" spans="1:14" ht="12">
      <c r="A46" s="174" t="s">
        <v>624</v>
      </c>
      <c r="B46" s="202">
        <v>998</v>
      </c>
      <c r="C46" s="206">
        <v>25</v>
      </c>
      <c r="D46" s="203">
        <v>292</v>
      </c>
      <c r="E46" s="203">
        <v>681</v>
      </c>
      <c r="F46" s="203">
        <v>0</v>
      </c>
      <c r="G46" s="204">
        <v>74</v>
      </c>
      <c r="H46" s="203">
        <v>80</v>
      </c>
      <c r="I46" s="203">
        <v>203</v>
      </c>
      <c r="J46" s="203">
        <v>177</v>
      </c>
      <c r="K46" s="203">
        <v>135</v>
      </c>
      <c r="L46" s="203">
        <v>109</v>
      </c>
      <c r="M46" s="203">
        <v>79</v>
      </c>
      <c r="N46" s="205">
        <v>141</v>
      </c>
    </row>
    <row r="47" spans="1:14" ht="12">
      <c r="A47" s="174" t="s">
        <v>625</v>
      </c>
      <c r="B47" s="202">
        <v>1511</v>
      </c>
      <c r="C47" s="206">
        <v>48</v>
      </c>
      <c r="D47" s="203">
        <v>478</v>
      </c>
      <c r="E47" s="203">
        <v>985</v>
      </c>
      <c r="F47" s="203">
        <v>0</v>
      </c>
      <c r="G47" s="204">
        <v>136</v>
      </c>
      <c r="H47" s="203">
        <v>151</v>
      </c>
      <c r="I47" s="203">
        <v>304</v>
      </c>
      <c r="J47" s="203">
        <v>249</v>
      </c>
      <c r="K47" s="203">
        <v>232</v>
      </c>
      <c r="L47" s="203">
        <v>178</v>
      </c>
      <c r="M47" s="203">
        <v>121</v>
      </c>
      <c r="N47" s="205">
        <v>140</v>
      </c>
    </row>
    <row r="48" spans="1:14" ht="12">
      <c r="A48" s="174" t="s">
        <v>627</v>
      </c>
      <c r="B48" s="202">
        <v>1049</v>
      </c>
      <c r="C48" s="206">
        <v>31</v>
      </c>
      <c r="D48" s="203">
        <v>341</v>
      </c>
      <c r="E48" s="203">
        <v>677</v>
      </c>
      <c r="F48" s="203">
        <v>0</v>
      </c>
      <c r="G48" s="204">
        <v>119</v>
      </c>
      <c r="H48" s="203">
        <v>112</v>
      </c>
      <c r="I48" s="203">
        <v>194</v>
      </c>
      <c r="J48" s="203">
        <v>156</v>
      </c>
      <c r="K48" s="203">
        <v>134</v>
      </c>
      <c r="L48" s="203">
        <v>112</v>
      </c>
      <c r="M48" s="203">
        <v>103</v>
      </c>
      <c r="N48" s="205">
        <v>119</v>
      </c>
    </row>
    <row r="49" spans="1:14" ht="12">
      <c r="A49" s="174" t="s">
        <v>629</v>
      </c>
      <c r="B49" s="202">
        <v>1400</v>
      </c>
      <c r="C49" s="206">
        <v>60</v>
      </c>
      <c r="D49" s="203">
        <v>370</v>
      </c>
      <c r="E49" s="203">
        <v>970</v>
      </c>
      <c r="F49" s="203">
        <v>9</v>
      </c>
      <c r="G49" s="204">
        <v>228</v>
      </c>
      <c r="H49" s="203">
        <v>150</v>
      </c>
      <c r="I49" s="203">
        <v>285</v>
      </c>
      <c r="J49" s="203">
        <v>215</v>
      </c>
      <c r="K49" s="203">
        <v>141</v>
      </c>
      <c r="L49" s="203">
        <v>107</v>
      </c>
      <c r="M49" s="203">
        <v>59</v>
      </c>
      <c r="N49" s="205">
        <v>206</v>
      </c>
    </row>
    <row r="50" spans="1:14" ht="12">
      <c r="A50" s="174" t="s">
        <v>631</v>
      </c>
      <c r="B50" s="202">
        <v>747</v>
      </c>
      <c r="C50" s="206">
        <v>16</v>
      </c>
      <c r="D50" s="203">
        <v>243</v>
      </c>
      <c r="E50" s="203">
        <v>488</v>
      </c>
      <c r="F50" s="203">
        <v>0</v>
      </c>
      <c r="G50" s="204">
        <v>77</v>
      </c>
      <c r="H50" s="203">
        <v>72</v>
      </c>
      <c r="I50" s="203">
        <v>142</v>
      </c>
      <c r="J50" s="203">
        <v>140</v>
      </c>
      <c r="K50" s="203">
        <v>126</v>
      </c>
      <c r="L50" s="203">
        <v>85</v>
      </c>
      <c r="M50" s="203">
        <v>35</v>
      </c>
      <c r="N50" s="205">
        <v>70</v>
      </c>
    </row>
    <row r="51" spans="1:14" ht="12">
      <c r="A51" s="174" t="s">
        <v>633</v>
      </c>
      <c r="B51" s="202">
        <v>981</v>
      </c>
      <c r="C51" s="206">
        <v>49</v>
      </c>
      <c r="D51" s="203">
        <v>398</v>
      </c>
      <c r="E51" s="203">
        <v>534</v>
      </c>
      <c r="F51" s="203">
        <v>6</v>
      </c>
      <c r="G51" s="204">
        <v>62</v>
      </c>
      <c r="H51" s="203">
        <v>69</v>
      </c>
      <c r="I51" s="203">
        <v>145</v>
      </c>
      <c r="J51" s="203">
        <v>157</v>
      </c>
      <c r="K51" s="203">
        <v>134</v>
      </c>
      <c r="L51" s="203">
        <v>118</v>
      </c>
      <c r="M51" s="203">
        <v>95</v>
      </c>
      <c r="N51" s="205">
        <v>195</v>
      </c>
    </row>
    <row r="52" spans="1:14" ht="12">
      <c r="A52" s="174" t="s">
        <v>634</v>
      </c>
      <c r="B52" s="202">
        <v>1078</v>
      </c>
      <c r="C52" s="206">
        <v>26</v>
      </c>
      <c r="D52" s="203">
        <v>327</v>
      </c>
      <c r="E52" s="203">
        <v>725</v>
      </c>
      <c r="F52" s="203">
        <v>0</v>
      </c>
      <c r="G52" s="204">
        <v>142</v>
      </c>
      <c r="H52" s="203">
        <v>104</v>
      </c>
      <c r="I52" s="203">
        <v>252</v>
      </c>
      <c r="J52" s="203">
        <v>201</v>
      </c>
      <c r="K52" s="203">
        <v>127</v>
      </c>
      <c r="L52" s="203">
        <v>97</v>
      </c>
      <c r="M52" s="203">
        <v>66</v>
      </c>
      <c r="N52" s="205">
        <v>89</v>
      </c>
    </row>
    <row r="53" spans="1:14" ht="8.25" customHeight="1">
      <c r="A53" s="174"/>
      <c r="B53" s="202"/>
      <c r="C53" s="203"/>
      <c r="D53" s="203"/>
      <c r="E53" s="203"/>
      <c r="F53" s="203"/>
      <c r="G53" s="204"/>
      <c r="H53" s="203"/>
      <c r="I53" s="203"/>
      <c r="J53" s="203"/>
      <c r="K53" s="203"/>
      <c r="L53" s="203"/>
      <c r="M53" s="203"/>
      <c r="N53" s="205"/>
    </row>
    <row r="54" spans="1:14" ht="12">
      <c r="A54" s="174" t="s">
        <v>637</v>
      </c>
      <c r="B54" s="202">
        <v>2884</v>
      </c>
      <c r="C54" s="206">
        <v>289</v>
      </c>
      <c r="D54" s="203">
        <v>1125</v>
      </c>
      <c r="E54" s="203">
        <v>1470</v>
      </c>
      <c r="F54" s="203">
        <v>4</v>
      </c>
      <c r="G54" s="204">
        <v>368</v>
      </c>
      <c r="H54" s="203">
        <v>263</v>
      </c>
      <c r="I54" s="203">
        <v>582</v>
      </c>
      <c r="J54" s="203">
        <v>494</v>
      </c>
      <c r="K54" s="203">
        <v>403</v>
      </c>
      <c r="L54" s="203">
        <v>292</v>
      </c>
      <c r="M54" s="203">
        <v>201</v>
      </c>
      <c r="N54" s="205">
        <v>277</v>
      </c>
    </row>
    <row r="55" spans="1:14" ht="12">
      <c r="A55" s="174" t="s">
        <v>757</v>
      </c>
      <c r="B55" s="202">
        <v>2758</v>
      </c>
      <c r="C55" s="206">
        <v>168</v>
      </c>
      <c r="D55" s="203">
        <v>1271</v>
      </c>
      <c r="E55" s="203">
        <v>1319</v>
      </c>
      <c r="F55" s="203">
        <v>0</v>
      </c>
      <c r="G55" s="204">
        <v>273</v>
      </c>
      <c r="H55" s="203">
        <v>249</v>
      </c>
      <c r="I55" s="203">
        <v>463</v>
      </c>
      <c r="J55" s="203">
        <v>365</v>
      </c>
      <c r="K55" s="203">
        <v>317</v>
      </c>
      <c r="L55" s="203">
        <v>318</v>
      </c>
      <c r="M55" s="203">
        <v>252</v>
      </c>
      <c r="N55" s="205">
        <v>521</v>
      </c>
    </row>
    <row r="56" spans="1:14" ht="12">
      <c r="A56" s="174" t="s">
        <v>641</v>
      </c>
      <c r="B56" s="202">
        <v>1087</v>
      </c>
      <c r="C56" s="206">
        <v>46</v>
      </c>
      <c r="D56" s="203">
        <v>194</v>
      </c>
      <c r="E56" s="203">
        <v>847</v>
      </c>
      <c r="F56" s="203">
        <v>0</v>
      </c>
      <c r="G56" s="204">
        <v>187</v>
      </c>
      <c r="H56" s="203">
        <v>131</v>
      </c>
      <c r="I56" s="203">
        <v>292</v>
      </c>
      <c r="J56" s="203">
        <v>189</v>
      </c>
      <c r="K56" s="203">
        <v>133</v>
      </c>
      <c r="L56" s="203">
        <v>56</v>
      </c>
      <c r="M56" s="203">
        <v>35</v>
      </c>
      <c r="N56" s="205">
        <v>64</v>
      </c>
    </row>
    <row r="57" spans="1:14" ht="12">
      <c r="A57" s="174" t="s">
        <v>643</v>
      </c>
      <c r="B57" s="202">
        <v>2524</v>
      </c>
      <c r="C57" s="206">
        <v>152</v>
      </c>
      <c r="D57" s="203">
        <v>664</v>
      </c>
      <c r="E57" s="203">
        <v>1708</v>
      </c>
      <c r="F57" s="203">
        <v>2</v>
      </c>
      <c r="G57" s="204">
        <v>567</v>
      </c>
      <c r="H57" s="203">
        <v>377</v>
      </c>
      <c r="I57" s="203">
        <v>663</v>
      </c>
      <c r="J57" s="203">
        <v>387</v>
      </c>
      <c r="K57" s="203">
        <v>231</v>
      </c>
      <c r="L57" s="203">
        <v>132</v>
      </c>
      <c r="M57" s="203">
        <v>78</v>
      </c>
      <c r="N57" s="205">
        <v>87</v>
      </c>
    </row>
    <row r="58" spans="1:14" ht="12">
      <c r="A58" s="174" t="s">
        <v>645</v>
      </c>
      <c r="B58" s="202">
        <v>1474</v>
      </c>
      <c r="C58" s="206">
        <v>72</v>
      </c>
      <c r="D58" s="203">
        <v>530</v>
      </c>
      <c r="E58" s="203">
        <v>872</v>
      </c>
      <c r="F58" s="203">
        <v>4</v>
      </c>
      <c r="G58" s="204">
        <v>175</v>
      </c>
      <c r="H58" s="203">
        <v>155</v>
      </c>
      <c r="I58" s="203">
        <v>308</v>
      </c>
      <c r="J58" s="203">
        <v>216</v>
      </c>
      <c r="K58" s="203">
        <v>186</v>
      </c>
      <c r="L58" s="203">
        <v>152</v>
      </c>
      <c r="M58" s="203">
        <v>123</v>
      </c>
      <c r="N58" s="205">
        <v>155</v>
      </c>
    </row>
    <row r="59" spans="1:14" ht="8.25" customHeight="1">
      <c r="A59" s="174"/>
      <c r="B59" s="202"/>
      <c r="C59" s="203"/>
      <c r="D59" s="203"/>
      <c r="E59" s="203"/>
      <c r="F59" s="203"/>
      <c r="G59" s="204"/>
      <c r="H59" s="203"/>
      <c r="I59" s="203"/>
      <c r="J59" s="203"/>
      <c r="K59" s="203"/>
      <c r="L59" s="203"/>
      <c r="M59" s="203"/>
      <c r="N59" s="205"/>
    </row>
    <row r="60" spans="1:14" ht="12">
      <c r="A60" s="174" t="s">
        <v>648</v>
      </c>
      <c r="B60" s="202">
        <v>1037</v>
      </c>
      <c r="C60" s="206">
        <v>51</v>
      </c>
      <c r="D60" s="203">
        <v>306</v>
      </c>
      <c r="E60" s="203">
        <v>680</v>
      </c>
      <c r="F60" s="203">
        <v>0</v>
      </c>
      <c r="G60" s="204">
        <v>149</v>
      </c>
      <c r="H60" s="203">
        <v>126</v>
      </c>
      <c r="I60" s="203">
        <v>194</v>
      </c>
      <c r="J60" s="203">
        <v>127</v>
      </c>
      <c r="K60" s="203">
        <v>91</v>
      </c>
      <c r="L60" s="203">
        <v>78</v>
      </c>
      <c r="M60" s="203">
        <v>76</v>
      </c>
      <c r="N60" s="205">
        <v>196</v>
      </c>
    </row>
    <row r="61" spans="1:14" ht="12">
      <c r="A61" s="174" t="s">
        <v>649</v>
      </c>
      <c r="B61" s="202">
        <v>2006</v>
      </c>
      <c r="C61" s="206">
        <v>116</v>
      </c>
      <c r="D61" s="203">
        <v>964</v>
      </c>
      <c r="E61" s="203">
        <v>926</v>
      </c>
      <c r="F61" s="203">
        <v>9</v>
      </c>
      <c r="G61" s="204">
        <v>180</v>
      </c>
      <c r="H61" s="203">
        <v>184</v>
      </c>
      <c r="I61" s="203">
        <v>270</v>
      </c>
      <c r="J61" s="203">
        <v>200</v>
      </c>
      <c r="K61" s="203">
        <v>170</v>
      </c>
      <c r="L61" s="203">
        <v>216</v>
      </c>
      <c r="M61" s="203">
        <v>235</v>
      </c>
      <c r="N61" s="205">
        <v>542</v>
      </c>
    </row>
    <row r="62" spans="1:14" ht="12">
      <c r="A62" s="174" t="s">
        <v>651</v>
      </c>
      <c r="B62" s="202">
        <v>1575</v>
      </c>
      <c r="C62" s="206">
        <v>124</v>
      </c>
      <c r="D62" s="203">
        <v>769</v>
      </c>
      <c r="E62" s="203">
        <v>682</v>
      </c>
      <c r="F62" s="203">
        <v>1</v>
      </c>
      <c r="G62" s="204">
        <v>99</v>
      </c>
      <c r="H62" s="203">
        <v>115</v>
      </c>
      <c r="I62" s="203">
        <v>176</v>
      </c>
      <c r="J62" s="203">
        <v>148</v>
      </c>
      <c r="K62" s="203">
        <v>146</v>
      </c>
      <c r="L62" s="203">
        <v>129</v>
      </c>
      <c r="M62" s="203">
        <v>172</v>
      </c>
      <c r="N62" s="205">
        <v>589</v>
      </c>
    </row>
    <row r="63" spans="1:14" ht="12">
      <c r="A63" s="174" t="s">
        <v>653</v>
      </c>
      <c r="B63" s="202">
        <v>1457</v>
      </c>
      <c r="C63" s="206">
        <v>73</v>
      </c>
      <c r="D63" s="203">
        <v>687</v>
      </c>
      <c r="E63" s="203">
        <v>697</v>
      </c>
      <c r="F63" s="203">
        <v>4</v>
      </c>
      <c r="G63" s="204">
        <v>170</v>
      </c>
      <c r="H63" s="203">
        <v>88</v>
      </c>
      <c r="I63" s="203">
        <v>164</v>
      </c>
      <c r="J63" s="203">
        <v>130</v>
      </c>
      <c r="K63" s="203">
        <v>121</v>
      </c>
      <c r="L63" s="203">
        <v>133</v>
      </c>
      <c r="M63" s="203">
        <v>150</v>
      </c>
      <c r="N63" s="205">
        <v>497</v>
      </c>
    </row>
    <row r="64" spans="1:14" ht="12">
      <c r="A64" s="174" t="s">
        <v>655</v>
      </c>
      <c r="B64" s="202">
        <v>1145</v>
      </c>
      <c r="C64" s="206">
        <v>48</v>
      </c>
      <c r="D64" s="203">
        <v>478</v>
      </c>
      <c r="E64" s="203">
        <v>619</v>
      </c>
      <c r="F64" s="203">
        <v>4</v>
      </c>
      <c r="G64" s="204">
        <v>93</v>
      </c>
      <c r="H64" s="203">
        <v>80</v>
      </c>
      <c r="I64" s="203">
        <v>152</v>
      </c>
      <c r="J64" s="203">
        <v>155</v>
      </c>
      <c r="K64" s="203">
        <v>155</v>
      </c>
      <c r="L64" s="203">
        <v>147</v>
      </c>
      <c r="M64" s="203">
        <v>148</v>
      </c>
      <c r="N64" s="205">
        <v>211</v>
      </c>
    </row>
    <row r="65" spans="1:14" ht="12">
      <c r="A65" s="174" t="s">
        <v>657</v>
      </c>
      <c r="B65" s="202">
        <v>905</v>
      </c>
      <c r="C65" s="206">
        <v>46</v>
      </c>
      <c r="D65" s="203">
        <v>551</v>
      </c>
      <c r="E65" s="203">
        <v>308</v>
      </c>
      <c r="F65" s="203">
        <v>1</v>
      </c>
      <c r="G65" s="204">
        <v>57</v>
      </c>
      <c r="H65" s="203">
        <v>41</v>
      </c>
      <c r="I65" s="203">
        <v>90</v>
      </c>
      <c r="J65" s="203">
        <v>71</v>
      </c>
      <c r="K65" s="203">
        <v>67</v>
      </c>
      <c r="L65" s="203">
        <v>69</v>
      </c>
      <c r="M65" s="203">
        <v>97</v>
      </c>
      <c r="N65" s="205">
        <v>412</v>
      </c>
    </row>
    <row r="66" spans="1:14" ht="12">
      <c r="A66" s="174" t="s">
        <v>659</v>
      </c>
      <c r="B66" s="202">
        <v>894</v>
      </c>
      <c r="C66" s="206">
        <v>16</v>
      </c>
      <c r="D66" s="203">
        <v>146</v>
      </c>
      <c r="E66" s="203">
        <v>732</v>
      </c>
      <c r="F66" s="203">
        <v>1</v>
      </c>
      <c r="G66" s="204">
        <v>114</v>
      </c>
      <c r="H66" s="203">
        <v>68</v>
      </c>
      <c r="I66" s="203">
        <v>197</v>
      </c>
      <c r="J66" s="203">
        <v>182</v>
      </c>
      <c r="K66" s="203">
        <v>115</v>
      </c>
      <c r="L66" s="203">
        <v>98</v>
      </c>
      <c r="M66" s="203">
        <v>57</v>
      </c>
      <c r="N66" s="205">
        <v>62</v>
      </c>
    </row>
    <row r="67" spans="1:14" ht="12">
      <c r="A67" s="174" t="s">
        <v>661</v>
      </c>
      <c r="B67" s="202">
        <v>1091</v>
      </c>
      <c r="C67" s="206">
        <v>31</v>
      </c>
      <c r="D67" s="203">
        <v>89</v>
      </c>
      <c r="E67" s="203">
        <v>971</v>
      </c>
      <c r="F67" s="203">
        <v>3</v>
      </c>
      <c r="G67" s="204">
        <v>229</v>
      </c>
      <c r="H67" s="203">
        <v>230</v>
      </c>
      <c r="I67" s="203">
        <v>311</v>
      </c>
      <c r="J67" s="203">
        <v>171</v>
      </c>
      <c r="K67" s="203">
        <v>96</v>
      </c>
      <c r="L67" s="203">
        <v>26</v>
      </c>
      <c r="M67" s="203">
        <v>15</v>
      </c>
      <c r="N67" s="205">
        <v>10</v>
      </c>
    </row>
    <row r="68" spans="1:14" ht="12">
      <c r="A68" s="174" t="s">
        <v>663</v>
      </c>
      <c r="B68" s="202">
        <v>2444</v>
      </c>
      <c r="C68" s="206">
        <v>178</v>
      </c>
      <c r="D68" s="203">
        <v>846</v>
      </c>
      <c r="E68" s="203">
        <v>1420</v>
      </c>
      <c r="F68" s="203">
        <v>10</v>
      </c>
      <c r="G68" s="204">
        <v>424</v>
      </c>
      <c r="H68" s="203">
        <v>252</v>
      </c>
      <c r="I68" s="203">
        <v>455</v>
      </c>
      <c r="J68" s="203">
        <v>268</v>
      </c>
      <c r="K68" s="203">
        <v>246</v>
      </c>
      <c r="L68" s="203">
        <v>220</v>
      </c>
      <c r="M68" s="203">
        <v>161</v>
      </c>
      <c r="N68" s="205">
        <v>408</v>
      </c>
    </row>
    <row r="69" spans="1:14" ht="12">
      <c r="A69" s="174" t="s">
        <v>665</v>
      </c>
      <c r="B69" s="202">
        <v>901</v>
      </c>
      <c r="C69" s="206">
        <v>32</v>
      </c>
      <c r="D69" s="203">
        <v>252</v>
      </c>
      <c r="E69" s="203">
        <v>617</v>
      </c>
      <c r="F69" s="203">
        <v>1</v>
      </c>
      <c r="G69" s="204">
        <v>117</v>
      </c>
      <c r="H69" s="203">
        <v>99</v>
      </c>
      <c r="I69" s="203">
        <v>182</v>
      </c>
      <c r="J69" s="203">
        <v>129</v>
      </c>
      <c r="K69" s="203">
        <v>90</v>
      </c>
      <c r="L69" s="203">
        <v>97</v>
      </c>
      <c r="M69" s="203">
        <v>63</v>
      </c>
      <c r="N69" s="205">
        <v>123</v>
      </c>
    </row>
    <row r="70" spans="1:14" ht="12">
      <c r="A70" s="174" t="s">
        <v>667</v>
      </c>
      <c r="B70" s="202">
        <v>757</v>
      </c>
      <c r="C70" s="206">
        <v>24</v>
      </c>
      <c r="D70" s="203">
        <v>210</v>
      </c>
      <c r="E70" s="203">
        <v>523</v>
      </c>
      <c r="F70" s="203">
        <v>1</v>
      </c>
      <c r="G70" s="204">
        <v>129</v>
      </c>
      <c r="H70" s="203">
        <v>85</v>
      </c>
      <c r="I70" s="203">
        <v>124</v>
      </c>
      <c r="J70" s="203">
        <v>95</v>
      </c>
      <c r="K70" s="203">
        <v>103</v>
      </c>
      <c r="L70" s="203">
        <v>67</v>
      </c>
      <c r="M70" s="203">
        <v>52</v>
      </c>
      <c r="N70" s="205">
        <v>101</v>
      </c>
    </row>
    <row r="71" spans="1:14" ht="12">
      <c r="A71" s="168" t="s">
        <v>669</v>
      </c>
      <c r="B71" s="207">
        <v>1104</v>
      </c>
      <c r="C71" s="208">
        <v>81</v>
      </c>
      <c r="D71" s="209">
        <v>291</v>
      </c>
      <c r="E71" s="209">
        <v>732</v>
      </c>
      <c r="F71" s="209">
        <v>1</v>
      </c>
      <c r="G71" s="210">
        <v>159</v>
      </c>
      <c r="H71" s="209">
        <v>137</v>
      </c>
      <c r="I71" s="209">
        <v>226</v>
      </c>
      <c r="J71" s="209">
        <v>160</v>
      </c>
      <c r="K71" s="209">
        <v>131</v>
      </c>
      <c r="L71" s="209">
        <v>101</v>
      </c>
      <c r="M71" s="209">
        <v>63</v>
      </c>
      <c r="N71" s="211">
        <v>126</v>
      </c>
    </row>
    <row r="72" spans="1:14" ht="12">
      <c r="A72" s="212" t="s">
        <v>758</v>
      </c>
      <c r="B72" s="212"/>
      <c r="C72" s="212"/>
      <c r="D72" s="212"/>
      <c r="E72" s="212"/>
      <c r="F72" s="212"/>
      <c r="G72" s="212"/>
      <c r="H72" s="212"/>
      <c r="I72" s="212"/>
      <c r="J72" s="212"/>
      <c r="K72" s="212"/>
      <c r="L72" s="212"/>
      <c r="M72" s="212"/>
      <c r="N72" s="212"/>
    </row>
    <row r="73" spans="1:14" ht="12">
      <c r="A73" s="212"/>
      <c r="B73" s="212"/>
      <c r="C73" s="212"/>
      <c r="D73" s="212"/>
      <c r="E73" s="212"/>
      <c r="F73" s="212"/>
      <c r="G73" s="212"/>
      <c r="H73" s="212"/>
      <c r="I73" s="212"/>
      <c r="J73" s="212"/>
      <c r="K73" s="212"/>
      <c r="L73" s="212"/>
      <c r="M73" s="212"/>
      <c r="N73" s="212"/>
    </row>
    <row r="74" spans="1:14" ht="12">
      <c r="A74" s="212"/>
      <c r="B74" s="212"/>
      <c r="C74" s="212"/>
      <c r="D74" s="212"/>
      <c r="E74" s="212"/>
      <c r="F74" s="212"/>
      <c r="G74" s="212"/>
      <c r="H74" s="212"/>
      <c r="I74" s="212"/>
      <c r="J74" s="212"/>
      <c r="K74" s="212"/>
      <c r="L74" s="212"/>
      <c r="M74" s="212"/>
      <c r="N74" s="212"/>
    </row>
    <row r="75" spans="1:14" ht="12">
      <c r="A75" s="212"/>
      <c r="B75" s="212"/>
      <c r="C75" s="212"/>
      <c r="D75" s="212"/>
      <c r="E75" s="212"/>
      <c r="F75" s="212"/>
      <c r="G75" s="212"/>
      <c r="H75" s="212"/>
      <c r="I75" s="212"/>
      <c r="J75" s="212"/>
      <c r="K75" s="212"/>
      <c r="L75" s="212"/>
      <c r="M75" s="212"/>
      <c r="N75" s="212"/>
    </row>
    <row r="76" spans="1:14" ht="12">
      <c r="A76" s="212"/>
      <c r="B76" s="212"/>
      <c r="C76" s="212"/>
      <c r="D76" s="212"/>
      <c r="E76" s="212"/>
      <c r="F76" s="212"/>
      <c r="G76" s="212"/>
      <c r="H76" s="212"/>
      <c r="I76" s="212"/>
      <c r="J76" s="212"/>
      <c r="K76" s="212"/>
      <c r="L76" s="212"/>
      <c r="M76" s="212"/>
      <c r="N76" s="212"/>
    </row>
    <row r="77" spans="1:14" ht="12">
      <c r="A77" s="212"/>
      <c r="B77" s="212"/>
      <c r="C77" s="212"/>
      <c r="D77" s="212"/>
      <c r="E77" s="212"/>
      <c r="F77" s="212"/>
      <c r="G77" s="212"/>
      <c r="H77" s="212"/>
      <c r="I77" s="212"/>
      <c r="J77" s="212"/>
      <c r="K77" s="212"/>
      <c r="L77" s="212"/>
      <c r="M77" s="212"/>
      <c r="N77" s="212"/>
    </row>
    <row r="78" spans="1:14" ht="12">
      <c r="A78" s="212"/>
      <c r="B78" s="212"/>
      <c r="C78" s="212"/>
      <c r="D78" s="212"/>
      <c r="E78" s="212"/>
      <c r="F78" s="212"/>
      <c r="G78" s="212"/>
      <c r="H78" s="212"/>
      <c r="I78" s="212"/>
      <c r="J78" s="212"/>
      <c r="K78" s="212"/>
      <c r="L78" s="212"/>
      <c r="M78" s="212"/>
      <c r="N78" s="212"/>
    </row>
    <row r="79" spans="1:14" ht="12">
      <c r="A79" s="212"/>
      <c r="B79" s="212"/>
      <c r="C79" s="212"/>
      <c r="D79" s="212"/>
      <c r="E79" s="212"/>
      <c r="F79" s="212"/>
      <c r="G79" s="212"/>
      <c r="H79" s="212"/>
      <c r="I79" s="212"/>
      <c r="J79" s="212"/>
      <c r="K79" s="212"/>
      <c r="L79" s="212"/>
      <c r="M79" s="212"/>
      <c r="N79" s="212"/>
    </row>
    <row r="80" spans="1:14" ht="12">
      <c r="A80" s="212"/>
      <c r="B80" s="212"/>
      <c r="C80" s="212"/>
      <c r="D80" s="212"/>
      <c r="E80" s="212"/>
      <c r="F80" s="212"/>
      <c r="G80" s="212"/>
      <c r="H80" s="212"/>
      <c r="I80" s="212"/>
      <c r="J80" s="212"/>
      <c r="K80" s="212"/>
      <c r="L80" s="212"/>
      <c r="M80" s="212"/>
      <c r="N80" s="212"/>
    </row>
    <row r="81" spans="1:14" ht="12">
      <c r="A81" s="212"/>
      <c r="B81" s="212"/>
      <c r="C81" s="212"/>
      <c r="D81" s="212"/>
      <c r="E81" s="212"/>
      <c r="F81" s="212"/>
      <c r="G81" s="212"/>
      <c r="H81" s="212"/>
      <c r="I81" s="212"/>
      <c r="J81" s="212"/>
      <c r="K81" s="212"/>
      <c r="L81" s="212"/>
      <c r="M81" s="212"/>
      <c r="N81" s="212"/>
    </row>
    <row r="82" spans="1:14" ht="12">
      <c r="A82" s="212"/>
      <c r="B82" s="212"/>
      <c r="C82" s="212"/>
      <c r="D82" s="212"/>
      <c r="E82" s="212"/>
      <c r="F82" s="212"/>
      <c r="G82" s="212"/>
      <c r="H82" s="212"/>
      <c r="I82" s="212"/>
      <c r="J82" s="212"/>
      <c r="K82" s="212"/>
      <c r="L82" s="212"/>
      <c r="M82" s="212"/>
      <c r="N82" s="212"/>
    </row>
    <row r="83" spans="1:14" ht="12">
      <c r="A83" s="212"/>
      <c r="B83" s="212"/>
      <c r="C83" s="212"/>
      <c r="D83" s="212"/>
      <c r="E83" s="212"/>
      <c r="F83" s="212"/>
      <c r="G83" s="212"/>
      <c r="H83" s="212"/>
      <c r="I83" s="212"/>
      <c r="J83" s="212"/>
      <c r="K83" s="212"/>
      <c r="L83" s="212"/>
      <c r="M83" s="212"/>
      <c r="N83" s="212"/>
    </row>
    <row r="84" spans="1:14" ht="12">
      <c r="A84" s="212"/>
      <c r="B84" s="212"/>
      <c r="C84" s="212"/>
      <c r="D84" s="212"/>
      <c r="E84" s="212"/>
      <c r="F84" s="212"/>
      <c r="G84" s="212"/>
      <c r="H84" s="212"/>
      <c r="I84" s="212"/>
      <c r="J84" s="212"/>
      <c r="K84" s="212"/>
      <c r="L84" s="212"/>
      <c r="M84" s="212"/>
      <c r="N84" s="212"/>
    </row>
    <row r="85" spans="1:14" ht="12">
      <c r="A85" s="212"/>
      <c r="B85" s="212"/>
      <c r="C85" s="212"/>
      <c r="D85" s="212"/>
      <c r="E85" s="212"/>
      <c r="F85" s="212"/>
      <c r="G85" s="212"/>
      <c r="H85" s="212"/>
      <c r="I85" s="212"/>
      <c r="J85" s="212"/>
      <c r="K85" s="212"/>
      <c r="L85" s="212"/>
      <c r="M85" s="212"/>
      <c r="N85" s="212"/>
    </row>
    <row r="86" spans="1:14" ht="12">
      <c r="A86" s="212"/>
      <c r="B86" s="212"/>
      <c r="C86" s="212"/>
      <c r="D86" s="212"/>
      <c r="E86" s="212"/>
      <c r="F86" s="212"/>
      <c r="G86" s="212"/>
      <c r="H86" s="212"/>
      <c r="I86" s="212"/>
      <c r="J86" s="212"/>
      <c r="K86" s="212"/>
      <c r="L86" s="212"/>
      <c r="M86" s="212"/>
      <c r="N86" s="212"/>
    </row>
    <row r="87" spans="1:14" ht="12">
      <c r="A87" s="212"/>
      <c r="B87" s="212"/>
      <c r="C87" s="212"/>
      <c r="D87" s="212"/>
      <c r="E87" s="212"/>
      <c r="F87" s="212"/>
      <c r="G87" s="212"/>
      <c r="H87" s="212"/>
      <c r="I87" s="212"/>
      <c r="J87" s="212"/>
      <c r="K87" s="212"/>
      <c r="L87" s="212"/>
      <c r="M87" s="212"/>
      <c r="N87" s="212"/>
    </row>
    <row r="88" spans="1:14" ht="12">
      <c r="A88" s="212"/>
      <c r="B88" s="212"/>
      <c r="C88" s="212"/>
      <c r="D88" s="212"/>
      <c r="E88" s="212"/>
      <c r="F88" s="212"/>
      <c r="G88" s="212"/>
      <c r="H88" s="212"/>
      <c r="I88" s="212"/>
      <c r="J88" s="212"/>
      <c r="K88" s="212"/>
      <c r="L88" s="212"/>
      <c r="M88" s="212"/>
      <c r="N88" s="212"/>
    </row>
    <row r="89" spans="1:14" ht="12">
      <c r="A89" s="212"/>
      <c r="B89" s="212"/>
      <c r="C89" s="212"/>
      <c r="D89" s="212"/>
      <c r="E89" s="212"/>
      <c r="F89" s="212"/>
      <c r="G89" s="212"/>
      <c r="H89" s="212"/>
      <c r="I89" s="212"/>
      <c r="J89" s="212"/>
      <c r="K89" s="212"/>
      <c r="L89" s="212"/>
      <c r="M89" s="212"/>
      <c r="N89" s="212"/>
    </row>
    <row r="90" spans="1:14" ht="12">
      <c r="A90" s="212"/>
      <c r="B90" s="212"/>
      <c r="C90" s="212"/>
      <c r="D90" s="212"/>
      <c r="E90" s="212"/>
      <c r="F90" s="212"/>
      <c r="G90" s="212"/>
      <c r="H90" s="212"/>
      <c r="I90" s="212"/>
      <c r="J90" s="212"/>
      <c r="K90" s="212"/>
      <c r="L90" s="212"/>
      <c r="M90" s="212"/>
      <c r="N90" s="212"/>
    </row>
    <row r="91" spans="1:14" ht="12">
      <c r="A91" s="212"/>
      <c r="B91" s="212"/>
      <c r="C91" s="212"/>
      <c r="D91" s="212"/>
      <c r="E91" s="212"/>
      <c r="F91" s="212"/>
      <c r="G91" s="212"/>
      <c r="H91" s="212"/>
      <c r="I91" s="212"/>
      <c r="J91" s="212"/>
      <c r="K91" s="212"/>
      <c r="L91" s="212"/>
      <c r="M91" s="212"/>
      <c r="N91" s="212"/>
    </row>
    <row r="92" spans="1:14" ht="12">
      <c r="A92" s="212"/>
      <c r="B92" s="212"/>
      <c r="C92" s="212"/>
      <c r="D92" s="212"/>
      <c r="E92" s="212"/>
      <c r="F92" s="212"/>
      <c r="G92" s="212"/>
      <c r="H92" s="212"/>
      <c r="I92" s="212"/>
      <c r="J92" s="212"/>
      <c r="K92" s="212"/>
      <c r="L92" s="212"/>
      <c r="M92" s="212"/>
      <c r="N92" s="212"/>
    </row>
    <row r="93" spans="1:14" ht="12">
      <c r="A93" s="212"/>
      <c r="B93" s="212"/>
      <c r="C93" s="212"/>
      <c r="D93" s="212"/>
      <c r="E93" s="212"/>
      <c r="F93" s="212"/>
      <c r="G93" s="212"/>
      <c r="H93" s="212"/>
      <c r="I93" s="212"/>
      <c r="J93" s="212"/>
      <c r="K93" s="212"/>
      <c r="L93" s="212"/>
      <c r="M93" s="212"/>
      <c r="N93" s="212"/>
    </row>
    <row r="94" spans="1:14" ht="12">
      <c r="A94" s="212"/>
      <c r="B94" s="212"/>
      <c r="C94" s="212"/>
      <c r="D94" s="212"/>
      <c r="E94" s="212"/>
      <c r="F94" s="212"/>
      <c r="G94" s="212"/>
      <c r="H94" s="212"/>
      <c r="I94" s="212"/>
      <c r="J94" s="212"/>
      <c r="K94" s="212"/>
      <c r="L94" s="212"/>
      <c r="M94" s="212"/>
      <c r="N94" s="212"/>
    </row>
    <row r="95" spans="1:14" ht="12">
      <c r="A95" s="212"/>
      <c r="B95" s="212"/>
      <c r="C95" s="212"/>
      <c r="D95" s="212"/>
      <c r="E95" s="212"/>
      <c r="F95" s="212"/>
      <c r="G95" s="212"/>
      <c r="H95" s="212"/>
      <c r="I95" s="212"/>
      <c r="J95" s="212"/>
      <c r="K95" s="212"/>
      <c r="L95" s="212"/>
      <c r="M95" s="212"/>
      <c r="N95" s="212"/>
    </row>
    <row r="96" spans="1:14" ht="12">
      <c r="A96" s="212"/>
      <c r="B96" s="212"/>
      <c r="C96" s="212"/>
      <c r="D96" s="212"/>
      <c r="E96" s="212"/>
      <c r="F96" s="212"/>
      <c r="G96" s="212"/>
      <c r="H96" s="212"/>
      <c r="I96" s="212"/>
      <c r="J96" s="212"/>
      <c r="K96" s="212"/>
      <c r="L96" s="212"/>
      <c r="M96" s="212"/>
      <c r="N96" s="212"/>
    </row>
    <row r="97" spans="1:14" ht="12">
      <c r="A97" s="212"/>
      <c r="B97" s="212"/>
      <c r="C97" s="212"/>
      <c r="D97" s="212"/>
      <c r="E97" s="212"/>
      <c r="F97" s="212"/>
      <c r="G97" s="212"/>
      <c r="H97" s="212"/>
      <c r="I97" s="212"/>
      <c r="J97" s="212"/>
      <c r="K97" s="212"/>
      <c r="L97" s="212"/>
      <c r="M97" s="212"/>
      <c r="N97" s="212"/>
    </row>
    <row r="98" spans="1:14" ht="12">
      <c r="A98" s="212"/>
      <c r="B98" s="212"/>
      <c r="C98" s="212"/>
      <c r="D98" s="212"/>
      <c r="E98" s="212"/>
      <c r="F98" s="212"/>
      <c r="G98" s="212"/>
      <c r="H98" s="212"/>
      <c r="I98" s="212"/>
      <c r="J98" s="212"/>
      <c r="K98" s="212"/>
      <c r="L98" s="212"/>
      <c r="M98" s="212"/>
      <c r="N98" s="212"/>
    </row>
    <row r="99" spans="1:14" ht="12">
      <c r="A99" s="212"/>
      <c r="B99" s="212"/>
      <c r="C99" s="212"/>
      <c r="D99" s="212"/>
      <c r="E99" s="212"/>
      <c r="F99" s="212"/>
      <c r="G99" s="212"/>
      <c r="H99" s="212"/>
      <c r="I99" s="212"/>
      <c r="J99" s="212"/>
      <c r="K99" s="212"/>
      <c r="L99" s="212"/>
      <c r="M99" s="212"/>
      <c r="N99" s="212"/>
    </row>
    <row r="100" spans="1:14" ht="12">
      <c r="A100" s="212"/>
      <c r="B100" s="212"/>
      <c r="C100" s="212"/>
      <c r="D100" s="212"/>
      <c r="E100" s="212"/>
      <c r="F100" s="212"/>
      <c r="G100" s="212"/>
      <c r="H100" s="212"/>
      <c r="I100" s="212"/>
      <c r="J100" s="212"/>
      <c r="K100" s="212"/>
      <c r="L100" s="212"/>
      <c r="M100" s="212"/>
      <c r="N100" s="212"/>
    </row>
    <row r="101" spans="1:14" ht="12">
      <c r="A101" s="212"/>
      <c r="B101" s="212"/>
      <c r="C101" s="212"/>
      <c r="D101" s="212"/>
      <c r="E101" s="212"/>
      <c r="F101" s="212"/>
      <c r="G101" s="212"/>
      <c r="H101" s="212"/>
      <c r="I101" s="212"/>
      <c r="J101" s="212"/>
      <c r="K101" s="212"/>
      <c r="L101" s="212"/>
      <c r="M101" s="212"/>
      <c r="N101" s="212"/>
    </row>
    <row r="102" spans="1:14" ht="12">
      <c r="A102" s="212"/>
      <c r="B102" s="212"/>
      <c r="C102" s="212"/>
      <c r="D102" s="212"/>
      <c r="E102" s="212"/>
      <c r="F102" s="212"/>
      <c r="G102" s="212"/>
      <c r="H102" s="212"/>
      <c r="I102" s="212"/>
      <c r="J102" s="212"/>
      <c r="K102" s="212"/>
      <c r="L102" s="212"/>
      <c r="M102" s="212"/>
      <c r="N102" s="212"/>
    </row>
    <row r="103" spans="1:14" ht="12">
      <c r="A103" s="212"/>
      <c r="B103" s="212"/>
      <c r="C103" s="212"/>
      <c r="D103" s="212"/>
      <c r="E103" s="212"/>
      <c r="F103" s="212"/>
      <c r="G103" s="212"/>
      <c r="H103" s="212"/>
      <c r="I103" s="212"/>
      <c r="J103" s="212"/>
      <c r="K103" s="212"/>
      <c r="L103" s="212"/>
      <c r="M103" s="212"/>
      <c r="N103" s="212"/>
    </row>
    <row r="104" spans="1:14" ht="12">
      <c r="A104" s="212"/>
      <c r="B104" s="212"/>
      <c r="C104" s="212"/>
      <c r="D104" s="212"/>
      <c r="E104" s="212"/>
      <c r="F104" s="212"/>
      <c r="G104" s="212"/>
      <c r="H104" s="212"/>
      <c r="I104" s="212"/>
      <c r="J104" s="212"/>
      <c r="K104" s="212"/>
      <c r="L104" s="212"/>
      <c r="M104" s="212"/>
      <c r="N104" s="212"/>
    </row>
    <row r="105" spans="1:14" ht="12">
      <c r="A105" s="212"/>
      <c r="B105" s="212"/>
      <c r="C105" s="212"/>
      <c r="D105" s="212"/>
      <c r="E105" s="212"/>
      <c r="F105" s="212"/>
      <c r="G105" s="212"/>
      <c r="H105" s="212"/>
      <c r="I105" s="212"/>
      <c r="J105" s="212"/>
      <c r="K105" s="212"/>
      <c r="L105" s="212"/>
      <c r="M105" s="212"/>
      <c r="N105" s="212"/>
    </row>
    <row r="106" spans="1:14" ht="12">
      <c r="A106" s="212"/>
      <c r="B106" s="212"/>
      <c r="C106" s="212"/>
      <c r="D106" s="212"/>
      <c r="E106" s="212"/>
      <c r="F106" s="212"/>
      <c r="G106" s="212"/>
      <c r="H106" s="212"/>
      <c r="I106" s="212"/>
      <c r="J106" s="212"/>
      <c r="K106" s="212"/>
      <c r="L106" s="212"/>
      <c r="M106" s="212"/>
      <c r="N106" s="212"/>
    </row>
    <row r="107" spans="1:14" ht="12">
      <c r="A107" s="212"/>
      <c r="B107" s="212"/>
      <c r="C107" s="212"/>
      <c r="D107" s="212"/>
      <c r="E107" s="212"/>
      <c r="F107" s="212"/>
      <c r="G107" s="212"/>
      <c r="H107" s="212"/>
      <c r="I107" s="212"/>
      <c r="J107" s="212"/>
      <c r="K107" s="212"/>
      <c r="L107" s="212"/>
      <c r="M107" s="212"/>
      <c r="N107" s="212"/>
    </row>
    <row r="108" spans="1:14" ht="12">
      <c r="A108" s="212"/>
      <c r="B108" s="212"/>
      <c r="C108" s="212"/>
      <c r="D108" s="212"/>
      <c r="E108" s="212"/>
      <c r="F108" s="212"/>
      <c r="G108" s="212"/>
      <c r="H108" s="212"/>
      <c r="I108" s="212"/>
      <c r="J108" s="212"/>
      <c r="K108" s="212"/>
      <c r="L108" s="212"/>
      <c r="M108" s="212"/>
      <c r="N108" s="212"/>
    </row>
    <row r="109" spans="1:14" ht="12">
      <c r="A109" s="212"/>
      <c r="B109" s="212"/>
      <c r="C109" s="212"/>
      <c r="D109" s="212"/>
      <c r="E109" s="212"/>
      <c r="F109" s="212"/>
      <c r="G109" s="212"/>
      <c r="H109" s="212"/>
      <c r="I109" s="212"/>
      <c r="J109" s="212"/>
      <c r="K109" s="212"/>
      <c r="L109" s="212"/>
      <c r="M109" s="212"/>
      <c r="N109" s="212"/>
    </row>
    <row r="110" spans="1:14" ht="12">
      <c r="A110" s="212"/>
      <c r="B110" s="212"/>
      <c r="C110" s="212"/>
      <c r="D110" s="212"/>
      <c r="E110" s="212"/>
      <c r="F110" s="212"/>
      <c r="G110" s="212"/>
      <c r="H110" s="212"/>
      <c r="I110" s="212"/>
      <c r="J110" s="212"/>
      <c r="K110" s="212"/>
      <c r="L110" s="212"/>
      <c r="M110" s="212"/>
      <c r="N110" s="212"/>
    </row>
    <row r="111" spans="1:14" ht="12">
      <c r="A111" s="212"/>
      <c r="B111" s="212"/>
      <c r="C111" s="212"/>
      <c r="D111" s="212"/>
      <c r="E111" s="212"/>
      <c r="F111" s="212"/>
      <c r="G111" s="212"/>
      <c r="H111" s="212"/>
      <c r="I111" s="212"/>
      <c r="J111" s="212"/>
      <c r="K111" s="212"/>
      <c r="L111" s="212"/>
      <c r="M111" s="212"/>
      <c r="N111" s="212"/>
    </row>
    <row r="112" spans="1:14" ht="12">
      <c r="A112" s="212"/>
      <c r="B112" s="212"/>
      <c r="C112" s="212"/>
      <c r="D112" s="212"/>
      <c r="E112" s="212"/>
      <c r="F112" s="212"/>
      <c r="G112" s="212"/>
      <c r="H112" s="212"/>
      <c r="I112" s="212"/>
      <c r="J112" s="212"/>
      <c r="K112" s="212"/>
      <c r="L112" s="212"/>
      <c r="M112" s="212"/>
      <c r="N112" s="212"/>
    </row>
    <row r="113" spans="1:14" ht="12">
      <c r="A113" s="212"/>
      <c r="B113" s="212"/>
      <c r="C113" s="212"/>
      <c r="D113" s="212"/>
      <c r="E113" s="212"/>
      <c r="F113" s="212"/>
      <c r="G113" s="212"/>
      <c r="H113" s="212"/>
      <c r="I113" s="212"/>
      <c r="J113" s="212"/>
      <c r="K113" s="212"/>
      <c r="L113" s="212"/>
      <c r="M113" s="212"/>
      <c r="N113" s="212"/>
    </row>
    <row r="114" spans="1:14" ht="12">
      <c r="A114" s="212"/>
      <c r="B114" s="212"/>
      <c r="C114" s="212"/>
      <c r="D114" s="212"/>
      <c r="E114" s="212"/>
      <c r="F114" s="212"/>
      <c r="G114" s="212"/>
      <c r="H114" s="212"/>
      <c r="I114" s="212"/>
      <c r="J114" s="212"/>
      <c r="K114" s="212"/>
      <c r="L114" s="212"/>
      <c r="M114" s="212"/>
      <c r="N114" s="212"/>
    </row>
    <row r="115" spans="1:14" ht="12">
      <c r="A115" s="212"/>
      <c r="B115" s="212"/>
      <c r="C115" s="212"/>
      <c r="D115" s="212"/>
      <c r="E115" s="212"/>
      <c r="F115" s="212"/>
      <c r="G115" s="212"/>
      <c r="H115" s="212"/>
      <c r="I115" s="212"/>
      <c r="J115" s="212"/>
      <c r="K115" s="212"/>
      <c r="L115" s="212"/>
      <c r="M115" s="212"/>
      <c r="N115" s="212"/>
    </row>
    <row r="116" spans="1:14" ht="12">
      <c r="A116" s="212"/>
      <c r="B116" s="212"/>
      <c r="C116" s="212"/>
      <c r="D116" s="212"/>
      <c r="E116" s="212"/>
      <c r="F116" s="212"/>
      <c r="G116" s="212"/>
      <c r="H116" s="212"/>
      <c r="I116" s="212"/>
      <c r="J116" s="212"/>
      <c r="K116" s="212"/>
      <c r="L116" s="212"/>
      <c r="M116" s="212"/>
      <c r="N116" s="212"/>
    </row>
    <row r="117" spans="1:14" ht="12">
      <c r="A117" s="212"/>
      <c r="B117" s="212"/>
      <c r="C117" s="212"/>
      <c r="D117" s="212"/>
      <c r="E117" s="212"/>
      <c r="F117" s="212"/>
      <c r="G117" s="212"/>
      <c r="H117" s="212"/>
      <c r="I117" s="212"/>
      <c r="J117" s="212"/>
      <c r="K117" s="212"/>
      <c r="L117" s="212"/>
      <c r="M117" s="212"/>
      <c r="N117" s="212"/>
    </row>
    <row r="118" spans="1:14" ht="12">
      <c r="A118" s="212"/>
      <c r="B118" s="212"/>
      <c r="C118" s="212"/>
      <c r="D118" s="212"/>
      <c r="E118" s="212"/>
      <c r="F118" s="212"/>
      <c r="G118" s="212"/>
      <c r="H118" s="212"/>
      <c r="I118" s="212"/>
      <c r="J118" s="212"/>
      <c r="K118" s="212"/>
      <c r="L118" s="212"/>
      <c r="M118" s="212"/>
      <c r="N118" s="212"/>
    </row>
    <row r="119" spans="1:14" ht="12">
      <c r="A119" s="212"/>
      <c r="B119" s="212"/>
      <c r="C119" s="212"/>
      <c r="D119" s="212"/>
      <c r="E119" s="212"/>
      <c r="F119" s="212"/>
      <c r="G119" s="212"/>
      <c r="H119" s="212"/>
      <c r="I119" s="212"/>
      <c r="J119" s="212"/>
      <c r="K119" s="212"/>
      <c r="L119" s="212"/>
      <c r="M119" s="212"/>
      <c r="N119" s="212"/>
    </row>
    <row r="120" spans="1:14" ht="12">
      <c r="A120" s="212"/>
      <c r="B120" s="212"/>
      <c r="C120" s="212"/>
      <c r="D120" s="212"/>
      <c r="E120" s="212"/>
      <c r="F120" s="212"/>
      <c r="G120" s="212"/>
      <c r="H120" s="212"/>
      <c r="I120" s="212"/>
      <c r="J120" s="212"/>
      <c r="K120" s="212"/>
      <c r="L120" s="212"/>
      <c r="M120" s="212"/>
      <c r="N120" s="212"/>
    </row>
    <row r="121" spans="1:14" ht="12">
      <c r="A121" s="212"/>
      <c r="B121" s="212"/>
      <c r="C121" s="212"/>
      <c r="D121" s="212"/>
      <c r="E121" s="212"/>
      <c r="F121" s="212"/>
      <c r="G121" s="212"/>
      <c r="H121" s="212"/>
      <c r="I121" s="212"/>
      <c r="J121" s="212"/>
      <c r="K121" s="212"/>
      <c r="L121" s="212"/>
      <c r="M121" s="212"/>
      <c r="N121" s="212"/>
    </row>
  </sheetData>
  <mergeCells count="3">
    <mergeCell ref="B3:B4"/>
    <mergeCell ref="D3:E3"/>
    <mergeCell ref="F3:M3"/>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BS73"/>
  <sheetViews>
    <sheetView workbookViewId="0" topLeftCell="A1">
      <selection activeCell="A1" sqref="A1"/>
    </sheetView>
  </sheetViews>
  <sheetFormatPr defaultColWidth="9.00390625" defaultRowHeight="13.5"/>
  <cols>
    <col min="1" max="1" width="2.625" style="213" customWidth="1"/>
    <col min="2" max="2" width="10.625" style="213" customWidth="1"/>
    <col min="3" max="3" width="9.625" style="215" customWidth="1"/>
    <col min="4" max="4" width="12.125" style="216" customWidth="1"/>
    <col min="5" max="5" width="9.625" style="213" customWidth="1"/>
    <col min="6" max="6" width="11.75390625" style="213" customWidth="1"/>
    <col min="7" max="7" width="9.625" style="213" customWidth="1"/>
    <col min="8" max="8" width="11.50390625" style="216" customWidth="1"/>
    <col min="9" max="9" width="9.625" style="213" customWidth="1"/>
    <col min="10" max="10" width="10.00390625" style="213" customWidth="1"/>
    <col min="11" max="15" width="9.625" style="213" customWidth="1"/>
    <col min="16" max="16" width="10.50390625" style="216" customWidth="1"/>
    <col min="17" max="17" width="9.625" style="213" customWidth="1"/>
    <col min="18" max="18" width="11.125" style="213" customWidth="1"/>
    <col min="19" max="24" width="9.625" style="213" customWidth="1"/>
    <col min="25" max="16384" width="9.00390625" style="213" customWidth="1"/>
  </cols>
  <sheetData>
    <row r="1" ht="14.25">
      <c r="B1" s="214" t="s">
        <v>788</v>
      </c>
    </row>
    <row r="2" spans="23:24" ht="12.75" thickBot="1">
      <c r="W2" s="215"/>
      <c r="X2" s="215" t="s">
        <v>761</v>
      </c>
    </row>
    <row r="3" spans="2:24" ht="14.25" customHeight="1" thickTop="1">
      <c r="B3" s="1199" t="s">
        <v>762</v>
      </c>
      <c r="C3" s="1201" t="s">
        <v>763</v>
      </c>
      <c r="D3" s="1191"/>
      <c r="E3" s="1192" t="s">
        <v>764</v>
      </c>
      <c r="F3" s="1189"/>
      <c r="G3" s="1190" t="s">
        <v>765</v>
      </c>
      <c r="H3" s="1280"/>
      <c r="I3" s="1280"/>
      <c r="J3" s="1280"/>
      <c r="K3" s="1280"/>
      <c r="L3" s="1280"/>
      <c r="M3" s="1280"/>
      <c r="N3" s="1281"/>
      <c r="O3" s="1208" t="s">
        <v>766</v>
      </c>
      <c r="P3" s="1209"/>
      <c r="Q3" s="1209"/>
      <c r="R3" s="1209"/>
      <c r="S3" s="1209"/>
      <c r="T3" s="1209"/>
      <c r="U3" s="1209"/>
      <c r="V3" s="1209"/>
      <c r="W3" s="1209"/>
      <c r="X3" s="1210"/>
    </row>
    <row r="4" spans="2:24" ht="12">
      <c r="B4" s="1200"/>
      <c r="C4" s="1220" t="s">
        <v>767</v>
      </c>
      <c r="D4" s="1225" t="s">
        <v>768</v>
      </c>
      <c r="E4" s="1213" t="s">
        <v>769</v>
      </c>
      <c r="F4" s="1215" t="s">
        <v>770</v>
      </c>
      <c r="G4" s="1216" t="s">
        <v>771</v>
      </c>
      <c r="H4" s="1217"/>
      <c r="I4" s="1206" t="s">
        <v>772</v>
      </c>
      <c r="J4" s="1207"/>
      <c r="K4" s="1206" t="s">
        <v>773</v>
      </c>
      <c r="L4" s="1207"/>
      <c r="M4" s="1206" t="s">
        <v>774</v>
      </c>
      <c r="N4" s="1207"/>
      <c r="O4" s="1211" t="s">
        <v>775</v>
      </c>
      <c r="P4" s="1202"/>
      <c r="Q4" s="1206" t="s">
        <v>776</v>
      </c>
      <c r="R4" s="1198"/>
      <c r="S4" s="1198"/>
      <c r="T4" s="1207"/>
      <c r="U4" s="1194" t="s">
        <v>777</v>
      </c>
      <c r="V4" s="1195"/>
      <c r="W4" s="1203" t="s">
        <v>778</v>
      </c>
      <c r="X4" s="1204"/>
    </row>
    <row r="5" spans="2:24" ht="24" customHeight="1">
      <c r="B5" s="1221" t="s">
        <v>733</v>
      </c>
      <c r="C5" s="1223"/>
      <c r="D5" s="1212"/>
      <c r="E5" s="1214"/>
      <c r="F5" s="1214"/>
      <c r="G5" s="1220" t="s">
        <v>734</v>
      </c>
      <c r="H5" s="1225" t="s">
        <v>779</v>
      </c>
      <c r="I5" s="1220" t="s">
        <v>734</v>
      </c>
      <c r="J5" s="1220" t="s">
        <v>779</v>
      </c>
      <c r="K5" s="1220" t="s">
        <v>734</v>
      </c>
      <c r="L5" s="1220" t="s">
        <v>779</v>
      </c>
      <c r="M5" s="1220" t="s">
        <v>734</v>
      </c>
      <c r="N5" s="1220" t="s">
        <v>779</v>
      </c>
      <c r="O5" s="1220" t="s">
        <v>734</v>
      </c>
      <c r="P5" s="1225" t="s">
        <v>779</v>
      </c>
      <c r="Q5" s="1227" t="s">
        <v>734</v>
      </c>
      <c r="R5" s="1227" t="s">
        <v>779</v>
      </c>
      <c r="S5" s="1218" t="s">
        <v>780</v>
      </c>
      <c r="T5" s="1219"/>
      <c r="U5" s="1196"/>
      <c r="V5" s="1197"/>
      <c r="W5" s="1205"/>
      <c r="X5" s="1193"/>
    </row>
    <row r="6" spans="2:24" ht="14.25" customHeight="1">
      <c r="B6" s="1222"/>
      <c r="C6" s="1228"/>
      <c r="D6" s="1226"/>
      <c r="E6" s="1214"/>
      <c r="F6" s="1214"/>
      <c r="G6" s="1228"/>
      <c r="H6" s="1226"/>
      <c r="I6" s="1228"/>
      <c r="J6" s="1228"/>
      <c r="K6" s="1228"/>
      <c r="L6" s="1228"/>
      <c r="M6" s="1228"/>
      <c r="N6" s="1228"/>
      <c r="O6" s="1228"/>
      <c r="P6" s="1226"/>
      <c r="Q6" s="1228"/>
      <c r="R6" s="1228"/>
      <c r="S6" s="217" t="s">
        <v>734</v>
      </c>
      <c r="T6" s="217" t="s">
        <v>781</v>
      </c>
      <c r="U6" s="219" t="s">
        <v>734</v>
      </c>
      <c r="V6" s="219" t="s">
        <v>760</v>
      </c>
      <c r="W6" s="217" t="s">
        <v>734</v>
      </c>
      <c r="X6" s="217" t="s">
        <v>781</v>
      </c>
    </row>
    <row r="7" spans="2:31" ht="14.25" customHeight="1">
      <c r="B7" s="220" t="s">
        <v>782</v>
      </c>
      <c r="C7" s="221">
        <v>103376</v>
      </c>
      <c r="D7" s="222">
        <v>13013882</v>
      </c>
      <c r="E7" s="223">
        <v>96451</v>
      </c>
      <c r="F7" s="223">
        <v>10235985</v>
      </c>
      <c r="G7" s="223">
        <v>39374</v>
      </c>
      <c r="H7" s="222">
        <v>1374966</v>
      </c>
      <c r="I7" s="223">
        <v>29938</v>
      </c>
      <c r="J7" s="223">
        <v>982777</v>
      </c>
      <c r="K7" s="223">
        <v>10442</v>
      </c>
      <c r="L7" s="223">
        <v>342898</v>
      </c>
      <c r="M7" s="223">
        <v>1874</v>
      </c>
      <c r="N7" s="223">
        <v>49291</v>
      </c>
      <c r="O7" s="223">
        <v>91634</v>
      </c>
      <c r="P7" s="222">
        <v>1402931</v>
      </c>
      <c r="Q7" s="223">
        <v>90226</v>
      </c>
      <c r="R7" s="223">
        <v>1121824</v>
      </c>
      <c r="S7" s="224" t="s">
        <v>783</v>
      </c>
      <c r="T7" s="224" t="s">
        <v>783</v>
      </c>
      <c r="U7" s="223">
        <v>2695</v>
      </c>
      <c r="V7" s="223">
        <v>121161</v>
      </c>
      <c r="W7" s="223">
        <v>11845</v>
      </c>
      <c r="X7" s="225">
        <v>159946</v>
      </c>
      <c r="Y7" s="226"/>
      <c r="Z7" s="226"/>
      <c r="AA7" s="226"/>
      <c r="AB7" s="226"/>
      <c r="AC7" s="226"/>
      <c r="AD7" s="226"/>
      <c r="AE7" s="226"/>
    </row>
    <row r="8" spans="2:31" ht="14.25" customHeight="1">
      <c r="B8" s="227" t="s">
        <v>784</v>
      </c>
      <c r="C8" s="228">
        <v>102355</v>
      </c>
      <c r="D8" s="229">
        <f>+F8+H8+P8</f>
        <v>13006747</v>
      </c>
      <c r="E8" s="230">
        <v>95399</v>
      </c>
      <c r="F8" s="230">
        <v>10254786</v>
      </c>
      <c r="G8" s="230">
        <v>38432</v>
      </c>
      <c r="H8" s="229">
        <f>+J8+L8+N8</f>
        <v>1355409</v>
      </c>
      <c r="I8" s="230">
        <v>29782</v>
      </c>
      <c r="J8" s="230">
        <v>991764</v>
      </c>
      <c r="K8" s="230">
        <v>9427</v>
      </c>
      <c r="L8" s="230">
        <v>318862</v>
      </c>
      <c r="M8" s="230">
        <v>1724</v>
      </c>
      <c r="N8" s="230">
        <v>44783</v>
      </c>
      <c r="O8" s="230">
        <v>90571</v>
      </c>
      <c r="P8" s="229">
        <v>1396552</v>
      </c>
      <c r="Q8" s="230">
        <v>89061</v>
      </c>
      <c r="R8" s="230">
        <v>1098006</v>
      </c>
      <c r="S8" s="231" t="s">
        <v>783</v>
      </c>
      <c r="T8" s="231" t="s">
        <v>783</v>
      </c>
      <c r="U8" s="230">
        <v>2766</v>
      </c>
      <c r="V8" s="230">
        <v>134266</v>
      </c>
      <c r="W8" s="230">
        <v>12543</v>
      </c>
      <c r="X8" s="232">
        <v>164280</v>
      </c>
      <c r="Y8" s="226"/>
      <c r="Z8" s="226"/>
      <c r="AA8" s="226"/>
      <c r="AB8" s="226"/>
      <c r="AC8" s="226"/>
      <c r="AD8" s="226"/>
      <c r="AE8" s="226"/>
    </row>
    <row r="9" spans="2:31" ht="14.25" customHeight="1">
      <c r="B9" s="227" t="s">
        <v>785</v>
      </c>
      <c r="C9" s="233">
        <v>100597</v>
      </c>
      <c r="D9" s="229">
        <f>+F9+H9+P9</f>
        <v>12984532</v>
      </c>
      <c r="E9" s="234">
        <v>93551</v>
      </c>
      <c r="F9" s="234">
        <v>10248372</v>
      </c>
      <c r="G9" s="234">
        <v>37414</v>
      </c>
      <c r="H9" s="229">
        <f>+J9+L9+N9</f>
        <v>1351038</v>
      </c>
      <c r="I9" s="234">
        <v>29661</v>
      </c>
      <c r="J9" s="234">
        <v>1008822</v>
      </c>
      <c r="K9" s="234">
        <v>8299</v>
      </c>
      <c r="L9" s="234">
        <v>298033</v>
      </c>
      <c r="M9" s="234">
        <v>1717</v>
      </c>
      <c r="N9" s="234">
        <v>44183</v>
      </c>
      <c r="O9" s="234">
        <v>89074</v>
      </c>
      <c r="P9" s="229">
        <v>1385122</v>
      </c>
      <c r="Q9" s="234">
        <v>87905</v>
      </c>
      <c r="R9" s="234">
        <v>1116713</v>
      </c>
      <c r="S9" s="234">
        <v>2079</v>
      </c>
      <c r="T9" s="234">
        <v>57583</v>
      </c>
      <c r="U9" s="234">
        <v>2326</v>
      </c>
      <c r="V9" s="234">
        <v>130515</v>
      </c>
      <c r="W9" s="234">
        <v>10099</v>
      </c>
      <c r="X9" s="235">
        <v>137894</v>
      </c>
      <c r="Y9" s="226"/>
      <c r="Z9" s="226"/>
      <c r="AA9" s="226"/>
      <c r="AB9" s="226"/>
      <c r="AC9" s="226"/>
      <c r="AD9" s="226"/>
      <c r="AE9" s="226"/>
    </row>
    <row r="10" spans="2:24" ht="12.75" customHeight="1">
      <c r="B10" s="236" t="s">
        <v>786</v>
      </c>
      <c r="C10" s="233">
        <v>96641</v>
      </c>
      <c r="D10" s="237">
        <v>12924756</v>
      </c>
      <c r="E10" s="234">
        <v>89622</v>
      </c>
      <c r="F10" s="234">
        <v>10237416</v>
      </c>
      <c r="G10" s="234">
        <v>34511</v>
      </c>
      <c r="H10" s="237">
        <v>1287227</v>
      </c>
      <c r="I10" s="234">
        <v>27721</v>
      </c>
      <c r="J10" s="234">
        <v>971263</v>
      </c>
      <c r="K10" s="234">
        <v>7050</v>
      </c>
      <c r="L10" s="234">
        <v>276926</v>
      </c>
      <c r="M10" s="234">
        <v>1472</v>
      </c>
      <c r="N10" s="234">
        <v>39038</v>
      </c>
      <c r="O10" s="234">
        <v>84636</v>
      </c>
      <c r="P10" s="237">
        <v>1400113</v>
      </c>
      <c r="Q10" s="234">
        <v>80285</v>
      </c>
      <c r="R10" s="234">
        <v>1098773</v>
      </c>
      <c r="S10" s="234">
        <v>2594</v>
      </c>
      <c r="T10" s="234">
        <v>77644</v>
      </c>
      <c r="U10" s="234">
        <v>1971</v>
      </c>
      <c r="V10" s="234">
        <v>128981</v>
      </c>
      <c r="W10" s="234">
        <v>12388</v>
      </c>
      <c r="X10" s="235">
        <v>172359</v>
      </c>
    </row>
    <row r="11" spans="2:24" s="238" customFormat="1" ht="8.25" customHeight="1">
      <c r="B11" s="218"/>
      <c r="C11" s="228"/>
      <c r="D11" s="229"/>
      <c r="E11" s="230"/>
      <c r="F11" s="230"/>
      <c r="G11" s="230"/>
      <c r="H11" s="229"/>
      <c r="I11" s="230"/>
      <c r="J11" s="230"/>
      <c r="K11" s="230"/>
      <c r="L11" s="230"/>
      <c r="M11" s="230"/>
      <c r="N11" s="230"/>
      <c r="O11" s="230"/>
      <c r="P11" s="229"/>
      <c r="Q11" s="230"/>
      <c r="R11" s="230"/>
      <c r="S11" s="230"/>
      <c r="T11" s="230"/>
      <c r="U11" s="230"/>
      <c r="V11" s="230"/>
      <c r="W11" s="230"/>
      <c r="X11" s="232"/>
    </row>
    <row r="12" spans="2:71" s="239" customFormat="1" ht="15" customHeight="1">
      <c r="B12" s="240" t="s">
        <v>787</v>
      </c>
      <c r="C12" s="241">
        <f aca="true" t="shared" si="0" ref="C12:X12">SUM(C22:C71)</f>
        <v>92776</v>
      </c>
      <c r="D12" s="242">
        <f t="shared" si="0"/>
        <v>12708485</v>
      </c>
      <c r="E12" s="242">
        <f t="shared" si="0"/>
        <v>85391</v>
      </c>
      <c r="F12" s="242">
        <f t="shared" si="0"/>
        <v>10173133</v>
      </c>
      <c r="G12" s="242">
        <f t="shared" si="0"/>
        <v>32169</v>
      </c>
      <c r="H12" s="242">
        <f t="shared" si="0"/>
        <v>1228136</v>
      </c>
      <c r="I12" s="242">
        <f t="shared" si="0"/>
        <v>26931</v>
      </c>
      <c r="J12" s="242">
        <f t="shared" si="0"/>
        <v>960044</v>
      </c>
      <c r="K12" s="242">
        <f t="shared" si="0"/>
        <v>5204</v>
      </c>
      <c r="L12" s="242">
        <f t="shared" si="0"/>
        <v>229763</v>
      </c>
      <c r="M12" s="242">
        <f t="shared" si="0"/>
        <v>1248</v>
      </c>
      <c r="N12" s="242">
        <f t="shared" si="0"/>
        <v>38329</v>
      </c>
      <c r="O12" s="242">
        <f t="shared" si="0"/>
        <v>81729</v>
      </c>
      <c r="P12" s="242">
        <f t="shared" si="0"/>
        <v>1307216</v>
      </c>
      <c r="Q12" s="242">
        <f t="shared" si="0"/>
        <v>80858</v>
      </c>
      <c r="R12" s="242">
        <f t="shared" si="0"/>
        <v>1077300</v>
      </c>
      <c r="S12" s="242">
        <f t="shared" si="0"/>
        <v>2283</v>
      </c>
      <c r="T12" s="242">
        <f t="shared" si="0"/>
        <v>84147</v>
      </c>
      <c r="U12" s="242">
        <f t="shared" si="0"/>
        <v>1685</v>
      </c>
      <c r="V12" s="242">
        <f t="shared" si="0"/>
        <v>117969</v>
      </c>
      <c r="W12" s="242">
        <f t="shared" si="0"/>
        <v>7896</v>
      </c>
      <c r="X12" s="243">
        <f t="shared" si="0"/>
        <v>111947</v>
      </c>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row>
    <row r="13" spans="2:71" s="245" customFormat="1" ht="8.25" customHeight="1">
      <c r="B13" s="246"/>
      <c r="C13" s="247"/>
      <c r="D13" s="248"/>
      <c r="E13" s="248"/>
      <c r="F13" s="248"/>
      <c r="G13" s="248"/>
      <c r="H13" s="248"/>
      <c r="I13" s="248"/>
      <c r="J13" s="248"/>
      <c r="K13" s="248"/>
      <c r="L13" s="248"/>
      <c r="M13" s="248"/>
      <c r="N13" s="248"/>
      <c r="O13" s="248"/>
      <c r="P13" s="248"/>
      <c r="Q13" s="248"/>
      <c r="R13" s="248"/>
      <c r="S13" s="248"/>
      <c r="T13" s="248"/>
      <c r="U13" s="248"/>
      <c r="V13" s="248"/>
      <c r="W13" s="248"/>
      <c r="X13" s="249"/>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row>
    <row r="14" spans="2:71" s="251" customFormat="1" ht="15" customHeight="1">
      <c r="B14" s="252" t="s">
        <v>700</v>
      </c>
      <c r="C14" s="241">
        <f aca="true" t="shared" si="1" ref="C14:X14">SUM(C22:C36)</f>
        <v>48936</v>
      </c>
      <c r="D14" s="242">
        <f t="shared" si="1"/>
        <v>6298175</v>
      </c>
      <c r="E14" s="242">
        <f t="shared" si="1"/>
        <v>44067</v>
      </c>
      <c r="F14" s="242">
        <f t="shared" si="1"/>
        <v>4767066</v>
      </c>
      <c r="G14" s="242">
        <f t="shared" si="1"/>
        <v>20239</v>
      </c>
      <c r="H14" s="242">
        <f t="shared" si="1"/>
        <v>782302</v>
      </c>
      <c r="I14" s="242">
        <f t="shared" si="1"/>
        <v>17034</v>
      </c>
      <c r="J14" s="242">
        <f t="shared" si="1"/>
        <v>626530</v>
      </c>
      <c r="K14" s="242">
        <f t="shared" si="1"/>
        <v>3294</v>
      </c>
      <c r="L14" s="242">
        <f t="shared" si="1"/>
        <v>134528</v>
      </c>
      <c r="M14" s="242">
        <f t="shared" si="1"/>
        <v>718</v>
      </c>
      <c r="N14" s="242">
        <f t="shared" si="1"/>
        <v>21244</v>
      </c>
      <c r="O14" s="242">
        <f t="shared" si="1"/>
        <v>42613</v>
      </c>
      <c r="P14" s="242">
        <f t="shared" si="1"/>
        <v>748807</v>
      </c>
      <c r="Q14" s="242">
        <f t="shared" si="1"/>
        <v>42080</v>
      </c>
      <c r="R14" s="242">
        <f t="shared" si="1"/>
        <v>638284</v>
      </c>
      <c r="S14" s="242">
        <f t="shared" si="1"/>
        <v>1006</v>
      </c>
      <c r="T14" s="242">
        <f t="shared" si="1"/>
        <v>38601</v>
      </c>
      <c r="U14" s="242">
        <f t="shared" si="1"/>
        <v>611</v>
      </c>
      <c r="V14" s="242">
        <f t="shared" si="1"/>
        <v>39038</v>
      </c>
      <c r="W14" s="242">
        <f t="shared" si="1"/>
        <v>4806</v>
      </c>
      <c r="X14" s="243">
        <f t="shared" si="1"/>
        <v>71485</v>
      </c>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row>
    <row r="15" spans="2:71" s="251" customFormat="1" ht="15" customHeight="1">
      <c r="B15" s="254" t="s">
        <v>756</v>
      </c>
      <c r="C15" s="241">
        <v>43840</v>
      </c>
      <c r="D15" s="242">
        <f aca="true" t="shared" si="2" ref="D15:X15">SUM(D38:D71)</f>
        <v>6410310</v>
      </c>
      <c r="E15" s="242">
        <f t="shared" si="2"/>
        <v>41324</v>
      </c>
      <c r="F15" s="242">
        <f t="shared" si="2"/>
        <v>5406067</v>
      </c>
      <c r="G15" s="242">
        <f t="shared" si="2"/>
        <v>11930</v>
      </c>
      <c r="H15" s="242">
        <f t="shared" si="2"/>
        <v>445834</v>
      </c>
      <c r="I15" s="242">
        <f t="shared" si="2"/>
        <v>9897</v>
      </c>
      <c r="J15" s="242">
        <f t="shared" si="2"/>
        <v>333514</v>
      </c>
      <c r="K15" s="242">
        <f t="shared" si="2"/>
        <v>1910</v>
      </c>
      <c r="L15" s="242">
        <f t="shared" si="2"/>
        <v>95235</v>
      </c>
      <c r="M15" s="242">
        <f t="shared" si="2"/>
        <v>530</v>
      </c>
      <c r="N15" s="242">
        <f t="shared" si="2"/>
        <v>17085</v>
      </c>
      <c r="O15" s="242">
        <f t="shared" si="2"/>
        <v>39116</v>
      </c>
      <c r="P15" s="242">
        <f t="shared" si="2"/>
        <v>558409</v>
      </c>
      <c r="Q15" s="242">
        <f t="shared" si="2"/>
        <v>38778</v>
      </c>
      <c r="R15" s="242">
        <f t="shared" si="2"/>
        <v>439016</v>
      </c>
      <c r="S15" s="242">
        <f t="shared" si="2"/>
        <v>1277</v>
      </c>
      <c r="T15" s="242">
        <f t="shared" si="2"/>
        <v>45546</v>
      </c>
      <c r="U15" s="242">
        <f t="shared" si="2"/>
        <v>1074</v>
      </c>
      <c r="V15" s="242">
        <f t="shared" si="2"/>
        <v>78931</v>
      </c>
      <c r="W15" s="242">
        <f t="shared" si="2"/>
        <v>3090</v>
      </c>
      <c r="X15" s="243">
        <f t="shared" si="2"/>
        <v>40462</v>
      </c>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row>
    <row r="16" spans="2:71" s="245" customFormat="1" ht="8.25" customHeight="1">
      <c r="B16" s="246"/>
      <c r="C16" s="247"/>
      <c r="D16" s="248"/>
      <c r="E16" s="248"/>
      <c r="F16" s="248"/>
      <c r="G16" s="248"/>
      <c r="H16" s="248"/>
      <c r="I16" s="248"/>
      <c r="J16" s="248"/>
      <c r="K16" s="248"/>
      <c r="L16" s="248"/>
      <c r="M16" s="248"/>
      <c r="N16" s="248"/>
      <c r="O16" s="248"/>
      <c r="P16" s="248"/>
      <c r="Q16" s="248"/>
      <c r="R16" s="248"/>
      <c r="S16" s="248"/>
      <c r="T16" s="248"/>
      <c r="U16" s="248"/>
      <c r="V16" s="248"/>
      <c r="W16" s="248"/>
      <c r="X16" s="249"/>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row>
    <row r="17" spans="2:71" s="255" customFormat="1" ht="15" customHeight="1">
      <c r="B17" s="256" t="s">
        <v>626</v>
      </c>
      <c r="C17" s="241">
        <f>+C22+C28+C29+C30+C33+C34+C35+C38+C39+C40+C41+C42+C43+C44</f>
        <v>39404</v>
      </c>
      <c r="D17" s="242">
        <f>+D22+D28+D29+D30+D33+D34+D35+D38+D39+D40+D41+D42+D43+D44</f>
        <v>3985777</v>
      </c>
      <c r="E17" s="242">
        <f>+E22+E28+E29+E30+E33+E34+E35+E38+E39+E40+E41+E42+E43+E44</f>
        <v>35485</v>
      </c>
      <c r="F17" s="242">
        <f>+F22+F28+F29+F30+F33+F34+F35+F38+F39+F40+F41+F42+F43+F44</f>
        <v>2570928</v>
      </c>
      <c r="G17" s="242">
        <v>21742</v>
      </c>
      <c r="H17" s="242">
        <f aca="true" t="shared" si="3" ref="H17:P17">+H22+H28+H29+H30+H33+H34+H35+H38+H39+H40+H41+H42+H43+H44</f>
        <v>832425</v>
      </c>
      <c r="I17" s="242">
        <f t="shared" si="3"/>
        <v>17677</v>
      </c>
      <c r="J17" s="242">
        <f t="shared" si="3"/>
        <v>673877</v>
      </c>
      <c r="K17" s="242">
        <f t="shared" si="3"/>
        <v>3360</v>
      </c>
      <c r="L17" s="242">
        <f t="shared" si="3"/>
        <v>138635</v>
      </c>
      <c r="M17" s="242">
        <f t="shared" si="3"/>
        <v>705</v>
      </c>
      <c r="N17" s="242">
        <f t="shared" si="3"/>
        <v>19913</v>
      </c>
      <c r="O17" s="242">
        <f t="shared" si="3"/>
        <v>33847</v>
      </c>
      <c r="P17" s="242">
        <f t="shared" si="3"/>
        <v>582424</v>
      </c>
      <c r="Q17" s="242">
        <v>33544</v>
      </c>
      <c r="R17" s="242">
        <f aca="true" t="shared" si="4" ref="R17:X17">+R22+R28+R29+R30+R33+R34+R35+R38+R39+R40+R41+R42+R43+R44</f>
        <v>483621</v>
      </c>
      <c r="S17" s="242">
        <f t="shared" si="4"/>
        <v>905</v>
      </c>
      <c r="T17" s="242">
        <f t="shared" si="4"/>
        <v>41310</v>
      </c>
      <c r="U17" s="242">
        <f t="shared" si="4"/>
        <v>507</v>
      </c>
      <c r="V17" s="242">
        <f t="shared" si="4"/>
        <v>32344</v>
      </c>
      <c r="W17" s="242">
        <f t="shared" si="4"/>
        <v>4499</v>
      </c>
      <c r="X17" s="243">
        <f t="shared" si="4"/>
        <v>66459</v>
      </c>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row>
    <row r="18" spans="2:71" s="255" customFormat="1" ht="15" customHeight="1">
      <c r="B18" s="256" t="s">
        <v>628</v>
      </c>
      <c r="C18" s="241">
        <f>+C27+C46+C47+C48+C49+C50+C51+C52</f>
        <v>10309</v>
      </c>
      <c r="D18" s="242">
        <f>+D27+D46+D47+D48+D49+D50+D51+D52</f>
        <v>1720175</v>
      </c>
      <c r="E18" s="242">
        <f>+E27+E46+E47+E48+E49+E50+E51+E52</f>
        <v>9910</v>
      </c>
      <c r="F18" s="242">
        <f>+F27+F46+F47+F48+F49+F50+F51+F52</f>
        <v>1545881</v>
      </c>
      <c r="G18" s="242">
        <v>530</v>
      </c>
      <c r="H18" s="242">
        <f aca="true" t="shared" si="5" ref="H18:X18">+H27+H46+H47+H48+H49+H50+H51+H52</f>
        <v>31169</v>
      </c>
      <c r="I18" s="242">
        <f t="shared" si="5"/>
        <v>165</v>
      </c>
      <c r="J18" s="242">
        <f t="shared" si="5"/>
        <v>4022</v>
      </c>
      <c r="K18" s="242">
        <f t="shared" si="5"/>
        <v>318</v>
      </c>
      <c r="L18" s="242">
        <f t="shared" si="5"/>
        <v>25316</v>
      </c>
      <c r="M18" s="242">
        <f t="shared" si="5"/>
        <v>47</v>
      </c>
      <c r="N18" s="242">
        <f t="shared" si="5"/>
        <v>1831</v>
      </c>
      <c r="O18" s="242">
        <f t="shared" si="5"/>
        <v>9408</v>
      </c>
      <c r="P18" s="242">
        <f t="shared" si="5"/>
        <v>143125</v>
      </c>
      <c r="Q18" s="242">
        <f t="shared" si="5"/>
        <v>9344</v>
      </c>
      <c r="R18" s="242">
        <f t="shared" si="5"/>
        <v>110778</v>
      </c>
      <c r="S18" s="242">
        <f t="shared" si="5"/>
        <v>355</v>
      </c>
      <c r="T18" s="242">
        <f t="shared" si="5"/>
        <v>10836</v>
      </c>
      <c r="U18" s="242">
        <f t="shared" si="5"/>
        <v>339</v>
      </c>
      <c r="V18" s="242">
        <f t="shared" si="5"/>
        <v>25583</v>
      </c>
      <c r="W18" s="242">
        <f t="shared" si="5"/>
        <v>503</v>
      </c>
      <c r="X18" s="243">
        <f t="shared" si="5"/>
        <v>6764</v>
      </c>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row>
    <row r="19" spans="2:71" s="255" customFormat="1" ht="15" customHeight="1">
      <c r="B19" s="256" t="s">
        <v>630</v>
      </c>
      <c r="C19" s="241">
        <f>+C23+C32+C36+C54+C55+C56+C57+C58</f>
        <v>19813</v>
      </c>
      <c r="D19" s="242">
        <f>+D23+D32+D36+D54+D55+D56+D57+D58</f>
        <v>2686255</v>
      </c>
      <c r="E19" s="242">
        <f>+E23+E32+E36+E54+E55+E56+E57+E58</f>
        <v>18208</v>
      </c>
      <c r="F19" s="242">
        <f>+F23+F32+F36+F54+F55+F56+F57+F58</f>
        <v>2182189</v>
      </c>
      <c r="G19" s="242">
        <v>5811</v>
      </c>
      <c r="H19" s="242">
        <f aca="true" t="shared" si="6" ref="H19:X19">+H23+H32+H36+H54+H55+H56+H57+H58</f>
        <v>228177</v>
      </c>
      <c r="I19" s="242">
        <f t="shared" si="6"/>
        <v>4056</v>
      </c>
      <c r="J19" s="242">
        <f t="shared" si="6"/>
        <v>158096</v>
      </c>
      <c r="K19" s="242">
        <f t="shared" si="6"/>
        <v>1378</v>
      </c>
      <c r="L19" s="242">
        <f t="shared" si="6"/>
        <v>55570</v>
      </c>
      <c r="M19" s="242">
        <f t="shared" si="6"/>
        <v>377</v>
      </c>
      <c r="N19" s="242">
        <f t="shared" si="6"/>
        <v>14511</v>
      </c>
      <c r="O19" s="242">
        <f t="shared" si="6"/>
        <v>18300</v>
      </c>
      <c r="P19" s="242">
        <f t="shared" si="6"/>
        <v>275889</v>
      </c>
      <c r="Q19" s="242">
        <f t="shared" si="6"/>
        <v>18208</v>
      </c>
      <c r="R19" s="242">
        <f t="shared" si="6"/>
        <v>220528</v>
      </c>
      <c r="S19" s="242">
        <f t="shared" si="6"/>
        <v>894</v>
      </c>
      <c r="T19" s="242">
        <f t="shared" si="6"/>
        <v>28102</v>
      </c>
      <c r="U19" s="242">
        <f t="shared" si="6"/>
        <v>627</v>
      </c>
      <c r="V19" s="242">
        <f t="shared" si="6"/>
        <v>34850</v>
      </c>
      <c r="W19" s="242">
        <f t="shared" si="6"/>
        <v>1427</v>
      </c>
      <c r="X19" s="243">
        <f t="shared" si="6"/>
        <v>20511</v>
      </c>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row>
    <row r="20" spans="2:71" s="255" customFormat="1" ht="15" customHeight="1">
      <c r="B20" s="256" t="s">
        <v>632</v>
      </c>
      <c r="C20" s="241">
        <v>23250</v>
      </c>
      <c r="D20" s="242">
        <f>+D24+D25+D60+D61+D62+D63+D64+D65+D66+D67+D68+D69+D70+D71</f>
        <v>4316278</v>
      </c>
      <c r="E20" s="242">
        <f>+E24+E25+E60+E61+E62+E63+E64+E65+E66+E67+E68+E69+E70+E71</f>
        <v>21788</v>
      </c>
      <c r="F20" s="242">
        <f>+F24+F25+F60+F61+F62+F63+F64+F65+F66+F67+F68+F69+F70+F71</f>
        <v>3874135</v>
      </c>
      <c r="G20" s="242">
        <v>5300</v>
      </c>
      <c r="H20" s="242">
        <f aca="true" t="shared" si="7" ref="H20:X20">+H24+H25+H60+H61+H62+H63+H64+H65+H66+H67+H68+H69+H70+H71</f>
        <v>136365</v>
      </c>
      <c r="I20" s="242">
        <f t="shared" si="7"/>
        <v>5033</v>
      </c>
      <c r="J20" s="242">
        <f t="shared" si="7"/>
        <v>124049</v>
      </c>
      <c r="K20" s="242">
        <f t="shared" si="7"/>
        <v>148</v>
      </c>
      <c r="L20" s="242">
        <f t="shared" si="7"/>
        <v>10242</v>
      </c>
      <c r="M20" s="242">
        <f t="shared" si="7"/>
        <v>119</v>
      </c>
      <c r="N20" s="242">
        <f t="shared" si="7"/>
        <v>2074</v>
      </c>
      <c r="O20" s="242">
        <f t="shared" si="7"/>
        <v>20174</v>
      </c>
      <c r="P20" s="242">
        <f t="shared" si="7"/>
        <v>305778</v>
      </c>
      <c r="Q20" s="242">
        <f t="shared" si="7"/>
        <v>19942</v>
      </c>
      <c r="R20" s="242">
        <f t="shared" si="7"/>
        <v>262373</v>
      </c>
      <c r="S20" s="242">
        <f t="shared" si="7"/>
        <v>129</v>
      </c>
      <c r="T20" s="242">
        <f t="shared" si="7"/>
        <v>3899</v>
      </c>
      <c r="U20" s="242">
        <f t="shared" si="7"/>
        <v>212</v>
      </c>
      <c r="V20" s="242">
        <f t="shared" si="7"/>
        <v>25192</v>
      </c>
      <c r="W20" s="242">
        <f t="shared" si="7"/>
        <v>1467</v>
      </c>
      <c r="X20" s="243">
        <f t="shared" si="7"/>
        <v>18213</v>
      </c>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row>
    <row r="21" spans="2:71" ht="8.25" customHeight="1">
      <c r="B21" s="218"/>
      <c r="C21" s="228"/>
      <c r="D21" s="229"/>
      <c r="E21" s="230"/>
      <c r="F21" s="230"/>
      <c r="G21" s="230"/>
      <c r="H21" s="229"/>
      <c r="I21" s="230"/>
      <c r="J21" s="230"/>
      <c r="K21" s="229"/>
      <c r="L21" s="229"/>
      <c r="M21" s="229"/>
      <c r="N21" s="230"/>
      <c r="O21" s="230"/>
      <c r="P21" s="229"/>
      <c r="Q21" s="230"/>
      <c r="R21" s="230"/>
      <c r="S21" s="230"/>
      <c r="T21" s="230"/>
      <c r="U21" s="230"/>
      <c r="V21" s="230"/>
      <c r="W21" s="230"/>
      <c r="X21" s="232"/>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row>
    <row r="22" spans="2:71" ht="12">
      <c r="B22" s="218" t="s">
        <v>635</v>
      </c>
      <c r="C22" s="228">
        <v>7963</v>
      </c>
      <c r="D22" s="229">
        <v>686787</v>
      </c>
      <c r="E22" s="234">
        <v>7214</v>
      </c>
      <c r="F22" s="234">
        <v>491591</v>
      </c>
      <c r="G22" s="234">
        <v>3110</v>
      </c>
      <c r="H22" s="229">
        <v>89427</v>
      </c>
      <c r="I22" s="234">
        <v>2726</v>
      </c>
      <c r="J22" s="237">
        <v>76629</v>
      </c>
      <c r="K22" s="237">
        <v>350</v>
      </c>
      <c r="L22" s="237">
        <v>8895</v>
      </c>
      <c r="M22" s="237">
        <v>161</v>
      </c>
      <c r="N22" s="234">
        <v>3903</v>
      </c>
      <c r="O22" s="234">
        <v>6978</v>
      </c>
      <c r="P22" s="229">
        <v>105769</v>
      </c>
      <c r="Q22" s="234">
        <v>6832</v>
      </c>
      <c r="R22" s="234">
        <v>84061</v>
      </c>
      <c r="S22" s="234">
        <v>127</v>
      </c>
      <c r="T22" s="234">
        <v>6125</v>
      </c>
      <c r="U22" s="234">
        <v>77</v>
      </c>
      <c r="V22" s="234">
        <v>4262</v>
      </c>
      <c r="W22" s="234">
        <v>1329</v>
      </c>
      <c r="X22" s="235">
        <v>17446</v>
      </c>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row>
    <row r="23" spans="2:24" ht="12">
      <c r="B23" s="218" t="s">
        <v>636</v>
      </c>
      <c r="C23" s="228">
        <v>3640</v>
      </c>
      <c r="D23" s="229">
        <v>499739</v>
      </c>
      <c r="E23" s="234">
        <v>3106</v>
      </c>
      <c r="F23" s="234">
        <v>428668</v>
      </c>
      <c r="G23" s="234">
        <v>354</v>
      </c>
      <c r="H23" s="229">
        <v>12952</v>
      </c>
      <c r="I23" s="234">
        <v>304</v>
      </c>
      <c r="J23" s="234">
        <v>10968</v>
      </c>
      <c r="K23" s="237">
        <v>25</v>
      </c>
      <c r="L23" s="237">
        <v>670</v>
      </c>
      <c r="M23" s="237">
        <v>30</v>
      </c>
      <c r="N23" s="234">
        <v>1314</v>
      </c>
      <c r="O23" s="234">
        <v>3486</v>
      </c>
      <c r="P23" s="229">
        <v>58119</v>
      </c>
      <c r="Q23" s="234">
        <v>3465</v>
      </c>
      <c r="R23" s="234">
        <v>50589</v>
      </c>
      <c r="S23" s="234">
        <v>81</v>
      </c>
      <c r="T23" s="234">
        <v>2230</v>
      </c>
      <c r="U23" s="234">
        <v>46</v>
      </c>
      <c r="V23" s="234">
        <v>1875</v>
      </c>
      <c r="W23" s="234">
        <v>376</v>
      </c>
      <c r="X23" s="235">
        <v>5655</v>
      </c>
    </row>
    <row r="24" spans="2:24" ht="12">
      <c r="B24" s="218" t="s">
        <v>638</v>
      </c>
      <c r="C24" s="228">
        <v>3321</v>
      </c>
      <c r="D24" s="229">
        <v>697080</v>
      </c>
      <c r="E24" s="234">
        <v>3146</v>
      </c>
      <c r="F24" s="234">
        <v>640806</v>
      </c>
      <c r="G24" s="234">
        <v>721</v>
      </c>
      <c r="H24" s="229">
        <v>12457</v>
      </c>
      <c r="I24" s="234">
        <v>679</v>
      </c>
      <c r="J24" s="234">
        <v>11768</v>
      </c>
      <c r="K24" s="237">
        <v>4</v>
      </c>
      <c r="L24" s="237">
        <v>138</v>
      </c>
      <c r="M24" s="237">
        <v>81</v>
      </c>
      <c r="N24" s="234">
        <v>551</v>
      </c>
      <c r="O24" s="234">
        <v>3028</v>
      </c>
      <c r="P24" s="229">
        <v>43817</v>
      </c>
      <c r="Q24" s="234">
        <v>2992</v>
      </c>
      <c r="R24" s="234">
        <v>42260</v>
      </c>
      <c r="S24" s="234">
        <v>10</v>
      </c>
      <c r="T24" s="234">
        <v>147</v>
      </c>
      <c r="U24" s="234">
        <v>1</v>
      </c>
      <c r="V24" s="237">
        <v>15</v>
      </c>
      <c r="W24" s="234">
        <v>185</v>
      </c>
      <c r="X24" s="235">
        <v>1542</v>
      </c>
    </row>
    <row r="25" spans="2:24" ht="12">
      <c r="B25" s="218" t="s">
        <v>640</v>
      </c>
      <c r="C25" s="228">
        <v>4613</v>
      </c>
      <c r="D25" s="229">
        <v>869056</v>
      </c>
      <c r="E25" s="234">
        <v>4159</v>
      </c>
      <c r="F25" s="234">
        <v>747709</v>
      </c>
      <c r="G25" s="234">
        <v>755</v>
      </c>
      <c r="H25" s="229">
        <v>27803</v>
      </c>
      <c r="I25" s="234">
        <v>754</v>
      </c>
      <c r="J25" s="234">
        <v>27776</v>
      </c>
      <c r="K25" s="237">
        <v>2</v>
      </c>
      <c r="L25" s="237">
        <v>27</v>
      </c>
      <c r="M25" s="237">
        <v>0</v>
      </c>
      <c r="N25" s="234">
        <v>0</v>
      </c>
      <c r="O25" s="234">
        <v>3877</v>
      </c>
      <c r="P25" s="229">
        <v>93544</v>
      </c>
      <c r="Q25" s="234">
        <v>3825</v>
      </c>
      <c r="R25" s="234">
        <v>87509</v>
      </c>
      <c r="S25" s="234">
        <v>11</v>
      </c>
      <c r="T25" s="234">
        <v>511</v>
      </c>
      <c r="U25" s="234">
        <v>23</v>
      </c>
      <c r="V25" s="234">
        <v>1979</v>
      </c>
      <c r="W25" s="234">
        <v>263</v>
      </c>
      <c r="X25" s="235">
        <v>4056</v>
      </c>
    </row>
    <row r="26" spans="2:24" ht="12">
      <c r="B26" s="218"/>
      <c r="C26" s="228"/>
      <c r="D26" s="237"/>
      <c r="E26" s="234"/>
      <c r="F26" s="234"/>
      <c r="G26" s="234"/>
      <c r="H26" s="237"/>
      <c r="I26" s="234"/>
      <c r="J26" s="234"/>
      <c r="K26" s="237"/>
      <c r="L26" s="237"/>
      <c r="M26" s="237"/>
      <c r="N26" s="234"/>
      <c r="O26" s="234"/>
      <c r="P26" s="237"/>
      <c r="Q26" s="234"/>
      <c r="R26" s="234"/>
      <c r="S26" s="234"/>
      <c r="T26" s="234"/>
      <c r="U26" s="234"/>
      <c r="V26" s="234"/>
      <c r="W26" s="234"/>
      <c r="X26" s="235"/>
    </row>
    <row r="27" spans="2:24" ht="12">
      <c r="B27" s="218" t="s">
        <v>642</v>
      </c>
      <c r="C27" s="228">
        <v>2545</v>
      </c>
      <c r="D27" s="229">
        <v>512969</v>
      </c>
      <c r="E27" s="234">
        <v>2481</v>
      </c>
      <c r="F27" s="234">
        <v>476454</v>
      </c>
      <c r="G27" s="234">
        <v>67</v>
      </c>
      <c r="H27" s="229">
        <v>5164</v>
      </c>
      <c r="I27" s="234">
        <v>14</v>
      </c>
      <c r="J27" s="234">
        <v>667</v>
      </c>
      <c r="K27" s="237">
        <v>40</v>
      </c>
      <c r="L27" s="237">
        <v>3695</v>
      </c>
      <c r="M27" s="237">
        <v>15</v>
      </c>
      <c r="N27" s="234">
        <v>802</v>
      </c>
      <c r="O27" s="234">
        <v>2258</v>
      </c>
      <c r="P27" s="229">
        <v>31351</v>
      </c>
      <c r="Q27" s="234">
        <v>2243</v>
      </c>
      <c r="R27" s="234">
        <v>24996</v>
      </c>
      <c r="S27" s="234">
        <v>91</v>
      </c>
      <c r="T27" s="234">
        <v>1434</v>
      </c>
      <c r="U27" s="234">
        <v>52</v>
      </c>
      <c r="V27" s="234">
        <v>4801</v>
      </c>
      <c r="W27" s="234">
        <v>108</v>
      </c>
      <c r="X27" s="235">
        <v>1554</v>
      </c>
    </row>
    <row r="28" spans="2:24" ht="12">
      <c r="B28" s="218" t="s">
        <v>644</v>
      </c>
      <c r="C28" s="228">
        <v>3450</v>
      </c>
      <c r="D28" s="229">
        <v>330353</v>
      </c>
      <c r="E28" s="234">
        <v>3106</v>
      </c>
      <c r="F28" s="234">
        <v>217109</v>
      </c>
      <c r="G28" s="234">
        <v>2702</v>
      </c>
      <c r="H28" s="229">
        <v>87342</v>
      </c>
      <c r="I28" s="234">
        <v>2695</v>
      </c>
      <c r="J28" s="234">
        <v>85791</v>
      </c>
      <c r="K28" s="237">
        <v>5</v>
      </c>
      <c r="L28" s="237">
        <v>93</v>
      </c>
      <c r="M28" s="237">
        <v>69</v>
      </c>
      <c r="N28" s="234">
        <v>1458</v>
      </c>
      <c r="O28" s="234">
        <v>2691</v>
      </c>
      <c r="P28" s="229">
        <v>25902</v>
      </c>
      <c r="Q28" s="234">
        <v>2649</v>
      </c>
      <c r="R28" s="234">
        <v>20891</v>
      </c>
      <c r="S28" s="234">
        <v>38</v>
      </c>
      <c r="T28" s="234">
        <v>1011</v>
      </c>
      <c r="U28" s="234">
        <v>26</v>
      </c>
      <c r="V28" s="234">
        <v>1130</v>
      </c>
      <c r="W28" s="234">
        <v>242</v>
      </c>
      <c r="X28" s="235">
        <v>3881</v>
      </c>
    </row>
    <row r="29" spans="2:24" ht="12">
      <c r="B29" s="218" t="s">
        <v>646</v>
      </c>
      <c r="C29" s="228">
        <v>2798</v>
      </c>
      <c r="D29" s="229">
        <v>275832</v>
      </c>
      <c r="E29" s="234">
        <v>2596</v>
      </c>
      <c r="F29" s="234">
        <v>156684</v>
      </c>
      <c r="G29" s="234">
        <v>1636</v>
      </c>
      <c r="H29" s="229">
        <v>66520</v>
      </c>
      <c r="I29" s="234">
        <v>1386</v>
      </c>
      <c r="J29" s="234">
        <v>53923</v>
      </c>
      <c r="K29" s="237">
        <v>280</v>
      </c>
      <c r="L29" s="237">
        <v>10931</v>
      </c>
      <c r="M29" s="237">
        <v>65</v>
      </c>
      <c r="N29" s="234">
        <v>1666</v>
      </c>
      <c r="O29" s="234">
        <v>2594</v>
      </c>
      <c r="P29" s="229">
        <v>52628</v>
      </c>
      <c r="Q29" s="234">
        <v>2558</v>
      </c>
      <c r="R29" s="234">
        <v>31472</v>
      </c>
      <c r="S29" s="234">
        <v>162</v>
      </c>
      <c r="T29" s="234">
        <v>4289</v>
      </c>
      <c r="U29" s="234">
        <v>167</v>
      </c>
      <c r="V29" s="234">
        <v>11740</v>
      </c>
      <c r="W29" s="234">
        <v>590</v>
      </c>
      <c r="X29" s="235">
        <v>9416</v>
      </c>
    </row>
    <row r="30" spans="2:24" ht="12">
      <c r="B30" s="218" t="s">
        <v>647</v>
      </c>
      <c r="C30" s="228">
        <v>4299</v>
      </c>
      <c r="D30" s="229">
        <v>465588</v>
      </c>
      <c r="E30" s="234">
        <v>4076</v>
      </c>
      <c r="F30" s="234">
        <v>311036</v>
      </c>
      <c r="G30" s="234">
        <v>2355</v>
      </c>
      <c r="H30" s="229">
        <v>81226</v>
      </c>
      <c r="I30" s="234">
        <v>1232</v>
      </c>
      <c r="J30" s="234">
        <v>27610</v>
      </c>
      <c r="K30" s="237">
        <v>1368</v>
      </c>
      <c r="L30" s="237">
        <v>51755</v>
      </c>
      <c r="M30" s="237">
        <v>69</v>
      </c>
      <c r="N30" s="234">
        <v>1861</v>
      </c>
      <c r="O30" s="234">
        <v>3857</v>
      </c>
      <c r="P30" s="229">
        <v>73326</v>
      </c>
      <c r="Q30" s="234">
        <v>3806</v>
      </c>
      <c r="R30" s="234">
        <v>62130</v>
      </c>
      <c r="S30" s="234">
        <v>115</v>
      </c>
      <c r="T30" s="234">
        <v>5367</v>
      </c>
      <c r="U30" s="234">
        <v>43</v>
      </c>
      <c r="V30" s="234">
        <v>1824</v>
      </c>
      <c r="W30" s="234">
        <v>534</v>
      </c>
      <c r="X30" s="235">
        <v>9372</v>
      </c>
    </row>
    <row r="31" spans="2:24" ht="12">
      <c r="B31" s="218"/>
      <c r="C31" s="228"/>
      <c r="D31" s="237"/>
      <c r="E31" s="234"/>
      <c r="F31" s="234"/>
      <c r="G31" s="234"/>
      <c r="H31" s="237"/>
      <c r="I31" s="234"/>
      <c r="J31" s="234"/>
      <c r="K31" s="237"/>
      <c r="L31" s="237"/>
      <c r="M31" s="237"/>
      <c r="N31" s="234"/>
      <c r="O31" s="234"/>
      <c r="P31" s="237"/>
      <c r="Q31" s="234"/>
      <c r="R31" s="234"/>
      <c r="S31" s="234"/>
      <c r="T31" s="234"/>
      <c r="U31" s="234"/>
      <c r="V31" s="234"/>
      <c r="W31" s="234"/>
      <c r="X31" s="235"/>
    </row>
    <row r="32" spans="2:24" ht="12">
      <c r="B32" s="218" t="s">
        <v>650</v>
      </c>
      <c r="C32" s="228">
        <v>2653</v>
      </c>
      <c r="D32" s="229">
        <v>343891</v>
      </c>
      <c r="E32" s="234">
        <v>2521</v>
      </c>
      <c r="F32" s="234">
        <v>299017</v>
      </c>
      <c r="G32" s="234">
        <v>547</v>
      </c>
      <c r="H32" s="229">
        <v>20592</v>
      </c>
      <c r="I32" s="234">
        <v>220</v>
      </c>
      <c r="J32" s="234">
        <v>6268</v>
      </c>
      <c r="K32" s="237">
        <v>282</v>
      </c>
      <c r="L32" s="237">
        <v>11691</v>
      </c>
      <c r="M32" s="237">
        <v>63</v>
      </c>
      <c r="N32" s="234">
        <v>2633</v>
      </c>
      <c r="O32" s="234">
        <v>2399</v>
      </c>
      <c r="P32" s="229">
        <v>24282</v>
      </c>
      <c r="Q32" s="234">
        <v>2394</v>
      </c>
      <c r="R32" s="234">
        <v>19919</v>
      </c>
      <c r="S32" s="234">
        <v>26</v>
      </c>
      <c r="T32" s="234">
        <v>670</v>
      </c>
      <c r="U32" s="234">
        <v>32</v>
      </c>
      <c r="V32" s="234">
        <v>2635</v>
      </c>
      <c r="W32" s="234">
        <v>155</v>
      </c>
      <c r="X32" s="235">
        <v>1728</v>
      </c>
    </row>
    <row r="33" spans="2:24" ht="12">
      <c r="B33" s="218" t="s">
        <v>652</v>
      </c>
      <c r="C33" s="228">
        <v>3781</v>
      </c>
      <c r="D33" s="229">
        <v>391419</v>
      </c>
      <c r="E33" s="234">
        <v>3019</v>
      </c>
      <c r="F33" s="234">
        <v>207707</v>
      </c>
      <c r="G33" s="234">
        <v>3013</v>
      </c>
      <c r="H33" s="229">
        <v>145327</v>
      </c>
      <c r="I33" s="234">
        <v>2949</v>
      </c>
      <c r="J33" s="234">
        <v>141564</v>
      </c>
      <c r="K33" s="237">
        <v>87</v>
      </c>
      <c r="L33" s="237">
        <v>3557</v>
      </c>
      <c r="M33" s="237">
        <v>13</v>
      </c>
      <c r="N33" s="234">
        <v>206</v>
      </c>
      <c r="O33" s="234">
        <v>2957</v>
      </c>
      <c r="P33" s="229">
        <v>38385</v>
      </c>
      <c r="Q33" s="234">
        <v>2905</v>
      </c>
      <c r="R33" s="234">
        <v>33455</v>
      </c>
      <c r="S33" s="234">
        <v>147</v>
      </c>
      <c r="T33" s="234">
        <v>6537</v>
      </c>
      <c r="U33" s="234">
        <v>38</v>
      </c>
      <c r="V33" s="234">
        <v>2030</v>
      </c>
      <c r="W33" s="234">
        <v>206</v>
      </c>
      <c r="X33" s="235">
        <v>2900</v>
      </c>
    </row>
    <row r="34" spans="2:24" ht="12">
      <c r="B34" s="218" t="s">
        <v>654</v>
      </c>
      <c r="C34" s="228">
        <v>3632</v>
      </c>
      <c r="D34" s="229">
        <v>357833</v>
      </c>
      <c r="E34" s="234">
        <v>2836</v>
      </c>
      <c r="F34" s="234">
        <v>165883</v>
      </c>
      <c r="G34" s="234">
        <v>2510</v>
      </c>
      <c r="H34" s="229">
        <v>124721</v>
      </c>
      <c r="I34" s="234">
        <v>2468</v>
      </c>
      <c r="J34" s="234">
        <v>121816</v>
      </c>
      <c r="K34" s="237">
        <v>54</v>
      </c>
      <c r="L34" s="237">
        <v>1067</v>
      </c>
      <c r="M34" s="237">
        <v>36</v>
      </c>
      <c r="N34" s="234">
        <v>1838</v>
      </c>
      <c r="O34" s="234">
        <v>2771</v>
      </c>
      <c r="P34" s="229">
        <v>67229</v>
      </c>
      <c r="Q34" s="234">
        <v>2732</v>
      </c>
      <c r="R34" s="234">
        <v>61875</v>
      </c>
      <c r="S34" s="234">
        <v>53</v>
      </c>
      <c r="T34" s="234">
        <v>3153</v>
      </c>
      <c r="U34" s="234">
        <v>19</v>
      </c>
      <c r="V34" s="234">
        <v>1016</v>
      </c>
      <c r="W34" s="234">
        <v>275</v>
      </c>
      <c r="X34" s="235">
        <v>4338</v>
      </c>
    </row>
    <row r="35" spans="2:24" ht="12">
      <c r="B35" s="218" t="s">
        <v>656</v>
      </c>
      <c r="C35" s="228">
        <v>3448</v>
      </c>
      <c r="D35" s="229">
        <v>530258</v>
      </c>
      <c r="E35" s="234">
        <v>3335</v>
      </c>
      <c r="F35" s="234">
        <v>397588</v>
      </c>
      <c r="G35" s="234">
        <v>788</v>
      </c>
      <c r="H35" s="229">
        <v>41579</v>
      </c>
      <c r="I35" s="234">
        <v>31</v>
      </c>
      <c r="J35" s="234">
        <v>1088</v>
      </c>
      <c r="K35" s="237">
        <v>713</v>
      </c>
      <c r="L35" s="237">
        <v>37719</v>
      </c>
      <c r="M35" s="237">
        <v>68</v>
      </c>
      <c r="N35" s="234">
        <v>2772</v>
      </c>
      <c r="O35" s="234">
        <v>3290</v>
      </c>
      <c r="P35" s="229">
        <v>91091</v>
      </c>
      <c r="Q35" s="234">
        <v>3275</v>
      </c>
      <c r="R35" s="234">
        <v>83558</v>
      </c>
      <c r="S35" s="234">
        <v>41</v>
      </c>
      <c r="T35" s="234">
        <v>4073</v>
      </c>
      <c r="U35" s="234">
        <v>25</v>
      </c>
      <c r="V35" s="234">
        <v>2339</v>
      </c>
      <c r="W35" s="234">
        <v>320</v>
      </c>
      <c r="X35" s="235">
        <v>5194</v>
      </c>
    </row>
    <row r="36" spans="2:24" ht="12">
      <c r="B36" s="218" t="s">
        <v>658</v>
      </c>
      <c r="C36" s="228">
        <v>2793</v>
      </c>
      <c r="D36" s="229">
        <v>337370</v>
      </c>
      <c r="E36" s="234">
        <v>2472</v>
      </c>
      <c r="F36" s="234">
        <v>226814</v>
      </c>
      <c r="G36" s="234">
        <v>1681</v>
      </c>
      <c r="H36" s="229">
        <v>67192</v>
      </c>
      <c r="I36" s="234">
        <v>1576</v>
      </c>
      <c r="J36" s="234">
        <v>60662</v>
      </c>
      <c r="K36" s="237">
        <v>84</v>
      </c>
      <c r="L36" s="237">
        <v>4290</v>
      </c>
      <c r="M36" s="237">
        <v>48</v>
      </c>
      <c r="N36" s="234">
        <v>2240</v>
      </c>
      <c r="O36" s="234">
        <v>2427</v>
      </c>
      <c r="P36" s="229">
        <v>43364</v>
      </c>
      <c r="Q36" s="234">
        <v>2404</v>
      </c>
      <c r="R36" s="234">
        <v>35569</v>
      </c>
      <c r="S36" s="234">
        <v>104</v>
      </c>
      <c r="T36" s="234">
        <v>3054</v>
      </c>
      <c r="U36" s="234">
        <v>62</v>
      </c>
      <c r="V36" s="234">
        <v>3392</v>
      </c>
      <c r="W36" s="234">
        <v>223</v>
      </c>
      <c r="X36" s="235">
        <v>4403</v>
      </c>
    </row>
    <row r="37" spans="2:24" ht="12">
      <c r="B37" s="218"/>
      <c r="C37" s="228"/>
      <c r="D37" s="237"/>
      <c r="E37" s="234"/>
      <c r="F37" s="234"/>
      <c r="G37" s="234"/>
      <c r="H37" s="237"/>
      <c r="I37" s="234"/>
      <c r="J37" s="234"/>
      <c r="K37" s="237"/>
      <c r="L37" s="237"/>
      <c r="M37" s="237"/>
      <c r="N37" s="234"/>
      <c r="O37" s="234"/>
      <c r="P37" s="237"/>
      <c r="Q37" s="234"/>
      <c r="R37" s="234"/>
      <c r="S37" s="234"/>
      <c r="T37" s="234"/>
      <c r="U37" s="234"/>
      <c r="V37" s="234"/>
      <c r="W37" s="234"/>
      <c r="X37" s="235"/>
    </row>
    <row r="38" spans="2:24" ht="12">
      <c r="B38" s="218" t="s">
        <v>660</v>
      </c>
      <c r="C38" s="228">
        <v>1236</v>
      </c>
      <c r="D38" s="229">
        <v>99026</v>
      </c>
      <c r="E38" s="234">
        <v>1077</v>
      </c>
      <c r="F38" s="234">
        <v>60786</v>
      </c>
      <c r="G38" s="234">
        <v>723</v>
      </c>
      <c r="H38" s="229">
        <v>24962</v>
      </c>
      <c r="I38" s="234">
        <v>542</v>
      </c>
      <c r="J38" s="234">
        <v>15772</v>
      </c>
      <c r="K38" s="237">
        <v>168</v>
      </c>
      <c r="L38" s="237">
        <v>7929</v>
      </c>
      <c r="M38" s="237">
        <v>45</v>
      </c>
      <c r="N38" s="234">
        <v>1261</v>
      </c>
      <c r="O38" s="234">
        <v>950</v>
      </c>
      <c r="P38" s="229">
        <v>13278</v>
      </c>
      <c r="Q38" s="234">
        <v>919</v>
      </c>
      <c r="R38" s="234">
        <v>9016</v>
      </c>
      <c r="S38" s="234">
        <v>39</v>
      </c>
      <c r="T38" s="234">
        <v>1644</v>
      </c>
      <c r="U38" s="234">
        <v>24</v>
      </c>
      <c r="V38" s="234">
        <v>1829</v>
      </c>
      <c r="W38" s="234">
        <v>136</v>
      </c>
      <c r="X38" s="235">
        <v>2433</v>
      </c>
    </row>
    <row r="39" spans="2:24" ht="12">
      <c r="B39" s="218" t="s">
        <v>662</v>
      </c>
      <c r="C39" s="228">
        <v>1203</v>
      </c>
      <c r="D39" s="229">
        <v>103455</v>
      </c>
      <c r="E39" s="234">
        <v>1120</v>
      </c>
      <c r="F39" s="234">
        <v>73084</v>
      </c>
      <c r="G39" s="234">
        <v>787</v>
      </c>
      <c r="H39" s="229">
        <v>21829</v>
      </c>
      <c r="I39" s="234">
        <v>759</v>
      </c>
      <c r="J39" s="234">
        <v>20581</v>
      </c>
      <c r="K39" s="237">
        <v>6</v>
      </c>
      <c r="L39" s="237">
        <v>178</v>
      </c>
      <c r="M39" s="237">
        <v>49</v>
      </c>
      <c r="N39" s="234">
        <v>1070</v>
      </c>
      <c r="O39" s="234">
        <v>994</v>
      </c>
      <c r="P39" s="229">
        <v>8542</v>
      </c>
      <c r="Q39" s="234">
        <v>976</v>
      </c>
      <c r="R39" s="234">
        <v>7547</v>
      </c>
      <c r="S39" s="234">
        <v>22</v>
      </c>
      <c r="T39" s="234">
        <v>844</v>
      </c>
      <c r="U39" s="237">
        <v>4</v>
      </c>
      <c r="V39" s="234">
        <v>35</v>
      </c>
      <c r="W39" s="234">
        <v>111</v>
      </c>
      <c r="X39" s="235">
        <v>960</v>
      </c>
    </row>
    <row r="40" spans="2:24" ht="12">
      <c r="B40" s="218" t="s">
        <v>664</v>
      </c>
      <c r="C40" s="228">
        <v>2269</v>
      </c>
      <c r="D40" s="229">
        <v>209917</v>
      </c>
      <c r="E40" s="234">
        <v>2146</v>
      </c>
      <c r="F40" s="234">
        <v>166147</v>
      </c>
      <c r="G40" s="234">
        <v>1283</v>
      </c>
      <c r="H40" s="229">
        <v>27039</v>
      </c>
      <c r="I40" s="234">
        <v>1260</v>
      </c>
      <c r="J40" s="234">
        <v>25652</v>
      </c>
      <c r="K40" s="237">
        <v>28</v>
      </c>
      <c r="L40" s="237">
        <v>839</v>
      </c>
      <c r="M40" s="237">
        <v>20</v>
      </c>
      <c r="N40" s="234">
        <v>548</v>
      </c>
      <c r="O40" s="234">
        <v>1787</v>
      </c>
      <c r="P40" s="229">
        <v>16731</v>
      </c>
      <c r="Q40" s="234">
        <v>1753</v>
      </c>
      <c r="R40" s="234">
        <v>13569</v>
      </c>
      <c r="S40" s="237">
        <v>17</v>
      </c>
      <c r="T40" s="234">
        <v>473</v>
      </c>
      <c r="U40" s="234">
        <v>10</v>
      </c>
      <c r="V40" s="234">
        <v>865</v>
      </c>
      <c r="W40" s="234">
        <v>204</v>
      </c>
      <c r="X40" s="235">
        <v>2297</v>
      </c>
    </row>
    <row r="41" spans="2:24" ht="12">
      <c r="B41" s="218" t="s">
        <v>666</v>
      </c>
      <c r="C41" s="228">
        <v>1141</v>
      </c>
      <c r="D41" s="229">
        <v>70445</v>
      </c>
      <c r="E41" s="234">
        <v>1101</v>
      </c>
      <c r="F41" s="234">
        <v>52248</v>
      </c>
      <c r="G41" s="234">
        <v>132</v>
      </c>
      <c r="H41" s="229">
        <v>5163</v>
      </c>
      <c r="I41" s="234">
        <v>119</v>
      </c>
      <c r="J41" s="234">
        <v>4938</v>
      </c>
      <c r="K41" s="237">
        <v>1</v>
      </c>
      <c r="L41" s="237">
        <v>20</v>
      </c>
      <c r="M41" s="237">
        <v>13</v>
      </c>
      <c r="N41" s="234">
        <v>205</v>
      </c>
      <c r="O41" s="234">
        <v>1069</v>
      </c>
      <c r="P41" s="229">
        <v>13034</v>
      </c>
      <c r="Q41" s="234">
        <v>1061</v>
      </c>
      <c r="R41" s="234">
        <v>10537</v>
      </c>
      <c r="S41" s="234">
        <v>9</v>
      </c>
      <c r="T41" s="234">
        <v>455</v>
      </c>
      <c r="U41" s="234">
        <v>17</v>
      </c>
      <c r="V41" s="234">
        <v>648</v>
      </c>
      <c r="W41" s="234">
        <v>153</v>
      </c>
      <c r="X41" s="235">
        <v>1849</v>
      </c>
    </row>
    <row r="42" spans="2:24" ht="12">
      <c r="B42" s="218" t="s">
        <v>668</v>
      </c>
      <c r="C42" s="228">
        <v>1619</v>
      </c>
      <c r="D42" s="229">
        <v>163289</v>
      </c>
      <c r="E42" s="234">
        <v>1448</v>
      </c>
      <c r="F42" s="234">
        <v>66545</v>
      </c>
      <c r="G42" s="234">
        <v>1004</v>
      </c>
      <c r="H42" s="229">
        <v>72807</v>
      </c>
      <c r="I42" s="234">
        <v>865</v>
      </c>
      <c r="J42" s="234">
        <v>64044</v>
      </c>
      <c r="K42" s="237">
        <v>161</v>
      </c>
      <c r="L42" s="237">
        <v>6999</v>
      </c>
      <c r="M42" s="237">
        <v>51</v>
      </c>
      <c r="N42" s="234">
        <v>1764</v>
      </c>
      <c r="O42" s="234">
        <v>1473</v>
      </c>
      <c r="P42" s="229">
        <v>23937</v>
      </c>
      <c r="Q42" s="234">
        <v>1465</v>
      </c>
      <c r="R42" s="234">
        <v>18887</v>
      </c>
      <c r="S42" s="234">
        <v>49</v>
      </c>
      <c r="T42" s="234">
        <v>1644</v>
      </c>
      <c r="U42" s="234">
        <v>25</v>
      </c>
      <c r="V42" s="234">
        <v>1764</v>
      </c>
      <c r="W42" s="234">
        <v>192</v>
      </c>
      <c r="X42" s="235">
        <v>3286</v>
      </c>
    </row>
    <row r="43" spans="2:24" ht="12">
      <c r="B43" s="218" t="s">
        <v>620</v>
      </c>
      <c r="C43" s="228">
        <v>1160</v>
      </c>
      <c r="D43" s="229">
        <v>110330</v>
      </c>
      <c r="E43" s="234">
        <v>1078</v>
      </c>
      <c r="F43" s="234">
        <v>58739</v>
      </c>
      <c r="G43" s="234">
        <v>633</v>
      </c>
      <c r="H43" s="229">
        <v>36702</v>
      </c>
      <c r="I43" s="234">
        <v>604</v>
      </c>
      <c r="J43" s="234">
        <v>33582</v>
      </c>
      <c r="K43" s="237">
        <v>26</v>
      </c>
      <c r="L43" s="237">
        <v>2032</v>
      </c>
      <c r="M43" s="237">
        <v>36</v>
      </c>
      <c r="N43" s="237">
        <v>1088</v>
      </c>
      <c r="O43" s="234">
        <v>1095</v>
      </c>
      <c r="P43" s="229">
        <v>14889</v>
      </c>
      <c r="Q43" s="234">
        <v>1094</v>
      </c>
      <c r="R43" s="234">
        <v>12433</v>
      </c>
      <c r="S43" s="234">
        <v>34</v>
      </c>
      <c r="T43" s="234">
        <v>1327</v>
      </c>
      <c r="U43" s="234">
        <v>12</v>
      </c>
      <c r="V43" s="234">
        <v>1522</v>
      </c>
      <c r="W43" s="234">
        <v>75</v>
      </c>
      <c r="X43" s="235">
        <v>934</v>
      </c>
    </row>
    <row r="44" spans="2:24" ht="12">
      <c r="B44" s="218" t="s">
        <v>621</v>
      </c>
      <c r="C44" s="228">
        <v>1405</v>
      </c>
      <c r="D44" s="229">
        <v>191245</v>
      </c>
      <c r="E44" s="234">
        <v>1333</v>
      </c>
      <c r="F44" s="234">
        <v>145781</v>
      </c>
      <c r="G44" s="234">
        <v>159</v>
      </c>
      <c r="H44" s="229">
        <v>7781</v>
      </c>
      <c r="I44" s="234">
        <v>41</v>
      </c>
      <c r="J44" s="234">
        <v>887</v>
      </c>
      <c r="K44" s="237">
        <v>113</v>
      </c>
      <c r="L44" s="237">
        <v>6621</v>
      </c>
      <c r="M44" s="237">
        <v>10</v>
      </c>
      <c r="N44" s="237">
        <v>273</v>
      </c>
      <c r="O44" s="234">
        <v>1341</v>
      </c>
      <c r="P44" s="229">
        <v>37683</v>
      </c>
      <c r="Q44" s="234">
        <v>1339</v>
      </c>
      <c r="R44" s="234">
        <v>34190</v>
      </c>
      <c r="S44" s="234">
        <v>52</v>
      </c>
      <c r="T44" s="234">
        <v>4368</v>
      </c>
      <c r="U44" s="234">
        <v>20</v>
      </c>
      <c r="V44" s="234">
        <v>1340</v>
      </c>
      <c r="W44" s="234">
        <v>132</v>
      </c>
      <c r="X44" s="235">
        <v>2153</v>
      </c>
    </row>
    <row r="45" spans="2:24" ht="12">
      <c r="B45" s="218"/>
      <c r="C45" s="228"/>
      <c r="D45" s="237"/>
      <c r="E45" s="234"/>
      <c r="F45" s="234"/>
      <c r="G45" s="234"/>
      <c r="H45" s="237"/>
      <c r="I45" s="234"/>
      <c r="J45" s="234"/>
      <c r="K45" s="237"/>
      <c r="L45" s="237"/>
      <c r="M45" s="237"/>
      <c r="N45" s="237"/>
      <c r="O45" s="234"/>
      <c r="P45" s="237"/>
      <c r="Q45" s="234"/>
      <c r="R45" s="234"/>
      <c r="S45" s="234"/>
      <c r="T45" s="234"/>
      <c r="U45" s="234"/>
      <c r="V45" s="234"/>
      <c r="W45" s="234"/>
      <c r="X45" s="235"/>
    </row>
    <row r="46" spans="2:24" ht="12">
      <c r="B46" s="218" t="s">
        <v>624</v>
      </c>
      <c r="C46" s="228">
        <v>998</v>
      </c>
      <c r="D46" s="229">
        <v>165750</v>
      </c>
      <c r="E46" s="234">
        <v>966</v>
      </c>
      <c r="F46" s="234">
        <v>149274</v>
      </c>
      <c r="G46" s="234">
        <v>45</v>
      </c>
      <c r="H46" s="229">
        <v>3774</v>
      </c>
      <c r="I46" s="234">
        <v>6</v>
      </c>
      <c r="J46" s="234">
        <v>73</v>
      </c>
      <c r="K46" s="237">
        <v>39</v>
      </c>
      <c r="L46" s="237">
        <v>3701</v>
      </c>
      <c r="M46" s="237">
        <v>0</v>
      </c>
      <c r="N46" s="237">
        <v>0</v>
      </c>
      <c r="O46" s="234">
        <v>942</v>
      </c>
      <c r="P46" s="229">
        <v>12702</v>
      </c>
      <c r="Q46" s="234">
        <v>935</v>
      </c>
      <c r="R46" s="234">
        <v>10689</v>
      </c>
      <c r="S46" s="234">
        <v>31</v>
      </c>
      <c r="T46" s="234">
        <v>678</v>
      </c>
      <c r="U46" s="234">
        <v>36</v>
      </c>
      <c r="V46" s="234">
        <v>1422</v>
      </c>
      <c r="W46" s="234">
        <v>65</v>
      </c>
      <c r="X46" s="235">
        <v>591</v>
      </c>
    </row>
    <row r="47" spans="2:24" ht="12">
      <c r="B47" s="218" t="s">
        <v>625</v>
      </c>
      <c r="C47" s="228">
        <v>1511</v>
      </c>
      <c r="D47" s="229">
        <v>229201</v>
      </c>
      <c r="E47" s="234">
        <v>1485</v>
      </c>
      <c r="F47" s="234">
        <v>206486</v>
      </c>
      <c r="G47" s="234">
        <v>67</v>
      </c>
      <c r="H47" s="229">
        <v>6145</v>
      </c>
      <c r="I47" s="234">
        <v>2</v>
      </c>
      <c r="J47" s="234">
        <v>45</v>
      </c>
      <c r="K47" s="237">
        <v>65</v>
      </c>
      <c r="L47" s="237">
        <v>6100</v>
      </c>
      <c r="M47" s="237">
        <v>0</v>
      </c>
      <c r="N47" s="237">
        <v>0</v>
      </c>
      <c r="O47" s="234">
        <v>1388</v>
      </c>
      <c r="P47" s="229">
        <v>16570</v>
      </c>
      <c r="Q47" s="234">
        <v>1385</v>
      </c>
      <c r="R47" s="234">
        <v>10540</v>
      </c>
      <c r="S47" s="234">
        <v>57</v>
      </c>
      <c r="T47" s="234">
        <v>1109</v>
      </c>
      <c r="U47" s="234">
        <v>98</v>
      </c>
      <c r="V47" s="234">
        <v>5988</v>
      </c>
      <c r="W47" s="234">
        <v>5</v>
      </c>
      <c r="X47" s="235">
        <v>42</v>
      </c>
    </row>
    <row r="48" spans="2:24" ht="12">
      <c r="B48" s="218" t="s">
        <v>627</v>
      </c>
      <c r="C48" s="228">
        <v>1049</v>
      </c>
      <c r="D48" s="229">
        <v>161470</v>
      </c>
      <c r="E48" s="234">
        <v>1023</v>
      </c>
      <c r="F48" s="234">
        <v>147035</v>
      </c>
      <c r="G48" s="234">
        <v>58</v>
      </c>
      <c r="H48" s="229">
        <v>2441</v>
      </c>
      <c r="I48" s="234">
        <v>9</v>
      </c>
      <c r="J48" s="234">
        <v>347</v>
      </c>
      <c r="K48" s="237">
        <v>22</v>
      </c>
      <c r="L48" s="237">
        <v>1245</v>
      </c>
      <c r="M48" s="237">
        <v>27</v>
      </c>
      <c r="N48" s="237">
        <v>849</v>
      </c>
      <c r="O48" s="234">
        <v>923</v>
      </c>
      <c r="P48" s="229">
        <v>11994</v>
      </c>
      <c r="Q48" s="234">
        <v>920</v>
      </c>
      <c r="R48" s="234">
        <v>10134</v>
      </c>
      <c r="S48" s="234">
        <v>13</v>
      </c>
      <c r="T48" s="234">
        <v>489</v>
      </c>
      <c r="U48" s="234">
        <v>16</v>
      </c>
      <c r="V48" s="234">
        <v>925</v>
      </c>
      <c r="W48" s="234">
        <v>50</v>
      </c>
      <c r="X48" s="235">
        <v>935</v>
      </c>
    </row>
    <row r="49" spans="2:24" ht="12">
      <c r="B49" s="218" t="s">
        <v>629</v>
      </c>
      <c r="C49" s="228">
        <v>1400</v>
      </c>
      <c r="D49" s="229">
        <v>204639</v>
      </c>
      <c r="E49" s="234">
        <v>1265</v>
      </c>
      <c r="F49" s="234">
        <v>187389</v>
      </c>
      <c r="G49" s="234">
        <v>61</v>
      </c>
      <c r="H49" s="229">
        <v>3385</v>
      </c>
      <c r="I49" s="234">
        <v>32</v>
      </c>
      <c r="J49" s="234">
        <v>860</v>
      </c>
      <c r="K49" s="237">
        <v>30</v>
      </c>
      <c r="L49" s="237">
        <v>2525</v>
      </c>
      <c r="M49" s="237">
        <v>0</v>
      </c>
      <c r="N49" s="237">
        <v>0</v>
      </c>
      <c r="O49" s="234">
        <v>1239</v>
      </c>
      <c r="P49" s="229">
        <v>13865</v>
      </c>
      <c r="Q49" s="234">
        <v>1221</v>
      </c>
      <c r="R49" s="234">
        <v>11128</v>
      </c>
      <c r="S49" s="234">
        <v>29</v>
      </c>
      <c r="T49" s="234">
        <v>950</v>
      </c>
      <c r="U49" s="234">
        <v>23</v>
      </c>
      <c r="V49" s="234">
        <v>1371</v>
      </c>
      <c r="W49" s="234">
        <v>111</v>
      </c>
      <c r="X49" s="235">
        <v>1366</v>
      </c>
    </row>
    <row r="50" spans="2:24" ht="12">
      <c r="B50" s="218" t="s">
        <v>631</v>
      </c>
      <c r="C50" s="228">
        <v>747</v>
      </c>
      <c r="D50" s="229">
        <v>111119</v>
      </c>
      <c r="E50" s="234">
        <v>706</v>
      </c>
      <c r="F50" s="234">
        <v>81047</v>
      </c>
      <c r="G50" s="234">
        <v>39</v>
      </c>
      <c r="H50" s="229">
        <v>3069</v>
      </c>
      <c r="I50" s="234">
        <v>6</v>
      </c>
      <c r="J50" s="234">
        <v>351</v>
      </c>
      <c r="K50" s="237">
        <v>33</v>
      </c>
      <c r="L50" s="237">
        <v>2618</v>
      </c>
      <c r="M50" s="237">
        <v>1</v>
      </c>
      <c r="N50" s="237">
        <v>100</v>
      </c>
      <c r="O50" s="234">
        <v>715</v>
      </c>
      <c r="P50" s="229">
        <v>27003</v>
      </c>
      <c r="Q50" s="234">
        <v>709</v>
      </c>
      <c r="R50" s="234">
        <v>15562</v>
      </c>
      <c r="S50" s="234">
        <v>96</v>
      </c>
      <c r="T50" s="234">
        <v>4905</v>
      </c>
      <c r="U50" s="234">
        <v>106</v>
      </c>
      <c r="V50" s="234">
        <v>10918</v>
      </c>
      <c r="W50" s="234">
        <v>34</v>
      </c>
      <c r="X50" s="235">
        <v>523</v>
      </c>
    </row>
    <row r="51" spans="2:24" ht="12">
      <c r="B51" s="218" t="s">
        <v>633</v>
      </c>
      <c r="C51" s="228">
        <v>981</v>
      </c>
      <c r="D51" s="229">
        <v>190600</v>
      </c>
      <c r="E51" s="234">
        <v>960</v>
      </c>
      <c r="F51" s="234">
        <v>170983</v>
      </c>
      <c r="G51" s="234">
        <v>137</v>
      </c>
      <c r="H51" s="229">
        <v>4601</v>
      </c>
      <c r="I51" s="234">
        <v>79</v>
      </c>
      <c r="J51" s="234">
        <v>1380</v>
      </c>
      <c r="K51" s="237">
        <v>58</v>
      </c>
      <c r="L51" s="237">
        <v>3158</v>
      </c>
      <c r="M51" s="237">
        <v>3</v>
      </c>
      <c r="N51" s="237">
        <v>63</v>
      </c>
      <c r="O51" s="234">
        <v>930</v>
      </c>
      <c r="P51" s="229">
        <v>15016</v>
      </c>
      <c r="Q51" s="234">
        <v>924</v>
      </c>
      <c r="R51" s="234">
        <v>14161</v>
      </c>
      <c r="S51" s="234">
        <v>2</v>
      </c>
      <c r="T51" s="234">
        <v>17</v>
      </c>
      <c r="U51" s="234">
        <v>8</v>
      </c>
      <c r="V51" s="237">
        <v>158</v>
      </c>
      <c r="W51" s="234">
        <v>52</v>
      </c>
      <c r="X51" s="235">
        <v>697</v>
      </c>
    </row>
    <row r="52" spans="2:24" ht="12">
      <c r="B52" s="218" t="s">
        <v>634</v>
      </c>
      <c r="C52" s="228">
        <v>1078</v>
      </c>
      <c r="D52" s="229">
        <v>144427</v>
      </c>
      <c r="E52" s="234">
        <v>1024</v>
      </c>
      <c r="F52" s="234">
        <v>127213</v>
      </c>
      <c r="G52" s="234">
        <v>47</v>
      </c>
      <c r="H52" s="229">
        <v>2590</v>
      </c>
      <c r="I52" s="234">
        <v>17</v>
      </c>
      <c r="J52" s="234">
        <v>299</v>
      </c>
      <c r="K52" s="237">
        <v>31</v>
      </c>
      <c r="L52" s="237">
        <v>2274</v>
      </c>
      <c r="M52" s="237">
        <v>1</v>
      </c>
      <c r="N52" s="237">
        <v>17</v>
      </c>
      <c r="O52" s="234">
        <v>1013</v>
      </c>
      <c r="P52" s="229">
        <v>14624</v>
      </c>
      <c r="Q52" s="234">
        <v>1007</v>
      </c>
      <c r="R52" s="234">
        <v>13568</v>
      </c>
      <c r="S52" s="234">
        <v>36</v>
      </c>
      <c r="T52" s="234">
        <v>1254</v>
      </c>
      <c r="U52" s="234">
        <v>0</v>
      </c>
      <c r="V52" s="234">
        <v>0</v>
      </c>
      <c r="W52" s="234">
        <v>78</v>
      </c>
      <c r="X52" s="235">
        <v>1056</v>
      </c>
    </row>
    <row r="53" spans="2:24" ht="12">
      <c r="B53" s="218"/>
      <c r="C53" s="228"/>
      <c r="D53" s="237"/>
      <c r="E53" s="234"/>
      <c r="F53" s="234"/>
      <c r="G53" s="234"/>
      <c r="H53" s="237"/>
      <c r="I53" s="234"/>
      <c r="J53" s="234"/>
      <c r="K53" s="237"/>
      <c r="L53" s="237"/>
      <c r="M53" s="237"/>
      <c r="N53" s="237"/>
      <c r="O53" s="234"/>
      <c r="P53" s="237"/>
      <c r="Q53" s="234"/>
      <c r="R53" s="234"/>
      <c r="S53" s="234"/>
      <c r="T53" s="234"/>
      <c r="U53" s="234"/>
      <c r="V53" s="234"/>
      <c r="W53" s="234"/>
      <c r="X53" s="235"/>
    </row>
    <row r="54" spans="2:24" ht="12">
      <c r="B54" s="218" t="s">
        <v>637</v>
      </c>
      <c r="C54" s="228">
        <v>2884</v>
      </c>
      <c r="D54" s="229">
        <v>417098</v>
      </c>
      <c r="E54" s="234">
        <v>2641</v>
      </c>
      <c r="F54" s="234">
        <v>307327</v>
      </c>
      <c r="G54" s="234">
        <v>1468</v>
      </c>
      <c r="H54" s="229">
        <v>64012</v>
      </c>
      <c r="I54" s="234">
        <v>1425</v>
      </c>
      <c r="J54" s="234">
        <v>62119</v>
      </c>
      <c r="K54" s="237">
        <v>7</v>
      </c>
      <c r="L54" s="237">
        <v>269</v>
      </c>
      <c r="M54" s="237">
        <v>47</v>
      </c>
      <c r="N54" s="237">
        <v>1624</v>
      </c>
      <c r="O54" s="234">
        <v>2593</v>
      </c>
      <c r="P54" s="229">
        <v>45759</v>
      </c>
      <c r="Q54" s="234">
        <v>2587</v>
      </c>
      <c r="R54" s="234">
        <v>38153</v>
      </c>
      <c r="S54" s="234">
        <v>270</v>
      </c>
      <c r="T54" s="234">
        <v>11487</v>
      </c>
      <c r="U54" s="234">
        <v>86</v>
      </c>
      <c r="V54" s="234">
        <v>5359</v>
      </c>
      <c r="W54" s="234">
        <v>170</v>
      </c>
      <c r="X54" s="235">
        <v>2247</v>
      </c>
    </row>
    <row r="55" spans="2:24" ht="12">
      <c r="B55" s="218" t="s">
        <v>757</v>
      </c>
      <c r="C55" s="228">
        <v>2758</v>
      </c>
      <c r="D55" s="229">
        <v>498443</v>
      </c>
      <c r="E55" s="234">
        <v>2695</v>
      </c>
      <c r="F55" s="234">
        <v>461086</v>
      </c>
      <c r="G55" s="234">
        <v>278</v>
      </c>
      <c r="H55" s="229">
        <v>8357</v>
      </c>
      <c r="I55" s="234">
        <v>183</v>
      </c>
      <c r="J55" s="234">
        <v>4645</v>
      </c>
      <c r="K55" s="237">
        <v>53</v>
      </c>
      <c r="L55" s="237">
        <v>2180</v>
      </c>
      <c r="M55" s="237">
        <v>49</v>
      </c>
      <c r="N55" s="234">
        <v>1532</v>
      </c>
      <c r="O55" s="234">
        <v>2610</v>
      </c>
      <c r="P55" s="229">
        <v>29000</v>
      </c>
      <c r="Q55" s="234">
        <v>2599</v>
      </c>
      <c r="R55" s="234">
        <v>21587</v>
      </c>
      <c r="S55" s="234">
        <v>129</v>
      </c>
      <c r="T55" s="234">
        <v>1943</v>
      </c>
      <c r="U55" s="234">
        <v>134</v>
      </c>
      <c r="V55" s="234">
        <v>6548</v>
      </c>
      <c r="W55" s="234">
        <v>77</v>
      </c>
      <c r="X55" s="235">
        <v>865</v>
      </c>
    </row>
    <row r="56" spans="2:24" ht="12">
      <c r="B56" s="218" t="s">
        <v>641</v>
      </c>
      <c r="C56" s="228">
        <v>1087</v>
      </c>
      <c r="D56" s="229">
        <v>125990</v>
      </c>
      <c r="E56" s="234">
        <v>1009</v>
      </c>
      <c r="F56" s="234">
        <v>109652</v>
      </c>
      <c r="G56" s="234">
        <v>21</v>
      </c>
      <c r="H56" s="229">
        <v>587</v>
      </c>
      <c r="I56" s="234">
        <v>21</v>
      </c>
      <c r="J56" s="234">
        <v>587</v>
      </c>
      <c r="K56" s="237">
        <v>0</v>
      </c>
      <c r="L56" s="237">
        <v>0</v>
      </c>
      <c r="M56" s="237">
        <v>0</v>
      </c>
      <c r="N56" s="237">
        <v>0</v>
      </c>
      <c r="O56" s="234">
        <v>1043</v>
      </c>
      <c r="P56" s="229">
        <v>15751</v>
      </c>
      <c r="Q56" s="234">
        <v>1038</v>
      </c>
      <c r="R56" s="234">
        <v>11810</v>
      </c>
      <c r="S56" s="234">
        <v>152</v>
      </c>
      <c r="T56" s="234">
        <v>2514</v>
      </c>
      <c r="U56" s="234">
        <v>121</v>
      </c>
      <c r="V56" s="234">
        <v>3232</v>
      </c>
      <c r="W56" s="234">
        <v>54</v>
      </c>
      <c r="X56" s="235">
        <v>709</v>
      </c>
    </row>
    <row r="57" spans="2:24" ht="12">
      <c r="B57" s="218" t="s">
        <v>643</v>
      </c>
      <c r="C57" s="228">
        <v>2524</v>
      </c>
      <c r="D57" s="229">
        <v>245624</v>
      </c>
      <c r="E57" s="234">
        <v>2322</v>
      </c>
      <c r="F57" s="234">
        <v>146139</v>
      </c>
      <c r="G57" s="234">
        <v>1253</v>
      </c>
      <c r="H57" s="229">
        <v>53625</v>
      </c>
      <c r="I57" s="234">
        <v>318</v>
      </c>
      <c r="J57" s="234">
        <v>12490</v>
      </c>
      <c r="K57" s="237">
        <v>926</v>
      </c>
      <c r="L57" s="237">
        <v>36320</v>
      </c>
      <c r="M57" s="237">
        <v>131</v>
      </c>
      <c r="N57" s="234">
        <v>4815</v>
      </c>
      <c r="O57" s="234">
        <v>2385</v>
      </c>
      <c r="P57" s="229">
        <v>45860</v>
      </c>
      <c r="Q57" s="234">
        <v>2370</v>
      </c>
      <c r="R57" s="234">
        <v>32902</v>
      </c>
      <c r="S57" s="234">
        <v>84</v>
      </c>
      <c r="T57" s="234">
        <v>5725</v>
      </c>
      <c r="U57" s="234">
        <v>79</v>
      </c>
      <c r="V57" s="234">
        <v>8584</v>
      </c>
      <c r="W57" s="234">
        <v>312</v>
      </c>
      <c r="X57" s="235">
        <v>4374</v>
      </c>
    </row>
    <row r="58" spans="2:24" ht="12">
      <c r="B58" s="218" t="s">
        <v>645</v>
      </c>
      <c r="C58" s="228">
        <v>1474</v>
      </c>
      <c r="D58" s="229">
        <v>218100</v>
      </c>
      <c r="E58" s="234">
        <v>1442</v>
      </c>
      <c r="F58" s="234">
        <v>203486</v>
      </c>
      <c r="G58" s="234">
        <v>19</v>
      </c>
      <c r="H58" s="229">
        <v>860</v>
      </c>
      <c r="I58" s="234">
        <v>9</v>
      </c>
      <c r="J58" s="234">
        <v>357</v>
      </c>
      <c r="K58" s="237">
        <v>1</v>
      </c>
      <c r="L58" s="237">
        <v>150</v>
      </c>
      <c r="M58" s="237">
        <v>9</v>
      </c>
      <c r="N58" s="234">
        <v>353</v>
      </c>
      <c r="O58" s="234">
        <v>1357</v>
      </c>
      <c r="P58" s="229">
        <v>13754</v>
      </c>
      <c r="Q58" s="234">
        <v>1351</v>
      </c>
      <c r="R58" s="234">
        <v>9999</v>
      </c>
      <c r="S58" s="234">
        <v>48</v>
      </c>
      <c r="T58" s="234">
        <v>479</v>
      </c>
      <c r="U58" s="234">
        <v>67</v>
      </c>
      <c r="V58" s="234">
        <v>3225</v>
      </c>
      <c r="W58" s="234">
        <v>60</v>
      </c>
      <c r="X58" s="235">
        <v>530</v>
      </c>
    </row>
    <row r="59" spans="2:24" ht="12">
      <c r="B59" s="218"/>
      <c r="C59" s="228"/>
      <c r="D59" s="237"/>
      <c r="E59" s="234"/>
      <c r="F59" s="234"/>
      <c r="G59" s="234"/>
      <c r="H59" s="237"/>
      <c r="I59" s="234"/>
      <c r="J59" s="234"/>
      <c r="K59" s="237"/>
      <c r="L59" s="237"/>
      <c r="M59" s="237"/>
      <c r="N59" s="234"/>
      <c r="O59" s="234"/>
      <c r="P59" s="237"/>
      <c r="Q59" s="234"/>
      <c r="R59" s="234"/>
      <c r="S59" s="234"/>
      <c r="T59" s="234"/>
      <c r="U59" s="234"/>
      <c r="V59" s="234"/>
      <c r="W59" s="234"/>
      <c r="X59" s="235"/>
    </row>
    <row r="60" spans="2:24" ht="12">
      <c r="B60" s="218" t="s">
        <v>648</v>
      </c>
      <c r="C60" s="228">
        <v>1037</v>
      </c>
      <c r="D60" s="229">
        <v>173811</v>
      </c>
      <c r="E60" s="234">
        <v>1026</v>
      </c>
      <c r="F60" s="234">
        <v>166319</v>
      </c>
      <c r="G60" s="234">
        <v>79</v>
      </c>
      <c r="H60" s="229">
        <v>3308</v>
      </c>
      <c r="I60" s="234">
        <v>72</v>
      </c>
      <c r="J60" s="234">
        <v>2622</v>
      </c>
      <c r="K60" s="237">
        <v>11</v>
      </c>
      <c r="L60" s="237">
        <v>681</v>
      </c>
      <c r="M60" s="237">
        <v>1</v>
      </c>
      <c r="N60" s="237">
        <v>5</v>
      </c>
      <c r="O60" s="234">
        <v>775</v>
      </c>
      <c r="P60" s="229">
        <v>4184</v>
      </c>
      <c r="Q60" s="234">
        <v>763</v>
      </c>
      <c r="R60" s="234">
        <v>3126</v>
      </c>
      <c r="S60" s="234">
        <v>3</v>
      </c>
      <c r="T60" s="234">
        <v>65</v>
      </c>
      <c r="U60" s="234">
        <v>7</v>
      </c>
      <c r="V60" s="234">
        <v>710</v>
      </c>
      <c r="W60" s="234">
        <v>68</v>
      </c>
      <c r="X60" s="235">
        <v>348</v>
      </c>
    </row>
    <row r="61" spans="2:24" ht="12">
      <c r="B61" s="218" t="s">
        <v>649</v>
      </c>
      <c r="C61" s="228">
        <v>2006</v>
      </c>
      <c r="D61" s="229">
        <v>406079</v>
      </c>
      <c r="E61" s="234">
        <v>1991</v>
      </c>
      <c r="F61" s="234">
        <v>396489</v>
      </c>
      <c r="G61" s="234">
        <v>30</v>
      </c>
      <c r="H61" s="229">
        <v>320</v>
      </c>
      <c r="I61" s="234">
        <v>30</v>
      </c>
      <c r="J61" s="234">
        <v>320</v>
      </c>
      <c r="K61" s="237">
        <v>0</v>
      </c>
      <c r="L61" s="237">
        <v>0</v>
      </c>
      <c r="M61" s="237">
        <v>0</v>
      </c>
      <c r="N61" s="237">
        <v>0</v>
      </c>
      <c r="O61" s="234">
        <v>1652</v>
      </c>
      <c r="P61" s="229">
        <v>9270</v>
      </c>
      <c r="Q61" s="234">
        <v>1626</v>
      </c>
      <c r="R61" s="234">
        <v>8717</v>
      </c>
      <c r="S61" s="234">
        <v>19</v>
      </c>
      <c r="T61" s="234">
        <v>166</v>
      </c>
      <c r="U61" s="234">
        <v>6</v>
      </c>
      <c r="V61" s="237">
        <v>90</v>
      </c>
      <c r="W61" s="234">
        <v>75</v>
      </c>
      <c r="X61" s="235">
        <v>463</v>
      </c>
    </row>
    <row r="62" spans="2:24" ht="12">
      <c r="B62" s="218" t="s">
        <v>651</v>
      </c>
      <c r="C62" s="228">
        <v>1575</v>
      </c>
      <c r="D62" s="229">
        <v>378849</v>
      </c>
      <c r="E62" s="234">
        <v>1540</v>
      </c>
      <c r="F62" s="234">
        <v>357391</v>
      </c>
      <c r="G62" s="234">
        <v>333</v>
      </c>
      <c r="H62" s="229">
        <v>5206</v>
      </c>
      <c r="I62" s="234">
        <v>328</v>
      </c>
      <c r="J62" s="234">
        <v>4697</v>
      </c>
      <c r="K62" s="237">
        <v>4</v>
      </c>
      <c r="L62" s="237">
        <v>486</v>
      </c>
      <c r="M62" s="237">
        <v>3</v>
      </c>
      <c r="N62" s="237">
        <v>23</v>
      </c>
      <c r="O62" s="234">
        <v>1412</v>
      </c>
      <c r="P62" s="229">
        <v>16252</v>
      </c>
      <c r="Q62" s="234">
        <v>1401</v>
      </c>
      <c r="R62" s="234">
        <v>13278</v>
      </c>
      <c r="S62" s="234">
        <v>10</v>
      </c>
      <c r="T62" s="234">
        <v>404</v>
      </c>
      <c r="U62" s="234">
        <v>13</v>
      </c>
      <c r="V62" s="234">
        <v>1951</v>
      </c>
      <c r="W62" s="234">
        <v>102</v>
      </c>
      <c r="X62" s="235">
        <v>1023</v>
      </c>
    </row>
    <row r="63" spans="2:24" ht="12">
      <c r="B63" s="218" t="s">
        <v>653</v>
      </c>
      <c r="C63" s="228">
        <v>1457</v>
      </c>
      <c r="D63" s="229">
        <v>338016</v>
      </c>
      <c r="E63" s="234">
        <v>1325</v>
      </c>
      <c r="F63" s="234">
        <v>296305</v>
      </c>
      <c r="G63" s="234">
        <v>778</v>
      </c>
      <c r="H63" s="229">
        <v>18731</v>
      </c>
      <c r="I63" s="234">
        <v>774</v>
      </c>
      <c r="J63" s="234">
        <v>17307</v>
      </c>
      <c r="K63" s="237">
        <v>14</v>
      </c>
      <c r="L63" s="237">
        <v>1424</v>
      </c>
      <c r="M63" s="237">
        <v>0</v>
      </c>
      <c r="N63" s="237">
        <v>0</v>
      </c>
      <c r="O63" s="234">
        <v>1282</v>
      </c>
      <c r="P63" s="229">
        <v>22980</v>
      </c>
      <c r="Q63" s="234">
        <v>1257</v>
      </c>
      <c r="R63" s="234">
        <v>19756</v>
      </c>
      <c r="S63" s="234">
        <v>7</v>
      </c>
      <c r="T63" s="234">
        <v>110</v>
      </c>
      <c r="U63" s="234">
        <v>10</v>
      </c>
      <c r="V63" s="234">
        <v>1544</v>
      </c>
      <c r="W63" s="234">
        <v>103</v>
      </c>
      <c r="X63" s="235">
        <v>1680</v>
      </c>
    </row>
    <row r="64" spans="2:24" ht="12">
      <c r="B64" s="218" t="s">
        <v>655</v>
      </c>
      <c r="C64" s="228">
        <v>1145</v>
      </c>
      <c r="D64" s="229">
        <v>218640</v>
      </c>
      <c r="E64" s="234">
        <v>1059</v>
      </c>
      <c r="F64" s="234">
        <v>179400</v>
      </c>
      <c r="G64" s="234">
        <v>795</v>
      </c>
      <c r="H64" s="229">
        <v>22537</v>
      </c>
      <c r="I64" s="234">
        <v>794</v>
      </c>
      <c r="J64" s="234">
        <v>22439</v>
      </c>
      <c r="K64" s="237">
        <v>1</v>
      </c>
      <c r="L64" s="237">
        <v>60</v>
      </c>
      <c r="M64" s="237">
        <v>5</v>
      </c>
      <c r="N64" s="237">
        <v>38</v>
      </c>
      <c r="O64" s="234">
        <v>868</v>
      </c>
      <c r="P64" s="229">
        <v>16703</v>
      </c>
      <c r="Q64" s="234">
        <v>863</v>
      </c>
      <c r="R64" s="234">
        <v>14728</v>
      </c>
      <c r="S64" s="234">
        <v>5</v>
      </c>
      <c r="T64" s="234">
        <v>650</v>
      </c>
      <c r="U64" s="234">
        <v>8</v>
      </c>
      <c r="V64" s="234">
        <v>1513</v>
      </c>
      <c r="W64" s="234">
        <v>24</v>
      </c>
      <c r="X64" s="235">
        <v>462</v>
      </c>
    </row>
    <row r="65" spans="2:24" ht="12">
      <c r="B65" s="218" t="s">
        <v>657</v>
      </c>
      <c r="C65" s="228">
        <v>905</v>
      </c>
      <c r="D65" s="229">
        <v>238846</v>
      </c>
      <c r="E65" s="234">
        <v>885</v>
      </c>
      <c r="F65" s="234">
        <v>230201</v>
      </c>
      <c r="G65" s="234">
        <v>191</v>
      </c>
      <c r="H65" s="229">
        <v>2396</v>
      </c>
      <c r="I65" s="234">
        <v>178</v>
      </c>
      <c r="J65" s="234">
        <v>2168</v>
      </c>
      <c r="K65" s="237">
        <v>14</v>
      </c>
      <c r="L65" s="237">
        <v>228</v>
      </c>
      <c r="M65" s="237">
        <v>0</v>
      </c>
      <c r="N65" s="237">
        <v>0</v>
      </c>
      <c r="O65" s="234">
        <v>828</v>
      </c>
      <c r="P65" s="229">
        <v>6249</v>
      </c>
      <c r="Q65" s="234">
        <v>824</v>
      </c>
      <c r="R65" s="234">
        <v>5909</v>
      </c>
      <c r="S65" s="234">
        <v>4</v>
      </c>
      <c r="T65" s="237">
        <v>73</v>
      </c>
      <c r="U65" s="234">
        <v>2</v>
      </c>
      <c r="V65" s="237">
        <v>12</v>
      </c>
      <c r="W65" s="234">
        <v>33</v>
      </c>
      <c r="X65" s="235">
        <v>328</v>
      </c>
    </row>
    <row r="66" spans="2:24" ht="12">
      <c r="B66" s="218" t="s">
        <v>659</v>
      </c>
      <c r="C66" s="228">
        <v>894</v>
      </c>
      <c r="D66" s="229">
        <v>122837</v>
      </c>
      <c r="E66" s="234">
        <v>842</v>
      </c>
      <c r="F66" s="234">
        <v>102310</v>
      </c>
      <c r="G66" s="234">
        <v>410</v>
      </c>
      <c r="H66" s="229">
        <v>12526</v>
      </c>
      <c r="I66" s="234">
        <v>391</v>
      </c>
      <c r="J66" s="234">
        <v>10464</v>
      </c>
      <c r="K66" s="237">
        <v>22</v>
      </c>
      <c r="L66" s="237">
        <v>1686</v>
      </c>
      <c r="M66" s="237">
        <v>13</v>
      </c>
      <c r="N66" s="237">
        <v>376</v>
      </c>
      <c r="O66" s="234">
        <v>848</v>
      </c>
      <c r="P66" s="229">
        <v>8001</v>
      </c>
      <c r="Q66" s="234">
        <v>842</v>
      </c>
      <c r="R66" s="234">
        <v>5192</v>
      </c>
      <c r="S66" s="234">
        <v>4</v>
      </c>
      <c r="T66" s="234">
        <v>53</v>
      </c>
      <c r="U66" s="234">
        <v>22</v>
      </c>
      <c r="V66" s="234">
        <v>2321</v>
      </c>
      <c r="W66" s="234">
        <v>40</v>
      </c>
      <c r="X66" s="235">
        <v>488</v>
      </c>
    </row>
    <row r="67" spans="2:24" ht="12">
      <c r="B67" s="218" t="s">
        <v>661</v>
      </c>
      <c r="C67" s="228">
        <v>1091</v>
      </c>
      <c r="D67" s="229">
        <v>87082</v>
      </c>
      <c r="E67" s="234">
        <v>1060</v>
      </c>
      <c r="F67" s="234">
        <v>75295</v>
      </c>
      <c r="G67" s="234">
        <v>139</v>
      </c>
      <c r="H67" s="229">
        <v>3454</v>
      </c>
      <c r="I67" s="234">
        <v>124</v>
      </c>
      <c r="J67" s="234">
        <v>2019</v>
      </c>
      <c r="K67" s="237">
        <v>15</v>
      </c>
      <c r="L67" s="237">
        <v>540</v>
      </c>
      <c r="M67" s="237">
        <v>4</v>
      </c>
      <c r="N67" s="237">
        <v>895</v>
      </c>
      <c r="O67" s="234">
        <v>1017</v>
      </c>
      <c r="P67" s="229">
        <v>8333</v>
      </c>
      <c r="Q67" s="234">
        <v>1015</v>
      </c>
      <c r="R67" s="234">
        <v>5781</v>
      </c>
      <c r="S67" s="234">
        <v>14</v>
      </c>
      <c r="T67" s="234">
        <v>141</v>
      </c>
      <c r="U67" s="234">
        <v>26</v>
      </c>
      <c r="V67" s="234">
        <v>1746</v>
      </c>
      <c r="W67" s="234">
        <v>91</v>
      </c>
      <c r="X67" s="235">
        <v>806</v>
      </c>
    </row>
    <row r="68" spans="2:24" ht="12">
      <c r="B68" s="218" t="s">
        <v>663</v>
      </c>
      <c r="C68" s="228">
        <v>2444</v>
      </c>
      <c r="D68" s="229">
        <v>379791</v>
      </c>
      <c r="E68" s="234">
        <v>2101</v>
      </c>
      <c r="F68" s="234">
        <v>315519</v>
      </c>
      <c r="G68" s="234">
        <v>415</v>
      </c>
      <c r="H68" s="229">
        <v>14784</v>
      </c>
      <c r="I68" s="234">
        <v>380</v>
      </c>
      <c r="J68" s="234">
        <v>10630</v>
      </c>
      <c r="K68" s="237">
        <v>44</v>
      </c>
      <c r="L68" s="237">
        <v>4095</v>
      </c>
      <c r="M68" s="237">
        <v>6</v>
      </c>
      <c r="N68" s="237">
        <v>59</v>
      </c>
      <c r="O68" s="234">
        <v>2248</v>
      </c>
      <c r="P68" s="229">
        <v>49488</v>
      </c>
      <c r="Q68" s="234">
        <v>2225</v>
      </c>
      <c r="R68" s="234">
        <v>40650</v>
      </c>
      <c r="S68" s="234">
        <v>14</v>
      </c>
      <c r="T68" s="234">
        <v>980</v>
      </c>
      <c r="U68" s="234">
        <v>44</v>
      </c>
      <c r="V68" s="234">
        <v>3870</v>
      </c>
      <c r="W68" s="234">
        <v>316</v>
      </c>
      <c r="X68" s="235">
        <v>4968</v>
      </c>
    </row>
    <row r="69" spans="2:24" ht="12">
      <c r="B69" s="218" t="s">
        <v>665</v>
      </c>
      <c r="C69" s="228">
        <v>901</v>
      </c>
      <c r="D69" s="229">
        <v>139442</v>
      </c>
      <c r="E69" s="234">
        <v>878</v>
      </c>
      <c r="F69" s="234">
        <v>122826</v>
      </c>
      <c r="G69" s="234">
        <v>134</v>
      </c>
      <c r="H69" s="229">
        <v>3095</v>
      </c>
      <c r="I69" s="234">
        <v>127</v>
      </c>
      <c r="J69" s="234">
        <v>2817</v>
      </c>
      <c r="K69" s="237">
        <v>5</v>
      </c>
      <c r="L69" s="237">
        <v>180</v>
      </c>
      <c r="M69" s="237">
        <v>2</v>
      </c>
      <c r="N69" s="237">
        <v>98</v>
      </c>
      <c r="O69" s="234">
        <v>816</v>
      </c>
      <c r="P69" s="229">
        <v>13521</v>
      </c>
      <c r="Q69" s="234">
        <v>807</v>
      </c>
      <c r="R69" s="234">
        <v>4863</v>
      </c>
      <c r="S69" s="234">
        <v>11</v>
      </c>
      <c r="T69" s="234">
        <v>409</v>
      </c>
      <c r="U69" s="234">
        <v>20</v>
      </c>
      <c r="V69" s="234">
        <v>7729</v>
      </c>
      <c r="W69" s="234">
        <v>46</v>
      </c>
      <c r="X69" s="235">
        <v>929</v>
      </c>
    </row>
    <row r="70" spans="2:24" ht="12">
      <c r="B70" s="218" t="s">
        <v>667</v>
      </c>
      <c r="C70" s="228">
        <v>757</v>
      </c>
      <c r="D70" s="229">
        <v>112297</v>
      </c>
      <c r="E70" s="234">
        <v>693</v>
      </c>
      <c r="F70" s="234">
        <v>102758</v>
      </c>
      <c r="G70" s="234">
        <v>263</v>
      </c>
      <c r="H70" s="229">
        <v>5146</v>
      </c>
      <c r="I70" s="234">
        <v>261</v>
      </c>
      <c r="J70" s="234">
        <v>5135</v>
      </c>
      <c r="K70" s="237">
        <v>1</v>
      </c>
      <c r="L70" s="237">
        <v>2</v>
      </c>
      <c r="M70" s="237">
        <v>3</v>
      </c>
      <c r="N70" s="237">
        <v>9</v>
      </c>
      <c r="O70" s="234">
        <v>644</v>
      </c>
      <c r="P70" s="229">
        <v>4393</v>
      </c>
      <c r="Q70" s="234">
        <v>636</v>
      </c>
      <c r="R70" s="234">
        <v>3326</v>
      </c>
      <c r="S70" s="234">
        <v>4</v>
      </c>
      <c r="T70" s="234">
        <v>22</v>
      </c>
      <c r="U70" s="234">
        <v>10</v>
      </c>
      <c r="V70" s="234">
        <v>605</v>
      </c>
      <c r="W70" s="234">
        <v>65</v>
      </c>
      <c r="X70" s="235">
        <v>462</v>
      </c>
    </row>
    <row r="71" spans="2:24" ht="12">
      <c r="B71" s="259" t="s">
        <v>669</v>
      </c>
      <c r="C71" s="260">
        <v>1104</v>
      </c>
      <c r="D71" s="261">
        <v>154452</v>
      </c>
      <c r="E71" s="262">
        <v>1083</v>
      </c>
      <c r="F71" s="262">
        <v>140807</v>
      </c>
      <c r="G71" s="262">
        <v>149</v>
      </c>
      <c r="H71" s="261">
        <v>4602</v>
      </c>
      <c r="I71" s="262">
        <v>141</v>
      </c>
      <c r="J71" s="262">
        <v>3887</v>
      </c>
      <c r="K71" s="263">
        <v>11</v>
      </c>
      <c r="L71" s="263">
        <v>695</v>
      </c>
      <c r="M71" s="263">
        <v>1</v>
      </c>
      <c r="N71" s="263">
        <v>20</v>
      </c>
      <c r="O71" s="262">
        <v>879</v>
      </c>
      <c r="P71" s="261">
        <v>9043</v>
      </c>
      <c r="Q71" s="262">
        <v>866</v>
      </c>
      <c r="R71" s="262">
        <v>7278</v>
      </c>
      <c r="S71" s="262">
        <v>13</v>
      </c>
      <c r="T71" s="262">
        <v>168</v>
      </c>
      <c r="U71" s="262">
        <v>20</v>
      </c>
      <c r="V71" s="262">
        <v>1107</v>
      </c>
      <c r="W71" s="262">
        <v>56</v>
      </c>
      <c r="X71" s="264">
        <v>658</v>
      </c>
    </row>
    <row r="72" ht="12">
      <c r="C72" s="213"/>
    </row>
    <row r="73" ht="12">
      <c r="C73" s="213"/>
    </row>
  </sheetData>
  <mergeCells count="31">
    <mergeCell ref="B3:B4"/>
    <mergeCell ref="C3:D3"/>
    <mergeCell ref="E3:F3"/>
    <mergeCell ref="G3:N3"/>
    <mergeCell ref="O3:X3"/>
    <mergeCell ref="K4:L4"/>
    <mergeCell ref="M4:N4"/>
    <mergeCell ref="O4:P4"/>
    <mergeCell ref="W4:X5"/>
    <mergeCell ref="R5:R6"/>
    <mergeCell ref="U4:V5"/>
    <mergeCell ref="N5:N6"/>
    <mergeCell ref="Q4:T4"/>
    <mergeCell ref="O5:O6"/>
    <mergeCell ref="B5:B6"/>
    <mergeCell ref="G5:G6"/>
    <mergeCell ref="H5:H6"/>
    <mergeCell ref="I5:I6"/>
    <mergeCell ref="C4:C6"/>
    <mergeCell ref="D4:D6"/>
    <mergeCell ref="E4:E6"/>
    <mergeCell ref="F4:F6"/>
    <mergeCell ref="G4:H4"/>
    <mergeCell ref="I4:J4"/>
    <mergeCell ref="P5:P6"/>
    <mergeCell ref="Q5:Q6"/>
    <mergeCell ref="S5:T5"/>
    <mergeCell ref="J5:J6"/>
    <mergeCell ref="K5:K6"/>
    <mergeCell ref="L5:L6"/>
    <mergeCell ref="M5:M6"/>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Q124"/>
  <sheetViews>
    <sheetView workbookViewId="0" topLeftCell="A1">
      <selection activeCell="A1" sqref="A1"/>
    </sheetView>
  </sheetViews>
  <sheetFormatPr defaultColWidth="9.00390625" defaultRowHeight="15" customHeight="1"/>
  <cols>
    <col min="1" max="4" width="10.625" style="265" customWidth="1"/>
    <col min="5" max="5" width="9.875" style="265" customWidth="1"/>
    <col min="6" max="6" width="10.625" style="265" customWidth="1"/>
    <col min="7" max="7" width="10.625" style="266" customWidth="1"/>
    <col min="8" max="8" width="9.375" style="266" customWidth="1"/>
    <col min="9" max="9" width="10.625" style="266" customWidth="1"/>
    <col min="10" max="11" width="9.625" style="265" customWidth="1"/>
    <col min="12" max="17" width="8.125" style="265" customWidth="1"/>
    <col min="18" max="16384" width="9.00390625" style="265" customWidth="1"/>
  </cols>
  <sheetData>
    <row r="1" ht="9" customHeight="1"/>
    <row r="2" ht="13.5" customHeight="1">
      <c r="A2" s="267" t="s">
        <v>802</v>
      </c>
    </row>
    <row r="3" ht="13.5" customHeight="1">
      <c r="A3" s="268"/>
    </row>
    <row r="4" spans="2:12" ht="13.5" customHeight="1" thickBot="1">
      <c r="B4" s="269"/>
      <c r="C4" s="269"/>
      <c r="D4" s="269"/>
      <c r="G4" s="270"/>
      <c r="H4" s="270"/>
      <c r="I4" s="271" t="s">
        <v>792</v>
      </c>
      <c r="L4" s="269"/>
    </row>
    <row r="5" spans="1:17" ht="13.5" customHeight="1" thickTop="1">
      <c r="A5" s="272" t="s">
        <v>732</v>
      </c>
      <c r="B5" s="273" t="s">
        <v>793</v>
      </c>
      <c r="C5" s="273"/>
      <c r="D5" s="273" t="s">
        <v>789</v>
      </c>
      <c r="E5" s="273"/>
      <c r="F5" s="274"/>
      <c r="G5" s="275" t="s">
        <v>790</v>
      </c>
      <c r="H5" s="276"/>
      <c r="I5" s="276"/>
      <c r="J5" s="269"/>
      <c r="K5" s="277"/>
      <c r="L5" s="277"/>
      <c r="M5" s="277"/>
      <c r="N5" s="277"/>
      <c r="O5" s="269"/>
      <c r="P5" s="269"/>
      <c r="Q5" s="269"/>
    </row>
    <row r="6" spans="1:17" ht="25.5" customHeight="1">
      <c r="A6" s="278" t="s">
        <v>733</v>
      </c>
      <c r="B6" s="278" t="s">
        <v>791</v>
      </c>
      <c r="C6" s="279" t="s">
        <v>794</v>
      </c>
      <c r="D6" s="278" t="s">
        <v>791</v>
      </c>
      <c r="E6" s="280" t="s">
        <v>795</v>
      </c>
      <c r="F6" s="279" t="s">
        <v>794</v>
      </c>
      <c r="G6" s="281" t="s">
        <v>791</v>
      </c>
      <c r="H6" s="280" t="s">
        <v>795</v>
      </c>
      <c r="I6" s="279" t="s">
        <v>794</v>
      </c>
      <c r="J6" s="282"/>
      <c r="K6" s="282"/>
      <c r="L6" s="269"/>
      <c r="M6" s="283"/>
      <c r="N6" s="269"/>
      <c r="O6" s="283"/>
      <c r="P6" s="269"/>
      <c r="Q6" s="283"/>
    </row>
    <row r="7" spans="1:17" ht="13.5" customHeight="1">
      <c r="A7" s="284" t="s">
        <v>796</v>
      </c>
      <c r="B7" s="285">
        <v>88500</v>
      </c>
      <c r="C7" s="286">
        <v>489400</v>
      </c>
      <c r="D7" s="286">
        <v>88500</v>
      </c>
      <c r="E7" s="286">
        <v>553</v>
      </c>
      <c r="F7" s="286">
        <v>489400</v>
      </c>
      <c r="G7" s="286">
        <v>13</v>
      </c>
      <c r="H7" s="286">
        <v>191</v>
      </c>
      <c r="I7" s="287">
        <v>25</v>
      </c>
      <c r="J7" s="282"/>
      <c r="K7" s="282"/>
      <c r="L7" s="269"/>
      <c r="M7" s="283"/>
      <c r="N7" s="269"/>
      <c r="O7" s="283"/>
      <c r="P7" s="269"/>
      <c r="Q7" s="283"/>
    </row>
    <row r="8" spans="1:17" ht="13.5" customHeight="1">
      <c r="A8" s="288" t="s">
        <v>797</v>
      </c>
      <c r="B8" s="233">
        <v>89700</v>
      </c>
      <c r="C8" s="234">
        <v>522100</v>
      </c>
      <c r="D8" s="234">
        <v>89700</v>
      </c>
      <c r="E8" s="234">
        <v>582</v>
      </c>
      <c r="F8" s="234">
        <v>522100</v>
      </c>
      <c r="G8" s="234">
        <v>12</v>
      </c>
      <c r="H8" s="234">
        <v>187</v>
      </c>
      <c r="I8" s="235">
        <v>22</v>
      </c>
      <c r="J8" s="282"/>
      <c r="K8" s="282"/>
      <c r="L8" s="269"/>
      <c r="M8" s="283"/>
      <c r="N8" s="269"/>
      <c r="O8" s="283"/>
      <c r="P8" s="269"/>
      <c r="Q8" s="283"/>
    </row>
    <row r="9" spans="1:17" ht="13.5" customHeight="1">
      <c r="A9" s="288" t="s">
        <v>798</v>
      </c>
      <c r="B9" s="233">
        <v>91800</v>
      </c>
      <c r="C9" s="234">
        <v>558100</v>
      </c>
      <c r="D9" s="234">
        <v>91800</v>
      </c>
      <c r="E9" s="234">
        <v>608</v>
      </c>
      <c r="F9" s="234">
        <v>558100</v>
      </c>
      <c r="G9" s="234">
        <v>11</v>
      </c>
      <c r="H9" s="234">
        <v>82</v>
      </c>
      <c r="I9" s="235">
        <v>9</v>
      </c>
      <c r="J9" s="282"/>
      <c r="K9" s="282"/>
      <c r="L9" s="269"/>
      <c r="M9" s="283"/>
      <c r="N9" s="269"/>
      <c r="O9" s="283"/>
      <c r="P9" s="269"/>
      <c r="Q9" s="283"/>
    </row>
    <row r="10" spans="1:17" ht="13.5" customHeight="1">
      <c r="A10" s="289">
        <v>60</v>
      </c>
      <c r="B10" s="233">
        <v>92300</v>
      </c>
      <c r="C10" s="234">
        <v>565800</v>
      </c>
      <c r="D10" s="234">
        <v>92300</v>
      </c>
      <c r="E10" s="234">
        <v>613</v>
      </c>
      <c r="F10" s="234">
        <v>565800</v>
      </c>
      <c r="G10" s="234">
        <v>8</v>
      </c>
      <c r="H10" s="234">
        <v>50</v>
      </c>
      <c r="I10" s="235">
        <v>4</v>
      </c>
      <c r="J10" s="282"/>
      <c r="K10" s="282"/>
      <c r="L10" s="269"/>
      <c r="M10" s="283"/>
      <c r="N10" s="269"/>
      <c r="O10" s="283"/>
      <c r="P10" s="269"/>
      <c r="Q10" s="283"/>
    </row>
    <row r="11" spans="1:17" ht="13.5" customHeight="1">
      <c r="A11" s="289"/>
      <c r="B11" s="233"/>
      <c r="C11" s="234"/>
      <c r="D11" s="234"/>
      <c r="E11" s="234"/>
      <c r="F11" s="234"/>
      <c r="G11" s="234"/>
      <c r="H11" s="234"/>
      <c r="I11" s="235"/>
      <c r="J11" s="282"/>
      <c r="K11" s="282"/>
      <c r="L11" s="269"/>
      <c r="M11" s="283"/>
      <c r="N11" s="269"/>
      <c r="O11" s="283"/>
      <c r="P11" s="269"/>
      <c r="Q11" s="283"/>
    </row>
    <row r="12" spans="1:17" s="295" customFormat="1" ht="13.5" customHeight="1">
      <c r="A12" s="290">
        <v>61</v>
      </c>
      <c r="B12" s="291">
        <v>91200</v>
      </c>
      <c r="C12" s="198">
        <v>550800</v>
      </c>
      <c r="D12" s="198">
        <v>91200</v>
      </c>
      <c r="E12" s="198">
        <v>604</v>
      </c>
      <c r="F12" s="198">
        <v>550800</v>
      </c>
      <c r="G12" s="198">
        <v>5</v>
      </c>
      <c r="H12" s="198">
        <v>184</v>
      </c>
      <c r="I12" s="200">
        <v>9</v>
      </c>
      <c r="J12" s="292"/>
      <c r="K12" s="292"/>
      <c r="L12" s="293"/>
      <c r="M12" s="294"/>
      <c r="N12" s="293"/>
      <c r="O12" s="294"/>
      <c r="P12" s="293"/>
      <c r="Q12" s="294"/>
    </row>
    <row r="13" spans="1:17" s="295" customFormat="1" ht="13.5" customHeight="1">
      <c r="A13" s="296"/>
      <c r="B13" s="291"/>
      <c r="C13" s="198"/>
      <c r="D13" s="198"/>
      <c r="E13" s="198"/>
      <c r="F13" s="198"/>
      <c r="G13" s="198"/>
      <c r="H13" s="198"/>
      <c r="I13" s="200"/>
      <c r="J13" s="292"/>
      <c r="K13" s="292"/>
      <c r="L13" s="293"/>
      <c r="M13" s="294"/>
      <c r="N13" s="293"/>
      <c r="O13" s="294"/>
      <c r="P13" s="293"/>
      <c r="Q13" s="294"/>
    </row>
    <row r="14" spans="1:17" s="295" customFormat="1" ht="13.5" customHeight="1">
      <c r="A14" s="296" t="s">
        <v>626</v>
      </c>
      <c r="B14" s="297">
        <v>23200</v>
      </c>
      <c r="C14" s="298">
        <v>141100</v>
      </c>
      <c r="D14" s="298">
        <v>23200</v>
      </c>
      <c r="E14" s="298">
        <v>608</v>
      </c>
      <c r="F14" s="298">
        <v>141100</v>
      </c>
      <c r="G14" s="298">
        <v>3</v>
      </c>
      <c r="H14" s="298">
        <v>206</v>
      </c>
      <c r="I14" s="299">
        <v>6</v>
      </c>
      <c r="J14" s="300"/>
      <c r="K14" s="300"/>
      <c r="L14" s="301"/>
      <c r="M14" s="301"/>
      <c r="N14" s="300"/>
      <c r="O14" s="300"/>
      <c r="P14" s="300"/>
      <c r="Q14" s="300"/>
    </row>
    <row r="15" spans="1:17" s="295" customFormat="1" ht="13.5" customHeight="1">
      <c r="A15" s="296" t="s">
        <v>628</v>
      </c>
      <c r="B15" s="297">
        <v>13900</v>
      </c>
      <c r="C15" s="298">
        <f>+C24+C43+C44+C45+C46+C47+C48+C49</f>
        <v>80500</v>
      </c>
      <c r="D15" s="298">
        <v>13900</v>
      </c>
      <c r="E15" s="298">
        <v>579</v>
      </c>
      <c r="F15" s="298">
        <f>+F24+F43+F44+F45+F46+F47+F48+F49</f>
        <v>80500</v>
      </c>
      <c r="G15" s="298">
        <f>+G24+G43+G44+G45+G46+G47+G48+G49</f>
        <v>0</v>
      </c>
      <c r="H15" s="298">
        <f>+H24+H43+H44+H45+H46+H47+H48+H49</f>
        <v>0</v>
      </c>
      <c r="I15" s="299">
        <f>+I24+I43+I44+I45+I46+I47+I48+I49</f>
        <v>0</v>
      </c>
      <c r="J15" s="300"/>
      <c r="K15" s="300"/>
      <c r="L15" s="301"/>
      <c r="M15" s="301"/>
      <c r="N15" s="300"/>
      <c r="O15" s="300"/>
      <c r="P15" s="300"/>
      <c r="Q15" s="300"/>
    </row>
    <row r="16" spans="1:17" s="295" customFormat="1" ht="13.5" customHeight="1">
      <c r="A16" s="296" t="s">
        <v>630</v>
      </c>
      <c r="B16" s="297">
        <v>20000</v>
      </c>
      <c r="C16" s="298">
        <v>121200</v>
      </c>
      <c r="D16" s="298">
        <v>20000</v>
      </c>
      <c r="E16" s="298">
        <v>606</v>
      </c>
      <c r="F16" s="298">
        <v>121200</v>
      </c>
      <c r="G16" s="298">
        <f>+G20+G29+G33+G51+G52+G53+G54+G55</f>
        <v>2</v>
      </c>
      <c r="H16" s="298">
        <f>+H20+H29+H33+H51+H52+H53+H54+H55</f>
        <v>150</v>
      </c>
      <c r="I16" s="299">
        <f>+I20+I29+I33+I51+I52+I53+I54+I55</f>
        <v>3</v>
      </c>
      <c r="J16" s="300"/>
      <c r="K16" s="300"/>
      <c r="L16" s="301"/>
      <c r="M16" s="301"/>
      <c r="N16" s="300"/>
      <c r="O16" s="300"/>
      <c r="P16" s="300"/>
      <c r="Q16" s="300"/>
    </row>
    <row r="17" spans="1:17" s="295" customFormat="1" ht="13.5" customHeight="1">
      <c r="A17" s="296" t="s">
        <v>632</v>
      </c>
      <c r="B17" s="297">
        <v>34100</v>
      </c>
      <c r="C17" s="298">
        <v>208000</v>
      </c>
      <c r="D17" s="298">
        <v>34100</v>
      </c>
      <c r="E17" s="298">
        <v>610</v>
      </c>
      <c r="F17" s="298">
        <v>208000</v>
      </c>
      <c r="G17" s="298">
        <f>+G21+G22+G57+G58+G59+G60+G61+G62+G63+G64+G65+G66+G67+G68</f>
        <v>0</v>
      </c>
      <c r="H17" s="298">
        <f>+H21+H22+H57+H58+H59+H60+H61+H62+H63+H64+H65+H66+H67+H68</f>
        <v>0</v>
      </c>
      <c r="I17" s="299">
        <f>+I21+I22+I57+I58+I59+I60+I61+I62+I63+I64+I65+I66+I67+I68</f>
        <v>0</v>
      </c>
      <c r="J17" s="300"/>
      <c r="K17" s="300"/>
      <c r="L17" s="301"/>
      <c r="M17" s="301"/>
      <c r="N17" s="300"/>
      <c r="O17" s="300"/>
      <c r="P17" s="300"/>
      <c r="Q17" s="300"/>
    </row>
    <row r="18" spans="1:17" ht="9" customHeight="1">
      <c r="A18" s="302"/>
      <c r="B18" s="233"/>
      <c r="C18" s="234"/>
      <c r="D18" s="234"/>
      <c r="E18" s="234"/>
      <c r="F18" s="234"/>
      <c r="G18" s="237"/>
      <c r="H18" s="237"/>
      <c r="I18" s="303"/>
      <c r="J18" s="304"/>
      <c r="K18" s="304"/>
      <c r="L18" s="305"/>
      <c r="M18" s="305"/>
      <c r="N18" s="304"/>
      <c r="O18" s="304"/>
      <c r="P18" s="304"/>
      <c r="Q18" s="304"/>
    </row>
    <row r="19" spans="1:17" ht="13.5" customHeight="1">
      <c r="A19" s="302" t="s">
        <v>635</v>
      </c>
      <c r="B19" s="306">
        <v>4300</v>
      </c>
      <c r="C19" s="307">
        <v>26700</v>
      </c>
      <c r="D19" s="307">
        <v>4300</v>
      </c>
      <c r="E19" s="307">
        <v>621</v>
      </c>
      <c r="F19" s="307">
        <v>26700</v>
      </c>
      <c r="G19" s="308">
        <v>0</v>
      </c>
      <c r="H19" s="308">
        <v>0</v>
      </c>
      <c r="I19" s="309">
        <v>0</v>
      </c>
      <c r="J19" s="304"/>
      <c r="K19" s="304"/>
      <c r="L19" s="305"/>
      <c r="M19" s="305"/>
      <c r="N19" s="304"/>
      <c r="O19" s="304"/>
      <c r="P19" s="304"/>
      <c r="Q19" s="304"/>
    </row>
    <row r="20" spans="1:17" ht="13.5" customHeight="1">
      <c r="A20" s="302" t="s">
        <v>636</v>
      </c>
      <c r="B20" s="306">
        <v>3900</v>
      </c>
      <c r="C20" s="307">
        <v>23200</v>
      </c>
      <c r="D20" s="307">
        <v>3900</v>
      </c>
      <c r="E20" s="307">
        <v>595</v>
      </c>
      <c r="F20" s="307">
        <v>23200</v>
      </c>
      <c r="G20" s="308">
        <v>2</v>
      </c>
      <c r="H20" s="308">
        <v>150</v>
      </c>
      <c r="I20" s="309">
        <v>3</v>
      </c>
      <c r="J20" s="304"/>
      <c r="K20" s="304"/>
      <c r="L20" s="305"/>
      <c r="M20" s="269"/>
      <c r="N20" s="304"/>
      <c r="O20" s="304"/>
      <c r="P20" s="304"/>
      <c r="Q20" s="304"/>
    </row>
    <row r="21" spans="1:17" ht="13.5" customHeight="1">
      <c r="A21" s="302" t="s">
        <v>638</v>
      </c>
      <c r="B21" s="306">
        <v>5670</v>
      </c>
      <c r="C21" s="307">
        <v>35200</v>
      </c>
      <c r="D21" s="307">
        <v>5670</v>
      </c>
      <c r="E21" s="307">
        <v>620</v>
      </c>
      <c r="F21" s="307">
        <v>35200</v>
      </c>
      <c r="G21" s="308">
        <v>0</v>
      </c>
      <c r="H21" s="308">
        <v>0</v>
      </c>
      <c r="I21" s="309">
        <v>0</v>
      </c>
      <c r="J21" s="304"/>
      <c r="K21" s="304"/>
      <c r="L21" s="305"/>
      <c r="M21" s="269"/>
      <c r="N21" s="304"/>
      <c r="O21" s="304"/>
      <c r="P21" s="304"/>
      <c r="Q21" s="304"/>
    </row>
    <row r="22" spans="1:17" ht="13.5" customHeight="1">
      <c r="A22" s="302" t="s">
        <v>640</v>
      </c>
      <c r="B22" s="306">
        <v>6280</v>
      </c>
      <c r="C22" s="307">
        <v>39800</v>
      </c>
      <c r="D22" s="307">
        <v>6280</v>
      </c>
      <c r="E22" s="307">
        <v>633</v>
      </c>
      <c r="F22" s="307">
        <v>39800</v>
      </c>
      <c r="G22" s="308">
        <v>0</v>
      </c>
      <c r="H22" s="308">
        <v>0</v>
      </c>
      <c r="I22" s="309">
        <v>0</v>
      </c>
      <c r="J22" s="304"/>
      <c r="K22" s="304"/>
      <c r="L22" s="305"/>
      <c r="M22" s="269"/>
      <c r="N22" s="304"/>
      <c r="O22" s="304"/>
      <c r="P22" s="304"/>
      <c r="Q22" s="304"/>
    </row>
    <row r="23" spans="1:17" ht="13.5" customHeight="1">
      <c r="A23" s="302"/>
      <c r="B23" s="306"/>
      <c r="C23" s="307"/>
      <c r="D23" s="307"/>
      <c r="E23" s="307"/>
      <c r="F23" s="307"/>
      <c r="G23" s="308"/>
      <c r="H23" s="308"/>
      <c r="I23" s="309"/>
      <c r="J23" s="304"/>
      <c r="K23" s="304"/>
      <c r="L23" s="305"/>
      <c r="M23" s="269"/>
      <c r="N23" s="304"/>
      <c r="O23" s="304"/>
      <c r="P23" s="304"/>
      <c r="Q23" s="304"/>
    </row>
    <row r="24" spans="1:17" ht="13.5" customHeight="1">
      <c r="A24" s="302" t="s">
        <v>642</v>
      </c>
      <c r="B24" s="306">
        <v>4160</v>
      </c>
      <c r="C24" s="307">
        <v>24900</v>
      </c>
      <c r="D24" s="307">
        <v>4160</v>
      </c>
      <c r="E24" s="307">
        <v>599</v>
      </c>
      <c r="F24" s="307">
        <v>24900</v>
      </c>
      <c r="G24" s="308">
        <v>0</v>
      </c>
      <c r="H24" s="308">
        <v>0</v>
      </c>
      <c r="I24" s="309">
        <v>0</v>
      </c>
      <c r="J24" s="304"/>
      <c r="K24" s="304"/>
      <c r="L24" s="305"/>
      <c r="M24" s="269"/>
      <c r="N24" s="304"/>
      <c r="O24" s="304"/>
      <c r="P24" s="304"/>
      <c r="Q24" s="304"/>
    </row>
    <row r="25" spans="1:17" ht="13.5" customHeight="1">
      <c r="A25" s="302" t="s">
        <v>644</v>
      </c>
      <c r="B25" s="306">
        <v>1940</v>
      </c>
      <c r="C25" s="307">
        <v>12100</v>
      </c>
      <c r="D25" s="307">
        <v>1940</v>
      </c>
      <c r="E25" s="307">
        <v>623</v>
      </c>
      <c r="F25" s="307">
        <v>12100</v>
      </c>
      <c r="G25" s="308">
        <v>0</v>
      </c>
      <c r="H25" s="308">
        <v>0</v>
      </c>
      <c r="I25" s="309">
        <v>0</v>
      </c>
      <c r="J25" s="304"/>
      <c r="K25" s="304"/>
      <c r="L25" s="305"/>
      <c r="M25" s="269"/>
      <c r="N25" s="304"/>
      <c r="O25" s="304"/>
      <c r="P25" s="304"/>
      <c r="Q25" s="304"/>
    </row>
    <row r="26" spans="1:17" ht="13.5" customHeight="1">
      <c r="A26" s="302" t="s">
        <v>646</v>
      </c>
      <c r="B26" s="306">
        <v>1340</v>
      </c>
      <c r="C26" s="307">
        <v>7910</v>
      </c>
      <c r="D26" s="307">
        <v>1340</v>
      </c>
      <c r="E26" s="307">
        <v>590</v>
      </c>
      <c r="F26" s="307">
        <v>7910</v>
      </c>
      <c r="G26" s="308">
        <v>0</v>
      </c>
      <c r="H26" s="308">
        <v>0</v>
      </c>
      <c r="I26" s="309">
        <v>0</v>
      </c>
      <c r="J26" s="304"/>
      <c r="K26" s="304"/>
      <c r="L26" s="305"/>
      <c r="M26" s="269"/>
      <c r="N26" s="304"/>
      <c r="O26" s="304"/>
      <c r="P26" s="304"/>
      <c r="Q26" s="304"/>
    </row>
    <row r="27" spans="1:17" ht="13.5" customHeight="1">
      <c r="A27" s="302" t="s">
        <v>647</v>
      </c>
      <c r="B27" s="306">
        <v>2730</v>
      </c>
      <c r="C27" s="307">
        <v>16900</v>
      </c>
      <c r="D27" s="307">
        <v>2730</v>
      </c>
      <c r="E27" s="307">
        <v>618</v>
      </c>
      <c r="F27" s="307">
        <v>16900</v>
      </c>
      <c r="G27" s="308">
        <v>0</v>
      </c>
      <c r="H27" s="308">
        <v>0</v>
      </c>
      <c r="I27" s="309">
        <v>0</v>
      </c>
      <c r="J27" s="304"/>
      <c r="K27" s="304"/>
      <c r="L27" s="305"/>
      <c r="M27" s="269"/>
      <c r="N27" s="304"/>
      <c r="O27" s="304"/>
      <c r="P27" s="304"/>
      <c r="Q27" s="304"/>
    </row>
    <row r="28" spans="1:17" ht="13.5" customHeight="1">
      <c r="A28" s="302"/>
      <c r="B28" s="306"/>
      <c r="C28" s="307"/>
      <c r="D28" s="307"/>
      <c r="E28" s="307"/>
      <c r="F28" s="307"/>
      <c r="G28" s="308"/>
      <c r="H28" s="308"/>
      <c r="I28" s="309"/>
      <c r="J28" s="304"/>
      <c r="K28" s="304"/>
      <c r="L28" s="305"/>
      <c r="M28" s="269"/>
      <c r="N28" s="304"/>
      <c r="O28" s="304"/>
      <c r="P28" s="304"/>
      <c r="Q28" s="304"/>
    </row>
    <row r="29" spans="1:17" ht="13.5" customHeight="1">
      <c r="A29" s="302" t="s">
        <v>650</v>
      </c>
      <c r="B29" s="306">
        <v>2770</v>
      </c>
      <c r="C29" s="307">
        <v>17100</v>
      </c>
      <c r="D29" s="307">
        <v>2770</v>
      </c>
      <c r="E29" s="307">
        <v>617</v>
      </c>
      <c r="F29" s="307">
        <v>17100</v>
      </c>
      <c r="G29" s="308">
        <v>0</v>
      </c>
      <c r="H29" s="308">
        <v>0</v>
      </c>
      <c r="I29" s="309">
        <v>0</v>
      </c>
      <c r="J29" s="304"/>
      <c r="K29" s="304"/>
      <c r="L29" s="305"/>
      <c r="M29" s="269"/>
      <c r="N29" s="304"/>
      <c r="O29" s="304"/>
      <c r="P29" s="304"/>
      <c r="Q29" s="304"/>
    </row>
    <row r="30" spans="1:17" ht="13.5" customHeight="1">
      <c r="A30" s="302" t="s">
        <v>652</v>
      </c>
      <c r="B30" s="306">
        <v>1900</v>
      </c>
      <c r="C30" s="307">
        <v>12100</v>
      </c>
      <c r="D30" s="307">
        <v>1900</v>
      </c>
      <c r="E30" s="307">
        <v>635</v>
      </c>
      <c r="F30" s="307">
        <v>12100</v>
      </c>
      <c r="G30" s="308">
        <v>0</v>
      </c>
      <c r="H30" s="308">
        <v>0</v>
      </c>
      <c r="I30" s="309">
        <v>0</v>
      </c>
      <c r="J30" s="304"/>
      <c r="K30" s="304"/>
      <c r="L30" s="305"/>
      <c r="M30" s="269"/>
      <c r="N30" s="304"/>
      <c r="O30" s="304"/>
      <c r="P30" s="304"/>
      <c r="Q30" s="304"/>
    </row>
    <row r="31" spans="1:17" ht="13.5" customHeight="1">
      <c r="A31" s="302" t="s">
        <v>654</v>
      </c>
      <c r="B31" s="306">
        <v>1640</v>
      </c>
      <c r="C31" s="307">
        <v>10000</v>
      </c>
      <c r="D31" s="307">
        <v>1640</v>
      </c>
      <c r="E31" s="307">
        <v>610</v>
      </c>
      <c r="F31" s="307">
        <v>10000</v>
      </c>
      <c r="G31" s="308">
        <v>0</v>
      </c>
      <c r="H31" s="308">
        <v>0</v>
      </c>
      <c r="I31" s="309">
        <v>0</v>
      </c>
      <c r="J31" s="304"/>
      <c r="K31" s="304"/>
      <c r="L31" s="305"/>
      <c r="M31" s="269"/>
      <c r="N31" s="304"/>
      <c r="O31" s="304"/>
      <c r="P31" s="304"/>
      <c r="Q31" s="304"/>
    </row>
    <row r="32" spans="1:17" ht="13.5" customHeight="1">
      <c r="A32" s="302" t="s">
        <v>656</v>
      </c>
      <c r="B32" s="306">
        <v>3640</v>
      </c>
      <c r="C32" s="307">
        <v>21700</v>
      </c>
      <c r="D32" s="307">
        <v>3640</v>
      </c>
      <c r="E32" s="307">
        <v>595</v>
      </c>
      <c r="F32" s="307">
        <v>21700</v>
      </c>
      <c r="G32" s="308">
        <v>0</v>
      </c>
      <c r="H32" s="308">
        <v>0</v>
      </c>
      <c r="I32" s="309">
        <v>0</v>
      </c>
      <c r="J32" s="304"/>
      <c r="K32" s="304"/>
      <c r="L32" s="305"/>
      <c r="M32" s="269"/>
      <c r="N32" s="304"/>
      <c r="O32" s="304"/>
      <c r="P32" s="304"/>
      <c r="Q32" s="304"/>
    </row>
    <row r="33" spans="1:17" ht="13.5" customHeight="1">
      <c r="A33" s="302" t="s">
        <v>658</v>
      </c>
      <c r="B33" s="306">
        <v>2040</v>
      </c>
      <c r="C33" s="307">
        <v>12800</v>
      </c>
      <c r="D33" s="307">
        <v>2040</v>
      </c>
      <c r="E33" s="307">
        <v>627</v>
      </c>
      <c r="F33" s="307">
        <v>12800</v>
      </c>
      <c r="G33" s="308">
        <v>0</v>
      </c>
      <c r="H33" s="308">
        <v>0</v>
      </c>
      <c r="I33" s="309">
        <v>0</v>
      </c>
      <c r="J33" s="304"/>
      <c r="K33" s="304"/>
      <c r="L33" s="305"/>
      <c r="M33" s="269"/>
      <c r="N33" s="304"/>
      <c r="O33" s="304"/>
      <c r="P33" s="304"/>
      <c r="Q33" s="304"/>
    </row>
    <row r="34" spans="1:17" ht="13.5" customHeight="1">
      <c r="A34" s="302"/>
      <c r="B34" s="306"/>
      <c r="C34" s="307"/>
      <c r="D34" s="307"/>
      <c r="E34" s="307"/>
      <c r="F34" s="307"/>
      <c r="G34" s="308"/>
      <c r="H34" s="308"/>
      <c r="I34" s="309"/>
      <c r="J34" s="304"/>
      <c r="K34" s="304"/>
      <c r="L34" s="305"/>
      <c r="M34" s="269"/>
      <c r="N34" s="304"/>
      <c r="O34" s="304"/>
      <c r="P34" s="304"/>
      <c r="Q34" s="304"/>
    </row>
    <row r="35" spans="1:17" ht="13.5" customHeight="1">
      <c r="A35" s="302" t="s">
        <v>660</v>
      </c>
      <c r="B35" s="306">
        <v>613</v>
      </c>
      <c r="C35" s="307">
        <v>3500</v>
      </c>
      <c r="D35" s="307">
        <v>613</v>
      </c>
      <c r="E35" s="307">
        <v>571</v>
      </c>
      <c r="F35" s="307">
        <v>3500</v>
      </c>
      <c r="G35" s="308">
        <v>0</v>
      </c>
      <c r="H35" s="308">
        <v>0</v>
      </c>
      <c r="I35" s="309">
        <v>0</v>
      </c>
      <c r="J35" s="304"/>
      <c r="K35" s="304"/>
      <c r="L35" s="305"/>
      <c r="M35" s="269"/>
      <c r="N35" s="304"/>
      <c r="O35" s="304"/>
      <c r="P35" s="304"/>
      <c r="Q35" s="304"/>
    </row>
    <row r="36" spans="1:17" ht="13.5" customHeight="1">
      <c r="A36" s="302" t="s">
        <v>662</v>
      </c>
      <c r="B36" s="306">
        <v>665</v>
      </c>
      <c r="C36" s="307">
        <v>4230</v>
      </c>
      <c r="D36" s="307">
        <v>665</v>
      </c>
      <c r="E36" s="307">
        <v>636</v>
      </c>
      <c r="F36" s="307">
        <v>4230</v>
      </c>
      <c r="G36" s="308">
        <v>0</v>
      </c>
      <c r="H36" s="308">
        <v>0</v>
      </c>
      <c r="I36" s="309">
        <v>0</v>
      </c>
      <c r="J36" s="304"/>
      <c r="K36" s="304"/>
      <c r="L36" s="305"/>
      <c r="M36" s="269"/>
      <c r="N36" s="304"/>
      <c r="O36" s="304"/>
      <c r="P36" s="304"/>
      <c r="Q36" s="304"/>
    </row>
    <row r="37" spans="1:17" ht="13.5" customHeight="1">
      <c r="A37" s="302" t="s">
        <v>664</v>
      </c>
      <c r="B37" s="306">
        <v>1480</v>
      </c>
      <c r="C37" s="307">
        <v>9460</v>
      </c>
      <c r="D37" s="307">
        <v>1480</v>
      </c>
      <c r="E37" s="307">
        <v>639</v>
      </c>
      <c r="F37" s="307">
        <v>9460</v>
      </c>
      <c r="G37" s="308">
        <v>0</v>
      </c>
      <c r="H37" s="308">
        <v>0</v>
      </c>
      <c r="I37" s="309">
        <v>0</v>
      </c>
      <c r="J37" s="304"/>
      <c r="K37" s="304"/>
      <c r="L37" s="305"/>
      <c r="M37" s="269"/>
      <c r="N37" s="304"/>
      <c r="O37" s="304"/>
      <c r="P37" s="304"/>
      <c r="Q37" s="304"/>
    </row>
    <row r="38" spans="1:17" ht="13.5" customHeight="1">
      <c r="A38" s="302" t="s">
        <v>666</v>
      </c>
      <c r="B38" s="306">
        <v>458</v>
      </c>
      <c r="C38" s="307">
        <v>2290</v>
      </c>
      <c r="D38" s="307">
        <v>458</v>
      </c>
      <c r="E38" s="307">
        <v>499</v>
      </c>
      <c r="F38" s="307">
        <v>2290</v>
      </c>
      <c r="G38" s="308">
        <v>0</v>
      </c>
      <c r="H38" s="308">
        <v>0</v>
      </c>
      <c r="I38" s="309">
        <v>0</v>
      </c>
      <c r="J38" s="304"/>
      <c r="K38" s="304"/>
      <c r="L38" s="305"/>
      <c r="M38" s="269"/>
      <c r="N38" s="304"/>
      <c r="O38" s="304"/>
      <c r="P38" s="304"/>
      <c r="Q38" s="304"/>
    </row>
    <row r="39" spans="1:17" ht="13.5" customHeight="1">
      <c r="A39" s="302" t="s">
        <v>668</v>
      </c>
      <c r="B39" s="306">
        <v>650</v>
      </c>
      <c r="C39" s="307">
        <v>3580</v>
      </c>
      <c r="D39" s="307">
        <v>650</v>
      </c>
      <c r="E39" s="307">
        <v>550</v>
      </c>
      <c r="F39" s="307">
        <v>3580</v>
      </c>
      <c r="G39" s="308">
        <v>0</v>
      </c>
      <c r="H39" s="308">
        <v>0</v>
      </c>
      <c r="I39" s="309">
        <v>0</v>
      </c>
      <c r="J39" s="304"/>
      <c r="K39" s="304"/>
      <c r="L39" s="305"/>
      <c r="M39" s="269"/>
      <c r="N39" s="304"/>
      <c r="O39" s="304"/>
      <c r="P39" s="304"/>
      <c r="Q39" s="304"/>
    </row>
    <row r="40" spans="1:17" ht="13.5" customHeight="1">
      <c r="A40" s="302" t="s">
        <v>620</v>
      </c>
      <c r="B40" s="306">
        <v>565</v>
      </c>
      <c r="C40" s="307">
        <v>3070</v>
      </c>
      <c r="D40" s="307">
        <v>565</v>
      </c>
      <c r="E40" s="307">
        <v>543</v>
      </c>
      <c r="F40" s="307">
        <v>3070</v>
      </c>
      <c r="G40" s="308">
        <v>0</v>
      </c>
      <c r="H40" s="308">
        <v>0</v>
      </c>
      <c r="I40" s="309">
        <v>0</v>
      </c>
      <c r="J40" s="304"/>
      <c r="K40" s="304"/>
      <c r="L40" s="305"/>
      <c r="M40" s="269"/>
      <c r="N40" s="304"/>
      <c r="O40" s="304"/>
      <c r="P40" s="304"/>
      <c r="Q40" s="304"/>
    </row>
    <row r="41" spans="1:17" ht="13.5" customHeight="1">
      <c r="A41" s="302" t="s">
        <v>621</v>
      </c>
      <c r="B41" s="306">
        <v>1280</v>
      </c>
      <c r="C41" s="307">
        <v>7550</v>
      </c>
      <c r="D41" s="307">
        <v>1280</v>
      </c>
      <c r="E41" s="307">
        <v>590</v>
      </c>
      <c r="F41" s="307">
        <v>7550</v>
      </c>
      <c r="G41" s="308">
        <v>1</v>
      </c>
      <c r="H41" s="308">
        <v>205</v>
      </c>
      <c r="I41" s="309">
        <v>2</v>
      </c>
      <c r="J41" s="304"/>
      <c r="K41" s="304"/>
      <c r="L41" s="305"/>
      <c r="M41" s="269"/>
      <c r="N41" s="304"/>
      <c r="O41" s="304"/>
      <c r="P41" s="304"/>
      <c r="Q41" s="304"/>
    </row>
    <row r="42" spans="1:17" ht="13.5" customHeight="1">
      <c r="A42" s="302"/>
      <c r="B42" s="306"/>
      <c r="C42" s="307"/>
      <c r="D42" s="307"/>
      <c r="E42" s="307"/>
      <c r="F42" s="307"/>
      <c r="G42" s="308"/>
      <c r="H42" s="308"/>
      <c r="I42" s="309"/>
      <c r="J42" s="304"/>
      <c r="K42" s="304"/>
      <c r="L42" s="305"/>
      <c r="M42" s="269"/>
      <c r="N42" s="304"/>
      <c r="O42" s="304"/>
      <c r="P42" s="304"/>
      <c r="Q42" s="304"/>
    </row>
    <row r="43" spans="1:17" ht="13.5" customHeight="1">
      <c r="A43" s="302" t="s">
        <v>624</v>
      </c>
      <c r="B43" s="306">
        <v>1330</v>
      </c>
      <c r="C43" s="307">
        <v>7460</v>
      </c>
      <c r="D43" s="307">
        <v>1330</v>
      </c>
      <c r="E43" s="307">
        <v>561</v>
      </c>
      <c r="F43" s="307">
        <v>7460</v>
      </c>
      <c r="G43" s="308">
        <v>0</v>
      </c>
      <c r="H43" s="308">
        <v>0</v>
      </c>
      <c r="I43" s="309">
        <v>0</v>
      </c>
      <c r="J43" s="304"/>
      <c r="K43" s="304"/>
      <c r="L43" s="305"/>
      <c r="M43" s="269"/>
      <c r="N43" s="304"/>
      <c r="O43" s="304"/>
      <c r="P43" s="304"/>
      <c r="Q43" s="304"/>
    </row>
    <row r="44" spans="1:17" ht="13.5" customHeight="1">
      <c r="A44" s="302" t="s">
        <v>625</v>
      </c>
      <c r="B44" s="306">
        <v>1820</v>
      </c>
      <c r="C44" s="307">
        <v>10200</v>
      </c>
      <c r="D44" s="307">
        <v>1820</v>
      </c>
      <c r="E44" s="307">
        <v>560</v>
      </c>
      <c r="F44" s="307">
        <v>10200</v>
      </c>
      <c r="G44" s="308">
        <v>0</v>
      </c>
      <c r="H44" s="308">
        <v>0</v>
      </c>
      <c r="I44" s="309">
        <v>0</v>
      </c>
      <c r="J44" s="304"/>
      <c r="K44" s="304"/>
      <c r="L44" s="305"/>
      <c r="M44" s="269"/>
      <c r="N44" s="304"/>
      <c r="O44" s="304"/>
      <c r="P44" s="304"/>
      <c r="Q44" s="304"/>
    </row>
    <row r="45" spans="1:17" ht="13.5" customHeight="1">
      <c r="A45" s="302" t="s">
        <v>627</v>
      </c>
      <c r="B45" s="306">
        <v>1340</v>
      </c>
      <c r="C45" s="307">
        <v>8010</v>
      </c>
      <c r="D45" s="307">
        <v>1340</v>
      </c>
      <c r="E45" s="307">
        <v>598</v>
      </c>
      <c r="F45" s="307">
        <v>8010</v>
      </c>
      <c r="G45" s="308">
        <v>0</v>
      </c>
      <c r="H45" s="308">
        <v>0</v>
      </c>
      <c r="I45" s="309">
        <v>0</v>
      </c>
      <c r="J45" s="304"/>
      <c r="K45" s="304"/>
      <c r="L45" s="305"/>
      <c r="M45" s="269"/>
      <c r="N45" s="304"/>
      <c r="O45" s="304"/>
      <c r="P45" s="304"/>
      <c r="Q45" s="304"/>
    </row>
    <row r="46" spans="1:17" ht="13.5" customHeight="1">
      <c r="A46" s="302" t="s">
        <v>629</v>
      </c>
      <c r="B46" s="306">
        <v>1670</v>
      </c>
      <c r="C46" s="307">
        <v>9500</v>
      </c>
      <c r="D46" s="307">
        <v>1670</v>
      </c>
      <c r="E46" s="307">
        <v>569</v>
      </c>
      <c r="F46" s="307">
        <v>9500</v>
      </c>
      <c r="G46" s="308">
        <v>0</v>
      </c>
      <c r="H46" s="308">
        <v>0</v>
      </c>
      <c r="I46" s="309">
        <v>0</v>
      </c>
      <c r="J46" s="304"/>
      <c r="K46" s="304"/>
      <c r="L46" s="305"/>
      <c r="M46" s="269"/>
      <c r="N46" s="304"/>
      <c r="O46" s="304"/>
      <c r="P46" s="304"/>
      <c r="Q46" s="304"/>
    </row>
    <row r="47" spans="1:17" ht="13.5" customHeight="1">
      <c r="A47" s="302" t="s">
        <v>631</v>
      </c>
      <c r="B47" s="306">
        <v>764</v>
      </c>
      <c r="C47" s="307">
        <v>4370</v>
      </c>
      <c r="D47" s="307">
        <v>764</v>
      </c>
      <c r="E47" s="307">
        <v>572</v>
      </c>
      <c r="F47" s="307">
        <v>4370</v>
      </c>
      <c r="G47" s="308">
        <v>0</v>
      </c>
      <c r="H47" s="308">
        <v>0</v>
      </c>
      <c r="I47" s="309">
        <v>0</v>
      </c>
      <c r="J47" s="304"/>
      <c r="K47" s="304"/>
      <c r="L47" s="305"/>
      <c r="M47" s="269"/>
      <c r="N47" s="304"/>
      <c r="O47" s="304"/>
      <c r="P47" s="304"/>
      <c r="Q47" s="304"/>
    </row>
    <row r="48" spans="1:17" ht="13.5" customHeight="1">
      <c r="A48" s="302" t="s">
        <v>633</v>
      </c>
      <c r="B48" s="306">
        <v>1590</v>
      </c>
      <c r="C48" s="307">
        <v>9170</v>
      </c>
      <c r="D48" s="307">
        <v>1594</v>
      </c>
      <c r="E48" s="307">
        <v>577</v>
      </c>
      <c r="F48" s="307">
        <v>9170</v>
      </c>
      <c r="G48" s="308">
        <v>0</v>
      </c>
      <c r="H48" s="308">
        <v>0</v>
      </c>
      <c r="I48" s="309">
        <v>0</v>
      </c>
      <c r="J48" s="304"/>
      <c r="K48" s="304"/>
      <c r="L48" s="305"/>
      <c r="M48" s="269"/>
      <c r="N48" s="304"/>
      <c r="O48" s="304"/>
      <c r="P48" s="304"/>
      <c r="Q48" s="304"/>
    </row>
    <row r="49" spans="1:17" ht="13.5" customHeight="1">
      <c r="A49" s="302" t="s">
        <v>634</v>
      </c>
      <c r="B49" s="306">
        <v>1220</v>
      </c>
      <c r="C49" s="307">
        <v>6890</v>
      </c>
      <c r="D49" s="307">
        <v>1220</v>
      </c>
      <c r="E49" s="307">
        <v>565</v>
      </c>
      <c r="F49" s="307">
        <v>6890</v>
      </c>
      <c r="G49" s="308">
        <v>0</v>
      </c>
      <c r="H49" s="308">
        <v>0</v>
      </c>
      <c r="I49" s="309">
        <v>0</v>
      </c>
      <c r="J49" s="304"/>
      <c r="K49" s="304"/>
      <c r="L49" s="305"/>
      <c r="M49" s="269"/>
      <c r="N49" s="304"/>
      <c r="O49" s="304"/>
      <c r="P49" s="304"/>
      <c r="Q49" s="304"/>
    </row>
    <row r="50" spans="1:17" ht="13.5" customHeight="1">
      <c r="A50" s="302"/>
      <c r="B50" s="306"/>
      <c r="C50" s="310"/>
      <c r="D50" s="307"/>
      <c r="E50" s="307"/>
      <c r="F50" s="307"/>
      <c r="G50" s="308"/>
      <c r="H50" s="308"/>
      <c r="I50" s="309"/>
      <c r="J50" s="304"/>
      <c r="K50" s="304"/>
      <c r="L50" s="305"/>
      <c r="M50" s="269"/>
      <c r="N50" s="304"/>
      <c r="O50" s="304"/>
      <c r="P50" s="304"/>
      <c r="Q50" s="304"/>
    </row>
    <row r="51" spans="1:17" ht="13.5" customHeight="1">
      <c r="A51" s="302" t="s">
        <v>637</v>
      </c>
      <c r="B51" s="306">
        <v>2880</v>
      </c>
      <c r="C51" s="307">
        <v>17900</v>
      </c>
      <c r="D51" s="307">
        <v>2880</v>
      </c>
      <c r="E51" s="307">
        <v>623</v>
      </c>
      <c r="F51" s="307">
        <v>17900</v>
      </c>
      <c r="G51" s="308">
        <v>0</v>
      </c>
      <c r="H51" s="308">
        <v>0</v>
      </c>
      <c r="I51" s="309">
        <v>0</v>
      </c>
      <c r="J51" s="304"/>
      <c r="K51" s="304"/>
      <c r="L51" s="305"/>
      <c r="M51" s="269"/>
      <c r="N51" s="304"/>
      <c r="O51" s="304"/>
      <c r="P51" s="304"/>
      <c r="Q51" s="304"/>
    </row>
    <row r="52" spans="1:17" ht="13.5" customHeight="1">
      <c r="A52" s="302" t="s">
        <v>639</v>
      </c>
      <c r="B52" s="306">
        <v>4120</v>
      </c>
      <c r="C52" s="307">
        <v>26400</v>
      </c>
      <c r="D52" s="307">
        <v>4120</v>
      </c>
      <c r="E52" s="307">
        <v>640</v>
      </c>
      <c r="F52" s="307">
        <v>26400</v>
      </c>
      <c r="G52" s="308">
        <v>0</v>
      </c>
      <c r="H52" s="308">
        <v>0</v>
      </c>
      <c r="I52" s="309">
        <v>0</v>
      </c>
      <c r="J52" s="304"/>
      <c r="K52" s="304"/>
      <c r="L52" s="305"/>
      <c r="M52" s="269"/>
      <c r="N52" s="304"/>
      <c r="O52" s="304"/>
      <c r="P52" s="304"/>
      <c r="Q52" s="304"/>
    </row>
    <row r="53" spans="1:17" ht="13.5" customHeight="1">
      <c r="A53" s="302" t="s">
        <v>641</v>
      </c>
      <c r="B53" s="306">
        <v>955</v>
      </c>
      <c r="C53" s="307">
        <v>4620</v>
      </c>
      <c r="D53" s="307">
        <v>955</v>
      </c>
      <c r="E53" s="307">
        <v>484</v>
      </c>
      <c r="F53" s="307">
        <v>4620</v>
      </c>
      <c r="G53" s="308">
        <v>0</v>
      </c>
      <c r="H53" s="308">
        <v>0</v>
      </c>
      <c r="I53" s="309">
        <v>0</v>
      </c>
      <c r="J53" s="304"/>
      <c r="K53" s="304"/>
      <c r="L53" s="305"/>
      <c r="M53" s="269"/>
      <c r="N53" s="304"/>
      <c r="O53" s="304"/>
      <c r="P53" s="304"/>
      <c r="Q53" s="304"/>
    </row>
    <row r="54" spans="1:17" ht="13.5" customHeight="1">
      <c r="A54" s="302" t="s">
        <v>643</v>
      </c>
      <c r="B54" s="306">
        <v>1340</v>
      </c>
      <c r="C54" s="307">
        <v>7420</v>
      </c>
      <c r="D54" s="307">
        <v>1340</v>
      </c>
      <c r="E54" s="307">
        <v>554</v>
      </c>
      <c r="F54" s="307">
        <v>7420</v>
      </c>
      <c r="G54" s="308">
        <v>0</v>
      </c>
      <c r="H54" s="308">
        <v>0</v>
      </c>
      <c r="I54" s="309">
        <v>0</v>
      </c>
      <c r="J54" s="304"/>
      <c r="K54" s="304"/>
      <c r="L54" s="305"/>
      <c r="M54" s="269"/>
      <c r="N54" s="304"/>
      <c r="O54" s="304"/>
      <c r="P54" s="304"/>
      <c r="Q54" s="304"/>
    </row>
    <row r="55" spans="1:17" ht="13.5" customHeight="1">
      <c r="A55" s="302" t="s">
        <v>645</v>
      </c>
      <c r="B55" s="306">
        <v>1970</v>
      </c>
      <c r="C55" s="307">
        <v>11800</v>
      </c>
      <c r="D55" s="307">
        <v>1970</v>
      </c>
      <c r="E55" s="307">
        <v>599</v>
      </c>
      <c r="F55" s="307">
        <v>11800</v>
      </c>
      <c r="G55" s="308">
        <v>0</v>
      </c>
      <c r="H55" s="308">
        <v>0</v>
      </c>
      <c r="I55" s="309">
        <v>0</v>
      </c>
      <c r="J55" s="304"/>
      <c r="K55" s="304"/>
      <c r="L55" s="305"/>
      <c r="M55" s="269"/>
      <c r="N55" s="304"/>
      <c r="O55" s="304"/>
      <c r="P55" s="304"/>
      <c r="Q55" s="304"/>
    </row>
    <row r="56" spans="1:17" ht="13.5" customHeight="1">
      <c r="A56" s="302"/>
      <c r="B56" s="306"/>
      <c r="C56" s="307"/>
      <c r="D56" s="307"/>
      <c r="E56" s="307"/>
      <c r="F56" s="307"/>
      <c r="G56" s="308"/>
      <c r="H56" s="308"/>
      <c r="I56" s="309"/>
      <c r="J56" s="304"/>
      <c r="K56" s="304"/>
      <c r="L56" s="305"/>
      <c r="M56" s="269"/>
      <c r="N56" s="304"/>
      <c r="O56" s="304"/>
      <c r="P56" s="304"/>
      <c r="Q56" s="304"/>
    </row>
    <row r="57" spans="1:17" ht="13.5" customHeight="1">
      <c r="A57" s="302" t="s">
        <v>648</v>
      </c>
      <c r="B57" s="306">
        <v>1500</v>
      </c>
      <c r="C57" s="307">
        <v>8640</v>
      </c>
      <c r="D57" s="307">
        <v>1500</v>
      </c>
      <c r="E57" s="307">
        <v>576</v>
      </c>
      <c r="F57" s="307">
        <v>8640</v>
      </c>
      <c r="G57" s="308">
        <v>0</v>
      </c>
      <c r="H57" s="308">
        <v>0</v>
      </c>
      <c r="I57" s="309">
        <v>0</v>
      </c>
      <c r="J57" s="304"/>
      <c r="K57" s="304"/>
      <c r="L57" s="305"/>
      <c r="M57" s="269"/>
      <c r="N57" s="304"/>
      <c r="O57" s="304"/>
      <c r="P57" s="304"/>
      <c r="Q57" s="304"/>
    </row>
    <row r="58" spans="1:17" ht="13.5" customHeight="1">
      <c r="A58" s="302" t="s">
        <v>649</v>
      </c>
      <c r="B58" s="306">
        <v>3390</v>
      </c>
      <c r="C58" s="307">
        <v>21900</v>
      </c>
      <c r="D58" s="307">
        <v>3390</v>
      </c>
      <c r="E58" s="307">
        <v>645</v>
      </c>
      <c r="F58" s="308">
        <v>21900</v>
      </c>
      <c r="G58" s="308">
        <v>0</v>
      </c>
      <c r="H58" s="308">
        <v>0</v>
      </c>
      <c r="I58" s="309">
        <v>0</v>
      </c>
      <c r="J58" s="304"/>
      <c r="K58" s="304"/>
      <c r="L58" s="305"/>
      <c r="M58" s="269"/>
      <c r="N58" s="304"/>
      <c r="O58" s="304"/>
      <c r="P58" s="304"/>
      <c r="Q58" s="304"/>
    </row>
    <row r="59" spans="1:17" ht="13.5" customHeight="1">
      <c r="A59" s="302" t="s">
        <v>651</v>
      </c>
      <c r="B59" s="306">
        <v>3200</v>
      </c>
      <c r="C59" s="307">
        <v>20400</v>
      </c>
      <c r="D59" s="307">
        <v>3200</v>
      </c>
      <c r="E59" s="307">
        <v>636</v>
      </c>
      <c r="F59" s="307">
        <v>20400</v>
      </c>
      <c r="G59" s="308">
        <v>0</v>
      </c>
      <c r="H59" s="308">
        <v>0</v>
      </c>
      <c r="I59" s="309">
        <v>0</v>
      </c>
      <c r="J59" s="304"/>
      <c r="K59" s="304"/>
      <c r="L59" s="305"/>
      <c r="M59" s="269"/>
      <c r="N59" s="304"/>
      <c r="O59" s="304"/>
      <c r="P59" s="304"/>
      <c r="Q59" s="304"/>
    </row>
    <row r="60" spans="1:17" ht="13.5" customHeight="1">
      <c r="A60" s="302" t="s">
        <v>653</v>
      </c>
      <c r="B60" s="306">
        <v>2590</v>
      </c>
      <c r="C60" s="307">
        <v>14300</v>
      </c>
      <c r="D60" s="307">
        <v>2590</v>
      </c>
      <c r="E60" s="307">
        <v>552</v>
      </c>
      <c r="F60" s="307">
        <v>14300</v>
      </c>
      <c r="G60" s="308">
        <v>0</v>
      </c>
      <c r="H60" s="308">
        <v>0</v>
      </c>
      <c r="I60" s="309">
        <v>0</v>
      </c>
      <c r="J60" s="304"/>
      <c r="K60" s="304"/>
      <c r="L60" s="305"/>
      <c r="M60" s="269"/>
      <c r="N60" s="304"/>
      <c r="O60" s="304"/>
      <c r="P60" s="304"/>
      <c r="Q60" s="304"/>
    </row>
    <row r="61" spans="1:17" ht="13.5" customHeight="1">
      <c r="A61" s="302" t="s">
        <v>655</v>
      </c>
      <c r="B61" s="306">
        <v>1690</v>
      </c>
      <c r="C61" s="307">
        <v>9670</v>
      </c>
      <c r="D61" s="307">
        <v>1690</v>
      </c>
      <c r="E61" s="307">
        <v>572</v>
      </c>
      <c r="F61" s="307">
        <v>9670</v>
      </c>
      <c r="G61" s="308">
        <v>0</v>
      </c>
      <c r="H61" s="308">
        <v>0</v>
      </c>
      <c r="I61" s="309">
        <v>0</v>
      </c>
      <c r="J61" s="304"/>
      <c r="K61" s="304"/>
      <c r="L61" s="305"/>
      <c r="M61" s="269"/>
      <c r="N61" s="304"/>
      <c r="O61" s="304"/>
      <c r="P61" s="304"/>
      <c r="Q61" s="304"/>
    </row>
    <row r="62" spans="1:17" ht="13.5" customHeight="1">
      <c r="A62" s="302" t="s">
        <v>657</v>
      </c>
      <c r="B62" s="306">
        <v>2120</v>
      </c>
      <c r="C62" s="307">
        <v>13100</v>
      </c>
      <c r="D62" s="307">
        <v>2120</v>
      </c>
      <c r="E62" s="307">
        <v>620</v>
      </c>
      <c r="F62" s="307">
        <v>13100</v>
      </c>
      <c r="G62" s="308">
        <v>0</v>
      </c>
      <c r="H62" s="308">
        <v>0</v>
      </c>
      <c r="I62" s="309">
        <v>0</v>
      </c>
      <c r="J62" s="304"/>
      <c r="K62" s="304"/>
      <c r="L62" s="305"/>
      <c r="M62" s="269"/>
      <c r="N62" s="304"/>
      <c r="O62" s="304"/>
      <c r="P62" s="304"/>
      <c r="Q62" s="304"/>
    </row>
    <row r="63" spans="1:17" ht="13.5" customHeight="1">
      <c r="A63" s="302" t="s">
        <v>659</v>
      </c>
      <c r="B63" s="306">
        <v>876</v>
      </c>
      <c r="C63" s="307">
        <v>4740</v>
      </c>
      <c r="D63" s="307">
        <v>876</v>
      </c>
      <c r="E63" s="307">
        <v>541</v>
      </c>
      <c r="F63" s="307">
        <v>4740</v>
      </c>
      <c r="G63" s="308">
        <v>0</v>
      </c>
      <c r="H63" s="308">
        <v>0</v>
      </c>
      <c r="I63" s="309">
        <v>0</v>
      </c>
      <c r="J63" s="304"/>
      <c r="K63" s="304"/>
      <c r="L63" s="305"/>
      <c r="M63" s="269"/>
      <c r="N63" s="304"/>
      <c r="O63" s="304"/>
      <c r="P63" s="304"/>
      <c r="Q63" s="304"/>
    </row>
    <row r="64" spans="1:17" ht="13.5" customHeight="1">
      <c r="A64" s="302" t="s">
        <v>661</v>
      </c>
      <c r="B64" s="306">
        <v>658</v>
      </c>
      <c r="C64" s="307">
        <v>3120</v>
      </c>
      <c r="D64" s="307">
        <v>658</v>
      </c>
      <c r="E64" s="307">
        <v>474</v>
      </c>
      <c r="F64" s="307">
        <v>3120</v>
      </c>
      <c r="G64" s="308">
        <v>0</v>
      </c>
      <c r="H64" s="308">
        <v>0</v>
      </c>
      <c r="I64" s="309">
        <v>0</v>
      </c>
      <c r="J64" s="304"/>
      <c r="K64" s="304"/>
      <c r="L64" s="305"/>
      <c r="M64" s="269"/>
      <c r="N64" s="304"/>
      <c r="O64" s="304"/>
      <c r="P64" s="304"/>
      <c r="Q64" s="304"/>
    </row>
    <row r="65" spans="1:17" ht="13.5" customHeight="1">
      <c r="A65" s="302" t="s">
        <v>663</v>
      </c>
      <c r="B65" s="306">
        <v>2790</v>
      </c>
      <c r="C65" s="307">
        <v>17400</v>
      </c>
      <c r="D65" s="307">
        <v>2790</v>
      </c>
      <c r="E65" s="307">
        <v>625</v>
      </c>
      <c r="F65" s="307">
        <v>17400</v>
      </c>
      <c r="G65" s="308">
        <v>0</v>
      </c>
      <c r="H65" s="308">
        <v>0</v>
      </c>
      <c r="I65" s="309">
        <v>0</v>
      </c>
      <c r="J65" s="304"/>
      <c r="K65" s="304"/>
      <c r="L65" s="305"/>
      <c r="M65" s="269"/>
      <c r="N65" s="304"/>
      <c r="O65" s="304"/>
      <c r="P65" s="304"/>
      <c r="Q65" s="304"/>
    </row>
    <row r="66" spans="1:17" ht="13.5" customHeight="1">
      <c r="A66" s="302" t="s">
        <v>665</v>
      </c>
      <c r="B66" s="306">
        <v>1140</v>
      </c>
      <c r="C66" s="307">
        <v>6820</v>
      </c>
      <c r="D66" s="307">
        <v>1140</v>
      </c>
      <c r="E66" s="307">
        <v>598</v>
      </c>
      <c r="F66" s="307">
        <v>6820</v>
      </c>
      <c r="G66" s="308">
        <v>0</v>
      </c>
      <c r="H66" s="308">
        <v>0</v>
      </c>
      <c r="I66" s="309">
        <v>0</v>
      </c>
      <c r="J66" s="304"/>
      <c r="K66" s="304"/>
      <c r="L66" s="305"/>
      <c r="M66" s="269"/>
      <c r="N66" s="304"/>
      <c r="O66" s="304"/>
      <c r="P66" s="304"/>
      <c r="Q66" s="304"/>
    </row>
    <row r="67" spans="1:17" ht="13.5" customHeight="1">
      <c r="A67" s="302" t="s">
        <v>667</v>
      </c>
      <c r="B67" s="306">
        <v>885</v>
      </c>
      <c r="C67" s="307">
        <v>5080</v>
      </c>
      <c r="D67" s="307">
        <v>885</v>
      </c>
      <c r="E67" s="307">
        <v>574</v>
      </c>
      <c r="F67" s="307">
        <v>5080</v>
      </c>
      <c r="G67" s="308">
        <v>0</v>
      </c>
      <c r="H67" s="308">
        <v>0</v>
      </c>
      <c r="I67" s="309">
        <v>0</v>
      </c>
      <c r="J67" s="304"/>
      <c r="K67" s="304"/>
      <c r="L67" s="305"/>
      <c r="M67" s="269"/>
      <c r="N67" s="304"/>
      <c r="O67" s="304"/>
      <c r="P67" s="304"/>
      <c r="Q67" s="304"/>
    </row>
    <row r="68" spans="1:17" ht="13.5" customHeight="1">
      <c r="A68" s="278" t="s">
        <v>669</v>
      </c>
      <c r="B68" s="311">
        <v>1350</v>
      </c>
      <c r="C68" s="312">
        <v>7790</v>
      </c>
      <c r="D68" s="312">
        <v>1350</v>
      </c>
      <c r="E68" s="312">
        <v>577</v>
      </c>
      <c r="F68" s="312">
        <v>7790</v>
      </c>
      <c r="G68" s="313">
        <v>0</v>
      </c>
      <c r="H68" s="313">
        <v>0</v>
      </c>
      <c r="I68" s="314">
        <v>0</v>
      </c>
      <c r="J68" s="304"/>
      <c r="K68" s="304"/>
      <c r="L68" s="305"/>
      <c r="M68" s="269"/>
      <c r="N68" s="304"/>
      <c r="O68" s="304"/>
      <c r="P68" s="304"/>
      <c r="Q68" s="304"/>
    </row>
    <row r="69" spans="1:12" ht="13.5" customHeight="1">
      <c r="A69" s="265" t="s">
        <v>799</v>
      </c>
      <c r="B69" s="269"/>
      <c r="C69" s="269"/>
      <c r="D69" s="269"/>
      <c r="E69" s="269"/>
      <c r="F69" s="269"/>
      <c r="G69" s="270"/>
      <c r="H69" s="270"/>
      <c r="I69" s="270"/>
      <c r="J69" s="269"/>
      <c r="K69" s="269"/>
      <c r="L69" s="269"/>
    </row>
    <row r="70" spans="1:12" ht="13.5" customHeight="1">
      <c r="A70" s="265" t="s">
        <v>800</v>
      </c>
      <c r="B70" s="269"/>
      <c r="C70" s="269"/>
      <c r="D70" s="269"/>
      <c r="E70" s="269"/>
      <c r="F70" s="269"/>
      <c r="G70" s="270"/>
      <c r="H70" s="270"/>
      <c r="I70" s="270"/>
      <c r="J70" s="269"/>
      <c r="K70" s="269"/>
      <c r="L70" s="269"/>
    </row>
    <row r="71" spans="1:12" ht="13.5" customHeight="1">
      <c r="A71" s="269" t="s">
        <v>801</v>
      </c>
      <c r="B71" s="269"/>
      <c r="C71" s="269"/>
      <c r="D71" s="269"/>
      <c r="E71" s="269"/>
      <c r="F71" s="269"/>
      <c r="G71" s="270"/>
      <c r="H71" s="270"/>
      <c r="I71" s="270"/>
      <c r="J71" s="269"/>
      <c r="K71" s="269"/>
      <c r="L71" s="269"/>
    </row>
    <row r="72" spans="2:12" ht="13.5" customHeight="1">
      <c r="B72" s="269"/>
      <c r="C72" s="269"/>
      <c r="D72" s="269"/>
      <c r="E72" s="269"/>
      <c r="F72" s="269"/>
      <c r="G72" s="270"/>
      <c r="H72" s="270"/>
      <c r="I72" s="270"/>
      <c r="J72" s="269"/>
      <c r="K72" s="269"/>
      <c r="L72" s="269"/>
    </row>
    <row r="73" spans="2:12" ht="15" customHeight="1">
      <c r="B73" s="269"/>
      <c r="C73" s="269"/>
      <c r="D73" s="269"/>
      <c r="E73" s="269"/>
      <c r="F73" s="269"/>
      <c r="G73" s="270"/>
      <c r="H73" s="270"/>
      <c r="I73" s="270"/>
      <c r="J73" s="269"/>
      <c r="K73" s="269"/>
      <c r="L73" s="269"/>
    </row>
    <row r="74" spans="1:12" ht="15" customHeight="1">
      <c r="A74" s="269"/>
      <c r="B74" s="269"/>
      <c r="C74" s="269"/>
      <c r="D74" s="269"/>
      <c r="E74" s="269"/>
      <c r="F74" s="269"/>
      <c r="G74" s="270"/>
      <c r="H74" s="270"/>
      <c r="I74" s="270"/>
      <c r="L74" s="269"/>
    </row>
    <row r="75" spans="1:12" ht="15" customHeight="1">
      <c r="A75" s="269"/>
      <c r="B75" s="269"/>
      <c r="C75" s="269"/>
      <c r="D75" s="269"/>
      <c r="E75" s="269"/>
      <c r="F75" s="269"/>
      <c r="G75" s="270"/>
      <c r="H75" s="270"/>
      <c r="I75" s="270"/>
      <c r="L75" s="269"/>
    </row>
    <row r="76" spans="1:12" ht="15" customHeight="1">
      <c r="A76" s="269"/>
      <c r="B76" s="269"/>
      <c r="C76" s="269"/>
      <c r="D76" s="269"/>
      <c r="E76" s="269"/>
      <c r="F76" s="269"/>
      <c r="G76" s="270"/>
      <c r="H76" s="270"/>
      <c r="I76" s="270"/>
      <c r="L76" s="269"/>
    </row>
    <row r="77" spans="1:12" ht="15" customHeight="1">
      <c r="A77" s="269"/>
      <c r="B77" s="269"/>
      <c r="C77" s="269"/>
      <c r="D77" s="269"/>
      <c r="E77" s="269"/>
      <c r="F77" s="269"/>
      <c r="G77" s="270"/>
      <c r="H77" s="270"/>
      <c r="I77" s="270"/>
      <c r="L77" s="269"/>
    </row>
    <row r="78" spans="1:12" ht="15" customHeight="1">
      <c r="A78" s="269"/>
      <c r="B78" s="269"/>
      <c r="C78" s="269"/>
      <c r="D78" s="269"/>
      <c r="E78" s="269"/>
      <c r="F78" s="269"/>
      <c r="G78" s="270"/>
      <c r="H78" s="270"/>
      <c r="I78" s="270"/>
      <c r="L78" s="269"/>
    </row>
    <row r="79" spans="1:12" ht="15" customHeight="1">
      <c r="A79" s="269"/>
      <c r="B79" s="269"/>
      <c r="C79" s="269"/>
      <c r="D79" s="269"/>
      <c r="E79" s="269"/>
      <c r="F79" s="269"/>
      <c r="G79" s="270"/>
      <c r="H79" s="270"/>
      <c r="I79" s="270"/>
      <c r="L79" s="269"/>
    </row>
    <row r="80" spans="1:12" ht="15" customHeight="1">
      <c r="A80" s="269"/>
      <c r="B80" s="269"/>
      <c r="C80" s="269"/>
      <c r="D80" s="269"/>
      <c r="E80" s="269"/>
      <c r="F80" s="269"/>
      <c r="G80" s="270"/>
      <c r="H80" s="270"/>
      <c r="I80" s="270"/>
      <c r="L80" s="269"/>
    </row>
    <row r="81" spans="1:12" ht="15" customHeight="1">
      <c r="A81" s="269"/>
      <c r="B81" s="269"/>
      <c r="C81" s="269"/>
      <c r="D81" s="269"/>
      <c r="E81" s="269"/>
      <c r="F81" s="269"/>
      <c r="G81" s="270"/>
      <c r="H81" s="270"/>
      <c r="I81" s="270"/>
      <c r="L81" s="269"/>
    </row>
    <row r="82" spans="1:12" ht="15" customHeight="1">
      <c r="A82" s="269"/>
      <c r="B82" s="269"/>
      <c r="C82" s="269"/>
      <c r="D82" s="269"/>
      <c r="E82" s="269"/>
      <c r="F82" s="269"/>
      <c r="G82" s="270"/>
      <c r="H82" s="270"/>
      <c r="I82" s="270"/>
      <c r="L82" s="269"/>
    </row>
    <row r="83" spans="1:12" ht="15" customHeight="1">
      <c r="A83" s="269"/>
      <c r="B83" s="269"/>
      <c r="C83" s="269"/>
      <c r="D83" s="269"/>
      <c r="E83" s="269"/>
      <c r="F83" s="269"/>
      <c r="G83" s="270"/>
      <c r="H83" s="270"/>
      <c r="I83" s="270"/>
      <c r="L83" s="269"/>
    </row>
    <row r="84" spans="1:12" ht="15" customHeight="1">
      <c r="A84" s="269"/>
      <c r="B84" s="269"/>
      <c r="C84" s="269"/>
      <c r="D84" s="269"/>
      <c r="E84" s="269"/>
      <c r="F84" s="269"/>
      <c r="G84" s="270"/>
      <c r="H84" s="270"/>
      <c r="I84" s="270"/>
      <c r="L84" s="269"/>
    </row>
    <row r="85" spans="1:12" ht="15" customHeight="1">
      <c r="A85" s="269"/>
      <c r="B85" s="269"/>
      <c r="C85" s="269"/>
      <c r="D85" s="269"/>
      <c r="E85" s="269"/>
      <c r="F85" s="269"/>
      <c r="G85" s="270"/>
      <c r="H85" s="270"/>
      <c r="I85" s="270"/>
      <c r="L85" s="269"/>
    </row>
    <row r="86" spans="1:9" ht="15" customHeight="1">
      <c r="A86" s="269"/>
      <c r="B86" s="269"/>
      <c r="C86" s="269"/>
      <c r="D86" s="269"/>
      <c r="E86" s="269"/>
      <c r="F86" s="269"/>
      <c r="G86" s="270"/>
      <c r="H86" s="270"/>
      <c r="I86" s="270"/>
    </row>
    <row r="87" spans="1:9" ht="15" customHeight="1">
      <c r="A87" s="269"/>
      <c r="B87" s="269"/>
      <c r="C87" s="269"/>
      <c r="D87" s="269"/>
      <c r="E87" s="269"/>
      <c r="F87" s="269"/>
      <c r="G87" s="270"/>
      <c r="H87" s="270"/>
      <c r="I87" s="270"/>
    </row>
    <row r="88" spans="1:9" ht="15" customHeight="1">
      <c r="A88" s="269"/>
      <c r="B88" s="269"/>
      <c r="C88" s="269"/>
      <c r="D88" s="269"/>
      <c r="E88" s="269"/>
      <c r="F88" s="269"/>
      <c r="G88" s="270"/>
      <c r="H88" s="270"/>
      <c r="I88" s="270"/>
    </row>
    <row r="89" spans="1:9" ht="15" customHeight="1">
      <c r="A89" s="269"/>
      <c r="B89" s="269"/>
      <c r="C89" s="269"/>
      <c r="D89" s="269"/>
      <c r="E89" s="269"/>
      <c r="F89" s="269"/>
      <c r="G89" s="270"/>
      <c r="H89" s="270"/>
      <c r="I89" s="270"/>
    </row>
    <row r="90" spans="1:9" ht="15" customHeight="1">
      <c r="A90" s="269"/>
      <c r="B90" s="269"/>
      <c r="C90" s="269"/>
      <c r="D90" s="269"/>
      <c r="E90" s="269"/>
      <c r="F90" s="269"/>
      <c r="G90" s="270"/>
      <c r="H90" s="270"/>
      <c r="I90" s="270"/>
    </row>
    <row r="91" spans="1:9" ht="15" customHeight="1">
      <c r="A91" s="269"/>
      <c r="B91" s="269"/>
      <c r="C91" s="269"/>
      <c r="D91" s="269"/>
      <c r="E91" s="269"/>
      <c r="F91" s="269"/>
      <c r="G91" s="270"/>
      <c r="H91" s="270"/>
      <c r="I91" s="270"/>
    </row>
    <row r="92" spans="1:9" ht="15" customHeight="1">
      <c r="A92" s="269"/>
      <c r="B92" s="269"/>
      <c r="C92" s="269"/>
      <c r="D92" s="269"/>
      <c r="E92" s="269"/>
      <c r="F92" s="269"/>
      <c r="G92" s="270"/>
      <c r="H92" s="270"/>
      <c r="I92" s="270"/>
    </row>
    <row r="93" spans="1:9" ht="15" customHeight="1">
      <c r="A93" s="269"/>
      <c r="B93" s="269"/>
      <c r="C93" s="269"/>
      <c r="D93" s="269"/>
      <c r="E93" s="269"/>
      <c r="F93" s="269"/>
      <c r="G93" s="270"/>
      <c r="H93" s="270"/>
      <c r="I93" s="270"/>
    </row>
    <row r="94" spans="1:9" ht="15" customHeight="1">
      <c r="A94" s="269"/>
      <c r="B94" s="269"/>
      <c r="C94" s="269"/>
      <c r="D94" s="269"/>
      <c r="E94" s="269"/>
      <c r="F94" s="269"/>
      <c r="G94" s="270"/>
      <c r="H94" s="270"/>
      <c r="I94" s="270"/>
    </row>
    <row r="95" spans="1:9" ht="15" customHeight="1">
      <c r="A95" s="269"/>
      <c r="B95" s="269"/>
      <c r="C95" s="269"/>
      <c r="D95" s="269"/>
      <c r="E95" s="269"/>
      <c r="F95" s="269"/>
      <c r="G95" s="270"/>
      <c r="H95" s="270"/>
      <c r="I95" s="270"/>
    </row>
    <row r="96" spans="1:9" ht="15" customHeight="1">
      <c r="A96" s="269"/>
      <c r="B96" s="269"/>
      <c r="C96" s="269"/>
      <c r="D96" s="269"/>
      <c r="E96" s="269"/>
      <c r="F96" s="269"/>
      <c r="G96" s="270"/>
      <c r="H96" s="270"/>
      <c r="I96" s="270"/>
    </row>
    <row r="97" spans="1:9" ht="15" customHeight="1">
      <c r="A97" s="269"/>
      <c r="B97" s="269"/>
      <c r="C97" s="269"/>
      <c r="D97" s="269"/>
      <c r="E97" s="269"/>
      <c r="F97" s="269"/>
      <c r="G97" s="270"/>
      <c r="H97" s="270"/>
      <c r="I97" s="270"/>
    </row>
    <row r="98" spans="1:9" ht="15" customHeight="1">
      <c r="A98" s="269"/>
      <c r="B98" s="269"/>
      <c r="C98" s="269"/>
      <c r="D98" s="269"/>
      <c r="E98" s="269"/>
      <c r="F98" s="269"/>
      <c r="G98" s="270"/>
      <c r="H98" s="270"/>
      <c r="I98" s="270"/>
    </row>
    <row r="99" spans="1:9" ht="15" customHeight="1">
      <c r="A99" s="269"/>
      <c r="B99" s="269"/>
      <c r="C99" s="269"/>
      <c r="D99" s="269"/>
      <c r="E99" s="269"/>
      <c r="F99" s="269"/>
      <c r="G99" s="270"/>
      <c r="H99" s="270"/>
      <c r="I99" s="270"/>
    </row>
    <row r="100" spans="1:9" ht="15" customHeight="1">
      <c r="A100" s="269"/>
      <c r="B100" s="269"/>
      <c r="C100" s="269"/>
      <c r="D100" s="269"/>
      <c r="E100" s="269"/>
      <c r="F100" s="269"/>
      <c r="G100" s="270"/>
      <c r="H100" s="270"/>
      <c r="I100" s="270"/>
    </row>
    <row r="101" spans="1:9" ht="15" customHeight="1">
      <c r="A101" s="269"/>
      <c r="B101" s="269"/>
      <c r="C101" s="269"/>
      <c r="D101" s="269"/>
      <c r="E101" s="269"/>
      <c r="F101" s="269"/>
      <c r="G101" s="270"/>
      <c r="H101" s="270"/>
      <c r="I101" s="270"/>
    </row>
    <row r="102" spans="1:9" ht="15" customHeight="1">
      <c r="A102" s="269"/>
      <c r="B102" s="269"/>
      <c r="C102" s="269"/>
      <c r="D102" s="269"/>
      <c r="E102" s="269"/>
      <c r="F102" s="269"/>
      <c r="G102" s="270"/>
      <c r="H102" s="270"/>
      <c r="I102" s="270"/>
    </row>
    <row r="103" spans="1:9" ht="15" customHeight="1">
      <c r="A103" s="269"/>
      <c r="B103" s="269"/>
      <c r="C103" s="269"/>
      <c r="D103" s="269"/>
      <c r="E103" s="269"/>
      <c r="F103" s="269"/>
      <c r="G103" s="270"/>
      <c r="H103" s="270"/>
      <c r="I103" s="270"/>
    </row>
    <row r="104" spans="1:9" ht="15" customHeight="1">
      <c r="A104" s="269"/>
      <c r="B104" s="269"/>
      <c r="C104" s="269"/>
      <c r="D104" s="269"/>
      <c r="E104" s="269"/>
      <c r="F104" s="269"/>
      <c r="G104" s="270"/>
      <c r="H104" s="270"/>
      <c r="I104" s="270"/>
    </row>
    <row r="105" spans="1:9" ht="15" customHeight="1">
      <c r="A105" s="269"/>
      <c r="B105" s="269"/>
      <c r="C105" s="269"/>
      <c r="D105" s="269"/>
      <c r="E105" s="269"/>
      <c r="F105" s="269"/>
      <c r="G105" s="270"/>
      <c r="H105" s="270"/>
      <c r="I105" s="270"/>
    </row>
    <row r="106" spans="1:9" ht="15" customHeight="1">
      <c r="A106" s="269"/>
      <c r="B106" s="269"/>
      <c r="C106" s="269"/>
      <c r="D106" s="269"/>
      <c r="E106" s="269"/>
      <c r="F106" s="269"/>
      <c r="G106" s="270"/>
      <c r="H106" s="270"/>
      <c r="I106" s="270"/>
    </row>
    <row r="107" spans="1:9" ht="15" customHeight="1">
      <c r="A107" s="269"/>
      <c r="B107" s="269"/>
      <c r="C107" s="269"/>
      <c r="D107" s="269"/>
      <c r="E107" s="269"/>
      <c r="F107" s="269"/>
      <c r="G107" s="270"/>
      <c r="H107" s="270"/>
      <c r="I107" s="270"/>
    </row>
    <row r="108" spans="1:9" ht="15" customHeight="1">
      <c r="A108" s="269"/>
      <c r="B108" s="269"/>
      <c r="C108" s="269"/>
      <c r="D108" s="269"/>
      <c r="E108" s="269"/>
      <c r="F108" s="269"/>
      <c r="G108" s="270"/>
      <c r="H108" s="270"/>
      <c r="I108" s="270"/>
    </row>
    <row r="109" spans="1:9" ht="15" customHeight="1">
      <c r="A109" s="269"/>
      <c r="B109" s="269"/>
      <c r="C109" s="269"/>
      <c r="D109" s="269"/>
      <c r="E109" s="269"/>
      <c r="F109" s="269"/>
      <c r="G109" s="270"/>
      <c r="H109" s="270"/>
      <c r="I109" s="270"/>
    </row>
    <row r="110" spans="1:9" ht="15" customHeight="1">
      <c r="A110" s="269"/>
      <c r="B110" s="269"/>
      <c r="C110" s="269"/>
      <c r="D110" s="269"/>
      <c r="E110" s="269"/>
      <c r="F110" s="269"/>
      <c r="G110" s="270"/>
      <c r="H110" s="270"/>
      <c r="I110" s="270"/>
    </row>
    <row r="111" spans="1:9" ht="15" customHeight="1">
      <c r="A111" s="269"/>
      <c r="B111" s="269"/>
      <c r="C111" s="269"/>
      <c r="D111" s="269"/>
      <c r="E111" s="269"/>
      <c r="F111" s="269"/>
      <c r="G111" s="270"/>
      <c r="H111" s="270"/>
      <c r="I111" s="270"/>
    </row>
    <row r="112" spans="1:9" ht="15" customHeight="1">
      <c r="A112" s="269"/>
      <c r="B112" s="269"/>
      <c r="C112" s="269"/>
      <c r="D112" s="269"/>
      <c r="E112" s="269"/>
      <c r="F112" s="269"/>
      <c r="G112" s="270"/>
      <c r="H112" s="270"/>
      <c r="I112" s="270"/>
    </row>
    <row r="113" spans="1:9" ht="15" customHeight="1">
      <c r="A113" s="269"/>
      <c r="B113" s="269"/>
      <c r="C113" s="269"/>
      <c r="D113" s="269"/>
      <c r="E113" s="269"/>
      <c r="F113" s="269"/>
      <c r="G113" s="270"/>
      <c r="H113" s="270"/>
      <c r="I113" s="270"/>
    </row>
    <row r="114" spans="1:9" ht="15" customHeight="1">
      <c r="A114" s="269"/>
      <c r="B114" s="269"/>
      <c r="C114" s="269"/>
      <c r="D114" s="269"/>
      <c r="E114" s="269"/>
      <c r="F114" s="269"/>
      <c r="G114" s="270"/>
      <c r="H114" s="270"/>
      <c r="I114" s="270"/>
    </row>
    <row r="115" spans="1:9" ht="15" customHeight="1">
      <c r="A115" s="269"/>
      <c r="B115" s="269"/>
      <c r="C115" s="269"/>
      <c r="D115" s="269"/>
      <c r="E115" s="269"/>
      <c r="F115" s="269"/>
      <c r="G115" s="270"/>
      <c r="H115" s="270"/>
      <c r="I115" s="270"/>
    </row>
    <row r="116" spans="1:9" ht="15" customHeight="1">
      <c r="A116" s="269"/>
      <c r="B116" s="269"/>
      <c r="C116" s="269"/>
      <c r="D116" s="269"/>
      <c r="E116" s="269"/>
      <c r="F116" s="269"/>
      <c r="G116" s="270"/>
      <c r="H116" s="270"/>
      <c r="I116" s="270"/>
    </row>
    <row r="117" spans="1:9" ht="15" customHeight="1">
      <c r="A117" s="269"/>
      <c r="B117" s="269"/>
      <c r="C117" s="269"/>
      <c r="D117" s="269"/>
      <c r="E117" s="269"/>
      <c r="F117" s="269"/>
      <c r="G117" s="270"/>
      <c r="H117" s="270"/>
      <c r="I117" s="270"/>
    </row>
    <row r="118" spans="1:9" ht="15" customHeight="1">
      <c r="A118" s="269"/>
      <c r="B118" s="269"/>
      <c r="C118" s="269"/>
      <c r="D118" s="269"/>
      <c r="E118" s="269"/>
      <c r="F118" s="269"/>
      <c r="G118" s="270"/>
      <c r="H118" s="270"/>
      <c r="I118" s="270"/>
    </row>
    <row r="119" spans="1:9" ht="15" customHeight="1">
      <c r="A119" s="269"/>
      <c r="B119" s="269"/>
      <c r="C119" s="269"/>
      <c r="D119" s="269"/>
      <c r="E119" s="269"/>
      <c r="F119" s="269"/>
      <c r="G119" s="270"/>
      <c r="H119" s="270"/>
      <c r="I119" s="270"/>
    </row>
    <row r="120" spans="1:9" ht="15" customHeight="1">
      <c r="A120" s="269"/>
      <c r="B120" s="269"/>
      <c r="C120" s="269"/>
      <c r="D120" s="269"/>
      <c r="E120" s="269"/>
      <c r="F120" s="269"/>
      <c r="G120" s="270"/>
      <c r="H120" s="270"/>
      <c r="I120" s="270"/>
    </row>
    <row r="121" spans="1:9" ht="15" customHeight="1">
      <c r="A121" s="269"/>
      <c r="B121" s="269"/>
      <c r="C121" s="269"/>
      <c r="D121" s="269"/>
      <c r="E121" s="269"/>
      <c r="F121" s="269"/>
      <c r="G121" s="270"/>
      <c r="H121" s="270"/>
      <c r="I121" s="270"/>
    </row>
    <row r="122" spans="1:9" ht="15" customHeight="1">
      <c r="A122" s="269"/>
      <c r="B122" s="269"/>
      <c r="C122" s="269"/>
      <c r="D122" s="269"/>
      <c r="E122" s="269"/>
      <c r="F122" s="269"/>
      <c r="G122" s="270"/>
      <c r="H122" s="270"/>
      <c r="I122" s="270"/>
    </row>
    <row r="123" spans="1:9" ht="15" customHeight="1">
      <c r="A123" s="269"/>
      <c r="B123" s="269"/>
      <c r="C123" s="269"/>
      <c r="D123" s="269"/>
      <c r="E123" s="269"/>
      <c r="F123" s="269"/>
      <c r="G123" s="270"/>
      <c r="H123" s="270"/>
      <c r="I123" s="270"/>
    </row>
    <row r="124" spans="1:9" ht="15" customHeight="1">
      <c r="A124" s="269"/>
      <c r="B124" s="269"/>
      <c r="C124" s="269"/>
      <c r="D124" s="269"/>
      <c r="E124" s="269"/>
      <c r="F124" s="269"/>
      <c r="G124" s="270"/>
      <c r="H124" s="270"/>
      <c r="I124" s="270"/>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N118"/>
  <sheetViews>
    <sheetView workbookViewId="0" topLeftCell="A1">
      <selection activeCell="A1" sqref="A1"/>
    </sheetView>
  </sheetViews>
  <sheetFormatPr defaultColWidth="9.00390625" defaultRowHeight="13.5"/>
  <cols>
    <col min="1" max="1" width="2.625" style="315" customWidth="1"/>
    <col min="2" max="2" width="11.125" style="315" customWidth="1"/>
    <col min="3" max="4" width="8.125" style="315" customWidth="1"/>
    <col min="5" max="5" width="9.125" style="315" customWidth="1"/>
    <col min="6" max="6" width="9.375" style="315" customWidth="1"/>
    <col min="7" max="9" width="10.625" style="315" customWidth="1"/>
    <col min="10" max="11" width="8.625" style="315" customWidth="1"/>
    <col min="12" max="14" width="12.125" style="315" customWidth="1"/>
    <col min="15" max="16384" width="9.00390625" style="315" customWidth="1"/>
  </cols>
  <sheetData>
    <row r="1" spans="2:14" ht="14.25">
      <c r="B1" s="316" t="s">
        <v>819</v>
      </c>
      <c r="C1" s="317"/>
      <c r="D1" s="317"/>
      <c r="E1" s="317"/>
      <c r="F1" s="317"/>
      <c r="G1" s="317"/>
      <c r="H1" s="317"/>
      <c r="I1" s="317"/>
      <c r="J1" s="317"/>
      <c r="K1" s="317"/>
      <c r="L1" s="317"/>
      <c r="M1" s="317"/>
      <c r="N1" s="317"/>
    </row>
    <row r="2" spans="2:14" ht="12.75" thickBot="1">
      <c r="B2" s="318"/>
      <c r="C2" s="318"/>
      <c r="D2" s="318"/>
      <c r="E2" s="318"/>
      <c r="F2" s="318"/>
      <c r="G2" s="318"/>
      <c r="H2" s="318"/>
      <c r="I2" s="318"/>
      <c r="J2" s="318"/>
      <c r="K2" s="318"/>
      <c r="L2" s="318"/>
      <c r="M2" s="318"/>
      <c r="N2" s="319" t="s">
        <v>803</v>
      </c>
    </row>
    <row r="3" spans="2:14" ht="13.5" customHeight="1" thickTop="1">
      <c r="B3" s="320"/>
      <c r="C3" s="1294" t="s">
        <v>804</v>
      </c>
      <c r="D3" s="1294" t="s">
        <v>805</v>
      </c>
      <c r="E3" s="1294" t="s">
        <v>806</v>
      </c>
      <c r="F3" s="1292" t="s">
        <v>807</v>
      </c>
      <c r="G3" s="1296"/>
      <c r="H3" s="1297"/>
      <c r="I3" s="1282" t="s">
        <v>808</v>
      </c>
      <c r="J3" s="1283"/>
      <c r="K3" s="1283"/>
      <c r="L3" s="1283"/>
      <c r="M3" s="1283"/>
      <c r="N3" s="1284"/>
    </row>
    <row r="4" spans="2:14" ht="13.5" customHeight="1">
      <c r="B4" s="321" t="s">
        <v>671</v>
      </c>
      <c r="C4" s="1294"/>
      <c r="D4" s="1294"/>
      <c r="E4" s="1294"/>
      <c r="F4" s="1285" t="s">
        <v>809</v>
      </c>
      <c r="G4" s="1288" t="s">
        <v>810</v>
      </c>
      <c r="H4" s="1288" t="s">
        <v>811</v>
      </c>
      <c r="I4" s="1288" t="s">
        <v>812</v>
      </c>
      <c r="J4" s="1288" t="s">
        <v>813</v>
      </c>
      <c r="K4" s="1288" t="s">
        <v>814</v>
      </c>
      <c r="L4" s="1291" t="s">
        <v>815</v>
      </c>
      <c r="M4" s="1288" t="s">
        <v>816</v>
      </c>
      <c r="N4" s="1288" t="s">
        <v>817</v>
      </c>
    </row>
    <row r="5" spans="2:14" ht="12">
      <c r="B5" s="322"/>
      <c r="C5" s="1294"/>
      <c r="D5" s="1294"/>
      <c r="E5" s="1294"/>
      <c r="F5" s="1286"/>
      <c r="G5" s="1289"/>
      <c r="H5" s="1289"/>
      <c r="I5" s="1289"/>
      <c r="J5" s="1289"/>
      <c r="K5" s="1289"/>
      <c r="L5" s="1292"/>
      <c r="M5" s="1289"/>
      <c r="N5" s="1289"/>
    </row>
    <row r="6" spans="2:14" ht="12">
      <c r="B6" s="324"/>
      <c r="C6" s="1295"/>
      <c r="D6" s="1295"/>
      <c r="E6" s="1295"/>
      <c r="F6" s="1287"/>
      <c r="G6" s="1290"/>
      <c r="H6" s="1290"/>
      <c r="I6" s="1290"/>
      <c r="J6" s="1290"/>
      <c r="K6" s="1290"/>
      <c r="L6" s="1293"/>
      <c r="M6" s="1290"/>
      <c r="N6" s="1290"/>
    </row>
    <row r="7" spans="2:14" s="326" customFormat="1" ht="11.25">
      <c r="B7" s="327" t="s">
        <v>699</v>
      </c>
      <c r="C7" s="328">
        <f aca="true" t="shared" si="0" ref="C7:N7">SUM(C17:C66)</f>
        <v>49012</v>
      </c>
      <c r="D7" s="329">
        <f t="shared" si="0"/>
        <v>341</v>
      </c>
      <c r="E7" s="329">
        <f t="shared" si="0"/>
        <v>2297</v>
      </c>
      <c r="F7" s="329">
        <f t="shared" si="0"/>
        <v>49889</v>
      </c>
      <c r="G7" s="329">
        <f t="shared" si="0"/>
        <v>35450</v>
      </c>
      <c r="H7" s="329">
        <f t="shared" si="0"/>
        <v>32816</v>
      </c>
      <c r="I7" s="329">
        <f t="shared" si="0"/>
        <v>116733</v>
      </c>
      <c r="J7" s="329">
        <f t="shared" si="0"/>
        <v>1826</v>
      </c>
      <c r="K7" s="329">
        <f t="shared" si="0"/>
        <v>4483</v>
      </c>
      <c r="L7" s="329">
        <f t="shared" si="0"/>
        <v>119390</v>
      </c>
      <c r="M7" s="329">
        <f t="shared" si="0"/>
        <v>53611</v>
      </c>
      <c r="N7" s="330">
        <f t="shared" si="0"/>
        <v>63340</v>
      </c>
    </row>
    <row r="8" spans="2:14" s="326" customFormat="1" ht="11.25">
      <c r="B8" s="327"/>
      <c r="C8" s="331"/>
      <c r="D8" s="332"/>
      <c r="E8" s="332"/>
      <c r="F8" s="332"/>
      <c r="G8" s="332"/>
      <c r="H8" s="332"/>
      <c r="I8" s="332"/>
      <c r="J8" s="332"/>
      <c r="K8" s="332"/>
      <c r="L8" s="332"/>
      <c r="M8" s="332"/>
      <c r="N8" s="333"/>
    </row>
    <row r="9" spans="2:14" s="326" customFormat="1" ht="11.25">
      <c r="B9" s="327" t="s">
        <v>700</v>
      </c>
      <c r="C9" s="331">
        <v>22787</v>
      </c>
      <c r="D9" s="332">
        <v>90</v>
      </c>
      <c r="E9" s="332">
        <v>882</v>
      </c>
      <c r="F9" s="332">
        <v>23201</v>
      </c>
      <c r="G9" s="332">
        <v>14645</v>
      </c>
      <c r="H9" s="332">
        <v>16092</v>
      </c>
      <c r="I9" s="332">
        <v>48229</v>
      </c>
      <c r="J9" s="332">
        <v>597</v>
      </c>
      <c r="K9" s="332">
        <v>2584</v>
      </c>
      <c r="L9" s="332">
        <v>50216</v>
      </c>
      <c r="M9" s="332">
        <v>18747</v>
      </c>
      <c r="N9" s="333">
        <v>30167</v>
      </c>
    </row>
    <row r="10" spans="2:14" s="326" customFormat="1" ht="11.25" customHeight="1">
      <c r="B10" s="327" t="s">
        <v>756</v>
      </c>
      <c r="C10" s="331">
        <v>26225</v>
      </c>
      <c r="D10" s="332">
        <v>251</v>
      </c>
      <c r="E10" s="332">
        <v>1415</v>
      </c>
      <c r="F10" s="332">
        <v>26688</v>
      </c>
      <c r="G10" s="332">
        <v>20805</v>
      </c>
      <c r="H10" s="332">
        <v>16724</v>
      </c>
      <c r="I10" s="332">
        <v>68504</v>
      </c>
      <c r="J10" s="332">
        <v>1229</v>
      </c>
      <c r="K10" s="332">
        <v>1899</v>
      </c>
      <c r="L10" s="332">
        <v>69174</v>
      </c>
      <c r="M10" s="332">
        <v>34864</v>
      </c>
      <c r="N10" s="333">
        <v>33173</v>
      </c>
    </row>
    <row r="11" spans="2:14" s="326" customFormat="1" ht="11.25">
      <c r="B11" s="327"/>
      <c r="C11" s="331"/>
      <c r="D11" s="332"/>
      <c r="E11" s="332"/>
      <c r="F11" s="332"/>
      <c r="G11" s="332"/>
      <c r="H11" s="332"/>
      <c r="I11" s="332"/>
      <c r="J11" s="332"/>
      <c r="K11" s="332"/>
      <c r="L11" s="332"/>
      <c r="M11" s="332"/>
      <c r="N11" s="333"/>
    </row>
    <row r="12" spans="2:14" s="326" customFormat="1" ht="11.25">
      <c r="B12" s="327" t="s">
        <v>702</v>
      </c>
      <c r="C12" s="331">
        <f aca="true" t="shared" si="1" ref="C12:N12">C17+C23+C24+C25+C28+C29+C30+C33+C34+C35+C36+C37+C38+C39</f>
        <v>18574</v>
      </c>
      <c r="D12" s="332">
        <f t="shared" si="1"/>
        <v>27</v>
      </c>
      <c r="E12" s="332">
        <f t="shared" si="1"/>
        <v>642</v>
      </c>
      <c r="F12" s="334">
        <f t="shared" si="1"/>
        <v>18847</v>
      </c>
      <c r="G12" s="334">
        <f t="shared" si="1"/>
        <v>12408</v>
      </c>
      <c r="H12" s="332">
        <f t="shared" si="1"/>
        <v>14358</v>
      </c>
      <c r="I12" s="332">
        <f t="shared" si="1"/>
        <v>34770</v>
      </c>
      <c r="J12" s="332">
        <f t="shared" si="1"/>
        <v>102</v>
      </c>
      <c r="K12" s="332">
        <f t="shared" si="1"/>
        <v>2253</v>
      </c>
      <c r="L12" s="332">
        <f t="shared" si="1"/>
        <v>36921</v>
      </c>
      <c r="M12" s="332">
        <f t="shared" si="1"/>
        <v>13589</v>
      </c>
      <c r="N12" s="333">
        <f t="shared" si="1"/>
        <v>22618</v>
      </c>
    </row>
    <row r="13" spans="2:14" s="326" customFormat="1" ht="11.25">
      <c r="B13" s="327" t="s">
        <v>703</v>
      </c>
      <c r="C13" s="331">
        <f aca="true" t="shared" si="2" ref="C13:N13">C22+C41+C42+C43+C44+C45+C46+C47</f>
        <v>7083</v>
      </c>
      <c r="D13" s="332">
        <f t="shared" si="2"/>
        <v>9</v>
      </c>
      <c r="E13" s="332">
        <f t="shared" si="2"/>
        <v>104</v>
      </c>
      <c r="F13" s="332">
        <f t="shared" si="2"/>
        <v>7114</v>
      </c>
      <c r="G13" s="332">
        <f t="shared" si="2"/>
        <v>5772</v>
      </c>
      <c r="H13" s="332">
        <f t="shared" si="2"/>
        <v>4023</v>
      </c>
      <c r="I13" s="332">
        <f t="shared" si="2"/>
        <v>15945</v>
      </c>
      <c r="J13" s="332">
        <f t="shared" si="2"/>
        <v>31</v>
      </c>
      <c r="K13" s="332">
        <f t="shared" si="2"/>
        <v>142</v>
      </c>
      <c r="L13" s="332">
        <f t="shared" si="2"/>
        <v>16056</v>
      </c>
      <c r="M13" s="332">
        <f t="shared" si="2"/>
        <v>9996</v>
      </c>
      <c r="N13" s="333">
        <f t="shared" si="2"/>
        <v>5811</v>
      </c>
    </row>
    <row r="14" spans="2:14" s="326" customFormat="1" ht="11.25">
      <c r="B14" s="327" t="s">
        <v>818</v>
      </c>
      <c r="C14" s="331">
        <f aca="true" t="shared" si="3" ref="C14:N14">C18+C27+C31+C49+C50+C51+C52+C53</f>
        <v>9539</v>
      </c>
      <c r="D14" s="332">
        <f t="shared" si="3"/>
        <v>218</v>
      </c>
      <c r="E14" s="332">
        <f t="shared" si="3"/>
        <v>1130</v>
      </c>
      <c r="F14" s="332">
        <f t="shared" si="3"/>
        <v>10006</v>
      </c>
      <c r="G14" s="332">
        <f t="shared" si="3"/>
        <v>6337</v>
      </c>
      <c r="H14" s="332">
        <f t="shared" si="3"/>
        <v>7202</v>
      </c>
      <c r="I14" s="332">
        <f t="shared" si="3"/>
        <v>33273</v>
      </c>
      <c r="J14" s="332">
        <f t="shared" si="3"/>
        <v>1519</v>
      </c>
      <c r="K14" s="332">
        <f t="shared" si="3"/>
        <v>1857</v>
      </c>
      <c r="L14" s="332">
        <f t="shared" si="3"/>
        <v>33611</v>
      </c>
      <c r="M14" s="332">
        <f t="shared" si="3"/>
        <v>10916</v>
      </c>
      <c r="N14" s="333">
        <f t="shared" si="3"/>
        <v>22104</v>
      </c>
    </row>
    <row r="15" spans="2:14" s="326" customFormat="1" ht="11.25">
      <c r="B15" s="327" t="s">
        <v>705</v>
      </c>
      <c r="C15" s="331">
        <f aca="true" t="shared" si="4" ref="C15:N15">C19+C20+C55+C56+C57+C58+C59+C60+C61+C62+C63+C64+C65+C66</f>
        <v>13816</v>
      </c>
      <c r="D15" s="332">
        <f t="shared" si="4"/>
        <v>87</v>
      </c>
      <c r="E15" s="332">
        <f t="shared" si="4"/>
        <v>421</v>
      </c>
      <c r="F15" s="332">
        <f t="shared" si="4"/>
        <v>13922</v>
      </c>
      <c r="G15" s="332">
        <f t="shared" si="4"/>
        <v>10933</v>
      </c>
      <c r="H15" s="332">
        <f t="shared" si="4"/>
        <v>7233</v>
      </c>
      <c r="I15" s="332">
        <f t="shared" si="4"/>
        <v>32745</v>
      </c>
      <c r="J15" s="332">
        <f t="shared" si="4"/>
        <v>174</v>
      </c>
      <c r="K15" s="332">
        <f t="shared" si="4"/>
        <v>231</v>
      </c>
      <c r="L15" s="332">
        <f t="shared" si="4"/>
        <v>32802</v>
      </c>
      <c r="M15" s="332">
        <f t="shared" si="4"/>
        <v>19110</v>
      </c>
      <c r="N15" s="333">
        <f t="shared" si="4"/>
        <v>12807</v>
      </c>
    </row>
    <row r="16" spans="2:14" ht="12.75" customHeight="1">
      <c r="B16" s="320"/>
      <c r="C16" s="335"/>
      <c r="D16" s="336"/>
      <c r="E16" s="336"/>
      <c r="F16" s="336"/>
      <c r="G16" s="336"/>
      <c r="H16" s="336"/>
      <c r="I16" s="336"/>
      <c r="J16" s="336"/>
      <c r="K16" s="336"/>
      <c r="L16" s="336"/>
      <c r="M16" s="336"/>
      <c r="N16" s="337"/>
    </row>
    <row r="17" spans="2:14" ht="12">
      <c r="B17" s="323" t="s">
        <v>635</v>
      </c>
      <c r="C17" s="233">
        <v>3600</v>
      </c>
      <c r="D17" s="234">
        <v>4</v>
      </c>
      <c r="E17" s="234">
        <v>11</v>
      </c>
      <c r="F17" s="234">
        <v>3602</v>
      </c>
      <c r="G17" s="234">
        <v>2006</v>
      </c>
      <c r="H17" s="234">
        <v>2671</v>
      </c>
      <c r="I17" s="234">
        <v>5289</v>
      </c>
      <c r="J17" s="234">
        <v>2</v>
      </c>
      <c r="K17" s="234">
        <v>15</v>
      </c>
      <c r="L17" s="234">
        <v>5302</v>
      </c>
      <c r="M17" s="234">
        <v>1506</v>
      </c>
      <c r="N17" s="235">
        <v>3556</v>
      </c>
    </row>
    <row r="18" spans="2:14" ht="12">
      <c r="B18" s="323" t="s">
        <v>636</v>
      </c>
      <c r="C18" s="233">
        <v>2083</v>
      </c>
      <c r="D18" s="234">
        <v>54</v>
      </c>
      <c r="E18" s="234">
        <v>14</v>
      </c>
      <c r="F18" s="234">
        <v>2088</v>
      </c>
      <c r="G18" s="234">
        <v>1262</v>
      </c>
      <c r="H18" s="234">
        <v>1470</v>
      </c>
      <c r="I18" s="234">
        <v>11236</v>
      </c>
      <c r="J18" s="234">
        <v>296</v>
      </c>
      <c r="K18" s="234">
        <v>34</v>
      </c>
      <c r="L18" s="234">
        <v>10974</v>
      </c>
      <c r="M18" s="234">
        <v>2853</v>
      </c>
      <c r="N18" s="235">
        <v>7932</v>
      </c>
    </row>
    <row r="19" spans="2:14" ht="12">
      <c r="B19" s="323" t="s">
        <v>638</v>
      </c>
      <c r="C19" s="233">
        <v>2356</v>
      </c>
      <c r="D19" s="234">
        <v>11</v>
      </c>
      <c r="E19" s="234">
        <v>6</v>
      </c>
      <c r="F19" s="234">
        <v>2356</v>
      </c>
      <c r="G19" s="234">
        <v>1553</v>
      </c>
      <c r="H19" s="234">
        <v>1292</v>
      </c>
      <c r="I19" s="234">
        <v>4982</v>
      </c>
      <c r="J19" s="234">
        <v>41</v>
      </c>
      <c r="K19" s="234">
        <v>55</v>
      </c>
      <c r="L19" s="234">
        <v>4996</v>
      </c>
      <c r="M19" s="234">
        <v>3219</v>
      </c>
      <c r="N19" s="235">
        <v>1557</v>
      </c>
    </row>
    <row r="20" spans="2:14" ht="12">
      <c r="B20" s="323" t="s">
        <v>640</v>
      </c>
      <c r="C20" s="233">
        <v>1648</v>
      </c>
      <c r="D20" s="234">
        <v>2</v>
      </c>
      <c r="E20" s="234">
        <v>3</v>
      </c>
      <c r="F20" s="234">
        <v>1648</v>
      </c>
      <c r="G20" s="234">
        <v>1313</v>
      </c>
      <c r="H20" s="234">
        <v>306</v>
      </c>
      <c r="I20" s="234">
        <v>1824</v>
      </c>
      <c r="J20" s="234">
        <v>2</v>
      </c>
      <c r="K20" s="234">
        <v>2</v>
      </c>
      <c r="L20" s="234">
        <v>1824</v>
      </c>
      <c r="M20" s="234">
        <v>1453</v>
      </c>
      <c r="N20" s="235">
        <v>265</v>
      </c>
    </row>
    <row r="21" spans="2:14" ht="8.25" customHeight="1">
      <c r="B21" s="323"/>
      <c r="C21" s="233"/>
      <c r="D21" s="234"/>
      <c r="E21" s="234"/>
      <c r="F21" s="234"/>
      <c r="G21" s="234"/>
      <c r="H21" s="234"/>
      <c r="I21" s="234"/>
      <c r="J21" s="234"/>
      <c r="K21" s="234"/>
      <c r="L21" s="234"/>
      <c r="M21" s="234"/>
      <c r="N21" s="235"/>
    </row>
    <row r="22" spans="2:14" ht="12">
      <c r="B22" s="323" t="s">
        <v>642</v>
      </c>
      <c r="C22" s="233">
        <v>1401</v>
      </c>
      <c r="D22" s="234">
        <v>1</v>
      </c>
      <c r="E22" s="234">
        <v>1</v>
      </c>
      <c r="F22" s="234">
        <v>1401</v>
      </c>
      <c r="G22" s="234">
        <v>895</v>
      </c>
      <c r="H22" s="234">
        <v>908</v>
      </c>
      <c r="I22" s="234">
        <v>3018</v>
      </c>
      <c r="J22" s="234">
        <v>0</v>
      </c>
      <c r="K22" s="234">
        <v>0</v>
      </c>
      <c r="L22" s="234">
        <v>3018</v>
      </c>
      <c r="M22" s="234">
        <v>1565</v>
      </c>
      <c r="N22" s="235">
        <v>1395</v>
      </c>
    </row>
    <row r="23" spans="2:14" ht="12">
      <c r="B23" s="323" t="s">
        <v>644</v>
      </c>
      <c r="C23" s="233">
        <v>1014</v>
      </c>
      <c r="D23" s="234">
        <v>2</v>
      </c>
      <c r="E23" s="234">
        <v>121</v>
      </c>
      <c r="F23" s="234">
        <v>1064</v>
      </c>
      <c r="G23" s="234">
        <v>608</v>
      </c>
      <c r="H23" s="234">
        <v>740</v>
      </c>
      <c r="I23" s="234">
        <v>1151</v>
      </c>
      <c r="J23" s="234">
        <v>1</v>
      </c>
      <c r="K23" s="234">
        <v>160</v>
      </c>
      <c r="L23" s="234">
        <v>1310</v>
      </c>
      <c r="M23" s="234">
        <v>552</v>
      </c>
      <c r="N23" s="235">
        <v>696</v>
      </c>
    </row>
    <row r="24" spans="2:14" ht="12">
      <c r="B24" s="323" t="s">
        <v>646</v>
      </c>
      <c r="C24" s="233">
        <v>1712</v>
      </c>
      <c r="D24" s="234">
        <v>1</v>
      </c>
      <c r="E24" s="234">
        <v>11</v>
      </c>
      <c r="F24" s="234">
        <v>1712</v>
      </c>
      <c r="G24" s="234">
        <v>1085</v>
      </c>
      <c r="H24" s="234">
        <v>1446</v>
      </c>
      <c r="I24" s="234">
        <v>3514</v>
      </c>
      <c r="J24" s="234">
        <v>0</v>
      </c>
      <c r="K24" s="234">
        <v>63</v>
      </c>
      <c r="L24" s="234">
        <v>3577</v>
      </c>
      <c r="M24" s="234">
        <v>1249</v>
      </c>
      <c r="N24" s="235">
        <v>2290</v>
      </c>
    </row>
    <row r="25" spans="2:14" ht="12">
      <c r="B25" s="323" t="s">
        <v>647</v>
      </c>
      <c r="C25" s="233">
        <v>2281</v>
      </c>
      <c r="D25" s="234">
        <v>2</v>
      </c>
      <c r="E25" s="234">
        <v>28</v>
      </c>
      <c r="F25" s="234">
        <v>2296</v>
      </c>
      <c r="G25" s="234">
        <v>1503</v>
      </c>
      <c r="H25" s="234">
        <v>1729</v>
      </c>
      <c r="I25" s="234">
        <v>3443</v>
      </c>
      <c r="J25" s="234">
        <v>6</v>
      </c>
      <c r="K25" s="234">
        <v>8</v>
      </c>
      <c r="L25" s="234">
        <v>3445</v>
      </c>
      <c r="M25" s="234">
        <v>1194</v>
      </c>
      <c r="N25" s="235">
        <v>2196</v>
      </c>
    </row>
    <row r="26" spans="2:14" ht="8.25" customHeight="1">
      <c r="B26" s="323"/>
      <c r="C26" s="233"/>
      <c r="D26" s="234"/>
      <c r="E26" s="234"/>
      <c r="F26" s="234"/>
      <c r="G26" s="234"/>
      <c r="H26" s="234"/>
      <c r="I26" s="234"/>
      <c r="J26" s="234"/>
      <c r="K26" s="234"/>
      <c r="L26" s="234"/>
      <c r="M26" s="234"/>
      <c r="N26" s="235"/>
    </row>
    <row r="27" spans="2:14" ht="12">
      <c r="B27" s="323" t="s">
        <v>650</v>
      </c>
      <c r="C27" s="233">
        <v>1360</v>
      </c>
      <c r="D27" s="234">
        <v>4</v>
      </c>
      <c r="E27" s="234">
        <v>127</v>
      </c>
      <c r="F27" s="234">
        <v>1461</v>
      </c>
      <c r="G27" s="234">
        <v>729</v>
      </c>
      <c r="H27" s="234">
        <v>1165</v>
      </c>
      <c r="I27" s="234">
        <v>2713</v>
      </c>
      <c r="J27" s="234">
        <v>224</v>
      </c>
      <c r="K27" s="234">
        <v>114</v>
      </c>
      <c r="L27" s="234">
        <v>2603</v>
      </c>
      <c r="M27" s="234">
        <v>587</v>
      </c>
      <c r="N27" s="235">
        <v>1945</v>
      </c>
    </row>
    <row r="28" spans="2:14" ht="12">
      <c r="B28" s="323" t="s">
        <v>652</v>
      </c>
      <c r="C28" s="233">
        <v>1138</v>
      </c>
      <c r="D28" s="234">
        <v>3</v>
      </c>
      <c r="E28" s="234">
        <v>147</v>
      </c>
      <c r="F28" s="234">
        <v>1181</v>
      </c>
      <c r="G28" s="234">
        <v>697</v>
      </c>
      <c r="H28" s="234">
        <v>956</v>
      </c>
      <c r="I28" s="234">
        <v>1811</v>
      </c>
      <c r="J28" s="234">
        <v>14</v>
      </c>
      <c r="K28" s="234">
        <v>141</v>
      </c>
      <c r="L28" s="234">
        <v>1938</v>
      </c>
      <c r="M28" s="234">
        <v>503</v>
      </c>
      <c r="N28" s="235">
        <v>1373</v>
      </c>
    </row>
    <row r="29" spans="2:14" ht="12">
      <c r="B29" s="323" t="s">
        <v>654</v>
      </c>
      <c r="C29" s="233">
        <v>773</v>
      </c>
      <c r="D29" s="234">
        <v>1</v>
      </c>
      <c r="E29" s="234">
        <v>223</v>
      </c>
      <c r="F29" s="234">
        <v>920</v>
      </c>
      <c r="G29" s="234">
        <v>681</v>
      </c>
      <c r="H29" s="234">
        <v>803</v>
      </c>
      <c r="I29" s="234">
        <v>1483</v>
      </c>
      <c r="J29" s="234">
        <v>3</v>
      </c>
      <c r="K29" s="234">
        <v>1626</v>
      </c>
      <c r="L29" s="234">
        <v>3106</v>
      </c>
      <c r="M29" s="234">
        <v>627</v>
      </c>
      <c r="N29" s="235">
        <v>2451</v>
      </c>
    </row>
    <row r="30" spans="2:14" ht="12">
      <c r="B30" s="323" t="s">
        <v>656</v>
      </c>
      <c r="C30" s="233">
        <v>2316</v>
      </c>
      <c r="D30" s="234">
        <v>2</v>
      </c>
      <c r="E30" s="234">
        <v>11</v>
      </c>
      <c r="F30" s="234">
        <v>2319</v>
      </c>
      <c r="G30" s="234">
        <v>1530</v>
      </c>
      <c r="H30" s="234">
        <v>1836</v>
      </c>
      <c r="I30" s="234">
        <v>4313</v>
      </c>
      <c r="J30" s="234">
        <v>5</v>
      </c>
      <c r="K30" s="234">
        <v>53</v>
      </c>
      <c r="L30" s="234">
        <v>4361</v>
      </c>
      <c r="M30" s="234">
        <v>1644</v>
      </c>
      <c r="N30" s="235">
        <v>2655</v>
      </c>
    </row>
    <row r="31" spans="2:14" ht="12">
      <c r="B31" s="323" t="s">
        <v>658</v>
      </c>
      <c r="C31" s="233">
        <v>1105</v>
      </c>
      <c r="D31" s="234">
        <v>3</v>
      </c>
      <c r="E31" s="234">
        <v>179</v>
      </c>
      <c r="F31" s="234">
        <v>1153</v>
      </c>
      <c r="G31" s="234">
        <v>783</v>
      </c>
      <c r="H31" s="234">
        <v>770</v>
      </c>
      <c r="I31" s="234">
        <v>3452</v>
      </c>
      <c r="J31" s="234">
        <v>3</v>
      </c>
      <c r="K31" s="234">
        <v>313</v>
      </c>
      <c r="L31" s="234">
        <v>3762</v>
      </c>
      <c r="M31" s="234">
        <v>1795</v>
      </c>
      <c r="N31" s="235">
        <v>1856</v>
      </c>
    </row>
    <row r="32" spans="2:14" ht="7.5" customHeight="1">
      <c r="B32" s="323"/>
      <c r="C32" s="233"/>
      <c r="D32" s="234"/>
      <c r="E32" s="234"/>
      <c r="F32" s="234"/>
      <c r="G32" s="234"/>
      <c r="H32" s="234"/>
      <c r="I32" s="234"/>
      <c r="J32" s="234"/>
      <c r="K32" s="234"/>
      <c r="L32" s="234"/>
      <c r="M32" s="234"/>
      <c r="N32" s="235"/>
    </row>
    <row r="33" spans="2:14" ht="12">
      <c r="B33" s="323" t="s">
        <v>660</v>
      </c>
      <c r="C33" s="233">
        <v>841</v>
      </c>
      <c r="D33" s="234">
        <v>3</v>
      </c>
      <c r="E33" s="234">
        <v>0</v>
      </c>
      <c r="F33" s="234">
        <v>841</v>
      </c>
      <c r="G33" s="234">
        <v>565</v>
      </c>
      <c r="H33" s="234">
        <v>663</v>
      </c>
      <c r="I33" s="234">
        <v>1457</v>
      </c>
      <c r="J33" s="234">
        <v>18</v>
      </c>
      <c r="K33" s="234">
        <v>0</v>
      </c>
      <c r="L33" s="234">
        <v>1439</v>
      </c>
      <c r="M33" s="234">
        <v>583</v>
      </c>
      <c r="N33" s="235">
        <v>840</v>
      </c>
    </row>
    <row r="34" spans="2:14" ht="12">
      <c r="B34" s="323" t="s">
        <v>662</v>
      </c>
      <c r="C34" s="233">
        <v>581</v>
      </c>
      <c r="D34" s="234">
        <v>0</v>
      </c>
      <c r="E34" s="234">
        <v>0</v>
      </c>
      <c r="F34" s="234">
        <v>581</v>
      </c>
      <c r="G34" s="234">
        <v>368</v>
      </c>
      <c r="H34" s="234">
        <v>479</v>
      </c>
      <c r="I34" s="234">
        <v>741</v>
      </c>
      <c r="J34" s="234">
        <v>0</v>
      </c>
      <c r="K34" s="234">
        <v>0</v>
      </c>
      <c r="L34" s="234">
        <v>741</v>
      </c>
      <c r="M34" s="234">
        <v>206</v>
      </c>
      <c r="N34" s="235">
        <v>518</v>
      </c>
    </row>
    <row r="35" spans="2:14" ht="12">
      <c r="B35" s="323" t="s">
        <v>664</v>
      </c>
      <c r="C35" s="233">
        <v>543</v>
      </c>
      <c r="D35" s="234">
        <v>1</v>
      </c>
      <c r="E35" s="234">
        <v>1</v>
      </c>
      <c r="F35" s="234">
        <v>543</v>
      </c>
      <c r="G35" s="234">
        <v>416</v>
      </c>
      <c r="H35" s="234">
        <v>449</v>
      </c>
      <c r="I35" s="234">
        <v>977</v>
      </c>
      <c r="J35" s="234">
        <v>0</v>
      </c>
      <c r="K35" s="234">
        <v>3</v>
      </c>
      <c r="L35" s="234">
        <v>980</v>
      </c>
      <c r="M35" s="234">
        <v>429</v>
      </c>
      <c r="N35" s="235">
        <v>540</v>
      </c>
    </row>
    <row r="36" spans="2:14" ht="12">
      <c r="B36" s="323" t="s">
        <v>666</v>
      </c>
      <c r="C36" s="233">
        <v>1169</v>
      </c>
      <c r="D36" s="234">
        <v>2</v>
      </c>
      <c r="E36" s="234">
        <v>78</v>
      </c>
      <c r="F36" s="234">
        <v>1179</v>
      </c>
      <c r="G36" s="234">
        <v>1002</v>
      </c>
      <c r="H36" s="234">
        <v>613</v>
      </c>
      <c r="I36" s="234">
        <v>3108</v>
      </c>
      <c r="J36" s="234">
        <v>25</v>
      </c>
      <c r="K36" s="234">
        <v>147</v>
      </c>
      <c r="L36" s="234">
        <v>3230</v>
      </c>
      <c r="M36" s="234">
        <v>2052</v>
      </c>
      <c r="N36" s="235">
        <v>1121</v>
      </c>
    </row>
    <row r="37" spans="2:14" ht="12">
      <c r="B37" s="323" t="s">
        <v>668</v>
      </c>
      <c r="C37" s="233">
        <v>1073</v>
      </c>
      <c r="D37" s="234">
        <v>0</v>
      </c>
      <c r="E37" s="234">
        <v>3</v>
      </c>
      <c r="F37" s="234">
        <v>1075</v>
      </c>
      <c r="G37" s="234">
        <v>826</v>
      </c>
      <c r="H37" s="234">
        <v>831</v>
      </c>
      <c r="I37" s="234">
        <v>2709</v>
      </c>
      <c r="J37" s="234">
        <v>0</v>
      </c>
      <c r="K37" s="234">
        <v>12</v>
      </c>
      <c r="L37" s="234">
        <v>2721</v>
      </c>
      <c r="M37" s="234">
        <v>877</v>
      </c>
      <c r="N37" s="235">
        <v>1811</v>
      </c>
    </row>
    <row r="38" spans="2:14" ht="12">
      <c r="B38" s="323" t="s">
        <v>620</v>
      </c>
      <c r="C38" s="233">
        <v>945</v>
      </c>
      <c r="D38" s="234">
        <v>0</v>
      </c>
      <c r="E38" s="234">
        <v>3</v>
      </c>
      <c r="F38" s="234">
        <v>945</v>
      </c>
      <c r="G38" s="234">
        <v>689</v>
      </c>
      <c r="H38" s="234">
        <v>750</v>
      </c>
      <c r="I38" s="234">
        <v>3286</v>
      </c>
      <c r="J38" s="234">
        <v>0</v>
      </c>
      <c r="K38" s="234">
        <v>1</v>
      </c>
      <c r="L38" s="234">
        <v>3287</v>
      </c>
      <c r="M38" s="234">
        <v>1615</v>
      </c>
      <c r="N38" s="235">
        <v>1650</v>
      </c>
    </row>
    <row r="39" spans="2:14" ht="12">
      <c r="B39" s="323" t="s">
        <v>621</v>
      </c>
      <c r="C39" s="233">
        <v>588</v>
      </c>
      <c r="D39" s="234">
        <v>6</v>
      </c>
      <c r="E39" s="234">
        <v>5</v>
      </c>
      <c r="F39" s="234">
        <v>589</v>
      </c>
      <c r="G39" s="234">
        <v>432</v>
      </c>
      <c r="H39" s="234">
        <v>392</v>
      </c>
      <c r="I39" s="234">
        <v>1488</v>
      </c>
      <c r="J39" s="234">
        <v>28</v>
      </c>
      <c r="K39" s="234">
        <v>24</v>
      </c>
      <c r="L39" s="234">
        <v>1484</v>
      </c>
      <c r="M39" s="234">
        <v>552</v>
      </c>
      <c r="N39" s="235">
        <v>921</v>
      </c>
    </row>
    <row r="40" spans="2:14" ht="8.25" customHeight="1">
      <c r="B40" s="323"/>
      <c r="C40" s="233"/>
      <c r="D40" s="234"/>
      <c r="E40" s="234"/>
      <c r="F40" s="234"/>
      <c r="G40" s="234"/>
      <c r="H40" s="234"/>
      <c r="I40" s="234"/>
      <c r="J40" s="234"/>
      <c r="K40" s="234"/>
      <c r="L40" s="234"/>
      <c r="M40" s="234"/>
      <c r="N40" s="235"/>
    </row>
    <row r="41" spans="2:14" ht="12">
      <c r="B41" s="323" t="s">
        <v>624</v>
      </c>
      <c r="C41" s="233">
        <v>761</v>
      </c>
      <c r="D41" s="234">
        <v>0</v>
      </c>
      <c r="E41" s="234">
        <v>2</v>
      </c>
      <c r="F41" s="234">
        <v>761</v>
      </c>
      <c r="G41" s="234">
        <v>639</v>
      </c>
      <c r="H41" s="234">
        <v>554</v>
      </c>
      <c r="I41" s="234">
        <v>2635</v>
      </c>
      <c r="J41" s="234">
        <v>0</v>
      </c>
      <c r="K41" s="234">
        <v>1</v>
      </c>
      <c r="L41" s="234">
        <v>2636</v>
      </c>
      <c r="M41" s="234">
        <v>1452</v>
      </c>
      <c r="N41" s="235">
        <v>1136</v>
      </c>
    </row>
    <row r="42" spans="2:14" ht="12">
      <c r="B42" s="323" t="s">
        <v>625</v>
      </c>
      <c r="C42" s="233">
        <v>1409</v>
      </c>
      <c r="D42" s="234">
        <v>0</v>
      </c>
      <c r="E42" s="234">
        <v>6</v>
      </c>
      <c r="F42" s="234">
        <v>1409</v>
      </c>
      <c r="G42" s="234">
        <v>1234</v>
      </c>
      <c r="H42" s="234">
        <v>674</v>
      </c>
      <c r="I42" s="234">
        <v>2792</v>
      </c>
      <c r="J42" s="234">
        <v>0</v>
      </c>
      <c r="K42" s="234">
        <v>21</v>
      </c>
      <c r="L42" s="234">
        <v>2813</v>
      </c>
      <c r="M42" s="234">
        <v>2165</v>
      </c>
      <c r="N42" s="235">
        <v>602</v>
      </c>
    </row>
    <row r="43" spans="2:14" ht="12">
      <c r="B43" s="323" t="s">
        <v>627</v>
      </c>
      <c r="C43" s="233">
        <v>847</v>
      </c>
      <c r="D43" s="234">
        <v>0</v>
      </c>
      <c r="E43" s="234">
        <v>3</v>
      </c>
      <c r="F43" s="234">
        <v>847</v>
      </c>
      <c r="G43" s="234">
        <v>671</v>
      </c>
      <c r="H43" s="234">
        <v>549</v>
      </c>
      <c r="I43" s="234">
        <v>1243</v>
      </c>
      <c r="J43" s="234">
        <v>0</v>
      </c>
      <c r="K43" s="234">
        <v>1</v>
      </c>
      <c r="L43" s="234">
        <v>1244</v>
      </c>
      <c r="M43" s="234">
        <v>565</v>
      </c>
      <c r="N43" s="235">
        <v>657</v>
      </c>
    </row>
    <row r="44" spans="2:14" ht="12">
      <c r="B44" s="323" t="s">
        <v>629</v>
      </c>
      <c r="C44" s="233">
        <v>823</v>
      </c>
      <c r="D44" s="234">
        <v>0</v>
      </c>
      <c r="E44" s="234">
        <v>89</v>
      </c>
      <c r="F44" s="234">
        <v>854</v>
      </c>
      <c r="G44" s="234">
        <v>754</v>
      </c>
      <c r="H44" s="234">
        <v>309</v>
      </c>
      <c r="I44" s="234">
        <v>3018</v>
      </c>
      <c r="J44" s="234">
        <v>0</v>
      </c>
      <c r="K44" s="234">
        <v>116</v>
      </c>
      <c r="L44" s="234">
        <v>3134</v>
      </c>
      <c r="M44" s="234">
        <v>2289</v>
      </c>
      <c r="N44" s="235">
        <v>812</v>
      </c>
    </row>
    <row r="45" spans="2:14" ht="12">
      <c r="B45" s="323" t="s">
        <v>631</v>
      </c>
      <c r="C45" s="233">
        <v>526</v>
      </c>
      <c r="D45" s="234">
        <v>5</v>
      </c>
      <c r="E45" s="234">
        <v>0</v>
      </c>
      <c r="F45" s="234">
        <v>526</v>
      </c>
      <c r="G45" s="234">
        <v>439</v>
      </c>
      <c r="H45" s="234">
        <v>310</v>
      </c>
      <c r="I45" s="234">
        <v>777</v>
      </c>
      <c r="J45" s="234">
        <v>21</v>
      </c>
      <c r="K45" s="234">
        <v>0</v>
      </c>
      <c r="L45" s="234">
        <v>756</v>
      </c>
      <c r="M45" s="234">
        <v>398</v>
      </c>
      <c r="N45" s="235">
        <v>346</v>
      </c>
    </row>
    <row r="46" spans="2:14" ht="12">
      <c r="B46" s="323" t="s">
        <v>633</v>
      </c>
      <c r="C46" s="233">
        <v>567</v>
      </c>
      <c r="D46" s="234">
        <v>1</v>
      </c>
      <c r="E46" s="234">
        <v>1</v>
      </c>
      <c r="F46" s="234">
        <v>567</v>
      </c>
      <c r="G46" s="234">
        <v>479</v>
      </c>
      <c r="H46" s="234">
        <v>360</v>
      </c>
      <c r="I46" s="234">
        <v>1208</v>
      </c>
      <c r="J46" s="234">
        <v>1</v>
      </c>
      <c r="K46" s="234">
        <v>0</v>
      </c>
      <c r="L46" s="234">
        <v>1207</v>
      </c>
      <c r="M46" s="234">
        <v>772</v>
      </c>
      <c r="N46" s="235">
        <v>427</v>
      </c>
    </row>
    <row r="47" spans="2:14" ht="12">
      <c r="B47" s="323" t="s">
        <v>634</v>
      </c>
      <c r="C47" s="233">
        <v>749</v>
      </c>
      <c r="D47" s="234">
        <v>2</v>
      </c>
      <c r="E47" s="234">
        <v>2</v>
      </c>
      <c r="F47" s="234">
        <v>749</v>
      </c>
      <c r="G47" s="234">
        <v>661</v>
      </c>
      <c r="H47" s="234">
        <v>359</v>
      </c>
      <c r="I47" s="234">
        <v>1254</v>
      </c>
      <c r="J47" s="234">
        <v>9</v>
      </c>
      <c r="K47" s="234">
        <v>3</v>
      </c>
      <c r="L47" s="234">
        <v>1248</v>
      </c>
      <c r="M47" s="234">
        <v>790</v>
      </c>
      <c r="N47" s="235">
        <v>436</v>
      </c>
    </row>
    <row r="48" spans="2:14" ht="8.25" customHeight="1">
      <c r="B48" s="323"/>
      <c r="C48" s="233"/>
      <c r="D48" s="234"/>
      <c r="E48" s="234"/>
      <c r="F48" s="234"/>
      <c r="G48" s="234"/>
      <c r="H48" s="234"/>
      <c r="I48" s="234"/>
      <c r="J48" s="234"/>
      <c r="K48" s="234"/>
      <c r="L48" s="234"/>
      <c r="M48" s="234"/>
      <c r="N48" s="235"/>
    </row>
    <row r="49" spans="2:14" ht="12">
      <c r="B49" s="323" t="s">
        <v>637</v>
      </c>
      <c r="C49" s="233">
        <v>690</v>
      </c>
      <c r="D49" s="234">
        <v>8</v>
      </c>
      <c r="E49" s="234">
        <v>135</v>
      </c>
      <c r="F49" s="234">
        <v>775</v>
      </c>
      <c r="G49" s="234">
        <v>505</v>
      </c>
      <c r="H49" s="234">
        <v>514</v>
      </c>
      <c r="I49" s="234">
        <v>2325</v>
      </c>
      <c r="J49" s="234">
        <v>584</v>
      </c>
      <c r="K49" s="234">
        <v>103</v>
      </c>
      <c r="L49" s="234">
        <v>1844</v>
      </c>
      <c r="M49" s="234">
        <v>943</v>
      </c>
      <c r="N49" s="235">
        <v>870</v>
      </c>
    </row>
    <row r="50" spans="2:14" ht="12">
      <c r="B50" s="323" t="s">
        <v>757</v>
      </c>
      <c r="C50" s="233">
        <v>695</v>
      </c>
      <c r="D50" s="234">
        <v>17</v>
      </c>
      <c r="E50" s="234">
        <v>2</v>
      </c>
      <c r="F50" s="234">
        <v>695</v>
      </c>
      <c r="G50" s="234">
        <v>382</v>
      </c>
      <c r="H50" s="234">
        <v>517</v>
      </c>
      <c r="I50" s="234">
        <v>3474</v>
      </c>
      <c r="J50" s="234">
        <v>75</v>
      </c>
      <c r="K50" s="234">
        <v>0</v>
      </c>
      <c r="L50" s="234">
        <v>3399</v>
      </c>
      <c r="M50" s="234">
        <v>859</v>
      </c>
      <c r="N50" s="235">
        <v>2518</v>
      </c>
    </row>
    <row r="51" spans="2:14" ht="12">
      <c r="B51" s="323" t="s">
        <v>641</v>
      </c>
      <c r="C51" s="233">
        <v>1148</v>
      </c>
      <c r="D51" s="234">
        <v>23</v>
      </c>
      <c r="E51" s="234">
        <v>313</v>
      </c>
      <c r="F51" s="234">
        <v>1227</v>
      </c>
      <c r="G51" s="234">
        <v>1042</v>
      </c>
      <c r="H51" s="234">
        <v>718</v>
      </c>
      <c r="I51" s="234">
        <v>3081</v>
      </c>
      <c r="J51" s="234">
        <v>87</v>
      </c>
      <c r="K51" s="234">
        <v>222</v>
      </c>
      <c r="L51" s="234">
        <v>3216</v>
      </c>
      <c r="M51" s="234">
        <v>1305</v>
      </c>
      <c r="N51" s="235">
        <v>1817</v>
      </c>
    </row>
    <row r="52" spans="2:14" ht="12">
      <c r="B52" s="323" t="s">
        <v>643</v>
      </c>
      <c r="C52" s="233">
        <v>1190</v>
      </c>
      <c r="D52" s="234">
        <v>2</v>
      </c>
      <c r="E52" s="234">
        <v>135</v>
      </c>
      <c r="F52" s="234">
        <v>1272</v>
      </c>
      <c r="G52" s="234">
        <v>1006</v>
      </c>
      <c r="H52" s="234">
        <v>894</v>
      </c>
      <c r="I52" s="234">
        <v>3393</v>
      </c>
      <c r="J52" s="234">
        <v>10</v>
      </c>
      <c r="K52" s="234">
        <v>49</v>
      </c>
      <c r="L52" s="234">
        <v>3432</v>
      </c>
      <c r="M52" s="234">
        <v>1773</v>
      </c>
      <c r="N52" s="235">
        <v>1633</v>
      </c>
    </row>
    <row r="53" spans="2:14" ht="12">
      <c r="B53" s="323" t="s">
        <v>645</v>
      </c>
      <c r="C53" s="233">
        <v>1268</v>
      </c>
      <c r="D53" s="234">
        <v>107</v>
      </c>
      <c r="E53" s="234">
        <v>225</v>
      </c>
      <c r="F53" s="234">
        <v>1335</v>
      </c>
      <c r="G53" s="234">
        <v>628</v>
      </c>
      <c r="H53" s="234">
        <v>1154</v>
      </c>
      <c r="I53" s="234">
        <v>3599</v>
      </c>
      <c r="J53" s="234">
        <v>240</v>
      </c>
      <c r="K53" s="234">
        <v>1022</v>
      </c>
      <c r="L53" s="234">
        <v>4381</v>
      </c>
      <c r="M53" s="234">
        <v>801</v>
      </c>
      <c r="N53" s="235">
        <v>3533</v>
      </c>
    </row>
    <row r="54" spans="2:14" ht="8.25" customHeight="1">
      <c r="B54" s="323"/>
      <c r="C54" s="233"/>
      <c r="D54" s="234"/>
      <c r="E54" s="234"/>
      <c r="F54" s="234"/>
      <c r="G54" s="234"/>
      <c r="H54" s="234"/>
      <c r="I54" s="234"/>
      <c r="J54" s="234"/>
      <c r="K54" s="234"/>
      <c r="L54" s="234"/>
      <c r="M54" s="234"/>
      <c r="N54" s="235"/>
    </row>
    <row r="55" spans="2:14" ht="12">
      <c r="B55" s="323" t="s">
        <v>648</v>
      </c>
      <c r="C55" s="233">
        <v>962</v>
      </c>
      <c r="D55" s="234">
        <v>0</v>
      </c>
      <c r="E55" s="234">
        <v>325</v>
      </c>
      <c r="F55" s="234">
        <v>1062</v>
      </c>
      <c r="G55" s="234">
        <v>907</v>
      </c>
      <c r="H55" s="234">
        <v>504</v>
      </c>
      <c r="I55" s="234">
        <v>1425</v>
      </c>
      <c r="J55" s="234">
        <v>0</v>
      </c>
      <c r="K55" s="234">
        <v>122</v>
      </c>
      <c r="L55" s="234">
        <v>1547</v>
      </c>
      <c r="M55" s="234">
        <v>1147</v>
      </c>
      <c r="N55" s="235">
        <v>351</v>
      </c>
    </row>
    <row r="56" spans="2:14" ht="12">
      <c r="B56" s="323" t="s">
        <v>649</v>
      </c>
      <c r="C56" s="233">
        <v>204</v>
      </c>
      <c r="D56" s="234">
        <v>0</v>
      </c>
      <c r="E56" s="234">
        <v>0</v>
      </c>
      <c r="F56" s="234">
        <v>204</v>
      </c>
      <c r="G56" s="234">
        <v>146</v>
      </c>
      <c r="H56" s="234">
        <v>73</v>
      </c>
      <c r="I56" s="234">
        <v>160</v>
      </c>
      <c r="J56" s="234">
        <v>0</v>
      </c>
      <c r="K56" s="234">
        <v>0</v>
      </c>
      <c r="L56" s="234">
        <v>160</v>
      </c>
      <c r="M56" s="234">
        <v>113</v>
      </c>
      <c r="N56" s="235">
        <v>39</v>
      </c>
    </row>
    <row r="57" spans="2:14" ht="12">
      <c r="B57" s="323" t="s">
        <v>651</v>
      </c>
      <c r="C57" s="233">
        <v>435</v>
      </c>
      <c r="D57" s="234">
        <v>0</v>
      </c>
      <c r="E57" s="234">
        <v>0</v>
      </c>
      <c r="F57" s="234">
        <v>435</v>
      </c>
      <c r="G57" s="234">
        <v>288</v>
      </c>
      <c r="H57" s="234">
        <v>293</v>
      </c>
      <c r="I57" s="234">
        <v>452</v>
      </c>
      <c r="J57" s="234">
        <v>0</v>
      </c>
      <c r="K57" s="234">
        <v>0</v>
      </c>
      <c r="L57" s="234">
        <v>452</v>
      </c>
      <c r="M57" s="234">
        <v>252</v>
      </c>
      <c r="N57" s="235">
        <v>192</v>
      </c>
    </row>
    <row r="58" spans="2:14" ht="12">
      <c r="B58" s="323" t="s">
        <v>653</v>
      </c>
      <c r="C58" s="233">
        <v>581</v>
      </c>
      <c r="D58" s="234">
        <v>1</v>
      </c>
      <c r="E58" s="234">
        <v>3</v>
      </c>
      <c r="F58" s="234">
        <v>581</v>
      </c>
      <c r="G58" s="234">
        <v>431</v>
      </c>
      <c r="H58" s="234">
        <v>276</v>
      </c>
      <c r="I58" s="234">
        <v>684</v>
      </c>
      <c r="J58" s="234">
        <v>0</v>
      </c>
      <c r="K58" s="234">
        <v>1</v>
      </c>
      <c r="L58" s="234">
        <v>685</v>
      </c>
      <c r="M58" s="234">
        <v>506</v>
      </c>
      <c r="N58" s="235">
        <v>157</v>
      </c>
    </row>
    <row r="59" spans="2:14" ht="12">
      <c r="B59" s="323" t="s">
        <v>655</v>
      </c>
      <c r="C59" s="233">
        <v>772</v>
      </c>
      <c r="D59" s="234">
        <v>0</v>
      </c>
      <c r="E59" s="234">
        <v>0</v>
      </c>
      <c r="F59" s="234">
        <v>772</v>
      </c>
      <c r="G59" s="234">
        <v>603</v>
      </c>
      <c r="H59" s="234">
        <v>575</v>
      </c>
      <c r="I59" s="234">
        <v>997</v>
      </c>
      <c r="J59" s="234">
        <v>0</v>
      </c>
      <c r="K59" s="234">
        <v>0</v>
      </c>
      <c r="L59" s="234">
        <v>997</v>
      </c>
      <c r="M59" s="234">
        <v>490</v>
      </c>
      <c r="N59" s="235">
        <v>497</v>
      </c>
    </row>
    <row r="60" spans="2:14" ht="12">
      <c r="B60" s="323" t="s">
        <v>657</v>
      </c>
      <c r="C60" s="233">
        <v>85</v>
      </c>
      <c r="D60" s="234">
        <v>0</v>
      </c>
      <c r="E60" s="234">
        <v>0</v>
      </c>
      <c r="F60" s="234">
        <v>85</v>
      </c>
      <c r="G60" s="234">
        <v>43</v>
      </c>
      <c r="H60" s="234">
        <v>41</v>
      </c>
      <c r="I60" s="234">
        <v>47</v>
      </c>
      <c r="J60" s="234">
        <v>0</v>
      </c>
      <c r="K60" s="234">
        <v>0</v>
      </c>
      <c r="L60" s="234">
        <v>47</v>
      </c>
      <c r="M60" s="234">
        <v>30</v>
      </c>
      <c r="N60" s="235">
        <v>12</v>
      </c>
    </row>
    <row r="61" spans="2:14" ht="12">
      <c r="B61" s="323" t="s">
        <v>659</v>
      </c>
      <c r="C61" s="233">
        <v>1102</v>
      </c>
      <c r="D61" s="234">
        <v>1</v>
      </c>
      <c r="E61" s="234">
        <v>21</v>
      </c>
      <c r="F61" s="234">
        <v>1102</v>
      </c>
      <c r="G61" s="234">
        <v>941</v>
      </c>
      <c r="H61" s="234">
        <v>1009</v>
      </c>
      <c r="I61" s="234">
        <v>6295</v>
      </c>
      <c r="J61" s="234">
        <v>1</v>
      </c>
      <c r="K61" s="234">
        <v>20</v>
      </c>
      <c r="L61" s="234">
        <v>6314</v>
      </c>
      <c r="M61" s="234">
        <v>1615</v>
      </c>
      <c r="N61" s="235">
        <v>4635</v>
      </c>
    </row>
    <row r="62" spans="2:14" ht="12">
      <c r="B62" s="323" t="s">
        <v>661</v>
      </c>
      <c r="C62" s="233">
        <v>1432</v>
      </c>
      <c r="D62" s="234">
        <v>19</v>
      </c>
      <c r="E62" s="234">
        <v>19</v>
      </c>
      <c r="F62" s="234">
        <v>1435</v>
      </c>
      <c r="G62" s="234">
        <v>1179</v>
      </c>
      <c r="H62" s="234">
        <v>1086</v>
      </c>
      <c r="I62" s="234">
        <v>8175</v>
      </c>
      <c r="J62" s="234">
        <v>99</v>
      </c>
      <c r="K62" s="234">
        <v>12</v>
      </c>
      <c r="L62" s="234">
        <v>8088</v>
      </c>
      <c r="M62" s="234">
        <v>4248</v>
      </c>
      <c r="N62" s="235">
        <v>3668</v>
      </c>
    </row>
    <row r="63" spans="2:14" ht="12">
      <c r="B63" s="323" t="s">
        <v>663</v>
      </c>
      <c r="C63" s="233">
        <v>1775</v>
      </c>
      <c r="D63" s="234">
        <v>2</v>
      </c>
      <c r="E63" s="234">
        <v>11</v>
      </c>
      <c r="F63" s="234">
        <v>1775</v>
      </c>
      <c r="G63" s="234">
        <v>1459</v>
      </c>
      <c r="H63" s="234">
        <v>659</v>
      </c>
      <c r="I63" s="234">
        <v>2493</v>
      </c>
      <c r="J63" s="234">
        <v>1</v>
      </c>
      <c r="K63" s="234">
        <v>3</v>
      </c>
      <c r="L63" s="234">
        <v>2495</v>
      </c>
      <c r="M63" s="234">
        <v>1965</v>
      </c>
      <c r="N63" s="235">
        <v>446</v>
      </c>
    </row>
    <row r="64" spans="2:14" ht="12">
      <c r="B64" s="323" t="s">
        <v>665</v>
      </c>
      <c r="C64" s="233">
        <v>1026</v>
      </c>
      <c r="D64" s="234">
        <v>0</v>
      </c>
      <c r="E64" s="234">
        <v>2</v>
      </c>
      <c r="F64" s="234">
        <v>1026</v>
      </c>
      <c r="G64" s="234">
        <v>828</v>
      </c>
      <c r="H64" s="234">
        <v>367</v>
      </c>
      <c r="I64" s="234">
        <v>2114</v>
      </c>
      <c r="J64" s="234">
        <v>0</v>
      </c>
      <c r="K64" s="234">
        <v>7</v>
      </c>
      <c r="L64" s="234">
        <v>2121</v>
      </c>
      <c r="M64" s="234">
        <v>1732</v>
      </c>
      <c r="N64" s="235">
        <v>317</v>
      </c>
    </row>
    <row r="65" spans="2:14" ht="12">
      <c r="B65" s="323" t="s">
        <v>667</v>
      </c>
      <c r="C65" s="233">
        <v>549</v>
      </c>
      <c r="D65" s="234">
        <v>17</v>
      </c>
      <c r="E65" s="234">
        <v>6</v>
      </c>
      <c r="F65" s="234">
        <v>549</v>
      </c>
      <c r="G65" s="234">
        <v>455</v>
      </c>
      <c r="H65" s="234">
        <v>312</v>
      </c>
      <c r="I65" s="234">
        <v>919</v>
      </c>
      <c r="J65" s="234">
        <v>5</v>
      </c>
      <c r="K65" s="234">
        <v>2</v>
      </c>
      <c r="L65" s="234">
        <v>916</v>
      </c>
      <c r="M65" s="234">
        <v>631</v>
      </c>
      <c r="N65" s="235">
        <v>263</v>
      </c>
    </row>
    <row r="66" spans="2:14" ht="12">
      <c r="B66" s="325" t="s">
        <v>669</v>
      </c>
      <c r="C66" s="338">
        <v>889</v>
      </c>
      <c r="D66" s="262">
        <v>34</v>
      </c>
      <c r="E66" s="262">
        <v>25</v>
      </c>
      <c r="F66" s="262">
        <v>892</v>
      </c>
      <c r="G66" s="262">
        <v>787</v>
      </c>
      <c r="H66" s="262">
        <v>440</v>
      </c>
      <c r="I66" s="262">
        <v>2178</v>
      </c>
      <c r="J66" s="262">
        <v>25</v>
      </c>
      <c r="K66" s="262">
        <v>7</v>
      </c>
      <c r="L66" s="262">
        <v>2160</v>
      </c>
      <c r="M66" s="262">
        <v>1709</v>
      </c>
      <c r="N66" s="264">
        <v>408</v>
      </c>
    </row>
    <row r="67" spans="2:14" ht="12">
      <c r="B67" s="317"/>
      <c r="C67" s="317"/>
      <c r="D67" s="317"/>
      <c r="E67" s="317"/>
      <c r="F67" s="317"/>
      <c r="G67" s="317"/>
      <c r="H67" s="317"/>
      <c r="I67" s="317"/>
      <c r="J67" s="317"/>
      <c r="K67" s="317"/>
      <c r="L67" s="317"/>
      <c r="M67" s="317"/>
      <c r="N67" s="317"/>
    </row>
    <row r="68" spans="2:14" ht="12">
      <c r="B68" s="317"/>
      <c r="C68" s="317"/>
      <c r="D68" s="317"/>
      <c r="E68" s="317"/>
      <c r="F68" s="317"/>
      <c r="G68" s="317"/>
      <c r="H68" s="317"/>
      <c r="I68" s="317"/>
      <c r="J68" s="317"/>
      <c r="K68" s="317"/>
      <c r="L68" s="317"/>
      <c r="M68" s="317"/>
      <c r="N68" s="317"/>
    </row>
    <row r="69" spans="2:14" ht="12">
      <c r="B69" s="317"/>
      <c r="C69" s="317"/>
      <c r="D69" s="317"/>
      <c r="E69" s="317"/>
      <c r="F69" s="317"/>
      <c r="G69" s="317"/>
      <c r="H69" s="317"/>
      <c r="I69" s="317"/>
      <c r="J69" s="317"/>
      <c r="K69" s="317"/>
      <c r="L69" s="317"/>
      <c r="M69" s="317"/>
      <c r="N69" s="317"/>
    </row>
    <row r="70" spans="2:14" ht="12">
      <c r="B70" s="317"/>
      <c r="C70" s="317"/>
      <c r="D70" s="317"/>
      <c r="E70" s="317"/>
      <c r="F70" s="317"/>
      <c r="G70" s="317"/>
      <c r="H70" s="317"/>
      <c r="I70" s="317"/>
      <c r="J70" s="317"/>
      <c r="K70" s="317"/>
      <c r="L70" s="317"/>
      <c r="M70" s="317"/>
      <c r="N70" s="317"/>
    </row>
    <row r="71" spans="2:14" ht="12">
      <c r="B71" s="317"/>
      <c r="C71" s="317"/>
      <c r="D71" s="317"/>
      <c r="E71" s="317"/>
      <c r="F71" s="317"/>
      <c r="G71" s="317"/>
      <c r="H71" s="317"/>
      <c r="I71" s="317"/>
      <c r="J71" s="317"/>
      <c r="K71" s="317"/>
      <c r="L71" s="317"/>
      <c r="M71" s="317"/>
      <c r="N71" s="317"/>
    </row>
    <row r="72" spans="2:14" ht="12">
      <c r="B72" s="317"/>
      <c r="C72" s="317"/>
      <c r="D72" s="317"/>
      <c r="E72" s="317"/>
      <c r="F72" s="317"/>
      <c r="G72" s="317"/>
      <c r="H72" s="317"/>
      <c r="I72" s="317"/>
      <c r="J72" s="317"/>
      <c r="K72" s="317"/>
      <c r="L72" s="317"/>
      <c r="M72" s="317"/>
      <c r="N72" s="317"/>
    </row>
    <row r="73" spans="2:14" ht="12">
      <c r="B73" s="317"/>
      <c r="C73" s="317"/>
      <c r="D73" s="317"/>
      <c r="E73" s="317"/>
      <c r="F73" s="317"/>
      <c r="G73" s="317"/>
      <c r="H73" s="317"/>
      <c r="I73" s="317"/>
      <c r="J73" s="317"/>
      <c r="K73" s="317"/>
      <c r="L73" s="317"/>
      <c r="M73" s="317"/>
      <c r="N73" s="317"/>
    </row>
    <row r="74" spans="2:14" ht="12">
      <c r="B74" s="317"/>
      <c r="C74" s="317"/>
      <c r="D74" s="317"/>
      <c r="E74" s="317"/>
      <c r="F74" s="317"/>
      <c r="G74" s="317"/>
      <c r="H74" s="317"/>
      <c r="I74" s="317"/>
      <c r="J74" s="317"/>
      <c r="K74" s="317"/>
      <c r="L74" s="317"/>
      <c r="M74" s="317"/>
      <c r="N74" s="317"/>
    </row>
    <row r="75" spans="2:14" ht="12">
      <c r="B75" s="317"/>
      <c r="C75" s="317"/>
      <c r="D75" s="317"/>
      <c r="E75" s="317"/>
      <c r="F75" s="317"/>
      <c r="G75" s="317"/>
      <c r="H75" s="317"/>
      <c r="I75" s="317"/>
      <c r="J75" s="317"/>
      <c r="K75" s="317"/>
      <c r="L75" s="317"/>
      <c r="M75" s="317"/>
      <c r="N75" s="317"/>
    </row>
    <row r="76" spans="2:14" ht="12">
      <c r="B76" s="317"/>
      <c r="C76" s="317"/>
      <c r="D76" s="317"/>
      <c r="E76" s="317"/>
      <c r="F76" s="317"/>
      <c r="G76" s="317"/>
      <c r="H76" s="317"/>
      <c r="I76" s="317"/>
      <c r="J76" s="317"/>
      <c r="K76" s="317"/>
      <c r="L76" s="317"/>
      <c r="M76" s="317"/>
      <c r="N76" s="317"/>
    </row>
    <row r="77" spans="2:14" ht="12">
      <c r="B77" s="317"/>
      <c r="C77" s="317"/>
      <c r="D77" s="317"/>
      <c r="E77" s="317"/>
      <c r="F77" s="317"/>
      <c r="G77" s="317"/>
      <c r="H77" s="317"/>
      <c r="I77" s="317"/>
      <c r="J77" s="317"/>
      <c r="K77" s="317"/>
      <c r="L77" s="317"/>
      <c r="M77" s="317"/>
      <c r="N77" s="317"/>
    </row>
    <row r="78" spans="2:14" ht="12">
      <c r="B78" s="317"/>
      <c r="C78" s="317"/>
      <c r="D78" s="317"/>
      <c r="E78" s="317"/>
      <c r="F78" s="317"/>
      <c r="G78" s="317"/>
      <c r="H78" s="317"/>
      <c r="I78" s="317"/>
      <c r="J78" s="317"/>
      <c r="K78" s="317"/>
      <c r="L78" s="317"/>
      <c r="M78" s="317"/>
      <c r="N78" s="317"/>
    </row>
    <row r="79" spans="2:14" ht="12">
      <c r="B79" s="317"/>
      <c r="C79" s="317"/>
      <c r="D79" s="317"/>
      <c r="E79" s="317"/>
      <c r="F79" s="317"/>
      <c r="G79" s="317"/>
      <c r="H79" s="317"/>
      <c r="I79" s="317"/>
      <c r="J79" s="317"/>
      <c r="K79" s="317"/>
      <c r="L79" s="317"/>
      <c r="M79" s="317"/>
      <c r="N79" s="317"/>
    </row>
    <row r="80" spans="2:14" ht="12">
      <c r="B80" s="317"/>
      <c r="C80" s="317"/>
      <c r="D80" s="317"/>
      <c r="E80" s="317"/>
      <c r="F80" s="317"/>
      <c r="G80" s="317"/>
      <c r="H80" s="317"/>
      <c r="I80" s="317"/>
      <c r="J80" s="317"/>
      <c r="K80" s="317"/>
      <c r="L80" s="317"/>
      <c r="M80" s="317"/>
      <c r="N80" s="317"/>
    </row>
    <row r="81" spans="2:14" ht="12">
      <c r="B81" s="317"/>
      <c r="C81" s="317"/>
      <c r="D81" s="317"/>
      <c r="E81" s="317"/>
      <c r="F81" s="317"/>
      <c r="G81" s="317"/>
      <c r="H81" s="317"/>
      <c r="I81" s="317"/>
      <c r="J81" s="317"/>
      <c r="K81" s="317"/>
      <c r="L81" s="317"/>
      <c r="M81" s="317"/>
      <c r="N81" s="317"/>
    </row>
    <row r="82" spans="2:14" ht="12">
      <c r="B82" s="317"/>
      <c r="C82" s="317"/>
      <c r="D82" s="317"/>
      <c r="E82" s="317"/>
      <c r="F82" s="317"/>
      <c r="G82" s="317"/>
      <c r="H82" s="317"/>
      <c r="I82" s="317"/>
      <c r="J82" s="317"/>
      <c r="K82" s="317"/>
      <c r="L82" s="317"/>
      <c r="M82" s="317"/>
      <c r="N82" s="317"/>
    </row>
    <row r="83" spans="2:14" ht="12">
      <c r="B83" s="317"/>
      <c r="C83" s="317"/>
      <c r="D83" s="317"/>
      <c r="E83" s="317"/>
      <c r="F83" s="317"/>
      <c r="G83" s="317"/>
      <c r="H83" s="317"/>
      <c r="I83" s="317"/>
      <c r="J83" s="317"/>
      <c r="K83" s="317"/>
      <c r="L83" s="317"/>
      <c r="M83" s="317"/>
      <c r="N83" s="317"/>
    </row>
    <row r="84" spans="2:14" ht="12">
      <c r="B84" s="317"/>
      <c r="C84" s="317"/>
      <c r="D84" s="317"/>
      <c r="E84" s="317"/>
      <c r="F84" s="317"/>
      <c r="G84" s="317"/>
      <c r="H84" s="317"/>
      <c r="I84" s="317"/>
      <c r="J84" s="317"/>
      <c r="K84" s="317"/>
      <c r="L84" s="317"/>
      <c r="M84" s="317"/>
      <c r="N84" s="317"/>
    </row>
    <row r="85" spans="2:14" ht="12">
      <c r="B85" s="317"/>
      <c r="C85" s="317"/>
      <c r="D85" s="317"/>
      <c r="E85" s="317"/>
      <c r="F85" s="317"/>
      <c r="G85" s="317"/>
      <c r="H85" s="317"/>
      <c r="I85" s="317"/>
      <c r="J85" s="317"/>
      <c r="K85" s="317"/>
      <c r="L85" s="317"/>
      <c r="M85" s="317"/>
      <c r="N85" s="317"/>
    </row>
    <row r="86" spans="2:14" ht="12">
      <c r="B86" s="317"/>
      <c r="C86" s="317"/>
      <c r="D86" s="317"/>
      <c r="E86" s="317"/>
      <c r="F86" s="317"/>
      <c r="G86" s="317"/>
      <c r="H86" s="317"/>
      <c r="I86" s="317"/>
      <c r="J86" s="317"/>
      <c r="K86" s="317"/>
      <c r="L86" s="317"/>
      <c r="M86" s="317"/>
      <c r="N86" s="317"/>
    </row>
    <row r="87" spans="2:14" ht="12">
      <c r="B87" s="317"/>
      <c r="C87" s="317"/>
      <c r="D87" s="317"/>
      <c r="E87" s="317"/>
      <c r="F87" s="317"/>
      <c r="G87" s="317"/>
      <c r="H87" s="317"/>
      <c r="I87" s="317"/>
      <c r="J87" s="317"/>
      <c r="K87" s="317"/>
      <c r="L87" s="317"/>
      <c r="M87" s="317"/>
      <c r="N87" s="317"/>
    </row>
    <row r="88" spans="2:14" ht="12">
      <c r="B88" s="317"/>
      <c r="C88" s="317"/>
      <c r="D88" s="317"/>
      <c r="E88" s="317"/>
      <c r="F88" s="317"/>
      <c r="G88" s="317"/>
      <c r="H88" s="317"/>
      <c r="I88" s="317"/>
      <c r="J88" s="317"/>
      <c r="K88" s="317"/>
      <c r="L88" s="317"/>
      <c r="M88" s="317"/>
      <c r="N88" s="317"/>
    </row>
    <row r="89" spans="2:14" ht="12">
      <c r="B89" s="317"/>
      <c r="C89" s="317"/>
      <c r="D89" s="317"/>
      <c r="E89" s="317"/>
      <c r="F89" s="317"/>
      <c r="G89" s="317"/>
      <c r="H89" s="317"/>
      <c r="I89" s="317"/>
      <c r="J89" s="317"/>
      <c r="K89" s="317"/>
      <c r="L89" s="317"/>
      <c r="M89" s="317"/>
      <c r="N89" s="317"/>
    </row>
    <row r="90" spans="2:14" ht="12">
      <c r="B90" s="317"/>
      <c r="C90" s="317"/>
      <c r="D90" s="317"/>
      <c r="E90" s="317"/>
      <c r="F90" s="317"/>
      <c r="G90" s="317"/>
      <c r="H90" s="317"/>
      <c r="I90" s="317"/>
      <c r="J90" s="317"/>
      <c r="K90" s="317"/>
      <c r="L90" s="317"/>
      <c r="M90" s="317"/>
      <c r="N90" s="317"/>
    </row>
    <row r="91" spans="2:14" ht="12">
      <c r="B91" s="317"/>
      <c r="C91" s="317"/>
      <c r="D91" s="317"/>
      <c r="E91" s="317"/>
      <c r="F91" s="317"/>
      <c r="G91" s="317"/>
      <c r="H91" s="317"/>
      <c r="I91" s="317"/>
      <c r="J91" s="317"/>
      <c r="K91" s="317"/>
      <c r="L91" s="317"/>
      <c r="M91" s="317"/>
      <c r="N91" s="317"/>
    </row>
    <row r="92" spans="2:14" ht="12">
      <c r="B92" s="317"/>
      <c r="C92" s="317"/>
      <c r="D92" s="317"/>
      <c r="E92" s="317"/>
      <c r="F92" s="317"/>
      <c r="G92" s="317"/>
      <c r="H92" s="317"/>
      <c r="I92" s="317"/>
      <c r="J92" s="317"/>
      <c r="K92" s="317"/>
      <c r="L92" s="317"/>
      <c r="M92" s="317"/>
      <c r="N92" s="317"/>
    </row>
    <row r="93" spans="2:14" ht="12">
      <c r="B93" s="317"/>
      <c r="C93" s="317"/>
      <c r="D93" s="317"/>
      <c r="E93" s="317"/>
      <c r="F93" s="317"/>
      <c r="G93" s="317"/>
      <c r="H93" s="317"/>
      <c r="I93" s="317"/>
      <c r="J93" s="317"/>
      <c r="K93" s="317"/>
      <c r="L93" s="317"/>
      <c r="M93" s="317"/>
      <c r="N93" s="317"/>
    </row>
    <row r="94" spans="2:14" ht="12">
      <c r="B94" s="317"/>
      <c r="C94" s="317"/>
      <c r="D94" s="317"/>
      <c r="E94" s="317"/>
      <c r="F94" s="317"/>
      <c r="G94" s="317"/>
      <c r="H94" s="317"/>
      <c r="I94" s="317"/>
      <c r="J94" s="317"/>
      <c r="K94" s="317"/>
      <c r="L94" s="317"/>
      <c r="M94" s="317"/>
      <c r="N94" s="317"/>
    </row>
    <row r="95" spans="2:14" ht="12">
      <c r="B95" s="317"/>
      <c r="C95" s="317"/>
      <c r="D95" s="317"/>
      <c r="E95" s="317"/>
      <c r="F95" s="317"/>
      <c r="G95" s="317"/>
      <c r="H95" s="317"/>
      <c r="I95" s="317"/>
      <c r="J95" s="317"/>
      <c r="K95" s="317"/>
      <c r="L95" s="317"/>
      <c r="M95" s="317"/>
      <c r="N95" s="317"/>
    </row>
    <row r="96" spans="2:14" ht="12">
      <c r="B96" s="317"/>
      <c r="C96" s="317"/>
      <c r="D96" s="317"/>
      <c r="E96" s="317"/>
      <c r="F96" s="317"/>
      <c r="G96" s="317"/>
      <c r="H96" s="317"/>
      <c r="I96" s="317"/>
      <c r="J96" s="317"/>
      <c r="K96" s="317"/>
      <c r="L96" s="317"/>
      <c r="M96" s="317"/>
      <c r="N96" s="317"/>
    </row>
    <row r="97" spans="2:14" ht="12">
      <c r="B97" s="317"/>
      <c r="C97" s="317"/>
      <c r="D97" s="317"/>
      <c r="E97" s="317"/>
      <c r="F97" s="317"/>
      <c r="G97" s="317"/>
      <c r="H97" s="317"/>
      <c r="I97" s="317"/>
      <c r="J97" s="317"/>
      <c r="K97" s="317"/>
      <c r="L97" s="317"/>
      <c r="M97" s="317"/>
      <c r="N97" s="317"/>
    </row>
    <row r="98" spans="2:14" ht="12">
      <c r="B98" s="317"/>
      <c r="C98" s="317"/>
      <c r="D98" s="317"/>
      <c r="E98" s="317"/>
      <c r="F98" s="317"/>
      <c r="G98" s="317"/>
      <c r="H98" s="317"/>
      <c r="I98" s="317"/>
      <c r="J98" s="317"/>
      <c r="K98" s="317"/>
      <c r="L98" s="317"/>
      <c r="M98" s="317"/>
      <c r="N98" s="317"/>
    </row>
    <row r="99" spans="2:14" ht="12">
      <c r="B99" s="317"/>
      <c r="C99" s="317"/>
      <c r="D99" s="317"/>
      <c r="E99" s="317"/>
      <c r="F99" s="317"/>
      <c r="G99" s="317"/>
      <c r="H99" s="317"/>
      <c r="I99" s="317"/>
      <c r="J99" s="317"/>
      <c r="K99" s="317"/>
      <c r="L99" s="317"/>
      <c r="M99" s="317"/>
      <c r="N99" s="317"/>
    </row>
    <row r="100" spans="2:14" ht="12">
      <c r="B100" s="317"/>
      <c r="C100" s="317"/>
      <c r="D100" s="317"/>
      <c r="E100" s="317"/>
      <c r="F100" s="317"/>
      <c r="G100" s="317"/>
      <c r="H100" s="317"/>
      <c r="I100" s="317"/>
      <c r="J100" s="317"/>
      <c r="K100" s="317"/>
      <c r="L100" s="317"/>
      <c r="M100" s="317"/>
      <c r="N100" s="317"/>
    </row>
    <row r="101" spans="2:14" ht="12">
      <c r="B101" s="317"/>
      <c r="C101" s="317"/>
      <c r="D101" s="317"/>
      <c r="E101" s="317"/>
      <c r="F101" s="317"/>
      <c r="G101" s="317"/>
      <c r="H101" s="317"/>
      <c r="I101" s="317"/>
      <c r="J101" s="317"/>
      <c r="K101" s="317"/>
      <c r="L101" s="317"/>
      <c r="M101" s="317"/>
      <c r="N101" s="317"/>
    </row>
    <row r="102" spans="2:14" ht="12">
      <c r="B102" s="317"/>
      <c r="C102" s="317"/>
      <c r="D102" s="317"/>
      <c r="E102" s="317"/>
      <c r="F102" s="317"/>
      <c r="G102" s="317"/>
      <c r="H102" s="317"/>
      <c r="I102" s="317"/>
      <c r="J102" s="317"/>
      <c r="K102" s="317"/>
      <c r="L102" s="317"/>
      <c r="M102" s="317"/>
      <c r="N102" s="317"/>
    </row>
    <row r="103" spans="2:14" ht="12">
      <c r="B103" s="317"/>
      <c r="C103" s="317"/>
      <c r="D103" s="317"/>
      <c r="E103" s="317"/>
      <c r="F103" s="317"/>
      <c r="G103" s="317"/>
      <c r="H103" s="317"/>
      <c r="I103" s="317"/>
      <c r="J103" s="317"/>
      <c r="K103" s="317"/>
      <c r="L103" s="317"/>
      <c r="M103" s="317"/>
      <c r="N103" s="317"/>
    </row>
    <row r="104" spans="2:14" ht="12">
      <c r="B104" s="317"/>
      <c r="C104" s="317"/>
      <c r="D104" s="317"/>
      <c r="E104" s="317"/>
      <c r="F104" s="317"/>
      <c r="G104" s="317"/>
      <c r="H104" s="317"/>
      <c r="I104" s="317"/>
      <c r="J104" s="317"/>
      <c r="K104" s="317"/>
      <c r="L104" s="317"/>
      <c r="M104" s="317"/>
      <c r="N104" s="317"/>
    </row>
    <row r="105" spans="2:14" ht="12">
      <c r="B105" s="317"/>
      <c r="C105" s="317"/>
      <c r="D105" s="317"/>
      <c r="E105" s="317"/>
      <c r="F105" s="317"/>
      <c r="G105" s="317"/>
      <c r="H105" s="317"/>
      <c r="I105" s="317"/>
      <c r="J105" s="317"/>
      <c r="K105" s="317"/>
      <c r="L105" s="317"/>
      <c r="M105" s="317"/>
      <c r="N105" s="317"/>
    </row>
    <row r="106" spans="2:14" ht="12">
      <c r="B106" s="317"/>
      <c r="C106" s="317"/>
      <c r="D106" s="317"/>
      <c r="E106" s="317"/>
      <c r="F106" s="317"/>
      <c r="G106" s="317"/>
      <c r="H106" s="317"/>
      <c r="I106" s="317"/>
      <c r="J106" s="317"/>
      <c r="K106" s="317"/>
      <c r="L106" s="317"/>
      <c r="M106" s="317"/>
      <c r="N106" s="317"/>
    </row>
    <row r="107" spans="2:14" ht="12">
      <c r="B107" s="317"/>
      <c r="C107" s="317"/>
      <c r="D107" s="317"/>
      <c r="E107" s="317"/>
      <c r="F107" s="317"/>
      <c r="G107" s="317"/>
      <c r="H107" s="317"/>
      <c r="I107" s="317"/>
      <c r="J107" s="317"/>
      <c r="K107" s="317"/>
      <c r="L107" s="317"/>
      <c r="M107" s="317"/>
      <c r="N107" s="317"/>
    </row>
    <row r="108" spans="2:14" ht="12">
      <c r="B108" s="317"/>
      <c r="C108" s="317"/>
      <c r="D108" s="317"/>
      <c r="E108" s="317"/>
      <c r="F108" s="317"/>
      <c r="G108" s="317"/>
      <c r="H108" s="317"/>
      <c r="I108" s="317"/>
      <c r="J108" s="317"/>
      <c r="K108" s="317"/>
      <c r="L108" s="317"/>
      <c r="M108" s="317"/>
      <c r="N108" s="317"/>
    </row>
    <row r="109" spans="2:14" ht="12">
      <c r="B109" s="317"/>
      <c r="C109" s="317"/>
      <c r="D109" s="317"/>
      <c r="E109" s="317"/>
      <c r="F109" s="317"/>
      <c r="G109" s="317"/>
      <c r="H109" s="317"/>
      <c r="I109" s="317"/>
      <c r="J109" s="317"/>
      <c r="K109" s="317"/>
      <c r="L109" s="317"/>
      <c r="M109" s="317"/>
      <c r="N109" s="317"/>
    </row>
    <row r="110" spans="2:14" ht="12">
      <c r="B110" s="317"/>
      <c r="C110" s="317"/>
      <c r="D110" s="317"/>
      <c r="E110" s="317"/>
      <c r="F110" s="317"/>
      <c r="G110" s="317"/>
      <c r="H110" s="317"/>
      <c r="I110" s="317"/>
      <c r="J110" s="317"/>
      <c r="K110" s="317"/>
      <c r="L110" s="317"/>
      <c r="M110" s="317"/>
      <c r="N110" s="317"/>
    </row>
    <row r="111" spans="2:14" ht="12">
      <c r="B111" s="317"/>
      <c r="C111" s="317"/>
      <c r="D111" s="317"/>
      <c r="E111" s="317"/>
      <c r="F111" s="317"/>
      <c r="G111" s="317"/>
      <c r="H111" s="317"/>
      <c r="I111" s="317"/>
      <c r="J111" s="317"/>
      <c r="K111" s="317"/>
      <c r="L111" s="317"/>
      <c r="M111" s="317"/>
      <c r="N111" s="317"/>
    </row>
    <row r="112" spans="2:14" ht="12">
      <c r="B112" s="317"/>
      <c r="C112" s="317"/>
      <c r="D112" s="317"/>
      <c r="E112" s="317"/>
      <c r="F112" s="317"/>
      <c r="G112" s="317"/>
      <c r="H112" s="317"/>
      <c r="I112" s="317"/>
      <c r="J112" s="317"/>
      <c r="K112" s="317"/>
      <c r="L112" s="317"/>
      <c r="M112" s="317"/>
      <c r="N112" s="317"/>
    </row>
    <row r="113" spans="2:14" ht="12">
      <c r="B113" s="317"/>
      <c r="C113" s="317"/>
      <c r="D113" s="317"/>
      <c r="E113" s="317"/>
      <c r="F113" s="317"/>
      <c r="G113" s="317"/>
      <c r="H113" s="317"/>
      <c r="I113" s="317"/>
      <c r="J113" s="317"/>
      <c r="K113" s="317"/>
      <c r="L113" s="317"/>
      <c r="M113" s="317"/>
      <c r="N113" s="317"/>
    </row>
    <row r="114" spans="2:14" ht="12">
      <c r="B114" s="317"/>
      <c r="C114" s="317"/>
      <c r="D114" s="317"/>
      <c r="E114" s="317"/>
      <c r="F114" s="317"/>
      <c r="G114" s="317"/>
      <c r="H114" s="317"/>
      <c r="I114" s="317"/>
      <c r="J114" s="317"/>
      <c r="K114" s="317"/>
      <c r="L114" s="317"/>
      <c r="M114" s="317"/>
      <c r="N114" s="317"/>
    </row>
    <row r="115" spans="2:14" ht="12">
      <c r="B115" s="317"/>
      <c r="C115" s="317"/>
      <c r="D115" s="317"/>
      <c r="E115" s="317"/>
      <c r="F115" s="317"/>
      <c r="G115" s="317"/>
      <c r="H115" s="317"/>
      <c r="I115" s="317"/>
      <c r="J115" s="317"/>
      <c r="K115" s="317"/>
      <c r="L115" s="317"/>
      <c r="M115" s="317"/>
      <c r="N115" s="317"/>
    </row>
    <row r="116" spans="2:14" ht="12">
      <c r="B116" s="317"/>
      <c r="C116" s="317"/>
      <c r="D116" s="317"/>
      <c r="E116" s="317"/>
      <c r="F116" s="317"/>
      <c r="G116" s="317"/>
      <c r="H116" s="317"/>
      <c r="I116" s="317"/>
      <c r="J116" s="317"/>
      <c r="K116" s="317"/>
      <c r="L116" s="317"/>
      <c r="M116" s="317"/>
      <c r="N116" s="317"/>
    </row>
    <row r="117" spans="2:14" ht="12">
      <c r="B117" s="317"/>
      <c r="C117" s="317"/>
      <c r="D117" s="317"/>
      <c r="E117" s="317"/>
      <c r="F117" s="317"/>
      <c r="G117" s="317"/>
      <c r="H117" s="317"/>
      <c r="I117" s="317"/>
      <c r="J117" s="317"/>
      <c r="K117" s="317"/>
      <c r="L117" s="317"/>
      <c r="M117" s="317"/>
      <c r="N117" s="317"/>
    </row>
    <row r="118" spans="2:14" ht="12">
      <c r="B118" s="317"/>
      <c r="C118" s="317"/>
      <c r="D118" s="317"/>
      <c r="E118" s="317"/>
      <c r="F118" s="317"/>
      <c r="G118" s="317"/>
      <c r="H118" s="317"/>
      <c r="I118" s="317"/>
      <c r="J118" s="317"/>
      <c r="K118" s="317"/>
      <c r="L118" s="317"/>
      <c r="M118" s="317"/>
      <c r="N118" s="317"/>
    </row>
  </sheetData>
  <mergeCells count="14">
    <mergeCell ref="C3:C6"/>
    <mergeCell ref="D3:D6"/>
    <mergeCell ref="E3:E6"/>
    <mergeCell ref="F3:H3"/>
    <mergeCell ref="I3:N3"/>
    <mergeCell ref="F4:F6"/>
    <mergeCell ref="G4:G6"/>
    <mergeCell ref="H4:H6"/>
    <mergeCell ref="I4:I6"/>
    <mergeCell ref="J4:J6"/>
    <mergeCell ref="K4:K6"/>
    <mergeCell ref="L4:L6"/>
    <mergeCell ref="M4:M6"/>
    <mergeCell ref="N4:N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昭和61年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2008-10-29T05:19:21Z</dcterms:modified>
  <cp:category/>
  <cp:version/>
  <cp:contentType/>
  <cp:contentStatus/>
</cp:coreProperties>
</file>